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alcChain.xml" ContentType="application/vnd.openxmlformats-officedocument.spreadsheetml.calcChain+xml"/>
  <Override PartName="/xl/theme/theme1.xml" ContentType="application/vnd.openxmlformats-officedocument.theme+xml"/>
  <Override PartName="/xl/worksheets/sheet22.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4.xml" ContentType="application/vnd.openxmlformats-officedocument.spreadsheetml.worksheet+xml"/>
  <Override PartName="/xl/worksheets/sheet19.xml" ContentType="application/vnd.openxmlformats-officedocument.spreadsheetml.worksheet+xml"/>
  <Override PartName="/xl/worksheets/sheet10.xml" ContentType="application/vnd.openxmlformats-officedocument.spreadsheetml.worksheet+xml"/>
  <Override PartName="/xl/styles.xml" ContentType="application/vnd.openxmlformats-officedocument.spreadsheetml.styles+xml"/>
  <Override PartName="/xl/worksheets/sheet23.xml" ContentType="application/vnd.openxmlformats-officedocument.spreadsheetml.worksheet+xml"/>
  <Override PartName="/xl/worksheets/sheet15.xml" ContentType="application/vnd.openxmlformats-officedocument.spreadsheetml.worksheet+xml"/>
  <Override PartName="/xl/worksheets/sheet5.xml" ContentType="application/vnd.openxmlformats-officedocument.spreadsheetml.worksheet+xml"/>
  <Override PartName="/xl/worksheets/sheet24.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20.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25.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26.xml" ContentType="application/vnd.openxmlformats-officedocument.spreadsheetml.worksheet+xml"/>
  <Override PartName="/xl/drawings/drawing2.xml" ContentType="application/vnd.openxmlformats-officedocument.drawing+xml"/>
  <Override PartName="/xl/worksheets/sheet18.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adc05p\kafs01\kkh\国保中央会\システム開発推進室\★制度改正\2026年6月（令和8年6月）報酬改定（処遇改善対応等）\02_システム事務連絡\0.最新版\その２\Office版\"/>
    </mc:Choice>
  </mc:AlternateContent>
  <xr:revisionPtr revIDLastSave="0" documentId="13_ncr:1_{8273E9B6-2485-4507-99C2-7AE23106F7BF}" xr6:coauthVersionLast="47" xr6:coauthVersionMax="47" xr10:uidLastSave="{00000000-0000-0000-0000-000000000000}"/>
  <bookViews>
    <workbookView xWindow="-120" yWindow="-120" windowWidth="29040" windowHeight="15720" tabRatio="766" firstSheet="19" xr2:uid="{00000000-000D-0000-FFFF-FFFF00000000}"/>
  </bookViews>
  <sheets>
    <sheet name="表紙" sheetId="68" r:id="rId1"/>
    <sheet name="定期巡回・随時対応" sheetId="98" r:id="rId2"/>
    <sheet name="夜間訪問介護" sheetId="84" r:id="rId3"/>
    <sheet name="地域通所介護" sheetId="85" r:id="rId4"/>
    <sheet name="地域通所介護（定員超過）" sheetId="86" r:id="rId5"/>
    <sheet name="地域通所介護（人欠）" sheetId="87" r:id="rId6"/>
    <sheet name="認知通所介護" sheetId="88" r:id="rId7"/>
    <sheet name="認知通所介護（定員超過）" sheetId="89" r:id="rId8"/>
    <sheet name="認知通所介護（人欠）" sheetId="90" r:id="rId9"/>
    <sheet name="小規模多機能（短期利用以外）" sheetId="91" r:id="rId10"/>
    <sheet name="小規模多機能（短期利用）" sheetId="92" r:id="rId11"/>
    <sheet name="認知症対応型（短期利用以外）" sheetId="69" r:id="rId12"/>
    <sheet name="認知症対応型 (短期利用)" sheetId="70" r:id="rId13"/>
    <sheet name="地域特定施設" sheetId="71" r:id="rId14"/>
    <sheet name="地域福祉施設" sheetId="72" r:id="rId15"/>
    <sheet name="地域福祉施設 （定員超過）" sheetId="73" r:id="rId16"/>
    <sheet name="地域福祉施設 （人欠）" sheetId="74" r:id="rId17"/>
    <sheet name="複合型サービス（短期利用以外）" sheetId="75" r:id="rId18"/>
    <sheet name="複合型サービス（短期利用）" sheetId="76" r:id="rId19"/>
    <sheet name="予防認知通所介護" sheetId="93" r:id="rId20"/>
    <sheet name="予防認知通所介護（定員超過）" sheetId="94" r:id="rId21"/>
    <sheet name="予防認知通所介護（人欠）" sheetId="95" r:id="rId22"/>
    <sheet name="予防小規模多機能（短期利用以外）" sheetId="96" r:id="rId23"/>
    <sheet name="予防小規模多機能（短期利用）" sheetId="97" r:id="rId24"/>
    <sheet name="予防認知症対応型" sheetId="82" r:id="rId25"/>
    <sheet name="特定入所者介護サービス費" sheetId="45" r:id="rId26"/>
  </sheets>
  <definedNames>
    <definedName name="_xlnm._FilterDatabase" localSheetId="10" hidden="1">'小規模多機能（短期利用）'!$A$5:$AS$40</definedName>
    <definedName name="_xlnm._FilterDatabase" localSheetId="9" hidden="1">'小規模多機能（短期利用以外）'!$A$7:$AT$102</definedName>
    <definedName name="_xlnm._FilterDatabase" localSheetId="3" hidden="1">地域通所介護!$A$5:$AX$187</definedName>
    <definedName name="_xlnm._FilterDatabase" localSheetId="13" hidden="1">地域特定施設!$A$7:$AR$73</definedName>
    <definedName name="_xlnm._FilterDatabase" localSheetId="14" hidden="1">地域福祉施設!$A$5:$AN$337</definedName>
    <definedName name="_xlnm._FilterDatabase" localSheetId="16" hidden="1">'地域福祉施設 （人欠）'!$A$5:$AR$125</definedName>
    <definedName name="_xlnm._FilterDatabase" localSheetId="15" hidden="1">'地域福祉施設 （定員超過）'!$A$5:$AS$125</definedName>
    <definedName name="_xlnm._FilterDatabase" localSheetId="1" hidden="1">定期巡回・随時対応!$A$5:$AQ$131</definedName>
    <definedName name="_xlnm._FilterDatabase" localSheetId="12" hidden="1">'認知症対応型 (短期利用)'!$A$5:$AM$83</definedName>
    <definedName name="_xlnm._FilterDatabase" localSheetId="11" hidden="1">'認知症対応型（短期利用以外）'!$A$7:$AL$102</definedName>
    <definedName name="_xlnm._FilterDatabase" localSheetId="6" hidden="1">認知通所介護!$A$4:$AO$369</definedName>
    <definedName name="_xlnm._FilterDatabase" localSheetId="8" hidden="1">'認知通所介護（人欠）'!$A$4:$AP$154</definedName>
    <definedName name="_xlnm._FilterDatabase" localSheetId="7" hidden="1">'認知通所介護（定員超過）'!$A$4:$AR$154</definedName>
    <definedName name="_xlnm._FilterDatabase" localSheetId="18" hidden="1">'複合型サービス（短期利用）'!$A$4:$AQ$37</definedName>
    <definedName name="_xlnm._FilterDatabase" localSheetId="17" hidden="1">'複合型サービス（短期利用以外）'!$A$6:$AR$16</definedName>
    <definedName name="_xlnm._FilterDatabase" localSheetId="2" hidden="1">夜間訪問介護!$A$4:$AU$56</definedName>
    <definedName name="_xlnm._FilterDatabase" localSheetId="23" hidden="1">'予防小規模多機能（短期利用）'!$A$5:$AQ$28</definedName>
    <definedName name="_xlnm._FilterDatabase" localSheetId="22" hidden="1">'予防小規模多機能（短期利用以外）'!$A$7:$AQ$46</definedName>
    <definedName name="_xlnm._FilterDatabase" localSheetId="24" hidden="1">予防認知症対応型!$A$7:$AM$49</definedName>
    <definedName name="_xlnm._FilterDatabase" localSheetId="19" hidden="1">予防認知通所介護!$A$5:$AQ$165</definedName>
    <definedName name="_xlnm._FilterDatabase" localSheetId="20" hidden="1">'予防認知通所介護（定員超過）'!$A$5:$AQ$65</definedName>
    <definedName name="_xlnm.Print_Area" localSheetId="10">'小規模多機能（短期利用）'!$A$1:$AR$61</definedName>
    <definedName name="_xlnm.Print_Area" localSheetId="9">'小規模多機能（短期利用以外）'!$A$1:$AS$225</definedName>
    <definedName name="_xlnm.Print_Area" localSheetId="3">地域通所介護!$A$1:$AR$214</definedName>
    <definedName name="_xlnm.Print_Area" localSheetId="5">'地域通所介護（人欠）'!$A$1:$AP$92</definedName>
    <definedName name="_xlnm.Print_Area" localSheetId="4">'地域通所介護（定員超過）'!$A$1:$AP$92</definedName>
    <definedName name="_xlnm.Print_Area" localSheetId="13">地域特定施設!$A$1:$AQ$137</definedName>
    <definedName name="_xlnm.Print_Area" localSheetId="14">地域福祉施設!$A$1:$AN$337</definedName>
    <definedName name="_xlnm.Print_Area" localSheetId="16">'地域福祉施設 （人欠）'!$A$1:$AQ$125</definedName>
    <definedName name="_xlnm.Print_Area" localSheetId="15">'地域福祉施設 （定員超過）'!$A$1:$AR$125</definedName>
    <definedName name="_xlnm.Print_Area" localSheetId="1">定期巡回・随時対応!$A$1:$AQ$207</definedName>
    <definedName name="_xlnm.Print_Area" localSheetId="25">特定入所者介護サービス費!$A$1:$AK$11</definedName>
    <definedName name="_xlnm.Print_Area" localSheetId="12">'認知症対応型 (短期利用)'!$A$1:$AL$134</definedName>
    <definedName name="_xlnm.Print_Area" localSheetId="11">'認知症対応型（短期利用以外）'!$A$1:$AL$153</definedName>
    <definedName name="_xlnm.Print_Area" localSheetId="6">認知通所介護!$A$1:$AN$369</definedName>
    <definedName name="_xlnm.Print_Area" localSheetId="8">'認知通所介護（人欠）'!$A$1:$AP$154</definedName>
    <definedName name="_xlnm.Print_Area" localSheetId="7">'認知通所介護（定員超過）'!$A$1:$AP$154</definedName>
    <definedName name="_xlnm.Print_Area" localSheetId="0">表紙!$A$1:$V$137</definedName>
    <definedName name="_xlnm.Print_Area" localSheetId="18">'複合型サービス（短期利用）'!$A$1:$AQ$58</definedName>
    <definedName name="_xlnm.Print_Area" localSheetId="17">'複合型サービス（短期利用以外）'!$A$1:$AR$267</definedName>
    <definedName name="_xlnm.Print_Area" localSheetId="2">夜間訪問介護!$A$1:$AT$82</definedName>
    <definedName name="_xlnm.Print_Area" localSheetId="23">'予防小規模多機能（短期利用）'!$A$1:$AP$42</definedName>
    <definedName name="_xlnm.Print_Area" localSheetId="22">'予防小規模多機能（短期利用以外）'!$A$1:$AQ$97</definedName>
    <definedName name="_xlnm.Print_Area" localSheetId="24">予防認知症対応型!$A$1:$AM$121</definedName>
    <definedName name="_xlnm.Print_Area" localSheetId="19">予防認知通所介護!$A$1:$AP$170</definedName>
    <definedName name="_xlnm.Print_Area" localSheetId="21">'予防認知通所介護（人欠）'!$A$1:$AP$65</definedName>
    <definedName name="_xlnm.Print_Area" localSheetId="20">'予防認知通所介護（定員超過）'!$A$1:$AP$65</definedName>
    <definedName name="_xlnm.Print_Titles" localSheetId="10">'小規模多機能（短期利用）'!$3:$3</definedName>
    <definedName name="_xlnm.Print_Titles" localSheetId="9">'小規模多機能（短期利用以外）'!$3:$3</definedName>
    <definedName name="_xlnm.Print_Titles" localSheetId="3">地域通所介護!$3:$3</definedName>
    <definedName name="_xlnm.Print_Titles" localSheetId="5">'地域通所介護（人欠）'!$2:$2</definedName>
    <definedName name="_xlnm.Print_Titles" localSheetId="4">'地域通所介護（定員超過）'!$2:$2</definedName>
    <definedName name="_xlnm.Print_Titles" localSheetId="14">地域福祉施設!$3:$5</definedName>
    <definedName name="_xlnm.Print_Titles" localSheetId="16">'地域福祉施設 （人欠）'!$4:$5</definedName>
    <definedName name="_xlnm.Print_Titles" localSheetId="15">'地域福祉施設 （定員超過）'!$3:$5</definedName>
    <definedName name="_xlnm.Print_Titles" localSheetId="1">定期巡回・随時対応!$3:$3</definedName>
    <definedName name="_xlnm.Print_Titles" localSheetId="25">特定入所者介護サービス費!$3:$6</definedName>
    <definedName name="_xlnm.Print_Titles" localSheetId="6">認知通所介護!$3:$4</definedName>
    <definedName name="_xlnm.Print_Titles" localSheetId="8">'認知通所介護（人欠）'!$2:$4</definedName>
    <definedName name="_xlnm.Print_Titles" localSheetId="7">'認知通所介護（定員超過）'!$2:$4</definedName>
    <definedName name="_xlnm.Print_Titles" localSheetId="18">'複合型サービス（短期利用）'!$2:$2</definedName>
    <definedName name="_xlnm.Print_Titles" localSheetId="17">'複合型サービス（短期利用以外）'!$2:$2</definedName>
    <definedName name="_xlnm.Print_Titles" localSheetId="2">夜間訪問介護!$2:$2</definedName>
    <definedName name="_xlnm.Print_Titles" localSheetId="23">'予防小規模多機能（短期利用）'!$3:$3</definedName>
    <definedName name="_xlnm.Print_Titles" localSheetId="22">'予防小規模多機能（短期利用以外）'!$3:$3</definedName>
    <definedName name="_xlnm.Print_Titles" localSheetId="24">予防認知症対応型!$3:$3</definedName>
    <definedName name="_xlnm.Print_Titles" localSheetId="19">予防認知通所介護!$3:$5</definedName>
    <definedName name="_xlnm.Print_Titles" localSheetId="21">'予防認知通所介護（人欠）'!$3:$5</definedName>
    <definedName name="_xlnm.Print_Titles" localSheetId="20">'予防認知通所介護（定員超過）'!$3:$5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78" i="82" l="1"/>
  <c r="AL78" i="82" s="1"/>
  <c r="AD77" i="82"/>
  <c r="AL77" i="82" s="1"/>
  <c r="AH9" i="97"/>
  <c r="AO9" i="97" s="1"/>
  <c r="AH8" i="97"/>
  <c r="AO8" i="97" s="1"/>
  <c r="AH13" i="96"/>
  <c r="AP15" i="96" s="1"/>
  <c r="AH14" i="96"/>
  <c r="AO14" i="96" s="1"/>
  <c r="AH15" i="96"/>
  <c r="AO15" i="96" s="1"/>
  <c r="AH12" i="96"/>
  <c r="AO12" i="96" s="1"/>
  <c r="AG11" i="76"/>
  <c r="AP11" i="76" s="1"/>
  <c r="AG12" i="76"/>
  <c r="AP12" i="76" s="1"/>
  <c r="AG13" i="76"/>
  <c r="AP13" i="76" s="1"/>
  <c r="AG14" i="76"/>
  <c r="AP14" i="76" s="1"/>
  <c r="AG10" i="76"/>
  <c r="AP10" i="76" s="1"/>
  <c r="AG18" i="75"/>
  <c r="AQ23" i="75" s="1"/>
  <c r="AG19" i="75"/>
  <c r="AD182" i="75" s="1"/>
  <c r="AP182" i="75" s="1"/>
  <c r="AG20" i="75"/>
  <c r="AD183" i="75" s="1"/>
  <c r="AP183" i="75" s="1"/>
  <c r="AG21" i="75"/>
  <c r="AQ26" i="75" s="1"/>
  <c r="AG22" i="75"/>
  <c r="AP22" i="75" s="1"/>
  <c r="AG23" i="75"/>
  <c r="AP23" i="75" s="1"/>
  <c r="AG24" i="75"/>
  <c r="AP24" i="75" s="1"/>
  <c r="AG25" i="75"/>
  <c r="AP25" i="75" s="1"/>
  <c r="AG26" i="75"/>
  <c r="AP26" i="75" s="1"/>
  <c r="AG17" i="75"/>
  <c r="AP17" i="75" s="1"/>
  <c r="AP20" i="75"/>
  <c r="AJ96" i="71"/>
  <c r="AP96" i="71" s="1"/>
  <c r="AJ97" i="71"/>
  <c r="AP97" i="71" s="1"/>
  <c r="AJ98" i="71"/>
  <c r="AP98" i="71" s="1"/>
  <c r="AJ99" i="71"/>
  <c r="AP99" i="71" s="1"/>
  <c r="AJ95" i="71"/>
  <c r="AP95" i="71" s="1"/>
  <c r="AD35" i="70"/>
  <c r="AK35" i="70" s="1"/>
  <c r="AD34" i="70"/>
  <c r="AK34" i="70" s="1"/>
  <c r="AD33" i="70"/>
  <c r="AK33" i="70" s="1"/>
  <c r="AD32" i="70"/>
  <c r="AK32" i="70" s="1"/>
  <c r="AD31" i="70"/>
  <c r="AK31" i="70" s="1"/>
  <c r="AD30" i="70"/>
  <c r="AK30" i="70" s="1"/>
  <c r="AD29" i="70"/>
  <c r="AK29" i="70" s="1"/>
  <c r="AD28" i="70"/>
  <c r="AK28" i="70" s="1"/>
  <c r="AD27" i="70"/>
  <c r="AK27" i="70" s="1"/>
  <c r="AD26" i="70"/>
  <c r="AK26" i="70" s="1"/>
  <c r="AJ12" i="92"/>
  <c r="AQ12" i="92" s="1"/>
  <c r="AJ13" i="92"/>
  <c r="AQ13" i="92" s="1"/>
  <c r="AJ14" i="92"/>
  <c r="AQ14" i="92" s="1"/>
  <c r="AJ15" i="92"/>
  <c r="AQ15" i="92" s="1"/>
  <c r="AJ11" i="92"/>
  <c r="AQ11" i="92"/>
  <c r="AJ27" i="91"/>
  <c r="AQ27" i="91" s="1"/>
  <c r="AJ26" i="91"/>
  <c r="AQ26" i="91" s="1"/>
  <c r="AJ25" i="91"/>
  <c r="AQ25" i="91" s="1"/>
  <c r="AJ24" i="91"/>
  <c r="AD155" i="91" s="1"/>
  <c r="AQ155" i="91" s="1"/>
  <c r="AJ23" i="91"/>
  <c r="AQ23" i="91" s="1"/>
  <c r="AJ22" i="91"/>
  <c r="AR27" i="91" s="1"/>
  <c r="AJ21" i="91"/>
  <c r="AQ21" i="91" s="1"/>
  <c r="AJ20" i="91"/>
  <c r="AQ20" i="91" s="1"/>
  <c r="AJ19" i="91"/>
  <c r="AR24" i="91" s="1"/>
  <c r="AJ18" i="91"/>
  <c r="AR23" i="91" s="1"/>
  <c r="AM18" i="84"/>
  <c r="AS18" i="84" s="1"/>
  <c r="AM19" i="84"/>
  <c r="AS19" i="84" s="1"/>
  <c r="AM20" i="84"/>
  <c r="AS20" i="84" s="1"/>
  <c r="AM17" i="84"/>
  <c r="AS17" i="84" s="1"/>
  <c r="AM16" i="84"/>
  <c r="AA66" i="84" s="1"/>
  <c r="AG188" i="98"/>
  <c r="AP188" i="98" s="1"/>
  <c r="AG65" i="98"/>
  <c r="AP65" i="98" s="1"/>
  <c r="AG66" i="98"/>
  <c r="AP66" i="98" s="1"/>
  <c r="AG67" i="98"/>
  <c r="AP67" i="98" s="1"/>
  <c r="AG64" i="98"/>
  <c r="AP64" i="98" s="1"/>
  <c r="AG63" i="98"/>
  <c r="AP63" i="98" s="1"/>
  <c r="AG62" i="98"/>
  <c r="AP62" i="98" s="1"/>
  <c r="AG61" i="98"/>
  <c r="AP61" i="98" s="1"/>
  <c r="AG60" i="98"/>
  <c r="AG185" i="98" s="1"/>
  <c r="AP185" i="98" s="1"/>
  <c r="AG59" i="98"/>
  <c r="AG184" i="98" s="1"/>
  <c r="AP184" i="98" s="1"/>
  <c r="AG58" i="98"/>
  <c r="AG183" i="98" s="1"/>
  <c r="AP183" i="98" s="1"/>
  <c r="AG57" i="98"/>
  <c r="AP57" i="98" s="1"/>
  <c r="AG56" i="98"/>
  <c r="AP56" i="98" s="1"/>
  <c r="AG55" i="98"/>
  <c r="AG180" i="98" s="1"/>
  <c r="AP180" i="98" s="1"/>
  <c r="AG54" i="98"/>
  <c r="AP54" i="98" s="1"/>
  <c r="AG53" i="98"/>
  <c r="AP53" i="98" s="1"/>
  <c r="AG52" i="98"/>
  <c r="AP52" i="98" s="1"/>
  <c r="AG51" i="98"/>
  <c r="AP51" i="98" s="1"/>
  <c r="AG50" i="98"/>
  <c r="AG175" i="98" s="1"/>
  <c r="AG49" i="98"/>
  <c r="AP49" i="98" s="1"/>
  <c r="AG44" i="98"/>
  <c r="AG43" i="98"/>
  <c r="AG42" i="98"/>
  <c r="AG41" i="98"/>
  <c r="AG40" i="98"/>
  <c r="AG39" i="98"/>
  <c r="AG38" i="98"/>
  <c r="AG37" i="98"/>
  <c r="AG36" i="98"/>
  <c r="AG35" i="98"/>
  <c r="AG34" i="98"/>
  <c r="AG33" i="98"/>
  <c r="AG32" i="98"/>
  <c r="AG31" i="98"/>
  <c r="AG30" i="98"/>
  <c r="AP55" i="98"/>
  <c r="AP50" i="98" l="1"/>
  <c r="AP58" i="98"/>
  <c r="AP19" i="75"/>
  <c r="AD77" i="96"/>
  <c r="AO77" i="96" s="1"/>
  <c r="AQ18" i="91"/>
  <c r="AG178" i="98"/>
  <c r="AP178" i="98" s="1"/>
  <c r="AR25" i="91"/>
  <c r="AD76" i="96"/>
  <c r="AO76" i="96" s="1"/>
  <c r="AG186" i="98"/>
  <c r="AP186" i="98" s="1"/>
  <c r="AQ24" i="91"/>
  <c r="AP60" i="98"/>
  <c r="AG174" i="98"/>
  <c r="AG182" i="98"/>
  <c r="AP182" i="98" s="1"/>
  <c r="AS16" i="84"/>
  <c r="AQ22" i="91"/>
  <c r="AD185" i="75"/>
  <c r="AP185" i="75" s="1"/>
  <c r="AD189" i="75"/>
  <c r="AP189" i="75" s="1"/>
  <c r="AD154" i="91"/>
  <c r="AQ154" i="91" s="1"/>
  <c r="AG189" i="98"/>
  <c r="AP189" i="98" s="1"/>
  <c r="AG181" i="98"/>
  <c r="AP181" i="98" s="1"/>
  <c r="AA67" i="84"/>
  <c r="AS67" i="84" s="1"/>
  <c r="AD180" i="75"/>
  <c r="AD149" i="91"/>
  <c r="AD186" i="75"/>
  <c r="AP186" i="75" s="1"/>
  <c r="AP59" i="98"/>
  <c r="AG187" i="98"/>
  <c r="AP187" i="98" s="1"/>
  <c r="AG179" i="98"/>
  <c r="AP179" i="98" s="1"/>
  <c r="AD181" i="75"/>
  <c r="AQ186" i="75" s="1"/>
  <c r="AD150" i="91"/>
  <c r="AR155" i="91" s="1"/>
  <c r="AD156" i="91"/>
  <c r="AQ156" i="91" s="1"/>
  <c r="AD187" i="75"/>
  <c r="AP187" i="75" s="1"/>
  <c r="AD151" i="91"/>
  <c r="AQ151" i="91" s="1"/>
  <c r="AG177" i="98"/>
  <c r="AP177" i="98" s="1"/>
  <c r="AD74" i="96"/>
  <c r="AO74" i="96" s="1"/>
  <c r="AD152" i="91"/>
  <c r="AQ152" i="91" s="1"/>
  <c r="AD157" i="91"/>
  <c r="AQ157" i="91" s="1"/>
  <c r="AG176" i="98"/>
  <c r="AD75" i="96"/>
  <c r="AP77" i="96" s="1"/>
  <c r="AD184" i="75"/>
  <c r="AD188" i="75"/>
  <c r="AP188" i="75" s="1"/>
  <c r="AD153" i="91"/>
  <c r="AD158" i="91"/>
  <c r="AQ158" i="91" s="1"/>
  <c r="AQ187" i="75"/>
  <c r="AQ188" i="75"/>
  <c r="AP14" i="96"/>
  <c r="AO13" i="96"/>
  <c r="AQ22" i="75"/>
  <c r="AP21" i="75"/>
  <c r="AQ24" i="75"/>
  <c r="AP18" i="75"/>
  <c r="AQ25" i="75"/>
  <c r="AQ19" i="91"/>
  <c r="AR26" i="91"/>
  <c r="AP87" i="75"/>
  <c r="AO75" i="96" l="1"/>
  <c r="AR157" i="91"/>
  <c r="AQ150" i="91"/>
  <c r="AP76" i="96"/>
  <c r="AP181" i="75"/>
  <c r="AR158" i="91"/>
  <c r="AQ153" i="91"/>
  <c r="AP180" i="75"/>
  <c r="AQ185" i="75"/>
  <c r="AQ189" i="75"/>
  <c r="AP184" i="75"/>
  <c r="AQ149" i="91"/>
  <c r="AR154" i="91"/>
  <c r="AR156" i="91"/>
  <c r="AG38" i="75"/>
  <c r="AG39" i="75"/>
  <c r="AG40" i="75"/>
  <c r="AG41" i="75"/>
  <c r="AG42" i="75"/>
  <c r="AG43" i="75"/>
  <c r="AG44" i="75"/>
  <c r="AG45" i="75"/>
  <c r="AG46" i="75"/>
  <c r="AG37" i="75"/>
  <c r="AL93" i="96" l="1"/>
  <c r="AD97" i="96"/>
  <c r="AD93" i="96"/>
  <c r="V95" i="96"/>
  <c r="V96" i="96"/>
  <c r="V97" i="96"/>
  <c r="V94" i="96"/>
  <c r="V91" i="96"/>
  <c r="V92" i="96"/>
  <c r="V93" i="96"/>
  <c r="V90" i="96"/>
  <c r="V71" i="96"/>
  <c r="V72" i="96"/>
  <c r="AO72" i="96" s="1"/>
  <c r="V73" i="96"/>
  <c r="AO73" i="96" s="1"/>
  <c r="V70" i="96"/>
  <c r="AO70" i="96" s="1"/>
  <c r="V62" i="96"/>
  <c r="AO62" i="96" s="1"/>
  <c r="V63" i="96"/>
  <c r="AO63" i="96" s="1"/>
  <c r="V64" i="96"/>
  <c r="AO64" i="96" s="1"/>
  <c r="V61" i="96"/>
  <c r="AO61" i="96" s="1"/>
  <c r="V53" i="96"/>
  <c r="AO53" i="96" s="1"/>
  <c r="V54" i="96"/>
  <c r="AO54" i="96" s="1"/>
  <c r="V55" i="96"/>
  <c r="AO55" i="96" s="1"/>
  <c r="V52" i="96"/>
  <c r="AO52" i="96" s="1"/>
  <c r="AH23" i="96"/>
  <c r="AO23" i="96" s="1"/>
  <c r="AH22" i="96"/>
  <c r="AO22" i="96" s="1"/>
  <c r="AH21" i="96"/>
  <c r="AP23" i="96" s="1"/>
  <c r="AH20" i="96"/>
  <c r="AO20" i="96" s="1"/>
  <c r="AH19" i="96"/>
  <c r="AO19" i="96" s="1"/>
  <c r="AH18" i="96"/>
  <c r="AO18" i="96" s="1"/>
  <c r="AH17" i="96"/>
  <c r="AO17" i="96" s="1"/>
  <c r="AH16" i="96"/>
  <c r="AO16" i="96" s="1"/>
  <c r="AO28" i="96"/>
  <c r="AO29" i="96"/>
  <c r="AO30" i="96"/>
  <c r="AO31" i="96"/>
  <c r="AO32" i="96"/>
  <c r="AO33" i="96"/>
  <c r="AO34" i="96"/>
  <c r="AO35" i="96"/>
  <c r="AO36" i="96"/>
  <c r="AO37" i="96"/>
  <c r="AO38" i="96"/>
  <c r="AO39" i="96"/>
  <c r="AO40" i="96"/>
  <c r="AP11" i="96"/>
  <c r="AO11" i="96"/>
  <c r="AP10" i="96"/>
  <c r="AO10" i="96"/>
  <c r="AO9" i="96"/>
  <c r="AO8" i="96"/>
  <c r="X261" i="75"/>
  <c r="P259" i="75"/>
  <c r="P260" i="75"/>
  <c r="P261" i="75"/>
  <c r="P262" i="75"/>
  <c r="P263" i="75"/>
  <c r="P264" i="75"/>
  <c r="P265" i="75"/>
  <c r="P266" i="75"/>
  <c r="AP266" i="75" s="1"/>
  <c r="P267" i="75"/>
  <c r="P258" i="75"/>
  <c r="AL220" i="75"/>
  <c r="X251" i="75"/>
  <c r="P249" i="75"/>
  <c r="P250" i="75"/>
  <c r="P251" i="75"/>
  <c r="P252" i="75"/>
  <c r="P253" i="75"/>
  <c r="P254" i="75"/>
  <c r="P255" i="75"/>
  <c r="P256" i="75"/>
  <c r="AP256" i="75" s="1"/>
  <c r="P257" i="75"/>
  <c r="P248" i="75"/>
  <c r="P170" i="75"/>
  <c r="AP170" i="75" s="1"/>
  <c r="P171" i="75"/>
  <c r="AP171" i="75" s="1"/>
  <c r="P172" i="75"/>
  <c r="AQ177" i="75" s="1"/>
  <c r="P173" i="75"/>
  <c r="AP173" i="75" s="1"/>
  <c r="P174" i="75"/>
  <c r="AQ179" i="75" s="1"/>
  <c r="P175" i="75"/>
  <c r="AP175" i="75" s="1"/>
  <c r="P176" i="75"/>
  <c r="AP176" i="75" s="1"/>
  <c r="P177" i="75"/>
  <c r="AP177" i="75" s="1"/>
  <c r="P178" i="75"/>
  <c r="AP178" i="75" s="1"/>
  <c r="P179" i="75"/>
  <c r="AP179" i="75" s="1"/>
  <c r="P156" i="75"/>
  <c r="AQ161" i="75" s="1"/>
  <c r="P157" i="75"/>
  <c r="AQ162" i="75" s="1"/>
  <c r="P158" i="75"/>
  <c r="AQ163" i="75" s="1"/>
  <c r="P159" i="75"/>
  <c r="AQ164" i="75" s="1"/>
  <c r="P160" i="75"/>
  <c r="AP160" i="75" s="1"/>
  <c r="P161" i="75"/>
  <c r="AP161" i="75" s="1"/>
  <c r="P162" i="75"/>
  <c r="AP162" i="75" s="1"/>
  <c r="P163" i="75"/>
  <c r="AP163" i="75" s="1"/>
  <c r="P164" i="75"/>
  <c r="AP164" i="75" s="1"/>
  <c r="P155" i="75"/>
  <c r="AP155" i="75" s="1"/>
  <c r="P141" i="75"/>
  <c r="AP141" i="75" s="1"/>
  <c r="P142" i="75"/>
  <c r="AQ147" i="75" s="1"/>
  <c r="P143" i="75"/>
  <c r="AP143" i="75" s="1"/>
  <c r="P144" i="75"/>
  <c r="AQ149" i="75" s="1"/>
  <c r="P145" i="75"/>
  <c r="AP145" i="75" s="1"/>
  <c r="P146" i="75"/>
  <c r="AP146" i="75" s="1"/>
  <c r="P147" i="75"/>
  <c r="AP147" i="75" s="1"/>
  <c r="P148" i="75"/>
  <c r="AP148" i="75" s="1"/>
  <c r="P149" i="75"/>
  <c r="AP149" i="75" s="1"/>
  <c r="P140" i="75"/>
  <c r="AP140" i="75" s="1"/>
  <c r="AG28" i="75"/>
  <c r="AQ33" i="75" s="1"/>
  <c r="AG29" i="75"/>
  <c r="AP29" i="75" s="1"/>
  <c r="AG30" i="75"/>
  <c r="AP30" i="75" s="1"/>
  <c r="AG31" i="75"/>
  <c r="AQ36" i="75" s="1"/>
  <c r="AG32" i="75"/>
  <c r="AP32" i="75" s="1"/>
  <c r="AG33" i="75"/>
  <c r="AP33" i="75" s="1"/>
  <c r="AG34" i="75"/>
  <c r="AP34" i="75" s="1"/>
  <c r="AG35" i="75"/>
  <c r="AP35" i="75" s="1"/>
  <c r="AG36" i="75"/>
  <c r="AP36" i="75" s="1"/>
  <c r="AG27" i="75"/>
  <c r="AP27" i="75" s="1"/>
  <c r="AP46" i="75"/>
  <c r="AP43" i="75"/>
  <c r="AP42" i="75"/>
  <c r="AP39" i="75"/>
  <c r="AQ16" i="75"/>
  <c r="AP16" i="75"/>
  <c r="AQ15" i="75"/>
  <c r="AP15" i="75"/>
  <c r="AQ14" i="75"/>
  <c r="AP14" i="75"/>
  <c r="AQ13" i="75"/>
  <c r="AP13" i="75"/>
  <c r="AQ12" i="75"/>
  <c r="AP12" i="75"/>
  <c r="AP11" i="75"/>
  <c r="AP10" i="75"/>
  <c r="AP9" i="75"/>
  <c r="AP8" i="75"/>
  <c r="AP7" i="75"/>
  <c r="O217" i="91"/>
  <c r="O218" i="91"/>
  <c r="O219" i="91"/>
  <c r="O220" i="91"/>
  <c r="O221" i="91"/>
  <c r="O222" i="91"/>
  <c r="O223" i="91"/>
  <c r="O224" i="91"/>
  <c r="O225" i="91"/>
  <c r="O216" i="91"/>
  <c r="O207" i="91"/>
  <c r="O208" i="91"/>
  <c r="O209" i="91"/>
  <c r="O210" i="91"/>
  <c r="O211" i="91"/>
  <c r="O212" i="91"/>
  <c r="O213" i="91"/>
  <c r="O214" i="91"/>
  <c r="O215" i="91"/>
  <c r="O206" i="91"/>
  <c r="U220" i="91"/>
  <c r="U210" i="91"/>
  <c r="AN189" i="91"/>
  <c r="O140" i="91"/>
  <c r="AR145" i="91" s="1"/>
  <c r="O141" i="91"/>
  <c r="AQ141" i="91" s="1"/>
  <c r="O142" i="91"/>
  <c r="AR147" i="91" s="1"/>
  <c r="O143" i="91"/>
  <c r="AR148" i="91" s="1"/>
  <c r="O144" i="91"/>
  <c r="AQ144" i="91" s="1"/>
  <c r="O145" i="91"/>
  <c r="AQ145" i="91" s="1"/>
  <c r="O146" i="91"/>
  <c r="AQ146" i="91" s="1"/>
  <c r="O147" i="91"/>
  <c r="AQ147" i="91" s="1"/>
  <c r="O148" i="91"/>
  <c r="AQ148" i="91" s="1"/>
  <c r="O139" i="91"/>
  <c r="AQ139" i="91" s="1"/>
  <c r="O125" i="91"/>
  <c r="AQ125" i="91" s="1"/>
  <c r="O126" i="91"/>
  <c r="AR131" i="91" s="1"/>
  <c r="O127" i="91"/>
  <c r="AR132" i="91" s="1"/>
  <c r="O128" i="91"/>
  <c r="AQ128" i="91" s="1"/>
  <c r="O129" i="91"/>
  <c r="AQ129" i="91" s="1"/>
  <c r="O130" i="91"/>
  <c r="AQ130" i="91" s="1"/>
  <c r="O131" i="91"/>
  <c r="AQ131" i="91" s="1"/>
  <c r="O132" i="91"/>
  <c r="AQ132" i="91" s="1"/>
  <c r="O133" i="91"/>
  <c r="AQ133" i="91" s="1"/>
  <c r="O124" i="91"/>
  <c r="AR129" i="91" s="1"/>
  <c r="O109" i="91"/>
  <c r="AR114" i="91" s="1"/>
  <c r="O110" i="91"/>
  <c r="AR115" i="91" s="1"/>
  <c r="O111" i="91"/>
  <c r="AR116" i="91" s="1"/>
  <c r="O112" i="91"/>
  <c r="AR117" i="91" s="1"/>
  <c r="O113" i="91"/>
  <c r="AQ113" i="91" s="1"/>
  <c r="O114" i="91"/>
  <c r="AQ114" i="91" s="1"/>
  <c r="O115" i="91"/>
  <c r="AQ115" i="91" s="1"/>
  <c r="O116" i="91"/>
  <c r="AQ116" i="91" s="1"/>
  <c r="O117" i="91"/>
  <c r="AQ117" i="91" s="1"/>
  <c r="O108" i="91"/>
  <c r="AR113" i="91" s="1"/>
  <c r="AJ47" i="91"/>
  <c r="AQ47" i="91" s="1"/>
  <c r="AJ46" i="91"/>
  <c r="AQ46" i="91" s="1"/>
  <c r="AJ45" i="91"/>
  <c r="AQ45" i="91" s="1"/>
  <c r="AJ44" i="91"/>
  <c r="AQ44" i="91" s="1"/>
  <c r="AJ43" i="91"/>
  <c r="AQ43" i="91" s="1"/>
  <c r="AJ42" i="91"/>
  <c r="AR47" i="91" s="1"/>
  <c r="AJ41" i="91"/>
  <c r="AQ41" i="91" s="1"/>
  <c r="AJ40" i="91"/>
  <c r="AQ40" i="91" s="1"/>
  <c r="AJ39" i="91"/>
  <c r="AR44" i="91" s="1"/>
  <c r="AJ38" i="91"/>
  <c r="AR43" i="91" s="1"/>
  <c r="AJ37" i="91"/>
  <c r="AQ37" i="91" s="1"/>
  <c r="AJ36" i="91"/>
  <c r="AQ36" i="91" s="1"/>
  <c r="AJ35" i="91"/>
  <c r="AQ35" i="91" s="1"/>
  <c r="AJ34" i="91"/>
  <c r="AQ34" i="91" s="1"/>
  <c r="AJ33" i="91"/>
  <c r="AQ33" i="91" s="1"/>
  <c r="AJ32" i="91"/>
  <c r="AR37" i="91" s="1"/>
  <c r="AJ31" i="91"/>
  <c r="AR36" i="91" s="1"/>
  <c r="AJ30" i="91"/>
  <c r="AQ30" i="91" s="1"/>
  <c r="AJ29" i="91"/>
  <c r="AQ29" i="91" s="1"/>
  <c r="AJ28" i="91"/>
  <c r="AQ28" i="91" s="1"/>
  <c r="AR17" i="91"/>
  <c r="AQ17" i="91"/>
  <c r="AR16" i="91"/>
  <c r="AQ16" i="91"/>
  <c r="AR15" i="91"/>
  <c r="AQ15" i="91"/>
  <c r="AR14" i="91"/>
  <c r="AQ14" i="91"/>
  <c r="AR13" i="91"/>
  <c r="AQ13" i="91"/>
  <c r="AQ12" i="91"/>
  <c r="AQ11" i="91"/>
  <c r="AQ10" i="91"/>
  <c r="AQ9" i="91"/>
  <c r="AQ8" i="91"/>
  <c r="AP92" i="96" l="1"/>
  <c r="AQ212" i="91"/>
  <c r="AQ219" i="91"/>
  <c r="AQ224" i="91"/>
  <c r="AO96" i="96"/>
  <c r="AO91" i="96"/>
  <c r="AR213" i="91"/>
  <c r="AP93" i="96"/>
  <c r="AO93" i="96"/>
  <c r="AO92" i="96"/>
  <c r="AQ211" i="91"/>
  <c r="AQ223" i="91"/>
  <c r="AP97" i="96"/>
  <c r="AR215" i="91"/>
  <c r="AQ222" i="91"/>
  <c r="AR214" i="91"/>
  <c r="AQ221" i="91"/>
  <c r="AQ206" i="91"/>
  <c r="AR225" i="91"/>
  <c r="AQ215" i="91"/>
  <c r="AQ207" i="91"/>
  <c r="AR224" i="91"/>
  <c r="AQ214" i="91"/>
  <c r="AQ216" i="91"/>
  <c r="AR223" i="91"/>
  <c r="AP96" i="96"/>
  <c r="AQ213" i="91"/>
  <c r="AQ225" i="91"/>
  <c r="AQ217" i="91"/>
  <c r="AO97" i="96"/>
  <c r="AP265" i="75"/>
  <c r="AO94" i="96"/>
  <c r="AO95" i="96"/>
  <c r="AD81" i="96"/>
  <c r="AO81" i="96" s="1"/>
  <c r="AO90" i="96"/>
  <c r="AP72" i="96"/>
  <c r="AQ209" i="91"/>
  <c r="AQ220" i="91"/>
  <c r="AQ210" i="91"/>
  <c r="AR221" i="91"/>
  <c r="AQ208" i="91"/>
  <c r="AR211" i="91"/>
  <c r="AR222" i="91"/>
  <c r="AR212" i="91"/>
  <c r="AQ218" i="91"/>
  <c r="AQ265" i="75"/>
  <c r="AP267" i="75"/>
  <c r="AQ264" i="75"/>
  <c r="AP257" i="75"/>
  <c r="AP255" i="75"/>
  <c r="AP259" i="75"/>
  <c r="AP253" i="75"/>
  <c r="AP264" i="75"/>
  <c r="AP260" i="75"/>
  <c r="AP263" i="75"/>
  <c r="AP251" i="75"/>
  <c r="AP258" i="75"/>
  <c r="AP262" i="75"/>
  <c r="AQ266" i="75"/>
  <c r="AQ178" i="75"/>
  <c r="AQ263" i="75"/>
  <c r="AQ267" i="75"/>
  <c r="AP261" i="75"/>
  <c r="AQ254" i="75"/>
  <c r="AD80" i="96"/>
  <c r="AO80" i="96" s="1"/>
  <c r="AD79" i="96"/>
  <c r="AD78" i="96"/>
  <c r="AP80" i="96" s="1"/>
  <c r="AD85" i="96"/>
  <c r="AO85" i="96" s="1"/>
  <c r="AD84" i="96"/>
  <c r="AO84" i="96" s="1"/>
  <c r="AD83" i="96"/>
  <c r="AD82" i="96"/>
  <c r="AP63" i="96"/>
  <c r="AP64" i="96"/>
  <c r="AO71" i="96"/>
  <c r="AP73" i="96"/>
  <c r="AP55" i="96"/>
  <c r="AP54" i="96"/>
  <c r="AP18" i="96"/>
  <c r="AO21" i="96"/>
  <c r="AP22" i="96"/>
  <c r="AP19" i="96"/>
  <c r="AQ175" i="75"/>
  <c r="AP254" i="75"/>
  <c r="AP249" i="75"/>
  <c r="AQ257" i="75"/>
  <c r="AQ253" i="75"/>
  <c r="AQ256" i="75"/>
  <c r="AQ255" i="75"/>
  <c r="AP248" i="75"/>
  <c r="AP250" i="75"/>
  <c r="AP252" i="75"/>
  <c r="AP172" i="75"/>
  <c r="AD199" i="75"/>
  <c r="AP199" i="75" s="1"/>
  <c r="AD195" i="75"/>
  <c r="AP195" i="75" s="1"/>
  <c r="AD206" i="75"/>
  <c r="AP206" i="75" s="1"/>
  <c r="AD202" i="75"/>
  <c r="AD198" i="75"/>
  <c r="AP198" i="75" s="1"/>
  <c r="AD194" i="75"/>
  <c r="AP174" i="75"/>
  <c r="AD209" i="75"/>
  <c r="AP209" i="75" s="1"/>
  <c r="AD193" i="75"/>
  <c r="AQ198" i="75" s="1"/>
  <c r="AD205" i="75"/>
  <c r="AP205" i="75" s="1"/>
  <c r="AD197" i="75"/>
  <c r="AP197" i="75" s="1"/>
  <c r="AD192" i="75"/>
  <c r="AP192" i="75" s="1"/>
  <c r="AD191" i="75"/>
  <c r="AQ196" i="75" s="1"/>
  <c r="AD196" i="75"/>
  <c r="AP196" i="75" s="1"/>
  <c r="AQ176" i="75"/>
  <c r="AD190" i="75"/>
  <c r="AP156" i="75"/>
  <c r="AQ148" i="75"/>
  <c r="AP158" i="75"/>
  <c r="AP157" i="75"/>
  <c r="AP159" i="75"/>
  <c r="AQ160" i="75"/>
  <c r="AP144" i="75"/>
  <c r="AQ145" i="75"/>
  <c r="AQ146" i="75"/>
  <c r="AP142" i="75"/>
  <c r="AQ32" i="75"/>
  <c r="AQ34" i="75"/>
  <c r="AQ44" i="75"/>
  <c r="AP31" i="75"/>
  <c r="AQ35" i="75"/>
  <c r="AP28" i="75"/>
  <c r="AD169" i="91"/>
  <c r="AQ169" i="91" s="1"/>
  <c r="AD161" i="91"/>
  <c r="AQ140" i="91"/>
  <c r="AR146" i="91"/>
  <c r="AD177" i="91"/>
  <c r="AQ177" i="91" s="1"/>
  <c r="AR144" i="91"/>
  <c r="AD176" i="91"/>
  <c r="AQ176" i="91" s="1"/>
  <c r="AD168" i="91"/>
  <c r="AQ168" i="91" s="1"/>
  <c r="AD160" i="91"/>
  <c r="AQ142" i="91"/>
  <c r="AD175" i="91"/>
  <c r="AQ175" i="91" s="1"/>
  <c r="AD167" i="91"/>
  <c r="AQ167" i="91" s="1"/>
  <c r="AQ143" i="91"/>
  <c r="AD174" i="91"/>
  <c r="AQ174" i="91" s="1"/>
  <c r="AD166" i="91"/>
  <c r="AQ166" i="91" s="1"/>
  <c r="AR130" i="91"/>
  <c r="AD173" i="91"/>
  <c r="AD165" i="91"/>
  <c r="AQ165" i="91" s="1"/>
  <c r="AD172" i="91"/>
  <c r="AD164" i="91"/>
  <c r="AQ164" i="91" s="1"/>
  <c r="AD159" i="91"/>
  <c r="AQ159" i="91" s="1"/>
  <c r="AD171" i="91"/>
  <c r="AD163" i="91"/>
  <c r="AD178" i="91"/>
  <c r="AQ178" i="91" s="1"/>
  <c r="AD170" i="91"/>
  <c r="AD162" i="91"/>
  <c r="AR133" i="91"/>
  <c r="AQ124" i="91"/>
  <c r="AQ127" i="91"/>
  <c r="AQ126" i="91"/>
  <c r="AQ109" i="91"/>
  <c r="AQ108" i="91"/>
  <c r="AQ110" i="91"/>
  <c r="AQ111" i="91"/>
  <c r="AQ112" i="91"/>
  <c r="AQ42" i="91"/>
  <c r="AQ31" i="91"/>
  <c r="AQ32" i="91"/>
  <c r="AR35" i="91"/>
  <c r="AQ38" i="91"/>
  <c r="AR45" i="91"/>
  <c r="AR33" i="91"/>
  <c r="AR46" i="91"/>
  <c r="AQ39" i="91"/>
  <c r="AR34" i="91"/>
  <c r="AO78" i="96" l="1"/>
  <c r="AR174" i="91"/>
  <c r="AO82" i="96"/>
  <c r="AP84" i="96"/>
  <c r="AP85" i="96"/>
  <c r="AO83" i="96"/>
  <c r="AP81" i="96"/>
  <c r="AO79" i="96"/>
  <c r="AP191" i="75"/>
  <c r="AP193" i="75"/>
  <c r="AP44" i="75"/>
  <c r="AD207" i="75"/>
  <c r="AP207" i="75" s="1"/>
  <c r="AQ199" i="75"/>
  <c r="AP194" i="75"/>
  <c r="AP40" i="75"/>
  <c r="AD203" i="75"/>
  <c r="AQ197" i="75"/>
  <c r="AQ195" i="75"/>
  <c r="AP190" i="75"/>
  <c r="AQ207" i="75"/>
  <c r="AP202" i="75"/>
  <c r="AP37" i="75"/>
  <c r="AD200" i="75"/>
  <c r="AP45" i="75"/>
  <c r="AD208" i="75"/>
  <c r="AP208" i="75" s="1"/>
  <c r="AQ43" i="75"/>
  <c r="AD201" i="75"/>
  <c r="AQ46" i="75"/>
  <c r="AD204" i="75"/>
  <c r="AP38" i="75"/>
  <c r="AQ45" i="75"/>
  <c r="AQ42" i="75"/>
  <c r="AP41" i="75"/>
  <c r="AR164" i="91"/>
  <c r="AR166" i="91"/>
  <c r="AQ161" i="91"/>
  <c r="AR178" i="91"/>
  <c r="AQ173" i="91"/>
  <c r="AR167" i="91"/>
  <c r="AQ162" i="91"/>
  <c r="AQ172" i="91"/>
  <c r="AR177" i="91"/>
  <c r="AQ160" i="91"/>
  <c r="AR165" i="91"/>
  <c r="AQ170" i="91"/>
  <c r="AR175" i="91"/>
  <c r="AQ171" i="91"/>
  <c r="AR176" i="91"/>
  <c r="AR168" i="91"/>
  <c r="AQ163" i="91"/>
  <c r="AP204" i="75" l="1"/>
  <c r="AQ209" i="75"/>
  <c r="AQ205" i="75"/>
  <c r="AP200" i="75"/>
  <c r="AP201" i="75"/>
  <c r="AQ206" i="75"/>
  <c r="AP203" i="75"/>
  <c r="AQ208" i="75"/>
  <c r="AB247" i="75" l="1"/>
  <c r="AP247" i="75" s="1"/>
  <c r="AC246" i="75"/>
  <c r="AP246" i="75" s="1"/>
  <c r="AC245" i="75"/>
  <c r="AP245" i="75" s="1"/>
  <c r="AC244" i="75"/>
  <c r="AP244" i="75" s="1"/>
  <c r="AC243" i="75"/>
  <c r="AP243" i="75" s="1"/>
  <c r="AC242" i="75"/>
  <c r="AP242" i="75" s="1"/>
  <c r="AC241" i="75"/>
  <c r="AP241" i="75" s="1"/>
  <c r="AC240" i="75"/>
  <c r="AP240" i="75" s="1"/>
  <c r="AC239" i="75"/>
  <c r="AP239" i="75" s="1"/>
  <c r="AC238" i="75"/>
  <c r="AP238" i="75" s="1"/>
  <c r="AC237" i="75"/>
  <c r="AP237" i="75" s="1"/>
  <c r="AC236" i="75"/>
  <c r="AP236" i="75" s="1"/>
  <c r="AC235" i="75"/>
  <c r="AP235" i="75" s="1"/>
  <c r="AC234" i="75"/>
  <c r="AP234" i="75" s="1"/>
  <c r="AC233" i="75"/>
  <c r="AP233" i="75" s="1"/>
  <c r="AC232" i="75"/>
  <c r="AP232" i="75" s="1"/>
  <c r="AC231" i="75"/>
  <c r="AP231" i="75" s="1"/>
  <c r="AC230" i="75"/>
  <c r="AP230" i="75" s="1"/>
  <c r="AC229" i="75"/>
  <c r="AP229" i="75" s="1"/>
  <c r="AC228" i="75"/>
  <c r="AP228" i="75" s="1"/>
  <c r="AC227" i="75"/>
  <c r="AP227" i="75" s="1"/>
  <c r="AC226" i="75"/>
  <c r="AP226" i="75" s="1"/>
  <c r="AC225" i="75"/>
  <c r="AP225" i="75" s="1"/>
  <c r="AC224" i="75"/>
  <c r="AP224" i="75" s="1"/>
  <c r="AC223" i="75"/>
  <c r="AP223" i="75" s="1"/>
  <c r="AC222" i="75"/>
  <c r="AP222" i="75" s="1"/>
  <c r="AC221" i="75"/>
  <c r="AP221" i="75" s="1"/>
  <c r="AC220" i="75"/>
  <c r="AP220" i="75" s="1"/>
  <c r="AC219" i="75"/>
  <c r="AP219" i="75" s="1"/>
  <c r="AC218" i="75"/>
  <c r="AP218" i="75" s="1"/>
  <c r="AC214" i="75"/>
  <c r="AF202" i="91"/>
  <c r="AQ202" i="91" s="1"/>
  <c r="AF201" i="91"/>
  <c r="AQ201" i="91" s="1"/>
  <c r="AF200" i="91"/>
  <c r="AQ200" i="91" s="1"/>
  <c r="AF199" i="91"/>
  <c r="AQ199" i="91" s="1"/>
  <c r="AF198" i="91"/>
  <c r="AQ198" i="91" s="1"/>
  <c r="AF197" i="91"/>
  <c r="AQ197" i="91" s="1"/>
  <c r="AF196" i="91"/>
  <c r="AQ196" i="91" s="1"/>
  <c r="AF195" i="91"/>
  <c r="AQ195" i="91" s="1"/>
  <c r="AF194" i="91"/>
  <c r="AQ194" i="91" s="1"/>
  <c r="AF193" i="91"/>
  <c r="AQ193" i="91" s="1"/>
  <c r="AF192" i="91"/>
  <c r="AQ192" i="91" s="1"/>
  <c r="AF191" i="91"/>
  <c r="AQ191" i="91" s="1"/>
  <c r="AF190" i="91"/>
  <c r="AQ190" i="91" s="1"/>
  <c r="AF189" i="91"/>
  <c r="AQ189" i="91" s="1"/>
  <c r="AF188" i="91"/>
  <c r="AQ188" i="91" s="1"/>
  <c r="AF187" i="91"/>
  <c r="AQ187" i="91" s="1"/>
  <c r="AF186" i="91"/>
  <c r="AQ186" i="91" s="1"/>
  <c r="AF185" i="91"/>
  <c r="AQ185" i="91" s="1"/>
  <c r="AF184" i="91"/>
  <c r="AQ184" i="91" s="1"/>
  <c r="AF183" i="91"/>
  <c r="AQ183" i="91" s="1"/>
  <c r="AF207" i="98" l="1"/>
  <c r="AP207" i="98" s="1"/>
  <c r="AF206" i="98"/>
  <c r="AP206" i="98" s="1"/>
  <c r="AF205" i="98"/>
  <c r="AP205" i="98" s="1"/>
  <c r="AF204" i="98"/>
  <c r="AP204" i="98" s="1"/>
  <c r="AF203" i="98"/>
  <c r="AP203" i="98" s="1"/>
  <c r="AM202" i="98"/>
  <c r="AF202" i="98"/>
  <c r="AP202" i="98" s="1"/>
  <c r="AF201" i="98"/>
  <c r="AP201" i="98" s="1"/>
  <c r="AF200" i="98"/>
  <c r="AP200" i="98" s="1"/>
  <c r="AF199" i="98"/>
  <c r="AP199" i="98" s="1"/>
  <c r="AF198" i="98"/>
  <c r="AP198" i="98" s="1"/>
  <c r="AF191" i="98"/>
  <c r="AP191" i="98" s="1"/>
  <c r="AF190" i="98"/>
  <c r="AP190" i="98" s="1"/>
  <c r="AH157" i="98"/>
  <c r="AP157" i="98" s="1"/>
  <c r="W156" i="98"/>
  <c r="AP156" i="98" s="1"/>
  <c r="W155" i="98"/>
  <c r="AP155" i="98" s="1"/>
  <c r="W154" i="98"/>
  <c r="AP154" i="98" s="1"/>
  <c r="W153" i="98"/>
  <c r="AP153" i="98" s="1"/>
  <c r="W152" i="98"/>
  <c r="AP152" i="98" s="1"/>
  <c r="AJ151" i="98"/>
  <c r="W151" i="98"/>
  <c r="AP151" i="98" s="1"/>
  <c r="AJ149" i="98"/>
  <c r="W149" i="98"/>
  <c r="AP148" i="98" s="1"/>
  <c r="AJ147" i="98"/>
  <c r="W147" i="98"/>
  <c r="AJ145" i="98"/>
  <c r="W145" i="98"/>
  <c r="AP144" i="98" s="1"/>
  <c r="AJ143" i="98"/>
  <c r="W143" i="98"/>
  <c r="V141" i="98"/>
  <c r="AP141" i="98" s="1"/>
  <c r="V140" i="98"/>
  <c r="AP140" i="98" s="1"/>
  <c r="V139" i="98"/>
  <c r="AP139" i="98" s="1"/>
  <c r="V138" i="98"/>
  <c r="AP138" i="98" s="1"/>
  <c r="V137" i="98"/>
  <c r="AP137" i="98" s="1"/>
  <c r="AP131" i="98"/>
  <c r="AP130" i="98"/>
  <c r="AP129" i="98"/>
  <c r="AP128" i="98"/>
  <c r="AP127" i="98"/>
  <c r="AP126" i="98"/>
  <c r="AP125" i="98"/>
  <c r="AP124" i="98"/>
  <c r="AP123" i="98"/>
  <c r="AP122" i="98"/>
  <c r="AP115" i="98"/>
  <c r="AP114" i="98"/>
  <c r="AP113" i="98"/>
  <c r="AP112" i="98"/>
  <c r="AP111" i="98"/>
  <c r="AP110" i="98"/>
  <c r="AP109" i="98"/>
  <c r="AP108" i="98"/>
  <c r="AP107" i="98"/>
  <c r="AP106" i="98"/>
  <c r="AP105" i="98"/>
  <c r="AP104" i="98"/>
  <c r="AP103" i="98"/>
  <c r="AP102" i="98"/>
  <c r="AP101" i="98"/>
  <c r="AP100" i="98"/>
  <c r="AP99" i="98"/>
  <c r="AP98" i="98"/>
  <c r="AP97" i="98"/>
  <c r="AP96" i="98"/>
  <c r="AP95" i="98"/>
  <c r="AP94" i="98"/>
  <c r="AP82" i="98"/>
  <c r="AP81" i="98"/>
  <c r="AP80" i="98"/>
  <c r="AP79" i="98"/>
  <c r="AP78" i="98"/>
  <c r="AP77" i="98"/>
  <c r="AP76" i="98"/>
  <c r="AP75" i="98"/>
  <c r="AP74" i="98"/>
  <c r="AP73" i="98"/>
  <c r="AP72" i="98"/>
  <c r="AP71" i="98"/>
  <c r="AG48" i="98"/>
  <c r="AG47" i="98"/>
  <c r="AG46" i="98"/>
  <c r="AG45" i="98"/>
  <c r="AG172" i="98"/>
  <c r="AP172" i="98" s="1"/>
  <c r="AG171" i="98"/>
  <c r="AP171" i="98" s="1"/>
  <c r="AP42" i="98"/>
  <c r="AG169" i="98"/>
  <c r="AP169" i="98" s="1"/>
  <c r="AG168" i="98"/>
  <c r="AP168" i="98" s="1"/>
  <c r="AG167" i="98"/>
  <c r="AP167" i="98" s="1"/>
  <c r="AG166" i="98"/>
  <c r="AP166" i="98" s="1"/>
  <c r="AG165" i="98"/>
  <c r="AP165" i="98" s="1"/>
  <c r="AG164" i="98"/>
  <c r="AP164" i="98" s="1"/>
  <c r="AG163" i="98"/>
  <c r="AP163" i="98" s="1"/>
  <c r="AP34" i="98"/>
  <c r="AG161" i="98"/>
  <c r="AP161" i="98" s="1"/>
  <c r="AG160" i="98"/>
  <c r="AP160" i="98" s="1"/>
  <c r="AG159" i="98"/>
  <c r="AP159" i="98" s="1"/>
  <c r="AG158" i="98"/>
  <c r="AP158" i="98" s="1"/>
  <c r="AP29" i="98"/>
  <c r="AP28" i="98"/>
  <c r="AP27" i="98"/>
  <c r="AP26" i="98"/>
  <c r="AP25" i="98"/>
  <c r="AP24" i="98"/>
  <c r="AP23" i="98"/>
  <c r="AP22" i="98"/>
  <c r="AP21" i="98"/>
  <c r="AJ20" i="98"/>
  <c r="AP20" i="98" s="1"/>
  <c r="AP19" i="98"/>
  <c r="AJ18" i="98"/>
  <c r="AP18" i="98" s="1"/>
  <c r="AP17" i="98"/>
  <c r="AJ16" i="98"/>
  <c r="AP16" i="98" s="1"/>
  <c r="AP15" i="98"/>
  <c r="AJ14" i="98"/>
  <c r="AP14" i="98" s="1"/>
  <c r="AP13" i="98"/>
  <c r="AP12" i="98"/>
  <c r="AP11" i="98"/>
  <c r="AP10" i="98"/>
  <c r="AP9" i="98"/>
  <c r="AP8" i="98"/>
  <c r="AP7" i="98"/>
  <c r="AP6" i="98"/>
  <c r="AP143" i="98" l="1"/>
  <c r="AP147" i="98"/>
  <c r="AP47" i="98"/>
  <c r="AP175" i="98"/>
  <c r="AP48" i="98"/>
  <c r="AP176" i="98"/>
  <c r="AP46" i="98"/>
  <c r="AP174" i="98"/>
  <c r="AG162" i="98"/>
  <c r="AP162" i="98" s="1"/>
  <c r="AP36" i="98"/>
  <c r="AP45" i="98"/>
  <c r="AG173" i="98"/>
  <c r="AP173" i="98" s="1"/>
  <c r="AP32" i="98"/>
  <c r="AP38" i="98"/>
  <c r="AP44" i="98"/>
  <c r="AP40" i="98"/>
  <c r="AP30" i="98"/>
  <c r="AG170" i="98"/>
  <c r="AP170" i="98" s="1"/>
  <c r="AP31" i="98"/>
  <c r="AP35" i="98"/>
  <c r="AP39" i="98"/>
  <c r="AP43" i="98"/>
  <c r="AP145" i="98"/>
  <c r="AP149" i="98"/>
  <c r="AP142" i="98"/>
  <c r="AP146" i="98"/>
  <c r="AP150" i="98"/>
  <c r="AP33" i="98"/>
  <c r="AP37" i="98"/>
  <c r="AP41" i="98"/>
  <c r="Y213" i="85" l="1"/>
  <c r="Y209" i="85"/>
  <c r="Y205" i="85"/>
  <c r="AQ71" i="85" l="1"/>
  <c r="AQ72" i="85"/>
  <c r="AQ73" i="85"/>
  <c r="AQ68" i="85"/>
  <c r="AQ65" i="85"/>
  <c r="AQ64" i="85"/>
  <c r="AQ69" i="85"/>
  <c r="AQ67" i="85"/>
  <c r="AQ63" i="85"/>
  <c r="AD74" i="85"/>
  <c r="AQ74" i="85" s="1"/>
  <c r="AD70" i="85"/>
  <c r="AQ70" i="85" s="1"/>
  <c r="AD66" i="85"/>
  <c r="AQ66" i="85" s="1"/>
  <c r="AJ53" i="95" l="1"/>
  <c r="AM52" i="95"/>
  <c r="AM53" i="95" s="1"/>
  <c r="AJ51" i="95"/>
  <c r="AM50" i="95"/>
  <c r="AM51" i="95" s="1"/>
  <c r="AJ49" i="95"/>
  <c r="AM48" i="95"/>
  <c r="AM49" i="95" s="1"/>
  <c r="AJ33" i="95"/>
  <c r="AM32" i="95"/>
  <c r="AM33" i="95" s="1"/>
  <c r="AJ31" i="95"/>
  <c r="AM30" i="95"/>
  <c r="AM31" i="95" s="1"/>
  <c r="AJ29" i="95"/>
  <c r="AM28" i="95"/>
  <c r="AM29" i="95" s="1"/>
  <c r="AJ13" i="95"/>
  <c r="AM12" i="95"/>
  <c r="AM13" i="95" s="1"/>
  <c r="AJ11" i="95"/>
  <c r="AM10" i="95"/>
  <c r="AM11" i="95" s="1"/>
  <c r="AJ9" i="95"/>
  <c r="AM8" i="95"/>
  <c r="AM9" i="95" s="1"/>
  <c r="AJ53" i="94"/>
  <c r="AM52" i="94"/>
  <c r="AM53" i="94" s="1"/>
  <c r="AJ51" i="94"/>
  <c r="AM50" i="94"/>
  <c r="AM51" i="94" s="1"/>
  <c r="AJ49" i="94"/>
  <c r="AM48" i="94"/>
  <c r="AM49" i="94" s="1"/>
  <c r="AJ33" i="94"/>
  <c r="AM32" i="94"/>
  <c r="AM33" i="94" s="1"/>
  <c r="AJ31" i="94"/>
  <c r="AM30" i="94"/>
  <c r="AM31" i="94" s="1"/>
  <c r="AJ29" i="94"/>
  <c r="AM28" i="94"/>
  <c r="AM29" i="94" s="1"/>
  <c r="AJ13" i="94"/>
  <c r="AM12" i="94"/>
  <c r="AM13" i="94" s="1"/>
  <c r="AJ11" i="94"/>
  <c r="AM10" i="94"/>
  <c r="AM11" i="94" s="1"/>
  <c r="AJ9" i="94"/>
  <c r="AM8" i="94"/>
  <c r="AM9" i="94" s="1"/>
  <c r="AL53" i="93"/>
  <c r="AL51" i="93"/>
  <c r="AL49" i="93"/>
  <c r="AL33" i="93"/>
  <c r="AL31" i="93"/>
  <c r="AL29" i="93"/>
  <c r="AL13" i="93"/>
  <c r="AL11" i="93"/>
  <c r="AL9" i="93"/>
  <c r="AI124" i="90"/>
  <c r="AI123" i="90"/>
  <c r="AI122" i="90"/>
  <c r="AI121" i="90"/>
  <c r="AI120" i="90"/>
  <c r="AI119" i="90"/>
  <c r="AI118" i="90"/>
  <c r="AI117" i="90"/>
  <c r="AI116" i="90"/>
  <c r="AI115" i="90"/>
  <c r="AI114" i="90"/>
  <c r="AI113" i="90"/>
  <c r="AI112" i="90"/>
  <c r="AI111" i="90"/>
  <c r="AI110" i="90"/>
  <c r="AI74" i="90"/>
  <c r="AI73" i="90"/>
  <c r="AI72" i="90"/>
  <c r="AI71" i="90"/>
  <c r="AI70" i="90"/>
  <c r="AI69" i="90"/>
  <c r="AI68" i="90"/>
  <c r="AI67" i="90"/>
  <c r="AI66" i="90"/>
  <c r="AI65" i="90"/>
  <c r="AI64" i="90"/>
  <c r="AI63" i="90"/>
  <c r="AI62" i="90"/>
  <c r="AI61" i="90"/>
  <c r="AI60" i="90"/>
  <c r="AI24" i="90"/>
  <c r="AI23" i="90"/>
  <c r="AI22" i="90"/>
  <c r="AI21" i="90"/>
  <c r="AI20" i="90"/>
  <c r="AI19" i="90"/>
  <c r="AI18" i="90"/>
  <c r="AI17" i="90"/>
  <c r="AI16" i="90"/>
  <c r="AI15" i="90"/>
  <c r="AI14" i="90"/>
  <c r="AI13" i="90"/>
  <c r="AI12" i="90"/>
  <c r="AI11" i="90"/>
  <c r="AI10" i="90"/>
  <c r="AI124" i="89"/>
  <c r="AI123" i="89"/>
  <c r="AI122" i="89"/>
  <c r="AI121" i="89"/>
  <c r="AI120" i="89"/>
  <c r="AI119" i="89"/>
  <c r="AI118" i="89"/>
  <c r="AI117" i="89"/>
  <c r="AI116" i="89"/>
  <c r="AI115" i="89"/>
  <c r="AI114" i="89"/>
  <c r="AI113" i="89"/>
  <c r="AI112" i="89"/>
  <c r="AI111" i="89"/>
  <c r="AI110" i="89"/>
  <c r="AI74" i="89"/>
  <c r="AI73" i="89"/>
  <c r="AI72" i="89"/>
  <c r="AI71" i="89"/>
  <c r="AI70" i="89"/>
  <c r="AI69" i="89"/>
  <c r="AI68" i="89"/>
  <c r="AI67" i="89"/>
  <c r="AI66" i="89"/>
  <c r="AI65" i="89"/>
  <c r="AI64" i="89"/>
  <c r="AI63" i="89"/>
  <c r="AI62" i="89"/>
  <c r="AI61" i="89"/>
  <c r="AI60" i="89"/>
  <c r="AI24" i="89"/>
  <c r="AI23" i="89"/>
  <c r="AI22" i="89"/>
  <c r="AI21" i="89"/>
  <c r="AI20" i="89"/>
  <c r="AI19" i="89"/>
  <c r="AI18" i="89"/>
  <c r="AI17" i="89"/>
  <c r="AI16" i="89"/>
  <c r="AI15" i="89"/>
  <c r="AI14" i="89"/>
  <c r="AI13" i="89"/>
  <c r="AI12" i="89"/>
  <c r="AI11" i="89"/>
  <c r="AI10" i="89"/>
  <c r="AJ124" i="88"/>
  <c r="AJ123" i="88"/>
  <c r="AJ122" i="88"/>
  <c r="AJ121" i="88"/>
  <c r="AJ119" i="88"/>
  <c r="AJ118" i="88"/>
  <c r="AJ117" i="88"/>
  <c r="AJ116" i="88"/>
  <c r="AJ114" i="88"/>
  <c r="AJ113" i="88"/>
  <c r="AJ112" i="88"/>
  <c r="AJ111" i="88"/>
  <c r="AJ74" i="88"/>
  <c r="AJ73" i="88"/>
  <c r="AJ72" i="88"/>
  <c r="AJ71" i="88"/>
  <c r="AJ69" i="88"/>
  <c r="AJ68" i="88"/>
  <c r="AJ67" i="88"/>
  <c r="AJ66" i="88"/>
  <c r="AJ64" i="88"/>
  <c r="AJ63" i="88"/>
  <c r="AJ62" i="88"/>
  <c r="AJ61" i="88"/>
  <c r="AJ24" i="88"/>
  <c r="AJ23" i="88"/>
  <c r="AJ22" i="88"/>
  <c r="AJ21" i="88"/>
  <c r="AJ19" i="88"/>
  <c r="AJ18" i="88"/>
  <c r="AJ17" i="88"/>
  <c r="AJ16" i="88"/>
  <c r="AJ14" i="88"/>
  <c r="AJ13" i="88"/>
  <c r="AJ12" i="88"/>
  <c r="AJ11" i="88"/>
  <c r="AL24" i="87"/>
  <c r="AI24" i="87"/>
  <c r="AL23" i="87"/>
  <c r="AI23" i="87"/>
  <c r="AL22" i="87"/>
  <c r="AI22" i="87"/>
  <c r="AL21" i="87"/>
  <c r="AI21" i="87"/>
  <c r="AL20" i="87"/>
  <c r="AI20" i="87"/>
  <c r="AL19" i="87"/>
  <c r="AI19" i="87"/>
  <c r="AL18" i="87"/>
  <c r="AI18" i="87"/>
  <c r="AL17" i="87"/>
  <c r="AI17" i="87"/>
  <c r="AL16" i="87"/>
  <c r="AI16" i="87"/>
  <c r="AL15" i="87"/>
  <c r="AI15" i="87"/>
  <c r="AL14" i="87"/>
  <c r="AI14" i="87"/>
  <c r="AL13" i="87"/>
  <c r="AI13" i="87"/>
  <c r="AL12" i="87"/>
  <c r="AI12" i="87"/>
  <c r="AL11" i="87"/>
  <c r="AI11" i="87"/>
  <c r="AL10" i="87"/>
  <c r="AI10" i="87"/>
  <c r="AL24" i="86"/>
  <c r="AI24" i="86"/>
  <c r="AL23" i="86"/>
  <c r="AI23" i="86"/>
  <c r="AL22" i="86"/>
  <c r="AI22" i="86"/>
  <c r="AL21" i="86"/>
  <c r="AI21" i="86"/>
  <c r="AL20" i="86"/>
  <c r="AI20" i="86"/>
  <c r="AL19" i="86"/>
  <c r="AI19" i="86"/>
  <c r="AL18" i="86"/>
  <c r="AI18" i="86"/>
  <c r="AL17" i="86"/>
  <c r="AI17" i="86"/>
  <c r="AL16" i="86"/>
  <c r="AI16" i="86"/>
  <c r="AL15" i="86"/>
  <c r="AI15" i="86"/>
  <c r="AL14" i="86"/>
  <c r="AI14" i="86"/>
  <c r="AL13" i="86"/>
  <c r="AI13" i="86"/>
  <c r="AL12" i="86"/>
  <c r="AI12" i="86"/>
  <c r="AL11" i="86"/>
  <c r="AI11" i="86"/>
  <c r="AL10" i="86"/>
  <c r="AI10" i="86"/>
  <c r="AM25" i="85"/>
  <c r="AM24" i="85"/>
  <c r="AM23" i="85"/>
  <c r="AM22" i="85"/>
  <c r="AM20" i="85"/>
  <c r="AM19" i="85"/>
  <c r="AM18" i="85"/>
  <c r="AM17" i="85"/>
  <c r="AM15" i="85"/>
  <c r="AM14" i="85"/>
  <c r="AM13" i="85"/>
  <c r="AM12" i="85"/>
  <c r="AI39" i="86" l="1"/>
  <c r="AD82" i="82" l="1"/>
  <c r="AL82" i="82" s="1"/>
  <c r="AD81" i="82"/>
  <c r="AL81" i="82" s="1"/>
  <c r="AE17" i="82"/>
  <c r="AL17" i="82" s="1"/>
  <c r="AE16" i="82"/>
  <c r="AL16" i="82" s="1"/>
  <c r="AH13" i="97"/>
  <c r="AO13" i="97" s="1"/>
  <c r="AH12" i="97"/>
  <c r="AO12" i="97" s="1"/>
  <c r="AG127" i="93"/>
  <c r="AO127" i="93" s="1"/>
  <c r="AG128" i="93"/>
  <c r="AO128" i="93" s="1"/>
  <c r="AG129" i="93"/>
  <c r="AO129" i="93" s="1"/>
  <c r="AG130" i="93"/>
  <c r="AO130" i="93" s="1"/>
  <c r="AG131" i="93"/>
  <c r="AO131" i="93" s="1"/>
  <c r="AG132" i="93"/>
  <c r="AO132" i="93" s="1"/>
  <c r="AG133" i="93"/>
  <c r="AO133" i="93" s="1"/>
  <c r="AG134" i="93"/>
  <c r="AO134" i="93" s="1"/>
  <c r="AG135" i="93"/>
  <c r="AO135" i="93" s="1"/>
  <c r="AG136" i="93"/>
  <c r="AO136" i="93" s="1"/>
  <c r="AG137" i="93"/>
  <c r="AO137" i="93" s="1"/>
  <c r="AG126" i="93"/>
  <c r="AO126" i="93" s="1"/>
  <c r="AG115" i="93"/>
  <c r="AO115" i="93" s="1"/>
  <c r="AG116" i="93"/>
  <c r="AO116" i="93" s="1"/>
  <c r="AG117" i="93"/>
  <c r="AO117" i="93" s="1"/>
  <c r="AG118" i="93"/>
  <c r="AO118" i="93" s="1"/>
  <c r="AG119" i="93"/>
  <c r="AO119" i="93" s="1"/>
  <c r="AG120" i="93"/>
  <c r="AO120" i="93" s="1"/>
  <c r="AG121" i="93"/>
  <c r="AO121" i="93" s="1"/>
  <c r="AG122" i="93"/>
  <c r="AO122" i="93" s="1"/>
  <c r="AG123" i="93"/>
  <c r="AO123" i="93" s="1"/>
  <c r="AG124" i="93"/>
  <c r="AO124" i="93" s="1"/>
  <c r="AG125" i="93"/>
  <c r="AO125" i="93" s="1"/>
  <c r="AG114" i="93"/>
  <c r="AO114" i="93" s="1"/>
  <c r="AG103" i="93"/>
  <c r="AO103" i="93" s="1"/>
  <c r="AG104" i="93"/>
  <c r="AO104" i="93" s="1"/>
  <c r="AG105" i="93"/>
  <c r="AO105" i="93" s="1"/>
  <c r="AG106" i="93"/>
  <c r="AO106" i="93" s="1"/>
  <c r="AG107" i="93"/>
  <c r="AO107" i="93" s="1"/>
  <c r="AG108" i="93"/>
  <c r="AO108" i="93" s="1"/>
  <c r="AG109" i="93"/>
  <c r="AO109" i="93" s="1"/>
  <c r="AG110" i="93"/>
  <c r="AO110" i="93" s="1"/>
  <c r="AG111" i="93"/>
  <c r="AO111" i="93" s="1"/>
  <c r="AG112" i="93"/>
  <c r="AO112" i="93" s="1"/>
  <c r="AG113" i="93"/>
  <c r="AO113" i="93" s="1"/>
  <c r="AG102" i="93"/>
  <c r="AO102" i="93" s="1"/>
  <c r="AG21" i="76"/>
  <c r="AP21" i="76" s="1"/>
  <c r="AG22" i="76"/>
  <c r="AP22" i="76" s="1"/>
  <c r="AG23" i="76"/>
  <c r="AP23" i="76" s="1"/>
  <c r="AG24" i="76"/>
  <c r="AP24" i="76" s="1"/>
  <c r="AG20" i="76"/>
  <c r="AP20" i="76" s="1"/>
  <c r="AH246" i="72" l="1"/>
  <c r="AM246" i="72" s="1"/>
  <c r="AH245" i="72"/>
  <c r="AM245" i="72" s="1"/>
  <c r="AH244" i="72"/>
  <c r="AM244" i="72" s="1"/>
  <c r="AH243" i="72"/>
  <c r="AM243" i="72" s="1"/>
  <c r="AH242" i="72"/>
  <c r="AM242" i="72" s="1"/>
  <c r="AH241" i="72"/>
  <c r="AM241" i="72" s="1"/>
  <c r="AH240" i="72"/>
  <c r="AM240" i="72" s="1"/>
  <c r="AH239" i="72"/>
  <c r="AM239" i="72" s="1"/>
  <c r="AH238" i="72"/>
  <c r="AM238" i="72" s="1"/>
  <c r="AH237" i="72"/>
  <c r="AM237" i="72" s="1"/>
  <c r="AH236" i="72"/>
  <c r="AM236" i="72" s="1"/>
  <c r="AH235" i="72"/>
  <c r="AM235" i="72" s="1"/>
  <c r="AH234" i="72"/>
  <c r="AM234" i="72" s="1"/>
  <c r="AH233" i="72"/>
  <c r="AM233" i="72" s="1"/>
  <c r="AH232" i="72"/>
  <c r="AM232" i="72" s="1"/>
  <c r="AH231" i="72"/>
  <c r="AM231" i="72" s="1"/>
  <c r="AH230" i="72"/>
  <c r="AM230" i="72" s="1"/>
  <c r="AH229" i="72"/>
  <c r="AM229" i="72" s="1"/>
  <c r="AH228" i="72"/>
  <c r="AM228" i="72" s="1"/>
  <c r="AH227" i="72"/>
  <c r="AM227" i="72" s="1"/>
  <c r="AH226" i="72"/>
  <c r="AM226" i="72" s="1"/>
  <c r="AH225" i="72"/>
  <c r="AM225" i="72" s="1"/>
  <c r="AH224" i="72"/>
  <c r="AM224" i="72" s="1"/>
  <c r="AH223" i="72"/>
  <c r="AM223" i="72" s="1"/>
  <c r="AH222" i="72"/>
  <c r="AM222" i="72" s="1"/>
  <c r="AH221" i="72"/>
  <c r="AM221" i="72" s="1"/>
  <c r="AH220" i="72"/>
  <c r="AM220" i="72" s="1"/>
  <c r="AH219" i="72"/>
  <c r="AM219" i="72" s="1"/>
  <c r="AH218" i="72"/>
  <c r="AM218" i="72" s="1"/>
  <c r="AH217" i="72"/>
  <c r="AM217" i="72" s="1"/>
  <c r="AH216" i="72"/>
  <c r="AM216" i="72" s="1"/>
  <c r="AH215" i="72"/>
  <c r="AM215" i="72" s="1"/>
  <c r="AH214" i="72"/>
  <c r="AM214" i="72" s="1"/>
  <c r="AH213" i="72"/>
  <c r="AM213" i="72" s="1"/>
  <c r="AH212" i="72"/>
  <c r="AM212" i="72" s="1"/>
  <c r="AH211" i="72"/>
  <c r="AM211" i="72" s="1"/>
  <c r="AH210" i="72"/>
  <c r="AM210" i="72" s="1"/>
  <c r="AH209" i="72"/>
  <c r="AM209" i="72" s="1"/>
  <c r="AH208" i="72"/>
  <c r="AM208" i="72" s="1"/>
  <c r="AH207" i="72"/>
  <c r="AM207" i="72" s="1"/>
  <c r="AH206" i="72"/>
  <c r="AH205" i="72"/>
  <c r="AH204" i="72"/>
  <c r="AH203" i="72"/>
  <c r="AH202" i="72"/>
  <c r="AH201" i="72"/>
  <c r="AH200" i="72"/>
  <c r="AH199" i="72"/>
  <c r="AH198" i="72"/>
  <c r="AH197" i="72"/>
  <c r="AH196" i="72"/>
  <c r="AH195" i="72"/>
  <c r="AH194" i="72"/>
  <c r="AH193" i="72"/>
  <c r="AH192" i="72"/>
  <c r="AH191" i="72"/>
  <c r="AH190" i="72"/>
  <c r="AH189" i="72"/>
  <c r="AH188" i="72"/>
  <c r="AH187" i="72"/>
  <c r="AH186" i="72"/>
  <c r="AH185" i="72"/>
  <c r="AH184" i="72"/>
  <c r="AH183" i="72"/>
  <c r="AH182" i="72"/>
  <c r="AH181" i="72"/>
  <c r="AH180" i="72"/>
  <c r="AH179" i="72"/>
  <c r="AH178" i="72"/>
  <c r="AH177" i="72"/>
  <c r="AH176" i="72"/>
  <c r="AH175" i="72"/>
  <c r="AH174" i="72"/>
  <c r="AH173" i="72"/>
  <c r="AH172" i="72"/>
  <c r="AH171" i="72"/>
  <c r="AH170" i="72"/>
  <c r="AH169" i="72"/>
  <c r="AH168" i="72"/>
  <c r="AH167" i="72"/>
  <c r="AJ106" i="71"/>
  <c r="AP106" i="71" s="1"/>
  <c r="AJ107" i="71"/>
  <c r="AP107" i="71" s="1"/>
  <c r="AJ108" i="71"/>
  <c r="AP108" i="71" s="1"/>
  <c r="AJ109" i="71"/>
  <c r="AP109" i="71" s="1"/>
  <c r="AJ105" i="71"/>
  <c r="AP105" i="71" s="1"/>
  <c r="AJ27" i="71"/>
  <c r="AP27" i="71" s="1"/>
  <c r="AJ26" i="71"/>
  <c r="AP26" i="71" s="1"/>
  <c r="AJ25" i="71"/>
  <c r="AP25" i="71" s="1"/>
  <c r="AJ24" i="71"/>
  <c r="AP24" i="71" s="1"/>
  <c r="AJ23" i="71"/>
  <c r="AP23" i="71" s="1"/>
  <c r="AD55" i="70"/>
  <c r="AK55" i="70" s="1"/>
  <c r="AD54" i="70"/>
  <c r="AK54" i="70" s="1"/>
  <c r="AD53" i="70"/>
  <c r="AK53" i="70" s="1"/>
  <c r="AD52" i="70"/>
  <c r="AK52" i="70" s="1"/>
  <c r="AD51" i="70"/>
  <c r="AK51" i="70" s="1"/>
  <c r="AD50" i="70"/>
  <c r="AK50" i="70" s="1"/>
  <c r="AD49" i="70"/>
  <c r="AK49" i="70" s="1"/>
  <c r="AD48" i="70"/>
  <c r="AK48" i="70" s="1"/>
  <c r="AD47" i="70"/>
  <c r="AK47" i="70" s="1"/>
  <c r="AD46" i="70"/>
  <c r="AK46" i="70" s="1"/>
  <c r="AD57" i="69"/>
  <c r="AK57" i="69" s="1"/>
  <c r="AD56" i="69"/>
  <c r="AK56" i="69" s="1"/>
  <c r="AD55" i="69"/>
  <c r="AK55" i="69" s="1"/>
  <c r="AD54" i="69"/>
  <c r="AK54" i="69" s="1"/>
  <c r="AD53" i="69"/>
  <c r="AK53" i="69" s="1"/>
  <c r="AD52" i="69"/>
  <c r="AK52" i="69" s="1"/>
  <c r="AD51" i="69"/>
  <c r="AK51" i="69" s="1"/>
  <c r="AD50" i="69"/>
  <c r="AK50" i="69" s="1"/>
  <c r="AD49" i="69"/>
  <c r="AK49" i="69" s="1"/>
  <c r="AD48" i="69"/>
  <c r="AK48" i="69" s="1"/>
  <c r="AD45" i="70"/>
  <c r="AD44" i="70"/>
  <c r="AD43" i="70"/>
  <c r="AD42" i="70"/>
  <c r="AD41" i="70"/>
  <c r="AD40" i="70"/>
  <c r="AD39" i="70"/>
  <c r="AD38" i="70"/>
  <c r="AD37" i="70"/>
  <c r="AD36" i="70"/>
  <c r="AD47" i="69"/>
  <c r="AD46" i="69"/>
  <c r="AD45" i="69"/>
  <c r="AD44" i="69"/>
  <c r="AD43" i="69"/>
  <c r="AD42" i="69"/>
  <c r="AD41" i="69"/>
  <c r="AD40" i="69"/>
  <c r="AD39" i="69"/>
  <c r="AD38" i="69"/>
  <c r="AJ22" i="92"/>
  <c r="AQ22" i="92" s="1"/>
  <c r="AJ23" i="92"/>
  <c r="AQ23" i="92" s="1"/>
  <c r="AJ24" i="92"/>
  <c r="AQ24" i="92" s="1"/>
  <c r="AJ25" i="92"/>
  <c r="AQ25" i="92" s="1"/>
  <c r="AJ21" i="92"/>
  <c r="AQ21" i="92" s="1"/>
  <c r="AE306" i="88"/>
  <c r="AM306" i="88" s="1"/>
  <c r="AE307" i="88"/>
  <c r="AM307" i="88" s="1"/>
  <c r="AE308" i="88"/>
  <c r="AM308" i="88" s="1"/>
  <c r="AE309" i="88"/>
  <c r="AM309" i="88" s="1"/>
  <c r="AE310" i="88"/>
  <c r="AM310" i="88" s="1"/>
  <c r="AE311" i="88"/>
  <c r="AM311" i="88" s="1"/>
  <c r="AE312" i="88"/>
  <c r="AM312" i="88" s="1"/>
  <c r="AE313" i="88"/>
  <c r="AM313" i="88" s="1"/>
  <c r="AE314" i="88"/>
  <c r="AM314" i="88" s="1"/>
  <c r="AE315" i="88"/>
  <c r="AM315" i="88" s="1"/>
  <c r="AE316" i="88"/>
  <c r="AM316" i="88" s="1"/>
  <c r="AE317" i="88"/>
  <c r="AM317" i="88" s="1"/>
  <c r="AE318" i="88"/>
  <c r="AM318" i="88" s="1"/>
  <c r="AE319" i="88"/>
  <c r="AM319" i="88" s="1"/>
  <c r="AE320" i="88"/>
  <c r="AM320" i="88" s="1"/>
  <c r="AE321" i="88"/>
  <c r="AM321" i="88" s="1"/>
  <c r="AE322" i="88"/>
  <c r="AM322" i="88" s="1"/>
  <c r="AE323" i="88"/>
  <c r="AM323" i="88" s="1"/>
  <c r="AE324" i="88"/>
  <c r="AM324" i="88" s="1"/>
  <c r="AE325" i="88"/>
  <c r="AM325" i="88" s="1"/>
  <c r="AE326" i="88"/>
  <c r="AM326" i="88" s="1"/>
  <c r="AE327" i="88"/>
  <c r="AM327" i="88" s="1"/>
  <c r="AE328" i="88"/>
  <c r="AM328" i="88" s="1"/>
  <c r="AE329" i="88"/>
  <c r="AM329" i="88" s="1"/>
  <c r="AE330" i="88"/>
  <c r="AM330" i="88" s="1"/>
  <c r="AE331" i="88"/>
  <c r="AM331" i="88" s="1"/>
  <c r="AE332" i="88"/>
  <c r="AM332" i="88" s="1"/>
  <c r="AE333" i="88"/>
  <c r="AM333" i="88" s="1"/>
  <c r="AE334" i="88"/>
  <c r="AM334" i="88" s="1"/>
  <c r="AE305" i="88"/>
  <c r="AM305" i="88" s="1"/>
  <c r="AE276" i="88"/>
  <c r="AM276" i="88" s="1"/>
  <c r="AE277" i="88"/>
  <c r="AM277" i="88" s="1"/>
  <c r="AE278" i="88"/>
  <c r="AM278" i="88" s="1"/>
  <c r="AE279" i="88"/>
  <c r="AM279" i="88" s="1"/>
  <c r="AE280" i="88"/>
  <c r="AM280" i="88" s="1"/>
  <c r="AE281" i="88"/>
  <c r="AM281" i="88" s="1"/>
  <c r="AE282" i="88"/>
  <c r="AM282" i="88" s="1"/>
  <c r="AE283" i="88"/>
  <c r="AM283" i="88" s="1"/>
  <c r="AE284" i="88"/>
  <c r="AM284" i="88" s="1"/>
  <c r="AE285" i="88"/>
  <c r="AM285" i="88" s="1"/>
  <c r="AE286" i="88"/>
  <c r="AM286" i="88" s="1"/>
  <c r="AE287" i="88"/>
  <c r="AM287" i="88" s="1"/>
  <c r="AE288" i="88"/>
  <c r="AM288" i="88" s="1"/>
  <c r="AE289" i="88"/>
  <c r="AM289" i="88" s="1"/>
  <c r="AE290" i="88"/>
  <c r="AM290" i="88" s="1"/>
  <c r="AE291" i="88"/>
  <c r="AM291" i="88" s="1"/>
  <c r="AE292" i="88"/>
  <c r="AM292" i="88" s="1"/>
  <c r="AE293" i="88"/>
  <c r="AM293" i="88" s="1"/>
  <c r="AE294" i="88"/>
  <c r="AM294" i="88" s="1"/>
  <c r="AE295" i="88"/>
  <c r="AM295" i="88" s="1"/>
  <c r="AE296" i="88"/>
  <c r="AM296" i="88" s="1"/>
  <c r="AE297" i="88"/>
  <c r="AM297" i="88" s="1"/>
  <c r="AE298" i="88"/>
  <c r="AM298" i="88" s="1"/>
  <c r="AE299" i="88"/>
  <c r="AM299" i="88" s="1"/>
  <c r="AE300" i="88"/>
  <c r="AM300" i="88" s="1"/>
  <c r="AE301" i="88"/>
  <c r="AM301" i="88" s="1"/>
  <c r="AE302" i="88"/>
  <c r="AM302" i="88" s="1"/>
  <c r="AE303" i="88"/>
  <c r="AM303" i="88" s="1"/>
  <c r="AE304" i="88"/>
  <c r="AM304" i="88" s="1"/>
  <c r="AE275" i="88"/>
  <c r="AM275" i="88" s="1"/>
  <c r="AE246" i="88"/>
  <c r="AM246" i="88" s="1"/>
  <c r="AE247" i="88"/>
  <c r="AM247" i="88" s="1"/>
  <c r="AE248" i="88"/>
  <c r="AM248" i="88" s="1"/>
  <c r="AE249" i="88"/>
  <c r="AM249" i="88" s="1"/>
  <c r="AE250" i="88"/>
  <c r="AM250" i="88" s="1"/>
  <c r="AE251" i="88"/>
  <c r="AM251" i="88" s="1"/>
  <c r="AE252" i="88"/>
  <c r="AM252" i="88" s="1"/>
  <c r="AE253" i="88"/>
  <c r="AM253" i="88" s="1"/>
  <c r="AE254" i="88"/>
  <c r="AM254" i="88" s="1"/>
  <c r="AE255" i="88"/>
  <c r="AM255" i="88" s="1"/>
  <c r="AE256" i="88"/>
  <c r="AM256" i="88" s="1"/>
  <c r="AE257" i="88"/>
  <c r="AM257" i="88" s="1"/>
  <c r="AE258" i="88"/>
  <c r="AM258" i="88" s="1"/>
  <c r="AE259" i="88"/>
  <c r="AM259" i="88" s="1"/>
  <c r="AE260" i="88"/>
  <c r="AM260" i="88" s="1"/>
  <c r="AE261" i="88"/>
  <c r="AM261" i="88" s="1"/>
  <c r="AE262" i="88"/>
  <c r="AM262" i="88" s="1"/>
  <c r="AE263" i="88"/>
  <c r="AM263" i="88" s="1"/>
  <c r="AE264" i="88"/>
  <c r="AM264" i="88" s="1"/>
  <c r="AE265" i="88"/>
  <c r="AM265" i="88" s="1"/>
  <c r="AE266" i="88"/>
  <c r="AM266" i="88" s="1"/>
  <c r="AE267" i="88"/>
  <c r="AM267" i="88" s="1"/>
  <c r="AE268" i="88"/>
  <c r="AM268" i="88" s="1"/>
  <c r="AE269" i="88"/>
  <c r="AM269" i="88" s="1"/>
  <c r="AE270" i="88"/>
  <c r="AM270" i="88" s="1"/>
  <c r="AE271" i="88"/>
  <c r="AM271" i="88" s="1"/>
  <c r="AE272" i="88"/>
  <c r="AM272" i="88" s="1"/>
  <c r="AE273" i="88"/>
  <c r="AM273" i="88" s="1"/>
  <c r="AE274" i="88"/>
  <c r="AM274" i="88" s="1"/>
  <c r="AE245" i="88"/>
  <c r="AM245" i="88" s="1"/>
  <c r="AI140" i="85"/>
  <c r="AQ140" i="85" s="1"/>
  <c r="AI111" i="85"/>
  <c r="AQ111" i="85" s="1"/>
  <c r="AI112" i="85"/>
  <c r="AQ112" i="85" s="1"/>
  <c r="AI113" i="85"/>
  <c r="AQ113" i="85" s="1"/>
  <c r="AI114" i="85"/>
  <c r="AQ114" i="85" s="1"/>
  <c r="AI115" i="85"/>
  <c r="AQ115" i="85" s="1"/>
  <c r="AI116" i="85"/>
  <c r="AQ116" i="85" s="1"/>
  <c r="AI117" i="85"/>
  <c r="AQ117" i="85" s="1"/>
  <c r="AI118" i="85"/>
  <c r="AQ118" i="85" s="1"/>
  <c r="AI119" i="85"/>
  <c r="AQ119" i="85" s="1"/>
  <c r="AI120" i="85"/>
  <c r="AQ120" i="85" s="1"/>
  <c r="AI121" i="85"/>
  <c r="AQ121" i="85" s="1"/>
  <c r="AI122" i="85"/>
  <c r="AQ122" i="85" s="1"/>
  <c r="AI123" i="85"/>
  <c r="AQ123" i="85" s="1"/>
  <c r="AI124" i="85"/>
  <c r="AQ124" i="85" s="1"/>
  <c r="AI125" i="85"/>
  <c r="AQ125" i="85" s="1"/>
  <c r="AI126" i="85"/>
  <c r="AQ126" i="85" s="1"/>
  <c r="AI127" i="85"/>
  <c r="AQ127" i="85" s="1"/>
  <c r="AI128" i="85"/>
  <c r="AQ128" i="85" s="1"/>
  <c r="AI129" i="85"/>
  <c r="AQ129" i="85" s="1"/>
  <c r="AI130" i="85"/>
  <c r="AQ130" i="85" s="1"/>
  <c r="AI131" i="85"/>
  <c r="AQ131" i="85" s="1"/>
  <c r="AI132" i="85"/>
  <c r="AQ132" i="85" s="1"/>
  <c r="AI133" i="85"/>
  <c r="AQ133" i="85" s="1"/>
  <c r="AI134" i="85"/>
  <c r="AQ134" i="85" s="1"/>
  <c r="AI135" i="85"/>
  <c r="AQ135" i="85" s="1"/>
  <c r="AI136" i="85"/>
  <c r="AQ136" i="85" s="1"/>
  <c r="AI137" i="85"/>
  <c r="AQ137" i="85" s="1"/>
  <c r="AI138" i="85"/>
  <c r="AQ138" i="85" s="1"/>
  <c r="AI139" i="85"/>
  <c r="AQ139" i="85" s="1"/>
  <c r="AI110" i="85"/>
  <c r="AQ110" i="85" s="1"/>
  <c r="AM11" i="84"/>
  <c r="AA64" i="84" s="1"/>
  <c r="AS64" i="84" s="1"/>
  <c r="AM12" i="84"/>
  <c r="AQ186" i="85" l="1"/>
  <c r="AQ185" i="85"/>
  <c r="AD80" i="82" l="1"/>
  <c r="AL80" i="82" s="1"/>
  <c r="AD79" i="82"/>
  <c r="AE15" i="82"/>
  <c r="AL15" i="82" s="1"/>
  <c r="AE14" i="82"/>
  <c r="AH11" i="97"/>
  <c r="AO11" i="97" s="1"/>
  <c r="AH10" i="97"/>
  <c r="AO10" i="97" s="1"/>
  <c r="AG91" i="93"/>
  <c r="AO91" i="93" s="1"/>
  <c r="AG92" i="93"/>
  <c r="AO92" i="93" s="1"/>
  <c r="AG93" i="93"/>
  <c r="AO93" i="93" s="1"/>
  <c r="AG94" i="93"/>
  <c r="AO94" i="93" s="1"/>
  <c r="AG95" i="93"/>
  <c r="AO95" i="93" s="1"/>
  <c r="AG96" i="93"/>
  <c r="AO96" i="93" s="1"/>
  <c r="AG97" i="93"/>
  <c r="AO97" i="93" s="1"/>
  <c r="AG98" i="93"/>
  <c r="AO98" i="93" s="1"/>
  <c r="AG99" i="93"/>
  <c r="AO99" i="93" s="1"/>
  <c r="AG100" i="93"/>
  <c r="AO100" i="93" s="1"/>
  <c r="AG101" i="93"/>
  <c r="AO101" i="93" s="1"/>
  <c r="AG90" i="93"/>
  <c r="AO90" i="93" s="1"/>
  <c r="AG79" i="93"/>
  <c r="AO79" i="93" s="1"/>
  <c r="AG80" i="93"/>
  <c r="AO80" i="93" s="1"/>
  <c r="AG81" i="93"/>
  <c r="AO81" i="93" s="1"/>
  <c r="AG82" i="93"/>
  <c r="AO82" i="93" s="1"/>
  <c r="AG83" i="93"/>
  <c r="AO83" i="93" s="1"/>
  <c r="AG84" i="93"/>
  <c r="AO84" i="93" s="1"/>
  <c r="AG85" i="93"/>
  <c r="AO85" i="93" s="1"/>
  <c r="AG86" i="93"/>
  <c r="AO86" i="93" s="1"/>
  <c r="AG87" i="93"/>
  <c r="AO87" i="93" s="1"/>
  <c r="AG88" i="93"/>
  <c r="AO88" i="93" s="1"/>
  <c r="AG89" i="93"/>
  <c r="AO89" i="93" s="1"/>
  <c r="AG78" i="93"/>
  <c r="AO78" i="93" s="1"/>
  <c r="AG67" i="93"/>
  <c r="AO67" i="93" s="1"/>
  <c r="AG68" i="93"/>
  <c r="AO68" i="93" s="1"/>
  <c r="AG69" i="93"/>
  <c r="AO69" i="93" s="1"/>
  <c r="AG70" i="93"/>
  <c r="AO70" i="93" s="1"/>
  <c r="AG71" i="93"/>
  <c r="AO71" i="93" s="1"/>
  <c r="AG72" i="93"/>
  <c r="AO72" i="93" s="1"/>
  <c r="AG73" i="93"/>
  <c r="AO73" i="93" s="1"/>
  <c r="AG74" i="93"/>
  <c r="AO74" i="93" s="1"/>
  <c r="AG75" i="93"/>
  <c r="AO75" i="93" s="1"/>
  <c r="AG76" i="93"/>
  <c r="AO76" i="93" s="1"/>
  <c r="AG77" i="93"/>
  <c r="AO77" i="93" s="1"/>
  <c r="AG66" i="93"/>
  <c r="AO66" i="93" s="1"/>
  <c r="AG46" i="93"/>
  <c r="AG16" i="76"/>
  <c r="AP16" i="76" s="1"/>
  <c r="AG17" i="76"/>
  <c r="AP17" i="76" s="1"/>
  <c r="AG18" i="76"/>
  <c r="AP18" i="76" s="1"/>
  <c r="AG19" i="76"/>
  <c r="AP19" i="76" s="1"/>
  <c r="AG15" i="76"/>
  <c r="AM267" i="72"/>
  <c r="AM268" i="72"/>
  <c r="AM206" i="72"/>
  <c r="AM205" i="72"/>
  <c r="AM204" i="72"/>
  <c r="AM203" i="72"/>
  <c r="AM202" i="72"/>
  <c r="AM201" i="72"/>
  <c r="AM200" i="72"/>
  <c r="AM199" i="72"/>
  <c r="AM198" i="72"/>
  <c r="AM197" i="72"/>
  <c r="AM196" i="72"/>
  <c r="AM195" i="72"/>
  <c r="AM194" i="72"/>
  <c r="AM193" i="72"/>
  <c r="AM192" i="72"/>
  <c r="AM191" i="72"/>
  <c r="AM190" i="72"/>
  <c r="AM189" i="72"/>
  <c r="AM188" i="72"/>
  <c r="AM187" i="72"/>
  <c r="AM186" i="72"/>
  <c r="AM185" i="72"/>
  <c r="AM184" i="72"/>
  <c r="AM183" i="72"/>
  <c r="AM182" i="72"/>
  <c r="AM181" i="72"/>
  <c r="AM180" i="72"/>
  <c r="AM179" i="72"/>
  <c r="AM178" i="72"/>
  <c r="AM177" i="72"/>
  <c r="AM176" i="72"/>
  <c r="AM175" i="72"/>
  <c r="AM174" i="72"/>
  <c r="AM173" i="72"/>
  <c r="AM172" i="72"/>
  <c r="AM171" i="72"/>
  <c r="AM170" i="72"/>
  <c r="AM169" i="72"/>
  <c r="AM168" i="72"/>
  <c r="AJ101" i="71"/>
  <c r="AP101" i="71" s="1"/>
  <c r="AJ102" i="71"/>
  <c r="AP102" i="71" s="1"/>
  <c r="AJ103" i="71"/>
  <c r="AP103" i="71" s="1"/>
  <c r="AJ104" i="71"/>
  <c r="AP104" i="71" s="1"/>
  <c r="AJ100" i="71"/>
  <c r="AP57" i="71"/>
  <c r="AP58" i="71"/>
  <c r="AP41" i="71"/>
  <c r="AJ19" i="71"/>
  <c r="AP19" i="71" s="1"/>
  <c r="AJ20" i="71"/>
  <c r="AP20" i="71" s="1"/>
  <c r="AJ21" i="71"/>
  <c r="AP21" i="71" s="1"/>
  <c r="AJ22" i="71"/>
  <c r="AP22" i="71" s="1"/>
  <c r="AJ18" i="71"/>
  <c r="AK45" i="70"/>
  <c r="AK44" i="70"/>
  <c r="AK43" i="70"/>
  <c r="AK42" i="70"/>
  <c r="AK41" i="70"/>
  <c r="AK40" i="70"/>
  <c r="AK39" i="70"/>
  <c r="AK38" i="70"/>
  <c r="AK37" i="70"/>
  <c r="AK72" i="69"/>
  <c r="AK47" i="69"/>
  <c r="AK46" i="69"/>
  <c r="AK45" i="69"/>
  <c r="AK44" i="69"/>
  <c r="AK43" i="69"/>
  <c r="AK42" i="69"/>
  <c r="AK41" i="69"/>
  <c r="AK40" i="69"/>
  <c r="AK39" i="69"/>
  <c r="AJ17" i="92"/>
  <c r="AQ17" i="92" s="1"/>
  <c r="AJ18" i="92"/>
  <c r="AQ18" i="92" s="1"/>
  <c r="AJ19" i="92"/>
  <c r="AQ19" i="92" s="1"/>
  <c r="AJ20" i="92"/>
  <c r="AQ20" i="92" s="1"/>
  <c r="AJ16" i="92"/>
  <c r="AQ16" i="92" s="1"/>
  <c r="AE216" i="88"/>
  <c r="AM216" i="88" s="1"/>
  <c r="AE217" i="88"/>
  <c r="AM217" i="88" s="1"/>
  <c r="AE218" i="88"/>
  <c r="AM218" i="88" s="1"/>
  <c r="AE219" i="88"/>
  <c r="AM219" i="88" s="1"/>
  <c r="AE220" i="88"/>
  <c r="AM220" i="88" s="1"/>
  <c r="AE221" i="88"/>
  <c r="AM221" i="88" s="1"/>
  <c r="AE222" i="88"/>
  <c r="AM222" i="88" s="1"/>
  <c r="AE223" i="88"/>
  <c r="AM223" i="88" s="1"/>
  <c r="AE224" i="88"/>
  <c r="AM224" i="88" s="1"/>
  <c r="AE225" i="88"/>
  <c r="AM225" i="88" s="1"/>
  <c r="AE226" i="88"/>
  <c r="AM226" i="88" s="1"/>
  <c r="AE227" i="88"/>
  <c r="AM227" i="88" s="1"/>
  <c r="AE228" i="88"/>
  <c r="AM228" i="88" s="1"/>
  <c r="AE229" i="88"/>
  <c r="AM229" i="88" s="1"/>
  <c r="AE230" i="88"/>
  <c r="AM230" i="88" s="1"/>
  <c r="AE231" i="88"/>
  <c r="AM231" i="88" s="1"/>
  <c r="AE232" i="88"/>
  <c r="AM232" i="88" s="1"/>
  <c r="AE233" i="88"/>
  <c r="AM233" i="88" s="1"/>
  <c r="AE234" i="88"/>
  <c r="AM234" i="88" s="1"/>
  <c r="AE235" i="88"/>
  <c r="AM235" i="88" s="1"/>
  <c r="AE236" i="88"/>
  <c r="AM236" i="88" s="1"/>
  <c r="AE237" i="88"/>
  <c r="AM237" i="88" s="1"/>
  <c r="AE238" i="88"/>
  <c r="AM238" i="88" s="1"/>
  <c r="AE239" i="88"/>
  <c r="AM239" i="88" s="1"/>
  <c r="AE240" i="88"/>
  <c r="AM240" i="88" s="1"/>
  <c r="AE241" i="88"/>
  <c r="AM241" i="88" s="1"/>
  <c r="AE242" i="88"/>
  <c r="AM242" i="88" s="1"/>
  <c r="AE243" i="88"/>
  <c r="AM243" i="88" s="1"/>
  <c r="AE244" i="88"/>
  <c r="AM244" i="88" s="1"/>
  <c r="AE215" i="88"/>
  <c r="AM215" i="88" s="1"/>
  <c r="AE186" i="88"/>
  <c r="AM186" i="88" s="1"/>
  <c r="AE187" i="88"/>
  <c r="AE188" i="88"/>
  <c r="AM188" i="88" s="1"/>
  <c r="AE189" i="88"/>
  <c r="AM189" i="88" s="1"/>
  <c r="AE190" i="88"/>
  <c r="AM190" i="88" s="1"/>
  <c r="AE191" i="88"/>
  <c r="AM191" i="88" s="1"/>
  <c r="AE192" i="88"/>
  <c r="AM192" i="88" s="1"/>
  <c r="AE193" i="88"/>
  <c r="AM193" i="88" s="1"/>
  <c r="AE194" i="88"/>
  <c r="AM194" i="88" s="1"/>
  <c r="AE195" i="88"/>
  <c r="AM195" i="88" s="1"/>
  <c r="AE196" i="88"/>
  <c r="AM196" i="88" s="1"/>
  <c r="AE197" i="88"/>
  <c r="AM197" i="88" s="1"/>
  <c r="AE198" i="88"/>
  <c r="AM198" i="88" s="1"/>
  <c r="AE199" i="88"/>
  <c r="AM199" i="88" s="1"/>
  <c r="AE200" i="88"/>
  <c r="AM200" i="88" s="1"/>
  <c r="AE201" i="88"/>
  <c r="AM201" i="88" s="1"/>
  <c r="AE202" i="88"/>
  <c r="AM202" i="88" s="1"/>
  <c r="AE203" i="88"/>
  <c r="AM203" i="88" s="1"/>
  <c r="AE204" i="88"/>
  <c r="AM204" i="88" s="1"/>
  <c r="AE205" i="88"/>
  <c r="AM205" i="88" s="1"/>
  <c r="AE206" i="88"/>
  <c r="AM206" i="88" s="1"/>
  <c r="AE207" i="88"/>
  <c r="AM207" i="88" s="1"/>
  <c r="AE208" i="88"/>
  <c r="AM208" i="88" s="1"/>
  <c r="AE209" i="88"/>
  <c r="AM209" i="88" s="1"/>
  <c r="AE210" i="88"/>
  <c r="AM210" i="88" s="1"/>
  <c r="AE211" i="88"/>
  <c r="AM211" i="88" s="1"/>
  <c r="AE212" i="88"/>
  <c r="AM212" i="88" s="1"/>
  <c r="AE213" i="88"/>
  <c r="AM213" i="88" s="1"/>
  <c r="AE214" i="88"/>
  <c r="AM214" i="88" s="1"/>
  <c r="AE185" i="88"/>
  <c r="AM185" i="88" s="1"/>
  <c r="AE156" i="88"/>
  <c r="AM156" i="88" s="1"/>
  <c r="AE157" i="88"/>
  <c r="AM157" i="88" s="1"/>
  <c r="AE158" i="88"/>
  <c r="AM158" i="88" s="1"/>
  <c r="AE159" i="88"/>
  <c r="AM159" i="88" s="1"/>
  <c r="AE160" i="88"/>
  <c r="AM160" i="88" s="1"/>
  <c r="AE161" i="88"/>
  <c r="AM161" i="88" s="1"/>
  <c r="AE162" i="88"/>
  <c r="AM162" i="88" s="1"/>
  <c r="AE163" i="88"/>
  <c r="AM163" i="88" s="1"/>
  <c r="AE164" i="88"/>
  <c r="AM164" i="88" s="1"/>
  <c r="AE165" i="88"/>
  <c r="AM165" i="88" s="1"/>
  <c r="AE166" i="88"/>
  <c r="AM166" i="88" s="1"/>
  <c r="AE167" i="88"/>
  <c r="AM167" i="88" s="1"/>
  <c r="AE168" i="88"/>
  <c r="AM168" i="88" s="1"/>
  <c r="AE169" i="88"/>
  <c r="AM169" i="88" s="1"/>
  <c r="AE170" i="88"/>
  <c r="AM170" i="88" s="1"/>
  <c r="AE171" i="88"/>
  <c r="AM171" i="88" s="1"/>
  <c r="AE172" i="88"/>
  <c r="AM172" i="88" s="1"/>
  <c r="AE173" i="88"/>
  <c r="AM173" i="88" s="1"/>
  <c r="AE174" i="88"/>
  <c r="AM174" i="88" s="1"/>
  <c r="AE175" i="88"/>
  <c r="AM175" i="88" s="1"/>
  <c r="AE176" i="88"/>
  <c r="AM176" i="88" s="1"/>
  <c r="AE177" i="88"/>
  <c r="AM177" i="88" s="1"/>
  <c r="AE178" i="88"/>
  <c r="AM178" i="88" s="1"/>
  <c r="AE179" i="88"/>
  <c r="AM179" i="88" s="1"/>
  <c r="AE180" i="88"/>
  <c r="AM180" i="88" s="1"/>
  <c r="AE181" i="88"/>
  <c r="AM181" i="88" s="1"/>
  <c r="AE182" i="88"/>
  <c r="AM182" i="88" s="1"/>
  <c r="AE183" i="88"/>
  <c r="AM183" i="88" s="1"/>
  <c r="AE184" i="88"/>
  <c r="AM184" i="88" s="1"/>
  <c r="AM187" i="88"/>
  <c r="AE155" i="88"/>
  <c r="N71" i="87"/>
  <c r="AO71" i="87" s="1"/>
  <c r="N71" i="86"/>
  <c r="AO71" i="86" s="1"/>
  <c r="AG48" i="93" l="1"/>
  <c r="AO48" i="93" s="1"/>
  <c r="AG52" i="93"/>
  <c r="AO52" i="93" s="1"/>
  <c r="AG50" i="93"/>
  <c r="AO50" i="93" s="1"/>
  <c r="AI109" i="85"/>
  <c r="AQ109" i="85" s="1"/>
  <c r="AI80" i="85"/>
  <c r="AQ80" i="85" s="1"/>
  <c r="AI81" i="85"/>
  <c r="AQ81" i="85" s="1"/>
  <c r="AI82" i="85"/>
  <c r="AQ82" i="85" s="1"/>
  <c r="AI83" i="85"/>
  <c r="AQ83" i="85" s="1"/>
  <c r="AI84" i="85"/>
  <c r="AQ84" i="85" s="1"/>
  <c r="AI85" i="85"/>
  <c r="AQ85" i="85" s="1"/>
  <c r="AI86" i="85"/>
  <c r="AQ86" i="85" s="1"/>
  <c r="AI87" i="85"/>
  <c r="AQ87" i="85" s="1"/>
  <c r="AI88" i="85"/>
  <c r="AQ88" i="85" s="1"/>
  <c r="AI89" i="85"/>
  <c r="AQ89" i="85" s="1"/>
  <c r="AI90" i="85"/>
  <c r="AQ90" i="85" s="1"/>
  <c r="AI91" i="85"/>
  <c r="AQ91" i="85" s="1"/>
  <c r="AI92" i="85"/>
  <c r="AQ92" i="85" s="1"/>
  <c r="AI93" i="85"/>
  <c r="AQ93" i="85" s="1"/>
  <c r="AI94" i="85"/>
  <c r="AQ94" i="85" s="1"/>
  <c r="AI95" i="85"/>
  <c r="AQ95" i="85" s="1"/>
  <c r="AI96" i="85"/>
  <c r="AQ96" i="85" s="1"/>
  <c r="AI97" i="85"/>
  <c r="AQ97" i="85" s="1"/>
  <c r="AI98" i="85"/>
  <c r="AQ98" i="85" s="1"/>
  <c r="AI99" i="85"/>
  <c r="AQ99" i="85" s="1"/>
  <c r="AI100" i="85"/>
  <c r="AQ100" i="85" s="1"/>
  <c r="AI101" i="85"/>
  <c r="AQ101" i="85" s="1"/>
  <c r="AI102" i="85"/>
  <c r="AQ102" i="85" s="1"/>
  <c r="AI103" i="85"/>
  <c r="AQ103" i="85" s="1"/>
  <c r="AI104" i="85"/>
  <c r="AQ104" i="85" s="1"/>
  <c r="AI105" i="85"/>
  <c r="AQ105" i="85" s="1"/>
  <c r="AI106" i="85"/>
  <c r="AQ106" i="85" s="1"/>
  <c r="AI107" i="85"/>
  <c r="AQ107" i="85" s="1"/>
  <c r="AI108" i="85"/>
  <c r="AQ108" i="85" s="1"/>
  <c r="AI79" i="85"/>
  <c r="AQ75" i="85"/>
  <c r="AM15" i="84"/>
  <c r="AM13" i="84"/>
  <c r="AS66" i="84" s="1"/>
  <c r="AM14" i="84"/>
  <c r="AS12" i="84"/>
  <c r="AS13" i="84" l="1"/>
  <c r="AS14" i="84"/>
  <c r="AS15" i="84"/>
  <c r="AA65" i="84"/>
  <c r="AS65" i="84" s="1"/>
  <c r="AO19" i="97" l="1"/>
  <c r="AO18" i="97"/>
  <c r="D200" i="85" l="1"/>
  <c r="AQ211" i="85" l="1"/>
  <c r="AQ203" i="85"/>
  <c r="AQ210" i="85"/>
  <c r="AQ202" i="85"/>
  <c r="AQ208" i="85"/>
  <c r="AQ209" i="85"/>
  <c r="AQ206" i="85"/>
  <c r="AQ213" i="85"/>
  <c r="AQ205" i="85"/>
  <c r="AQ212" i="85"/>
  <c r="AQ204" i="85"/>
  <c r="AQ207" i="85"/>
  <c r="AQ198" i="85"/>
  <c r="D80" i="87"/>
  <c r="D80" i="86"/>
  <c r="AO88" i="86" l="1"/>
  <c r="AO89" i="86"/>
  <c r="AO87" i="86"/>
  <c r="AO84" i="86"/>
  <c r="AO83" i="86"/>
  <c r="AO90" i="86"/>
  <c r="AO86" i="86"/>
  <c r="AO92" i="86"/>
  <c r="AO91" i="86"/>
  <c r="AO82" i="86"/>
  <c r="AO81" i="86"/>
  <c r="AO85" i="86"/>
  <c r="AO92" i="87"/>
  <c r="AO84" i="87"/>
  <c r="AO87" i="87"/>
  <c r="AO91" i="87"/>
  <c r="AO83" i="87"/>
  <c r="AO90" i="87"/>
  <c r="AO82" i="87"/>
  <c r="AO89" i="87"/>
  <c r="AO81" i="87"/>
  <c r="AO88" i="87"/>
  <c r="AO86" i="87"/>
  <c r="AO85" i="87"/>
  <c r="AO80" i="86"/>
  <c r="AO79" i="86"/>
  <c r="AO78" i="86"/>
  <c r="AO77" i="86"/>
  <c r="AO80" i="87"/>
  <c r="AO79" i="87"/>
  <c r="AO78" i="87"/>
  <c r="AO77" i="87"/>
  <c r="AP74" i="75" l="1"/>
  <c r="AP73" i="75"/>
  <c r="AP94" i="75"/>
  <c r="AQ67" i="91"/>
  <c r="AM287" i="72"/>
  <c r="AM286" i="72"/>
  <c r="AM313" i="72"/>
  <c r="AM312" i="72"/>
  <c r="AL29" i="82"/>
  <c r="AL28" i="82"/>
  <c r="AK71" i="69"/>
  <c r="AK82" i="69"/>
  <c r="AK81" i="69"/>
  <c r="AM324" i="72"/>
  <c r="AM325" i="72"/>
  <c r="AM326" i="72"/>
  <c r="AP114" i="71"/>
  <c r="AP113" i="71"/>
  <c r="AP115" i="71"/>
  <c r="AP59" i="71"/>
  <c r="AL90" i="82"/>
  <c r="AL91" i="82"/>
  <c r="AL92" i="82"/>
  <c r="AL37" i="82"/>
  <c r="AL38" i="82"/>
  <c r="AL36" i="82"/>
  <c r="AK71" i="70"/>
  <c r="AK70" i="70"/>
  <c r="AK72" i="70"/>
  <c r="AK90" i="69"/>
  <c r="AK89" i="69"/>
  <c r="AK91" i="69"/>
  <c r="AM285" i="72"/>
  <c r="AP53" i="71"/>
  <c r="AL24" i="82"/>
  <c r="AK77" i="69"/>
  <c r="AP111" i="71"/>
  <c r="AP38" i="71"/>
  <c r="M42" i="97" l="1"/>
  <c r="AO42" i="97" s="1"/>
  <c r="M41" i="97"/>
  <c r="AO41" i="97" s="1"/>
  <c r="M35" i="97"/>
  <c r="AO35" i="97" s="1"/>
  <c r="M34" i="97"/>
  <c r="AO34" i="97" s="1"/>
  <c r="AO22" i="97"/>
  <c r="AO21" i="97"/>
  <c r="AO20" i="97"/>
  <c r="AO17" i="97"/>
  <c r="AO16" i="97"/>
  <c r="AO15" i="97"/>
  <c r="AO7" i="97"/>
  <c r="AO6" i="97"/>
  <c r="AJ65" i="95"/>
  <c r="AE65" i="95"/>
  <c r="AJ64" i="95"/>
  <c r="AE64" i="95"/>
  <c r="AJ63" i="95"/>
  <c r="AE63" i="95"/>
  <c r="AJ62" i="95"/>
  <c r="AE62" i="95"/>
  <c r="AJ61" i="95"/>
  <c r="AE61" i="95"/>
  <c r="AJ60" i="95"/>
  <c r="AE60" i="95"/>
  <c r="AJ59" i="95"/>
  <c r="AE59" i="95"/>
  <c r="AJ58" i="95"/>
  <c r="AE58" i="95"/>
  <c r="AJ57" i="95"/>
  <c r="AE57" i="95"/>
  <c r="AJ56" i="95"/>
  <c r="AE56" i="95"/>
  <c r="AJ55" i="95"/>
  <c r="AE55" i="95"/>
  <c r="AJ54" i="95"/>
  <c r="AE54" i="95"/>
  <c r="AJ47" i="95"/>
  <c r="AJ46" i="95"/>
  <c r="AJ45" i="95"/>
  <c r="AE45" i="95"/>
  <c r="AJ44" i="95"/>
  <c r="AE44" i="95"/>
  <c r="AJ43" i="95"/>
  <c r="AE43" i="95"/>
  <c r="AJ42" i="95"/>
  <c r="AE42" i="95"/>
  <c r="AJ41" i="95"/>
  <c r="AE41" i="95"/>
  <c r="AJ40" i="95"/>
  <c r="AE40" i="95"/>
  <c r="AJ39" i="95"/>
  <c r="AE39" i="95"/>
  <c r="AJ38" i="95"/>
  <c r="AE38" i="95"/>
  <c r="AJ37" i="95"/>
  <c r="AE37" i="95"/>
  <c r="AJ36" i="95"/>
  <c r="AE36" i="95"/>
  <c r="AJ35" i="95"/>
  <c r="AE35" i="95"/>
  <c r="AJ34" i="95"/>
  <c r="AE34" i="95"/>
  <c r="AJ27" i="95"/>
  <c r="AJ26" i="95"/>
  <c r="AJ25" i="95"/>
  <c r="AE25" i="95"/>
  <c r="AJ24" i="95"/>
  <c r="AE24" i="95"/>
  <c r="AJ23" i="95"/>
  <c r="AE23" i="95"/>
  <c r="AJ22" i="95"/>
  <c r="AE22" i="95"/>
  <c r="AJ21" i="95"/>
  <c r="AE21" i="95"/>
  <c r="AJ20" i="95"/>
  <c r="AE20" i="95"/>
  <c r="AJ19" i="95"/>
  <c r="AE19" i="95"/>
  <c r="AJ18" i="95"/>
  <c r="AE18" i="95"/>
  <c r="AJ17" i="95"/>
  <c r="AE17" i="95"/>
  <c r="AJ16" i="95"/>
  <c r="AE16" i="95"/>
  <c r="AJ15" i="95"/>
  <c r="AE15" i="95"/>
  <c r="AJ14" i="95"/>
  <c r="AE14" i="95"/>
  <c r="AJ7" i="95"/>
  <c r="AM6" i="95"/>
  <c r="AM46" i="95" s="1"/>
  <c r="AJ65" i="94"/>
  <c r="AE65" i="94"/>
  <c r="AJ64" i="94"/>
  <c r="AE64" i="94"/>
  <c r="AJ63" i="94"/>
  <c r="AE63" i="94"/>
  <c r="AJ62" i="94"/>
  <c r="AE62" i="94"/>
  <c r="AJ61" i="94"/>
  <c r="AE61" i="94"/>
  <c r="AJ60" i="94"/>
  <c r="AE60" i="94"/>
  <c r="AJ59" i="94"/>
  <c r="AE59" i="94"/>
  <c r="AJ58" i="94"/>
  <c r="AE58" i="94"/>
  <c r="AJ57" i="94"/>
  <c r="AE57" i="94"/>
  <c r="AJ56" i="94"/>
  <c r="AE56" i="94"/>
  <c r="AJ55" i="94"/>
  <c r="AE55" i="94"/>
  <c r="AJ54" i="94"/>
  <c r="AE54" i="94"/>
  <c r="AJ47" i="94"/>
  <c r="AJ46" i="94"/>
  <c r="AJ45" i="94"/>
  <c r="AE45" i="94"/>
  <c r="AJ44" i="94"/>
  <c r="AE44" i="94"/>
  <c r="AJ43" i="94"/>
  <c r="AE43" i="94"/>
  <c r="AJ42" i="94"/>
  <c r="AE42" i="94"/>
  <c r="AJ41" i="94"/>
  <c r="AE41" i="94"/>
  <c r="AJ40" i="94"/>
  <c r="AE40" i="94"/>
  <c r="AJ39" i="94"/>
  <c r="AE39" i="94"/>
  <c r="AJ38" i="94"/>
  <c r="AE38" i="94"/>
  <c r="AJ37" i="94"/>
  <c r="AE37" i="94"/>
  <c r="AJ36" i="94"/>
  <c r="AE36" i="94"/>
  <c r="AJ35" i="94"/>
  <c r="AE35" i="94"/>
  <c r="AJ34" i="94"/>
  <c r="AE34" i="94"/>
  <c r="AJ27" i="94"/>
  <c r="AJ26" i="94"/>
  <c r="AJ25" i="94"/>
  <c r="AE25" i="94"/>
  <c r="AJ24" i="94"/>
  <c r="AE24" i="94"/>
  <c r="AJ23" i="94"/>
  <c r="AE23" i="94"/>
  <c r="AJ22" i="94"/>
  <c r="AE22" i="94"/>
  <c r="AJ21" i="94"/>
  <c r="AE21" i="94"/>
  <c r="AJ20" i="94"/>
  <c r="AE20" i="94"/>
  <c r="AJ19" i="94"/>
  <c r="AE19" i="94"/>
  <c r="AJ18" i="94"/>
  <c r="AE18" i="94"/>
  <c r="AJ17" i="94"/>
  <c r="AE17" i="94"/>
  <c r="AJ16" i="94"/>
  <c r="AE16" i="94"/>
  <c r="AJ15" i="94"/>
  <c r="AE15" i="94"/>
  <c r="AJ14" i="94"/>
  <c r="AE14" i="94"/>
  <c r="AJ7" i="94"/>
  <c r="AM6" i="94"/>
  <c r="AM46" i="94" s="1"/>
  <c r="AO164" i="93"/>
  <c r="AO163" i="93"/>
  <c r="AO162" i="93"/>
  <c r="AO161" i="93"/>
  <c r="AO160" i="93"/>
  <c r="AO159" i="93"/>
  <c r="AO158" i="93"/>
  <c r="AO157" i="93"/>
  <c r="AO156" i="93"/>
  <c r="AO155" i="93"/>
  <c r="AO154" i="93"/>
  <c r="AO153" i="93"/>
  <c r="AO152" i="93"/>
  <c r="AO151" i="93"/>
  <c r="AO150" i="93"/>
  <c r="AO149" i="93"/>
  <c r="AO148" i="93"/>
  <c r="AO147" i="93"/>
  <c r="AO146" i="93"/>
  <c r="AO145" i="93"/>
  <c r="AO143" i="93"/>
  <c r="AO142" i="93"/>
  <c r="AO141" i="93"/>
  <c r="AO140" i="93"/>
  <c r="AO139" i="93"/>
  <c r="AO65" i="93"/>
  <c r="AO64" i="93"/>
  <c r="AO63" i="93"/>
  <c r="AO62" i="93"/>
  <c r="AO61" i="93"/>
  <c r="AO60" i="93"/>
  <c r="AO59" i="93"/>
  <c r="AO58" i="93"/>
  <c r="AO57" i="93"/>
  <c r="AO56" i="93"/>
  <c r="AO55" i="93"/>
  <c r="AO54" i="93"/>
  <c r="AL47" i="93"/>
  <c r="AG47" i="93"/>
  <c r="AL46" i="93"/>
  <c r="AE46" i="95"/>
  <c r="AO45" i="93"/>
  <c r="AO44" i="93"/>
  <c r="AO43" i="93"/>
  <c r="AO42" i="93"/>
  <c r="AO41" i="93"/>
  <c r="AO40" i="93"/>
  <c r="AO39" i="93"/>
  <c r="AO38" i="93"/>
  <c r="AO37" i="93"/>
  <c r="AO36" i="93"/>
  <c r="AO35" i="93"/>
  <c r="AO34" i="93"/>
  <c r="AL27" i="93"/>
  <c r="AG27" i="93"/>
  <c r="AL26" i="93"/>
  <c r="AG26" i="93"/>
  <c r="AO25" i="93"/>
  <c r="AO24" i="93"/>
  <c r="AO23" i="93"/>
  <c r="AO22" i="93"/>
  <c r="AO21" i="93"/>
  <c r="AO20" i="93"/>
  <c r="AO19" i="93"/>
  <c r="AO18" i="93"/>
  <c r="AO17" i="93"/>
  <c r="AO16" i="93"/>
  <c r="AO15" i="93"/>
  <c r="AO14" i="93"/>
  <c r="AL7" i="93"/>
  <c r="AG7" i="93"/>
  <c r="AG6" i="93"/>
  <c r="O61" i="92"/>
  <c r="AQ61" i="92" s="1"/>
  <c r="O60" i="92"/>
  <c r="AQ60" i="92" s="1"/>
  <c r="O59" i="92"/>
  <c r="AQ59" i="92" s="1"/>
  <c r="O58" i="92"/>
  <c r="AQ58" i="92" s="1"/>
  <c r="O57" i="92"/>
  <c r="AQ57" i="92" s="1"/>
  <c r="O50" i="92"/>
  <c r="AQ50" i="92" s="1"/>
  <c r="O49" i="92"/>
  <c r="AQ49" i="92" s="1"/>
  <c r="O48" i="92"/>
  <c r="AQ48" i="92" s="1"/>
  <c r="O47" i="92"/>
  <c r="AQ47" i="92" s="1"/>
  <c r="O46" i="92"/>
  <c r="AQ46" i="92" s="1"/>
  <c r="AQ34" i="92"/>
  <c r="AQ33" i="92"/>
  <c r="AQ32" i="92"/>
  <c r="AQ31" i="92"/>
  <c r="AQ30" i="92"/>
  <c r="AQ29" i="92"/>
  <c r="AQ28" i="92"/>
  <c r="AQ27" i="92"/>
  <c r="AQ10" i="92"/>
  <c r="AQ9" i="92"/>
  <c r="AQ8" i="92"/>
  <c r="AQ7" i="92"/>
  <c r="AQ6" i="92"/>
  <c r="AQ102" i="91"/>
  <c r="AQ101" i="91"/>
  <c r="AQ100" i="91"/>
  <c r="AQ99" i="91"/>
  <c r="AQ98" i="91"/>
  <c r="AQ97" i="91"/>
  <c r="AQ96" i="91"/>
  <c r="AQ95" i="91"/>
  <c r="AQ94" i="91"/>
  <c r="AQ93" i="91"/>
  <c r="AQ92" i="91"/>
  <c r="AQ91" i="91"/>
  <c r="AQ90" i="91"/>
  <c r="AQ89" i="91"/>
  <c r="AQ88" i="91"/>
  <c r="AQ87" i="91"/>
  <c r="AQ86" i="91"/>
  <c r="AQ85" i="91"/>
  <c r="AQ84" i="91"/>
  <c r="AQ83" i="91"/>
  <c r="AQ76" i="91"/>
  <c r="AQ75" i="91"/>
  <c r="AQ74" i="91"/>
  <c r="AQ73" i="91"/>
  <c r="AQ72" i="91"/>
  <c r="AQ71" i="91"/>
  <c r="AQ70" i="91"/>
  <c r="AQ69" i="91"/>
  <c r="AQ68" i="91"/>
  <c r="AQ66" i="91"/>
  <c r="AQ65" i="91"/>
  <c r="AQ64" i="91"/>
  <c r="AQ63" i="91"/>
  <c r="AQ62" i="91"/>
  <c r="AQ61" i="91"/>
  <c r="AQ60" i="91"/>
  <c r="AQ59" i="91"/>
  <c r="AQ58" i="91"/>
  <c r="AQ57" i="91"/>
  <c r="AQ56" i="91"/>
  <c r="AQ55" i="91"/>
  <c r="AI154" i="90"/>
  <c r="AD154" i="90"/>
  <c r="AI153" i="90"/>
  <c r="AD153" i="90"/>
  <c r="AI152" i="90"/>
  <c r="AD152" i="90"/>
  <c r="AI151" i="90"/>
  <c r="AD151" i="90"/>
  <c r="AI150" i="90"/>
  <c r="AD150" i="90"/>
  <c r="AI149" i="90"/>
  <c r="AD149" i="90"/>
  <c r="AI148" i="90"/>
  <c r="AD148" i="90"/>
  <c r="AI147" i="90"/>
  <c r="AD147" i="90"/>
  <c r="AI146" i="90"/>
  <c r="AD146" i="90"/>
  <c r="AI145" i="90"/>
  <c r="AD145" i="90"/>
  <c r="AI144" i="90"/>
  <c r="AD144" i="90"/>
  <c r="AI143" i="90"/>
  <c r="AD143" i="90"/>
  <c r="AI142" i="90"/>
  <c r="AD142" i="90"/>
  <c r="AI141" i="90"/>
  <c r="AD141" i="90"/>
  <c r="AI140" i="90"/>
  <c r="AD140" i="90"/>
  <c r="AI139" i="90"/>
  <c r="AD139" i="90"/>
  <c r="AI138" i="90"/>
  <c r="AD138" i="90"/>
  <c r="AI137" i="90"/>
  <c r="AD137" i="90"/>
  <c r="AI136" i="90"/>
  <c r="AD136" i="90"/>
  <c r="AI135" i="90"/>
  <c r="AD135" i="90"/>
  <c r="AI134" i="90"/>
  <c r="AD134" i="90"/>
  <c r="AI133" i="90"/>
  <c r="AD133" i="90"/>
  <c r="AI132" i="90"/>
  <c r="AD132" i="90"/>
  <c r="AI131" i="90"/>
  <c r="AD131" i="90"/>
  <c r="AI130" i="90"/>
  <c r="AD130" i="90"/>
  <c r="AI129" i="90"/>
  <c r="AD129" i="90"/>
  <c r="AI128" i="90"/>
  <c r="AD128" i="90"/>
  <c r="AI127" i="90"/>
  <c r="AD127" i="90"/>
  <c r="AI126" i="90"/>
  <c r="AD126" i="90"/>
  <c r="AI125" i="90"/>
  <c r="AD125" i="90"/>
  <c r="AI109" i="90"/>
  <c r="AI108" i="90"/>
  <c r="AI107" i="90"/>
  <c r="AI106" i="90"/>
  <c r="AI105" i="90"/>
  <c r="AI104" i="90"/>
  <c r="AD104" i="90"/>
  <c r="AI103" i="90"/>
  <c r="AD103" i="90"/>
  <c r="AI102" i="90"/>
  <c r="AD102" i="90"/>
  <c r="AI101" i="90"/>
  <c r="AD101" i="90"/>
  <c r="AI100" i="90"/>
  <c r="AD100" i="90"/>
  <c r="AI99" i="90"/>
  <c r="AD99" i="90"/>
  <c r="AI98" i="90"/>
  <c r="AD98" i="90"/>
  <c r="AI97" i="90"/>
  <c r="AD97" i="90"/>
  <c r="AI96" i="90"/>
  <c r="AD96" i="90"/>
  <c r="AI95" i="90"/>
  <c r="AD95" i="90"/>
  <c r="AI94" i="90"/>
  <c r="AD94" i="90"/>
  <c r="AI93" i="90"/>
  <c r="AD93" i="90"/>
  <c r="AI92" i="90"/>
  <c r="AD92" i="90"/>
  <c r="AI91" i="90"/>
  <c r="AD91" i="90"/>
  <c r="AI90" i="90"/>
  <c r="AD90" i="90"/>
  <c r="AI89" i="90"/>
  <c r="AD89" i="90"/>
  <c r="AI88" i="90"/>
  <c r="AD88" i="90"/>
  <c r="AI87" i="90"/>
  <c r="AD87" i="90"/>
  <c r="AI86" i="90"/>
  <c r="AD86" i="90"/>
  <c r="AI85" i="90"/>
  <c r="AD85" i="90"/>
  <c r="AI84" i="90"/>
  <c r="AD84" i="90"/>
  <c r="AI83" i="90"/>
  <c r="AD83" i="90"/>
  <c r="AI82" i="90"/>
  <c r="AD82" i="90"/>
  <c r="AI81" i="90"/>
  <c r="AD81" i="90"/>
  <c r="AI80" i="90"/>
  <c r="AD80" i="90"/>
  <c r="AI79" i="90"/>
  <c r="AD79" i="90"/>
  <c r="AI78" i="90"/>
  <c r="AD78" i="90"/>
  <c r="AI77" i="90"/>
  <c r="AD77" i="90"/>
  <c r="AI76" i="90"/>
  <c r="AD76" i="90"/>
  <c r="AI75" i="90"/>
  <c r="AD75" i="90"/>
  <c r="AI59" i="90"/>
  <c r="AI58" i="90"/>
  <c r="AI57" i="90"/>
  <c r="AI56" i="90"/>
  <c r="AI55" i="90"/>
  <c r="AI54" i="90"/>
  <c r="AD54" i="90"/>
  <c r="AI53" i="90"/>
  <c r="AD53" i="90"/>
  <c r="AI52" i="90"/>
  <c r="AD52" i="90"/>
  <c r="AI51" i="90"/>
  <c r="AD51" i="90"/>
  <c r="AI50" i="90"/>
  <c r="AD50" i="90"/>
  <c r="AI49" i="90"/>
  <c r="AD49" i="90"/>
  <c r="AI48" i="90"/>
  <c r="AD48" i="90"/>
  <c r="AI47" i="90"/>
  <c r="AD47" i="90"/>
  <c r="AI46" i="90"/>
  <c r="AD46" i="90"/>
  <c r="AI45" i="90"/>
  <c r="AD45" i="90"/>
  <c r="AI44" i="90"/>
  <c r="AD44" i="90"/>
  <c r="AI43" i="90"/>
  <c r="AD43" i="90"/>
  <c r="AI42" i="90"/>
  <c r="AD42" i="90"/>
  <c r="AI41" i="90"/>
  <c r="AD41" i="90"/>
  <c r="AI40" i="90"/>
  <c r="AD40" i="90"/>
  <c r="AI39" i="90"/>
  <c r="AD39" i="90"/>
  <c r="AI38" i="90"/>
  <c r="AD38" i="90"/>
  <c r="AI37" i="90"/>
  <c r="AD37" i="90"/>
  <c r="AI36" i="90"/>
  <c r="AD36" i="90"/>
  <c r="AI35" i="90"/>
  <c r="AD35" i="90"/>
  <c r="AI34" i="90"/>
  <c r="AD34" i="90"/>
  <c r="AI33" i="90"/>
  <c r="AD33" i="90"/>
  <c r="AI32" i="90"/>
  <c r="AD32" i="90"/>
  <c r="AI31" i="90"/>
  <c r="AD31" i="90"/>
  <c r="AI30" i="90"/>
  <c r="AD30" i="90"/>
  <c r="AI29" i="90"/>
  <c r="AD29" i="90"/>
  <c r="AI28" i="90"/>
  <c r="AD28" i="90"/>
  <c r="AI27" i="90"/>
  <c r="AD27" i="90"/>
  <c r="AI26" i="90"/>
  <c r="AD26" i="90"/>
  <c r="AI25" i="90"/>
  <c r="AD25" i="90"/>
  <c r="AI9" i="90"/>
  <c r="AI8" i="90"/>
  <c r="AI7" i="90"/>
  <c r="AI6" i="90"/>
  <c r="AL5" i="90"/>
  <c r="AI154" i="89"/>
  <c r="AD154" i="89"/>
  <c r="AI153" i="89"/>
  <c r="AD153" i="89"/>
  <c r="AI152" i="89"/>
  <c r="AD152" i="89"/>
  <c r="AI151" i="89"/>
  <c r="AD151" i="89"/>
  <c r="AI150" i="89"/>
  <c r="AD150" i="89"/>
  <c r="AI149" i="89"/>
  <c r="AD149" i="89"/>
  <c r="AI148" i="89"/>
  <c r="AD148" i="89"/>
  <c r="AI147" i="89"/>
  <c r="AD147" i="89"/>
  <c r="AI146" i="89"/>
  <c r="AD146" i="89"/>
  <c r="AI145" i="89"/>
  <c r="AD145" i="89"/>
  <c r="AI144" i="89"/>
  <c r="AD144" i="89"/>
  <c r="AI143" i="89"/>
  <c r="AD143" i="89"/>
  <c r="AI142" i="89"/>
  <c r="AD142" i="89"/>
  <c r="AI141" i="89"/>
  <c r="AD141" i="89"/>
  <c r="AI140" i="89"/>
  <c r="AD140" i="89"/>
  <c r="AI139" i="89"/>
  <c r="AD139" i="89"/>
  <c r="AI138" i="89"/>
  <c r="AD138" i="89"/>
  <c r="AI137" i="89"/>
  <c r="AD137" i="89"/>
  <c r="AI136" i="89"/>
  <c r="AD136" i="89"/>
  <c r="AI135" i="89"/>
  <c r="AD135" i="89"/>
  <c r="AI134" i="89"/>
  <c r="AD134" i="89"/>
  <c r="AI133" i="89"/>
  <c r="AD133" i="89"/>
  <c r="AI132" i="89"/>
  <c r="AD132" i="89"/>
  <c r="AI131" i="89"/>
  <c r="AD131" i="89"/>
  <c r="AI130" i="89"/>
  <c r="AD130" i="89"/>
  <c r="AI129" i="89"/>
  <c r="AD129" i="89"/>
  <c r="AI128" i="89"/>
  <c r="AD128" i="89"/>
  <c r="AI127" i="89"/>
  <c r="AD127" i="89"/>
  <c r="AI126" i="89"/>
  <c r="AD126" i="89"/>
  <c r="AI125" i="89"/>
  <c r="AD125" i="89"/>
  <c r="AI109" i="89"/>
  <c r="AI108" i="89"/>
  <c r="AI107" i="89"/>
  <c r="AI106" i="89"/>
  <c r="AI105" i="89"/>
  <c r="AI104" i="89"/>
  <c r="AD104" i="89"/>
  <c r="AI103" i="89"/>
  <c r="AD103" i="89"/>
  <c r="AI102" i="89"/>
  <c r="AD102" i="89"/>
  <c r="AI101" i="89"/>
  <c r="AD101" i="89"/>
  <c r="AI100" i="89"/>
  <c r="AD100" i="89"/>
  <c r="AI99" i="89"/>
  <c r="AD99" i="89"/>
  <c r="AI98" i="89"/>
  <c r="AD98" i="89"/>
  <c r="AI97" i="89"/>
  <c r="AD97" i="89"/>
  <c r="AI96" i="89"/>
  <c r="AD96" i="89"/>
  <c r="AI95" i="89"/>
  <c r="AD95" i="89"/>
  <c r="AI94" i="89"/>
  <c r="AD94" i="89"/>
  <c r="AI93" i="89"/>
  <c r="AD93" i="89"/>
  <c r="AI92" i="89"/>
  <c r="AD92" i="89"/>
  <c r="AI91" i="89"/>
  <c r="AD91" i="89"/>
  <c r="AI90" i="89"/>
  <c r="AD90" i="89"/>
  <c r="AI89" i="89"/>
  <c r="AD89" i="89"/>
  <c r="AI88" i="89"/>
  <c r="AD88" i="89"/>
  <c r="AI87" i="89"/>
  <c r="AD87" i="89"/>
  <c r="AI86" i="89"/>
  <c r="AD86" i="89"/>
  <c r="AI85" i="89"/>
  <c r="AD85" i="89"/>
  <c r="AI84" i="89"/>
  <c r="AD84" i="89"/>
  <c r="AI83" i="89"/>
  <c r="AD83" i="89"/>
  <c r="AI82" i="89"/>
  <c r="AD82" i="89"/>
  <c r="AI81" i="89"/>
  <c r="AD81" i="89"/>
  <c r="AI80" i="89"/>
  <c r="AD80" i="89"/>
  <c r="AI79" i="89"/>
  <c r="AD79" i="89"/>
  <c r="AI78" i="89"/>
  <c r="AD78" i="89"/>
  <c r="AI77" i="89"/>
  <c r="AD77" i="89"/>
  <c r="AI76" i="89"/>
  <c r="AD76" i="89"/>
  <c r="AI75" i="89"/>
  <c r="AD75" i="89"/>
  <c r="AI59" i="89"/>
  <c r="AI58" i="89"/>
  <c r="AI57" i="89"/>
  <c r="AI56" i="89"/>
  <c r="AI55" i="89"/>
  <c r="AI54" i="89"/>
  <c r="AD54" i="89"/>
  <c r="AI53" i="89"/>
  <c r="AD53" i="89"/>
  <c r="AI52" i="89"/>
  <c r="AD52" i="89"/>
  <c r="AI51" i="89"/>
  <c r="AD51" i="89"/>
  <c r="AI50" i="89"/>
  <c r="AD50" i="89"/>
  <c r="AI49" i="89"/>
  <c r="AD49" i="89"/>
  <c r="AI48" i="89"/>
  <c r="AD48" i="89"/>
  <c r="AI47" i="89"/>
  <c r="AD47" i="89"/>
  <c r="AI46" i="89"/>
  <c r="AD46" i="89"/>
  <c r="AI45" i="89"/>
  <c r="AD45" i="89"/>
  <c r="AI44" i="89"/>
  <c r="AD44" i="89"/>
  <c r="AI43" i="89"/>
  <c r="AD43" i="89"/>
  <c r="AI42" i="89"/>
  <c r="AD42" i="89"/>
  <c r="AI41" i="89"/>
  <c r="AD41" i="89"/>
  <c r="AI40" i="89"/>
  <c r="AD40" i="89"/>
  <c r="AI39" i="89"/>
  <c r="AD39" i="89"/>
  <c r="AI38" i="89"/>
  <c r="AD38" i="89"/>
  <c r="AI37" i="89"/>
  <c r="AD37" i="89"/>
  <c r="AI36" i="89"/>
  <c r="AD36" i="89"/>
  <c r="AI35" i="89"/>
  <c r="AD35" i="89"/>
  <c r="AI34" i="89"/>
  <c r="AD34" i="89"/>
  <c r="AI33" i="89"/>
  <c r="AD33" i="89"/>
  <c r="AI32" i="89"/>
  <c r="AD32" i="89"/>
  <c r="AI31" i="89"/>
  <c r="AD31" i="89"/>
  <c r="AI30" i="89"/>
  <c r="AD30" i="89"/>
  <c r="AI29" i="89"/>
  <c r="AD29" i="89"/>
  <c r="AI28" i="89"/>
  <c r="AD28" i="89"/>
  <c r="AI27" i="89"/>
  <c r="AD27" i="89"/>
  <c r="AI26" i="89"/>
  <c r="AD26" i="89"/>
  <c r="AI25" i="89"/>
  <c r="AD25" i="89"/>
  <c r="AI9" i="89"/>
  <c r="AI8" i="89"/>
  <c r="AI7" i="89"/>
  <c r="AI6" i="89"/>
  <c r="AL5" i="89"/>
  <c r="AM363" i="88"/>
  <c r="AM362" i="88"/>
  <c r="AM361" i="88"/>
  <c r="AM155" i="88"/>
  <c r="AM360" i="88"/>
  <c r="AM359" i="88"/>
  <c r="AM358" i="88"/>
  <c r="AM357" i="88"/>
  <c r="AM356" i="88"/>
  <c r="AM355" i="88"/>
  <c r="AM354" i="88"/>
  <c r="AM353" i="88"/>
  <c r="AM352" i="88"/>
  <c r="AM351" i="88"/>
  <c r="AM350" i="88"/>
  <c r="AM349" i="88"/>
  <c r="AM348" i="88"/>
  <c r="AM347" i="88"/>
  <c r="AM346" i="88"/>
  <c r="AM345" i="88"/>
  <c r="AM344" i="88"/>
  <c r="AM343" i="88"/>
  <c r="AM342" i="88"/>
  <c r="AM340" i="88"/>
  <c r="AM339" i="88"/>
  <c r="AM338" i="88"/>
  <c r="AM337" i="88"/>
  <c r="AM336" i="88"/>
  <c r="AM154" i="88"/>
  <c r="AM153" i="88"/>
  <c r="AM152" i="88"/>
  <c r="AM151" i="88"/>
  <c r="AM150" i="88"/>
  <c r="AM149" i="88"/>
  <c r="AM148" i="88"/>
  <c r="AM147" i="88"/>
  <c r="AM146" i="88"/>
  <c r="AM145" i="88"/>
  <c r="AM144" i="88"/>
  <c r="AM143" i="88"/>
  <c r="AM142" i="88"/>
  <c r="AM141" i="88"/>
  <c r="AM140" i="88"/>
  <c r="AM139" i="88"/>
  <c r="AM138" i="88"/>
  <c r="AM137" i="88"/>
  <c r="AM136" i="88"/>
  <c r="AM135" i="88"/>
  <c r="AM134" i="88"/>
  <c r="AM133" i="88"/>
  <c r="AM132" i="88"/>
  <c r="AM131" i="88"/>
  <c r="AM130" i="88"/>
  <c r="AM129" i="88"/>
  <c r="AM128" i="88"/>
  <c r="AM127" i="88"/>
  <c r="AM126" i="88"/>
  <c r="AM125" i="88"/>
  <c r="AJ109" i="88"/>
  <c r="AE109" i="88"/>
  <c r="AJ108" i="88"/>
  <c r="AE108" i="88"/>
  <c r="AJ107" i="88"/>
  <c r="AE107" i="88"/>
  <c r="AJ106" i="88"/>
  <c r="AE106" i="88"/>
  <c r="AJ105" i="88"/>
  <c r="AE105" i="88"/>
  <c r="AM104" i="88"/>
  <c r="AM103" i="88"/>
  <c r="AM102" i="88"/>
  <c r="AM101" i="88"/>
  <c r="AM100" i="88"/>
  <c r="AM99" i="88"/>
  <c r="AM98" i="88"/>
  <c r="AM97" i="88"/>
  <c r="AM96" i="88"/>
  <c r="AM95" i="88"/>
  <c r="AM94" i="88"/>
  <c r="AM93" i="88"/>
  <c r="AM92" i="88"/>
  <c r="AM91" i="88"/>
  <c r="AM90" i="88"/>
  <c r="AM89" i="88"/>
  <c r="AM88" i="88"/>
  <c r="AM87" i="88"/>
  <c r="AM86" i="88"/>
  <c r="AM85" i="88"/>
  <c r="AM84" i="88"/>
  <c r="AM83" i="88"/>
  <c r="AM82" i="88"/>
  <c r="AM81" i="88"/>
  <c r="AM80" i="88"/>
  <c r="AM79" i="88"/>
  <c r="AM78" i="88"/>
  <c r="AM77" i="88"/>
  <c r="AM76" i="88"/>
  <c r="AM75" i="88"/>
  <c r="AJ59" i="88"/>
  <c r="AE59" i="88"/>
  <c r="AJ58" i="88"/>
  <c r="AE58" i="88"/>
  <c r="AJ57" i="88"/>
  <c r="AE57" i="88"/>
  <c r="AJ56" i="88"/>
  <c r="AE56" i="88"/>
  <c r="AJ55" i="88"/>
  <c r="AE55" i="88"/>
  <c r="AM54" i="88"/>
  <c r="AM53" i="88"/>
  <c r="AM52" i="88"/>
  <c r="AM51" i="88"/>
  <c r="AM50" i="88"/>
  <c r="AM49" i="88"/>
  <c r="AM48" i="88"/>
  <c r="AM47" i="88"/>
  <c r="AM46" i="88"/>
  <c r="AM45" i="88"/>
  <c r="AM44" i="88"/>
  <c r="AM43" i="88"/>
  <c r="AM42" i="88"/>
  <c r="AM41" i="88"/>
  <c r="AM40" i="88"/>
  <c r="AM39" i="88"/>
  <c r="AM38" i="88"/>
  <c r="AM37" i="88"/>
  <c r="AM36" i="88"/>
  <c r="AM35" i="88"/>
  <c r="AM34" i="88"/>
  <c r="AM33" i="88"/>
  <c r="AM32" i="88"/>
  <c r="AM31" i="88"/>
  <c r="AM30" i="88"/>
  <c r="AM29" i="88"/>
  <c r="AM28" i="88"/>
  <c r="AM27" i="88"/>
  <c r="AM26" i="88"/>
  <c r="AM25" i="88"/>
  <c r="AJ9" i="88"/>
  <c r="AE9" i="88"/>
  <c r="AJ8" i="88"/>
  <c r="AE8" i="88"/>
  <c r="AJ7" i="88"/>
  <c r="AE7" i="88"/>
  <c r="AJ6" i="88"/>
  <c r="AE6" i="88"/>
  <c r="AE5" i="88"/>
  <c r="E57" i="87"/>
  <c r="AI54" i="87"/>
  <c r="AD54" i="87"/>
  <c r="AI53" i="87"/>
  <c r="AD53" i="87"/>
  <c r="AI52" i="87"/>
  <c r="AD52" i="87"/>
  <c r="AI51" i="87"/>
  <c r="AD51" i="87"/>
  <c r="AI50" i="87"/>
  <c r="AD50" i="87"/>
  <c r="AI49" i="87"/>
  <c r="AD49" i="87"/>
  <c r="AI48" i="87"/>
  <c r="AD48" i="87"/>
  <c r="AI47" i="87"/>
  <c r="AD47" i="87"/>
  <c r="AI46" i="87"/>
  <c r="AD46" i="87"/>
  <c r="AI45" i="87"/>
  <c r="AD45" i="87"/>
  <c r="AI44" i="87"/>
  <c r="AD44" i="87"/>
  <c r="AI43" i="87"/>
  <c r="AD43" i="87"/>
  <c r="AI42" i="87"/>
  <c r="AD42" i="87"/>
  <c r="AI41" i="87"/>
  <c r="AD41" i="87"/>
  <c r="AI40" i="87"/>
  <c r="AD40" i="87"/>
  <c r="AI39" i="87"/>
  <c r="AD39" i="87"/>
  <c r="AI38" i="87"/>
  <c r="AD38" i="87"/>
  <c r="AI37" i="87"/>
  <c r="AD37" i="87"/>
  <c r="AI36" i="87"/>
  <c r="AD36" i="87"/>
  <c r="AI35" i="87"/>
  <c r="AD35" i="87"/>
  <c r="AI34" i="87"/>
  <c r="AD34" i="87"/>
  <c r="AI33" i="87"/>
  <c r="AD33" i="87"/>
  <c r="AI32" i="87"/>
  <c r="AD32" i="87"/>
  <c r="AI31" i="87"/>
  <c r="AD31" i="87"/>
  <c r="AI30" i="87"/>
  <c r="AD30" i="87"/>
  <c r="AI29" i="87"/>
  <c r="AD29" i="87"/>
  <c r="AI28" i="87"/>
  <c r="AD28" i="87"/>
  <c r="AI27" i="87"/>
  <c r="AD27" i="87"/>
  <c r="AI26" i="87"/>
  <c r="AD26" i="87"/>
  <c r="AI25" i="87"/>
  <c r="AD25" i="87"/>
  <c r="AL9" i="87"/>
  <c r="AI9" i="87"/>
  <c r="AL8" i="87"/>
  <c r="AI8" i="87"/>
  <c r="AL7" i="87"/>
  <c r="AI7" i="87"/>
  <c r="AL6" i="87"/>
  <c r="AI6" i="87"/>
  <c r="E57" i="86"/>
  <c r="AI54" i="86"/>
  <c r="AD54" i="86"/>
  <c r="AI53" i="86"/>
  <c r="AD53" i="86"/>
  <c r="AI52" i="86"/>
  <c r="AD52" i="86"/>
  <c r="AI51" i="86"/>
  <c r="AD51" i="86"/>
  <c r="AI50" i="86"/>
  <c r="AD50" i="86"/>
  <c r="AI49" i="86"/>
  <c r="AD49" i="86"/>
  <c r="AI48" i="86"/>
  <c r="AD48" i="86"/>
  <c r="AI47" i="86"/>
  <c r="AD47" i="86"/>
  <c r="AI46" i="86"/>
  <c r="AD46" i="86"/>
  <c r="AI45" i="86"/>
  <c r="AD45" i="86"/>
  <c r="AI44" i="86"/>
  <c r="AD44" i="86"/>
  <c r="AI43" i="86"/>
  <c r="AD43" i="86"/>
  <c r="AI42" i="86"/>
  <c r="AD42" i="86"/>
  <c r="AI41" i="86"/>
  <c r="AD41" i="86"/>
  <c r="AI40" i="86"/>
  <c r="AD40" i="86"/>
  <c r="AD39" i="86"/>
  <c r="AI38" i="86"/>
  <c r="AD38" i="86"/>
  <c r="AI37" i="86"/>
  <c r="AD37" i="86"/>
  <c r="AI36" i="86"/>
  <c r="AD36" i="86"/>
  <c r="AI35" i="86"/>
  <c r="AD35" i="86"/>
  <c r="AI34" i="86"/>
  <c r="AD34" i="86"/>
  <c r="AI33" i="86"/>
  <c r="AD33" i="86"/>
  <c r="AI32" i="86"/>
  <c r="AD32" i="86"/>
  <c r="AI31" i="86"/>
  <c r="AD31" i="86"/>
  <c r="AI30" i="86"/>
  <c r="AD30" i="86"/>
  <c r="AI29" i="86"/>
  <c r="AD29" i="86"/>
  <c r="AI28" i="86"/>
  <c r="AD28" i="86"/>
  <c r="AI27" i="86"/>
  <c r="AD27" i="86"/>
  <c r="AI26" i="86"/>
  <c r="AD26" i="86"/>
  <c r="AI25" i="86"/>
  <c r="AD25" i="86"/>
  <c r="AL9" i="86"/>
  <c r="AI9" i="86"/>
  <c r="AL8" i="86"/>
  <c r="AI8" i="86"/>
  <c r="AL7" i="86"/>
  <c r="AI7" i="86"/>
  <c r="AL6" i="86"/>
  <c r="AI6" i="86"/>
  <c r="Y201" i="85"/>
  <c r="AK200" i="85"/>
  <c r="AQ200" i="85" s="1"/>
  <c r="Y199" i="85"/>
  <c r="AQ199" i="85" s="1"/>
  <c r="AQ184" i="85"/>
  <c r="AQ183" i="85"/>
  <c r="AQ182" i="85"/>
  <c r="AQ181" i="85"/>
  <c r="AQ180" i="85"/>
  <c r="AQ79" i="85"/>
  <c r="AQ178" i="85"/>
  <c r="AQ177" i="85"/>
  <c r="AQ176" i="85"/>
  <c r="AQ175" i="85"/>
  <c r="AQ174" i="85"/>
  <c r="AQ173" i="85"/>
  <c r="AQ172" i="85"/>
  <c r="AQ171" i="85"/>
  <c r="AQ170" i="85"/>
  <c r="AQ169" i="85"/>
  <c r="AQ168" i="85"/>
  <c r="AQ167" i="85"/>
  <c r="AQ166" i="85"/>
  <c r="AQ165" i="85"/>
  <c r="AQ164" i="85"/>
  <c r="AQ163" i="85"/>
  <c r="AQ162" i="85"/>
  <c r="AQ161" i="85"/>
  <c r="AQ160" i="85"/>
  <c r="AQ159" i="85"/>
  <c r="AQ158" i="85"/>
  <c r="AQ157" i="85"/>
  <c r="AQ154" i="85"/>
  <c r="AQ149" i="85"/>
  <c r="AQ148" i="85"/>
  <c r="AQ147" i="85"/>
  <c r="AQ146" i="85"/>
  <c r="AQ145" i="85"/>
  <c r="AQ179" i="85"/>
  <c r="AD62" i="85"/>
  <c r="AQ62" i="85" s="1"/>
  <c r="AQ61" i="85"/>
  <c r="AQ60" i="85"/>
  <c r="AQ59" i="85"/>
  <c r="AQ55" i="85"/>
  <c r="AQ54" i="85"/>
  <c r="AQ53" i="85"/>
  <c r="AQ52" i="85"/>
  <c r="AQ51" i="85"/>
  <c r="AQ50" i="85"/>
  <c r="AQ49" i="85"/>
  <c r="AQ48" i="85"/>
  <c r="AQ47" i="85"/>
  <c r="AQ46" i="85"/>
  <c r="AQ45" i="85"/>
  <c r="AQ44" i="85"/>
  <c r="AQ43" i="85"/>
  <c r="AQ42" i="85"/>
  <c r="AQ41" i="85"/>
  <c r="AQ40" i="85"/>
  <c r="AQ39" i="85"/>
  <c r="AQ38" i="85"/>
  <c r="AQ37" i="85"/>
  <c r="AQ36" i="85"/>
  <c r="AQ35" i="85"/>
  <c r="AQ34" i="85"/>
  <c r="AQ33" i="85"/>
  <c r="AQ32" i="85"/>
  <c r="AQ31" i="85"/>
  <c r="AQ30" i="85"/>
  <c r="AQ29" i="85"/>
  <c r="AQ28" i="85"/>
  <c r="AQ27" i="85"/>
  <c r="AQ26" i="85"/>
  <c r="AM10" i="85"/>
  <c r="AI10" i="85"/>
  <c r="AM9" i="85"/>
  <c r="AI9" i="85"/>
  <c r="AM8" i="85"/>
  <c r="AI8" i="85"/>
  <c r="AM7" i="85"/>
  <c r="AI7" i="85"/>
  <c r="AI6" i="85"/>
  <c r="Z82" i="84"/>
  <c r="AS82" i="84" s="1"/>
  <c r="Z81" i="84"/>
  <c r="AS81" i="84" s="1"/>
  <c r="Z80" i="84"/>
  <c r="AS80" i="84" s="1"/>
  <c r="Z79" i="84"/>
  <c r="AS79" i="84" s="1"/>
  <c r="Z78" i="84"/>
  <c r="AS78" i="84" s="1"/>
  <c r="Z77" i="84"/>
  <c r="AS77" i="84" s="1"/>
  <c r="Z76" i="84"/>
  <c r="AS76" i="84" s="1"/>
  <c r="Z75" i="84"/>
  <c r="AS75" i="84" s="1"/>
  <c r="Z74" i="84"/>
  <c r="AS74" i="84" s="1"/>
  <c r="Z73" i="84"/>
  <c r="AS73" i="84" s="1"/>
  <c r="Z72" i="84"/>
  <c r="AS72" i="84" s="1"/>
  <c r="Z71" i="84"/>
  <c r="AS71" i="84" s="1"/>
  <c r="Y63" i="84"/>
  <c r="AS63" i="84" s="1"/>
  <c r="Y62" i="84"/>
  <c r="AS62" i="84" s="1"/>
  <c r="AS56" i="84"/>
  <c r="AS55" i="84"/>
  <c r="AS54" i="84"/>
  <c r="AS53" i="84"/>
  <c r="AS52" i="84"/>
  <c r="AS51" i="84"/>
  <c r="AS50" i="84"/>
  <c r="AS49" i="84"/>
  <c r="AS48" i="84"/>
  <c r="AS47" i="84"/>
  <c r="AS46" i="84"/>
  <c r="AS45" i="84"/>
  <c r="AS38" i="84"/>
  <c r="AS37" i="84"/>
  <c r="AS36" i="84"/>
  <c r="AS35" i="84"/>
  <c r="AS34" i="84"/>
  <c r="AS33" i="84"/>
  <c r="AS32" i="84"/>
  <c r="AS31" i="84"/>
  <c r="AS30" i="84"/>
  <c r="AS29" i="84"/>
  <c r="AS11" i="84"/>
  <c r="AS10" i="84"/>
  <c r="AS9" i="84"/>
  <c r="AS8" i="84"/>
  <c r="AS7" i="84"/>
  <c r="AS6" i="84"/>
  <c r="AS5" i="84"/>
  <c r="AE50" i="95" l="1"/>
  <c r="AO50" i="95" s="1"/>
  <c r="AE48" i="95"/>
  <c r="AO48" i="95" s="1"/>
  <c r="AE52" i="95"/>
  <c r="AO52" i="95" s="1"/>
  <c r="AO66" i="86"/>
  <c r="AO65" i="86"/>
  <c r="AO70" i="86"/>
  <c r="AO69" i="86"/>
  <c r="AO68" i="86"/>
  <c r="AO63" i="86"/>
  <c r="AO62" i="86"/>
  <c r="AO61" i="86"/>
  <c r="AO60" i="86"/>
  <c r="AO59" i="86"/>
  <c r="AO64" i="86"/>
  <c r="AO67" i="86"/>
  <c r="AO70" i="87"/>
  <c r="AO64" i="87"/>
  <c r="AO65" i="87"/>
  <c r="AO69" i="87"/>
  <c r="AO63" i="87"/>
  <c r="AO66" i="87"/>
  <c r="AO60" i="87"/>
  <c r="AO59" i="87"/>
  <c r="AO61" i="87"/>
  <c r="AO68" i="87"/>
  <c r="AO62" i="87"/>
  <c r="AO67" i="87"/>
  <c r="AO32" i="87"/>
  <c r="AO36" i="87"/>
  <c r="AO56" i="87"/>
  <c r="AO58" i="86"/>
  <c r="AO57" i="86"/>
  <c r="AO56" i="86"/>
  <c r="AO55" i="86"/>
  <c r="AI19" i="85"/>
  <c r="AQ19" i="85" s="1"/>
  <c r="AI24" i="85"/>
  <c r="AQ24" i="85" s="1"/>
  <c r="AI14" i="85"/>
  <c r="AQ14" i="85" s="1"/>
  <c r="AD7" i="90"/>
  <c r="AD22" i="90" s="1"/>
  <c r="AE22" i="88"/>
  <c r="AM22" i="88" s="1"/>
  <c r="AE12" i="88"/>
  <c r="AM12" i="88" s="1"/>
  <c r="AE17" i="88"/>
  <c r="AM17" i="88" s="1"/>
  <c r="AE67" i="88"/>
  <c r="AM67" i="88" s="1"/>
  <c r="AE72" i="88"/>
  <c r="AM72" i="88" s="1"/>
  <c r="AE62" i="88"/>
  <c r="AM62" i="88" s="1"/>
  <c r="AD107" i="90"/>
  <c r="AE122" i="88"/>
  <c r="AM122" i="88" s="1"/>
  <c r="AE112" i="88"/>
  <c r="AM112" i="88" s="1"/>
  <c r="AE117" i="88"/>
  <c r="AM117" i="88" s="1"/>
  <c r="AE21" i="88"/>
  <c r="AM21" i="88" s="1"/>
  <c r="AE16" i="88"/>
  <c r="AM16" i="88" s="1"/>
  <c r="AE11" i="88"/>
  <c r="AM11" i="88" s="1"/>
  <c r="AI13" i="85"/>
  <c r="AQ13" i="85" s="1"/>
  <c r="AI23" i="85"/>
  <c r="AQ23" i="85" s="1"/>
  <c r="AI18" i="85"/>
  <c r="AQ18" i="85" s="1"/>
  <c r="AI25" i="85"/>
  <c r="AQ25" i="85" s="1"/>
  <c r="AI20" i="85"/>
  <c r="AQ20" i="85" s="1"/>
  <c r="AI15" i="85"/>
  <c r="AQ15" i="85" s="1"/>
  <c r="AD8" i="90"/>
  <c r="AD13" i="90" s="1"/>
  <c r="AE13" i="88"/>
  <c r="AM13" i="88" s="1"/>
  <c r="AE18" i="88"/>
  <c r="AM18" i="88" s="1"/>
  <c r="AE23" i="88"/>
  <c r="AM23" i="88" s="1"/>
  <c r="AD58" i="89"/>
  <c r="AD68" i="89" s="1"/>
  <c r="AE68" i="88"/>
  <c r="AM68" i="88" s="1"/>
  <c r="AE73" i="88"/>
  <c r="AM73" i="88" s="1"/>
  <c r="AE63" i="88"/>
  <c r="AM63" i="88" s="1"/>
  <c r="AE123" i="88"/>
  <c r="AM123" i="88" s="1"/>
  <c r="AE113" i="88"/>
  <c r="AM113" i="88" s="1"/>
  <c r="AE118" i="88"/>
  <c r="AM118" i="88" s="1"/>
  <c r="AD56" i="89"/>
  <c r="AD61" i="89" s="1"/>
  <c r="AE61" i="88"/>
  <c r="AM61" i="88" s="1"/>
  <c r="AE66" i="88"/>
  <c r="AM66" i="88" s="1"/>
  <c r="AE71" i="88"/>
  <c r="AM71" i="88" s="1"/>
  <c r="AI21" i="85"/>
  <c r="AQ21" i="85" s="1"/>
  <c r="AI16" i="85"/>
  <c r="AQ16" i="85" s="1"/>
  <c r="AI11" i="85"/>
  <c r="AQ11" i="85" s="1"/>
  <c r="AE26" i="95"/>
  <c r="AE30" i="95" s="1"/>
  <c r="AO30" i="95" s="1"/>
  <c r="AG30" i="93"/>
  <c r="AO30" i="93" s="1"/>
  <c r="AG28" i="93"/>
  <c r="AO28" i="93" s="1"/>
  <c r="AG32" i="93"/>
  <c r="AO32" i="93" s="1"/>
  <c r="AD106" i="90"/>
  <c r="AE116" i="88"/>
  <c r="AM116" i="88" s="1"/>
  <c r="AE111" i="88"/>
  <c r="AM111" i="88" s="1"/>
  <c r="AE121" i="88"/>
  <c r="AM121" i="88" s="1"/>
  <c r="AI12" i="85"/>
  <c r="AQ12" i="85" s="1"/>
  <c r="AI22" i="85"/>
  <c r="AQ22" i="85" s="1"/>
  <c r="AI17" i="85"/>
  <c r="AQ17" i="85" s="1"/>
  <c r="AD9" i="90"/>
  <c r="AD19" i="90" s="1"/>
  <c r="AE14" i="88"/>
  <c r="AM14" i="88" s="1"/>
  <c r="AE19" i="88"/>
  <c r="AM19" i="88" s="1"/>
  <c r="AE24" i="88"/>
  <c r="AM24" i="88" s="1"/>
  <c r="AD55" i="90"/>
  <c r="AE60" i="88"/>
  <c r="AM60" i="88" s="1"/>
  <c r="AE65" i="88"/>
  <c r="AM65" i="88" s="1"/>
  <c r="AE70" i="88"/>
  <c r="AM70" i="88" s="1"/>
  <c r="AD59" i="90"/>
  <c r="AD69" i="90" s="1"/>
  <c r="AE69" i="88"/>
  <c r="AM69" i="88" s="1"/>
  <c r="AE74" i="88"/>
  <c r="AM74" i="88" s="1"/>
  <c r="AE64" i="88"/>
  <c r="AM64" i="88" s="1"/>
  <c r="AE115" i="88"/>
  <c r="AM115" i="88" s="1"/>
  <c r="AE120" i="88"/>
  <c r="AM120" i="88" s="1"/>
  <c r="AE110" i="88"/>
  <c r="AM110" i="88" s="1"/>
  <c r="AD109" i="90"/>
  <c r="AE124" i="88"/>
  <c r="AM124" i="88" s="1"/>
  <c r="AE114" i="88"/>
  <c r="AM114" i="88" s="1"/>
  <c r="AE119" i="88"/>
  <c r="AM119" i="88" s="1"/>
  <c r="AE6" i="95"/>
  <c r="AE12" i="95" s="1"/>
  <c r="AO12" i="95" s="1"/>
  <c r="AG10" i="93"/>
  <c r="AO10" i="93" s="1"/>
  <c r="AG8" i="93"/>
  <c r="AO8" i="93" s="1"/>
  <c r="AG12" i="93"/>
  <c r="AO12" i="93" s="1"/>
  <c r="AD5" i="90"/>
  <c r="AO5" i="90" s="1"/>
  <c r="AE20" i="88"/>
  <c r="AM20" i="88" s="1"/>
  <c r="AE10" i="88"/>
  <c r="AM10" i="88" s="1"/>
  <c r="AE15" i="88"/>
  <c r="AM15" i="88" s="1"/>
  <c r="AE7" i="95"/>
  <c r="AE13" i="95" s="1"/>
  <c r="AO13" i="95" s="1"/>
  <c r="AG11" i="93"/>
  <c r="AO11" i="93" s="1"/>
  <c r="AG9" i="93"/>
  <c r="AO9" i="93" s="1"/>
  <c r="AG13" i="93"/>
  <c r="AO13" i="93" s="1"/>
  <c r="AE27" i="95"/>
  <c r="AG29" i="93"/>
  <c r="AO29" i="93" s="1"/>
  <c r="AG33" i="93"/>
  <c r="AO33" i="93" s="1"/>
  <c r="AG31" i="93"/>
  <c r="AO31" i="93" s="1"/>
  <c r="AE47" i="95"/>
  <c r="AG49" i="93"/>
  <c r="AO49" i="93" s="1"/>
  <c r="AG53" i="93"/>
  <c r="AO53" i="93" s="1"/>
  <c r="AG51" i="93"/>
  <c r="AO51" i="93" s="1"/>
  <c r="AE32" i="95"/>
  <c r="AO32" i="95" s="1"/>
  <c r="AO41" i="95"/>
  <c r="AL124" i="90"/>
  <c r="AL122" i="90"/>
  <c r="AL120" i="90"/>
  <c r="AL118" i="90"/>
  <c r="AL116" i="90"/>
  <c r="AL114" i="90"/>
  <c r="AL112" i="90"/>
  <c r="AL110" i="90"/>
  <c r="AL123" i="90"/>
  <c r="AL121" i="90"/>
  <c r="AL119" i="90"/>
  <c r="AL117" i="90"/>
  <c r="AL115" i="90"/>
  <c r="AL113" i="90"/>
  <c r="AL111" i="90"/>
  <c r="AL74" i="90"/>
  <c r="AL72" i="90"/>
  <c r="AL70" i="90"/>
  <c r="AL68" i="90"/>
  <c r="AL66" i="90"/>
  <c r="AL64" i="90"/>
  <c r="AL62" i="90"/>
  <c r="AL60" i="90"/>
  <c r="AL73" i="90"/>
  <c r="AL71" i="90"/>
  <c r="AL69" i="90"/>
  <c r="AL67" i="90"/>
  <c r="AL65" i="90"/>
  <c r="AL63" i="90"/>
  <c r="AL61" i="90"/>
  <c r="AL59" i="90"/>
  <c r="AL24" i="90"/>
  <c r="AL22" i="90"/>
  <c r="AL20" i="90"/>
  <c r="AL18" i="90"/>
  <c r="AL16" i="90"/>
  <c r="AL14" i="90"/>
  <c r="AL12" i="90"/>
  <c r="AL10" i="90"/>
  <c r="AL23" i="90"/>
  <c r="AL21" i="90"/>
  <c r="AL19" i="90"/>
  <c r="AL17" i="90"/>
  <c r="AL15" i="90"/>
  <c r="AL13" i="90"/>
  <c r="AL11" i="90"/>
  <c r="AL119" i="89"/>
  <c r="AL113" i="89"/>
  <c r="AL124" i="89"/>
  <c r="AL122" i="89"/>
  <c r="AL120" i="89"/>
  <c r="AL118" i="89"/>
  <c r="AL116" i="89"/>
  <c r="AL114" i="89"/>
  <c r="AL112" i="89"/>
  <c r="AL110" i="89"/>
  <c r="AL117" i="89"/>
  <c r="AL123" i="89"/>
  <c r="AL115" i="89"/>
  <c r="AL121" i="89"/>
  <c r="AL111" i="89"/>
  <c r="AL74" i="89"/>
  <c r="AL72" i="89"/>
  <c r="AL70" i="89"/>
  <c r="AL68" i="89"/>
  <c r="AL66" i="89"/>
  <c r="AL64" i="89"/>
  <c r="AL62" i="89"/>
  <c r="AL60" i="89"/>
  <c r="AL73" i="89"/>
  <c r="AL71" i="89"/>
  <c r="AL69" i="89"/>
  <c r="AL67" i="89"/>
  <c r="AL65" i="89"/>
  <c r="AL63" i="89"/>
  <c r="AL61" i="89"/>
  <c r="AL108" i="89"/>
  <c r="AL24" i="89"/>
  <c r="AL22" i="89"/>
  <c r="AL20" i="89"/>
  <c r="AL18" i="89"/>
  <c r="AL16" i="89"/>
  <c r="AL14" i="89"/>
  <c r="AL12" i="89"/>
  <c r="AL10" i="89"/>
  <c r="AL23" i="89"/>
  <c r="AL21" i="89"/>
  <c r="AL19" i="89"/>
  <c r="AL17" i="89"/>
  <c r="AL15" i="89"/>
  <c r="AL13" i="89"/>
  <c r="AL11" i="89"/>
  <c r="AM6" i="88"/>
  <c r="AQ201" i="85"/>
  <c r="AD8" i="87"/>
  <c r="AO8" i="87" s="1"/>
  <c r="AD9" i="87"/>
  <c r="AO9" i="87" s="1"/>
  <c r="AD5" i="86"/>
  <c r="AD6" i="87"/>
  <c r="AO125" i="89"/>
  <c r="AO28" i="86"/>
  <c r="AO40" i="89"/>
  <c r="AO44" i="89"/>
  <c r="AO52" i="89"/>
  <c r="AO127" i="89"/>
  <c r="AO103" i="89"/>
  <c r="AO149" i="90"/>
  <c r="AO43" i="95"/>
  <c r="AO54" i="95"/>
  <c r="AO62" i="95"/>
  <c r="AO25" i="87"/>
  <c r="AO79" i="89"/>
  <c r="AO91" i="89"/>
  <c r="AO95" i="89"/>
  <c r="AO81" i="90"/>
  <c r="AL6" i="89"/>
  <c r="AO39" i="89"/>
  <c r="AO128" i="90"/>
  <c r="AO42" i="95"/>
  <c r="AO57" i="95"/>
  <c r="AO65" i="95"/>
  <c r="AO43" i="90"/>
  <c r="AO51" i="90"/>
  <c r="AO32" i="86"/>
  <c r="AO78" i="90"/>
  <c r="AO136" i="90"/>
  <c r="AO144" i="90"/>
  <c r="AO31" i="87"/>
  <c r="AO134" i="89"/>
  <c r="AO94" i="90"/>
  <c r="AO36" i="89"/>
  <c r="AO139" i="89"/>
  <c r="AO137" i="89"/>
  <c r="AO78" i="89"/>
  <c r="AO54" i="90"/>
  <c r="AO80" i="89"/>
  <c r="AO100" i="89"/>
  <c r="AO153" i="89"/>
  <c r="AO28" i="90"/>
  <c r="AO44" i="90"/>
  <c r="AO101" i="90"/>
  <c r="AO139" i="90"/>
  <c r="AO150" i="90"/>
  <c r="AO34" i="86"/>
  <c r="AO42" i="86"/>
  <c r="AO46" i="86"/>
  <c r="AO50" i="86"/>
  <c r="AO54" i="86"/>
  <c r="AO28" i="89"/>
  <c r="AO81" i="89"/>
  <c r="AO25" i="90"/>
  <c r="AO41" i="90"/>
  <c r="AO102" i="90"/>
  <c r="AO147" i="90"/>
  <c r="AM7" i="94"/>
  <c r="AO44" i="94"/>
  <c r="AO14" i="95"/>
  <c r="AO18" i="95"/>
  <c r="AO35" i="86"/>
  <c r="AO30" i="90"/>
  <c r="AO79" i="90"/>
  <c r="AO91" i="90"/>
  <c r="AO37" i="89"/>
  <c r="AO143" i="89"/>
  <c r="AO151" i="89"/>
  <c r="AO152" i="90"/>
  <c r="AO42" i="94"/>
  <c r="AO42" i="87"/>
  <c r="AO46" i="87"/>
  <c r="AO50" i="87"/>
  <c r="AO54" i="87"/>
  <c r="AO128" i="89"/>
  <c r="AO140" i="89"/>
  <c r="AO148" i="89"/>
  <c r="AO152" i="89"/>
  <c r="AO96" i="90"/>
  <c r="AO100" i="90"/>
  <c r="AO126" i="90"/>
  <c r="AO130" i="90"/>
  <c r="AO138" i="90"/>
  <c r="AO35" i="94"/>
  <c r="AO39" i="94"/>
  <c r="AO43" i="94"/>
  <c r="AO54" i="94"/>
  <c r="AO27" i="86"/>
  <c r="AO31" i="89"/>
  <c r="AO46" i="89"/>
  <c r="AL105" i="89"/>
  <c r="AO145" i="89"/>
  <c r="AO36" i="90"/>
  <c r="AO40" i="90"/>
  <c r="AO48" i="90"/>
  <c r="AO52" i="90"/>
  <c r="AL56" i="90"/>
  <c r="AO77" i="90"/>
  <c r="AO137" i="90"/>
  <c r="AO17" i="94"/>
  <c r="AO21" i="94"/>
  <c r="AO36" i="94"/>
  <c r="AM9" i="88"/>
  <c r="AO54" i="89"/>
  <c r="AO87" i="89"/>
  <c r="AO45" i="90"/>
  <c r="AO49" i="90"/>
  <c r="AO93" i="90"/>
  <c r="AO97" i="90"/>
  <c r="AO141" i="90"/>
  <c r="AO14" i="94"/>
  <c r="AO22" i="94"/>
  <c r="AO37" i="94"/>
  <c r="AO45" i="94"/>
  <c r="AO15" i="95"/>
  <c r="AO19" i="95"/>
  <c r="AO23" i="95"/>
  <c r="AO41" i="87"/>
  <c r="AO49" i="87"/>
  <c r="AO51" i="89"/>
  <c r="AO84" i="89"/>
  <c r="AO88" i="89"/>
  <c r="AO92" i="89"/>
  <c r="AO142" i="89"/>
  <c r="AO150" i="89"/>
  <c r="AO154" i="89"/>
  <c r="AO29" i="90"/>
  <c r="AO82" i="90"/>
  <c r="AO86" i="90"/>
  <c r="AO127" i="90"/>
  <c r="AO131" i="90"/>
  <c r="AO135" i="90"/>
  <c r="AO37" i="86"/>
  <c r="AO41" i="86"/>
  <c r="AO45" i="86"/>
  <c r="AO49" i="86"/>
  <c r="AO53" i="86"/>
  <c r="AO30" i="87"/>
  <c r="AO38" i="90"/>
  <c r="AO19" i="94"/>
  <c r="AO23" i="94"/>
  <c r="AO34" i="94"/>
  <c r="AO33" i="89"/>
  <c r="AL109" i="89"/>
  <c r="AO132" i="89"/>
  <c r="AO132" i="90"/>
  <c r="AO154" i="90"/>
  <c r="AL57" i="89"/>
  <c r="AO97" i="89"/>
  <c r="AO62" i="94"/>
  <c r="AO17" i="95"/>
  <c r="AO25" i="95"/>
  <c r="AO40" i="95"/>
  <c r="AO43" i="87"/>
  <c r="AO47" i="87"/>
  <c r="AM8" i="88"/>
  <c r="AO49" i="89"/>
  <c r="AO94" i="89"/>
  <c r="AO35" i="90"/>
  <c r="AO80" i="90"/>
  <c r="AO84" i="90"/>
  <c r="AO88" i="90"/>
  <c r="AO92" i="90"/>
  <c r="AO133" i="90"/>
  <c r="AO140" i="90"/>
  <c r="AO55" i="95"/>
  <c r="AO59" i="95"/>
  <c r="AO63" i="95"/>
  <c r="AO33" i="87"/>
  <c r="AO33" i="86"/>
  <c r="AO38" i="86"/>
  <c r="AO38" i="89"/>
  <c r="AO30" i="86"/>
  <c r="AO39" i="87"/>
  <c r="AO48" i="89"/>
  <c r="AL55" i="89"/>
  <c r="AO75" i="89"/>
  <c r="AO86" i="89"/>
  <c r="AO104" i="89"/>
  <c r="AO136" i="89"/>
  <c r="AO32" i="90"/>
  <c r="AO75" i="90"/>
  <c r="AO104" i="90"/>
  <c r="AO60" i="94"/>
  <c r="AO34" i="95"/>
  <c r="AO38" i="95"/>
  <c r="AO40" i="87"/>
  <c r="AO44" i="87"/>
  <c r="AO48" i="87"/>
  <c r="AO52" i="87"/>
  <c r="AM58" i="88"/>
  <c r="AO30" i="89"/>
  <c r="AO34" i="89"/>
  <c r="AO41" i="89"/>
  <c r="AO76" i="89"/>
  <c r="AO83" i="89"/>
  <c r="AO129" i="89"/>
  <c r="AO147" i="89"/>
  <c r="AO33" i="90"/>
  <c r="AO37" i="90"/>
  <c r="AO76" i="90"/>
  <c r="AO83" i="90"/>
  <c r="AO134" i="90"/>
  <c r="AO151" i="90"/>
  <c r="AO20" i="94"/>
  <c r="AO38" i="94"/>
  <c r="AO61" i="94"/>
  <c r="AO65" i="94"/>
  <c r="AO16" i="95"/>
  <c r="AO24" i="95"/>
  <c r="AO35" i="95"/>
  <c r="AO39" i="95"/>
  <c r="AO58" i="95"/>
  <c r="AO25" i="86"/>
  <c r="AO43" i="86"/>
  <c r="AO51" i="86"/>
  <c r="AO34" i="87"/>
  <c r="AM59" i="88"/>
  <c r="AO35" i="89"/>
  <c r="AO99" i="89"/>
  <c r="AO145" i="90"/>
  <c r="AO18" i="94"/>
  <c r="AO58" i="94"/>
  <c r="AO102" i="89"/>
  <c r="AO126" i="89"/>
  <c r="AO144" i="89"/>
  <c r="AO148" i="90"/>
  <c r="AM56" i="88"/>
  <c r="AO32" i="89"/>
  <c r="AO43" i="89"/>
  <c r="AO47" i="89"/>
  <c r="AO85" i="89"/>
  <c r="AO96" i="89"/>
  <c r="AO131" i="89"/>
  <c r="AO135" i="89"/>
  <c r="AL8" i="90"/>
  <c r="AO27" i="90"/>
  <c r="AO42" i="90"/>
  <c r="AO53" i="90"/>
  <c r="AO99" i="90"/>
  <c r="AO142" i="90"/>
  <c r="AO146" i="90"/>
  <c r="AO55" i="94"/>
  <c r="AO59" i="94"/>
  <c r="AO63" i="94"/>
  <c r="AO22" i="95"/>
  <c r="AO27" i="89"/>
  <c r="AQ6" i="85"/>
  <c r="AO26" i="86"/>
  <c r="AO36" i="86"/>
  <c r="AO44" i="86"/>
  <c r="AO48" i="86"/>
  <c r="AO52" i="86"/>
  <c r="AO28" i="87"/>
  <c r="AO35" i="87"/>
  <c r="AM57" i="88"/>
  <c r="AO25" i="89"/>
  <c r="AL59" i="89"/>
  <c r="AO82" i="89"/>
  <c r="AO89" i="89"/>
  <c r="AO39" i="90"/>
  <c r="AO46" i="90"/>
  <c r="AO85" i="90"/>
  <c r="AO89" i="90"/>
  <c r="AO125" i="90"/>
  <c r="AO129" i="90"/>
  <c r="AO143" i="90"/>
  <c r="AO153" i="90"/>
  <c r="AO46" i="95"/>
  <c r="AO15" i="94"/>
  <c r="AM26" i="94"/>
  <c r="AO45" i="95"/>
  <c r="AO56" i="95"/>
  <c r="AO64" i="95"/>
  <c r="AM5" i="88"/>
  <c r="AL105" i="90"/>
  <c r="AD7" i="89"/>
  <c r="AD55" i="89"/>
  <c r="AL58" i="89"/>
  <c r="AD106" i="89"/>
  <c r="AO26" i="93"/>
  <c r="AO29" i="86"/>
  <c r="AO38" i="87"/>
  <c r="AM106" i="88"/>
  <c r="AM109" i="88"/>
  <c r="AO26" i="89"/>
  <c r="AO29" i="89"/>
  <c r="AO77" i="89"/>
  <c r="AO146" i="89"/>
  <c r="AO149" i="89"/>
  <c r="AO31" i="90"/>
  <c r="AO34" i="90"/>
  <c r="AL58" i="90"/>
  <c r="AO103" i="90"/>
  <c r="AO7" i="93"/>
  <c r="AO46" i="93"/>
  <c r="AO24" i="94"/>
  <c r="AO40" i="94"/>
  <c r="AE47" i="94"/>
  <c r="AO56" i="94"/>
  <c r="AO36" i="95"/>
  <c r="AL107" i="90"/>
  <c r="AO107" i="90" s="1"/>
  <c r="AO26" i="87"/>
  <c r="AM55" i="88"/>
  <c r="AL8" i="89"/>
  <c r="AO50" i="89"/>
  <c r="AO53" i="89"/>
  <c r="AO98" i="89"/>
  <c r="AO101" i="89"/>
  <c r="AL107" i="89"/>
  <c r="AO138" i="89"/>
  <c r="AO141" i="89"/>
  <c r="AL6" i="90"/>
  <c r="AO26" i="90"/>
  <c r="AO95" i="90"/>
  <c r="AO98" i="90"/>
  <c r="AO25" i="94"/>
  <c r="AO41" i="94"/>
  <c r="AM47" i="94"/>
  <c r="AO57" i="94"/>
  <c r="AO20" i="95"/>
  <c r="AO37" i="95"/>
  <c r="AO60" i="95"/>
  <c r="AO51" i="87"/>
  <c r="AM7" i="88"/>
  <c r="AM107" i="88"/>
  <c r="AD9" i="89"/>
  <c r="AL56" i="89"/>
  <c r="AO47" i="93"/>
  <c r="AQ8" i="85"/>
  <c r="AO40" i="86"/>
  <c r="AO27" i="87"/>
  <c r="AM105" i="88"/>
  <c r="AM108" i="88"/>
  <c r="AO42" i="89"/>
  <c r="AO45" i="89"/>
  <c r="AO90" i="89"/>
  <c r="AO93" i="89"/>
  <c r="AO130" i="89"/>
  <c r="AO133" i="89"/>
  <c r="AO47" i="90"/>
  <c r="AO50" i="90"/>
  <c r="AO87" i="90"/>
  <c r="AO90" i="90"/>
  <c r="AL109" i="90"/>
  <c r="AE7" i="94"/>
  <c r="AO16" i="94"/>
  <c r="AE26" i="94"/>
  <c r="AO64" i="94"/>
  <c r="AO21" i="95"/>
  <c r="AO44" i="95"/>
  <c r="AO61" i="95"/>
  <c r="AQ9" i="85"/>
  <c r="AO47" i="86"/>
  <c r="AO45" i="87"/>
  <c r="AD5" i="87"/>
  <c r="AQ10" i="85"/>
  <c r="AD9" i="86"/>
  <c r="AO57" i="87"/>
  <c r="AQ7" i="85"/>
  <c r="AO39" i="86"/>
  <c r="AO37" i="87"/>
  <c r="AO58" i="87"/>
  <c r="AO53" i="87"/>
  <c r="AD8" i="86"/>
  <c r="AO31" i="86"/>
  <c r="AO29" i="87"/>
  <c r="AO27" i="93"/>
  <c r="AE27" i="94"/>
  <c r="AE46" i="94"/>
  <c r="AE6" i="94"/>
  <c r="AM7" i="95"/>
  <c r="AM26" i="95"/>
  <c r="AO26" i="95" s="1"/>
  <c r="AM47" i="95"/>
  <c r="AO6" i="93"/>
  <c r="AM27" i="94"/>
  <c r="AM27" i="95"/>
  <c r="AD7" i="86"/>
  <c r="AL7" i="90"/>
  <c r="AL9" i="90"/>
  <c r="AD56" i="90"/>
  <c r="AD58" i="90"/>
  <c r="AL106" i="90"/>
  <c r="AL108" i="90"/>
  <c r="AD6" i="86"/>
  <c r="AO55" i="87"/>
  <c r="AD6" i="89"/>
  <c r="AD8" i="89"/>
  <c r="AD105" i="89"/>
  <c r="AD107" i="89"/>
  <c r="AD109" i="89"/>
  <c r="AD6" i="90"/>
  <c r="AD105" i="90"/>
  <c r="AD7" i="87"/>
  <c r="AD57" i="89"/>
  <c r="AD59" i="89"/>
  <c r="AD57" i="90"/>
  <c r="AD5" i="89"/>
  <c r="AL55" i="90"/>
  <c r="AL57" i="90"/>
  <c r="AD108" i="90"/>
  <c r="AD108" i="89"/>
  <c r="AL7" i="89"/>
  <c r="AL9" i="89"/>
  <c r="AL106" i="89"/>
  <c r="AE121" i="82"/>
  <c r="O121" i="82"/>
  <c r="AL120" i="82" s="1"/>
  <c r="AE119" i="82"/>
  <c r="O119" i="82"/>
  <c r="AL118" i="82" s="1"/>
  <c r="AE112" i="82"/>
  <c r="O112" i="82"/>
  <c r="AL111" i="82" s="1"/>
  <c r="AE110" i="82"/>
  <c r="O110" i="82"/>
  <c r="AL109" i="82" s="1"/>
  <c r="AL97" i="82"/>
  <c r="AL96" i="82"/>
  <c r="AL95" i="82"/>
  <c r="AL94" i="82"/>
  <c r="AL93" i="82"/>
  <c r="AL89" i="82"/>
  <c r="AL88" i="82"/>
  <c r="AL79" i="82"/>
  <c r="AL87" i="82"/>
  <c r="AL86" i="82"/>
  <c r="AL85" i="82"/>
  <c r="AL84" i="82"/>
  <c r="AL83" i="82"/>
  <c r="AL76" i="82"/>
  <c r="AL75" i="82"/>
  <c r="AL74" i="82"/>
  <c r="AL73" i="82"/>
  <c r="AD67" i="82"/>
  <c r="N67" i="82"/>
  <c r="AL66" i="82" s="1"/>
  <c r="AD65" i="82"/>
  <c r="N65" i="82"/>
  <c r="AD58" i="82"/>
  <c r="N58" i="82"/>
  <c r="AL57" i="82" s="1"/>
  <c r="AD56" i="82"/>
  <c r="N56" i="82"/>
  <c r="AL55" i="82" s="1"/>
  <c r="AL43" i="82"/>
  <c r="AL42" i="82"/>
  <c r="AL41" i="82"/>
  <c r="AL40" i="82"/>
  <c r="AL39" i="82"/>
  <c r="AL35" i="82"/>
  <c r="AL34" i="82"/>
  <c r="AL33" i="82"/>
  <c r="AL32" i="82"/>
  <c r="AL31" i="82"/>
  <c r="AL30" i="82"/>
  <c r="AL27" i="82"/>
  <c r="AL26" i="82"/>
  <c r="AL25" i="82"/>
  <c r="AL23" i="82"/>
  <c r="AL22" i="82"/>
  <c r="AL14" i="82"/>
  <c r="AL21" i="82"/>
  <c r="AL20" i="82"/>
  <c r="AL19" i="82"/>
  <c r="AL18" i="82"/>
  <c r="AE13" i="82"/>
  <c r="AL13" i="82" s="1"/>
  <c r="AE12" i="82"/>
  <c r="AL12" i="82" s="1"/>
  <c r="AL11" i="82"/>
  <c r="AL10" i="82"/>
  <c r="AL9" i="82"/>
  <c r="AL8" i="82"/>
  <c r="N58" i="76"/>
  <c r="AP58" i="76" s="1"/>
  <c r="N57" i="76"/>
  <c r="AP57" i="76" s="1"/>
  <c r="N56" i="76"/>
  <c r="AP56" i="76" s="1"/>
  <c r="N55" i="76"/>
  <c r="AP55" i="76" s="1"/>
  <c r="N54" i="76"/>
  <c r="AP54" i="76" s="1"/>
  <c r="N47" i="76"/>
  <c r="AP47" i="76" s="1"/>
  <c r="N46" i="76"/>
  <c r="AP46" i="76" s="1"/>
  <c r="N45" i="76"/>
  <c r="AP45" i="76" s="1"/>
  <c r="N44" i="76"/>
  <c r="AP44" i="76" s="1"/>
  <c r="N43" i="76"/>
  <c r="AP43" i="76" s="1"/>
  <c r="AP31" i="76"/>
  <c r="AP30" i="76"/>
  <c r="AP29" i="76"/>
  <c r="AP28" i="76"/>
  <c r="AP27" i="76"/>
  <c r="AP26" i="76"/>
  <c r="AP15" i="76"/>
  <c r="AP9" i="76"/>
  <c r="AP8" i="76"/>
  <c r="AP7" i="76"/>
  <c r="AP6" i="76"/>
  <c r="AP5" i="76"/>
  <c r="AP134" i="75"/>
  <c r="AP133" i="75"/>
  <c r="AP132" i="75"/>
  <c r="AP131" i="75"/>
  <c r="AP130" i="75"/>
  <c r="AP129" i="75"/>
  <c r="AP128" i="75"/>
  <c r="AP127" i="75"/>
  <c r="AP126" i="75"/>
  <c r="AP125" i="75"/>
  <c r="AP124" i="75"/>
  <c r="AP123" i="75"/>
  <c r="AP122" i="75"/>
  <c r="AP121" i="75"/>
  <c r="AP120" i="75"/>
  <c r="AP119" i="75"/>
  <c r="AP118" i="75"/>
  <c r="AP117" i="75"/>
  <c r="AP116" i="75"/>
  <c r="AP115" i="75"/>
  <c r="AP105" i="75"/>
  <c r="AP104" i="75"/>
  <c r="AP103" i="75"/>
  <c r="AP102" i="75"/>
  <c r="AP101" i="75"/>
  <c r="AP100" i="75"/>
  <c r="AP99" i="75"/>
  <c r="AP98" i="75"/>
  <c r="AP97" i="75"/>
  <c r="AP96" i="75"/>
  <c r="AP95" i="75"/>
  <c r="AP93" i="75"/>
  <c r="AP92" i="75"/>
  <c r="AP91" i="75"/>
  <c r="AP90" i="75"/>
  <c r="AP89" i="75"/>
  <c r="AP88" i="75"/>
  <c r="AP85" i="75"/>
  <c r="AP84" i="75"/>
  <c r="AP83" i="75"/>
  <c r="AP82" i="75"/>
  <c r="AP81" i="75"/>
  <c r="AP80" i="75"/>
  <c r="AP79" i="75"/>
  <c r="AP78" i="75"/>
  <c r="AP77" i="75"/>
  <c r="AP76" i="75"/>
  <c r="AP75" i="75"/>
  <c r="AP72" i="75"/>
  <c r="AP71" i="75"/>
  <c r="AP67" i="75"/>
  <c r="AP66" i="75"/>
  <c r="AP65" i="75"/>
  <c r="AP64" i="75"/>
  <c r="AP63" i="75"/>
  <c r="AP62" i="75"/>
  <c r="AP61" i="75"/>
  <c r="AP60" i="75"/>
  <c r="AP59" i="75"/>
  <c r="AP58" i="75"/>
  <c r="AP57" i="75"/>
  <c r="AP56" i="75"/>
  <c r="AP55" i="75"/>
  <c r="AP54" i="75"/>
  <c r="AP53" i="75"/>
  <c r="AP52" i="75"/>
  <c r="AP86" i="75"/>
  <c r="Q122" i="74"/>
  <c r="Q118" i="74"/>
  <c r="Q114" i="74"/>
  <c r="Q110" i="74"/>
  <c r="Q106" i="74"/>
  <c r="Q102" i="74"/>
  <c r="Q98" i="74"/>
  <c r="Q94" i="74"/>
  <c r="AE93" i="74"/>
  <c r="Q90" i="74"/>
  <c r="Q86" i="74"/>
  <c r="Q84" i="74"/>
  <c r="Q82" i="74"/>
  <c r="Q80" i="74"/>
  <c r="Q78" i="74"/>
  <c r="Q76" i="74"/>
  <c r="AM74" i="74"/>
  <c r="Q74" i="74"/>
  <c r="Q72" i="74"/>
  <c r="Q70" i="74"/>
  <c r="Q68" i="74"/>
  <c r="Q66" i="74"/>
  <c r="Q62" i="74"/>
  <c r="Q58" i="74"/>
  <c r="Q54" i="74"/>
  <c r="Q50" i="74"/>
  <c r="Q46" i="74"/>
  <c r="Q42" i="74"/>
  <c r="Q38" i="74"/>
  <c r="AE34" i="74"/>
  <c r="Q34" i="74"/>
  <c r="Q30" i="74"/>
  <c r="AO27" i="74"/>
  <c r="AO63" i="74" s="1"/>
  <c r="Q26" i="74"/>
  <c r="Q24" i="74"/>
  <c r="AP24" i="74" s="1"/>
  <c r="Q22" i="74"/>
  <c r="AP22" i="74" s="1"/>
  <c r="Q20" i="74"/>
  <c r="AP20" i="74" s="1"/>
  <c r="Q18" i="74"/>
  <c r="AP18" i="74" s="1"/>
  <c r="Q16" i="74"/>
  <c r="AP16" i="74" s="1"/>
  <c r="Q14" i="74"/>
  <c r="AP14" i="74" s="1"/>
  <c r="Q12" i="74"/>
  <c r="AP12" i="74" s="1"/>
  <c r="Q10" i="74"/>
  <c r="AP10" i="74" s="1"/>
  <c r="Q8" i="74"/>
  <c r="AP8" i="74" s="1"/>
  <c r="AH7" i="74"/>
  <c r="AH83" i="74" s="1"/>
  <c r="Q6" i="74"/>
  <c r="Q122" i="73"/>
  <c r="Q118" i="73"/>
  <c r="Q114" i="73"/>
  <c r="Q110" i="73"/>
  <c r="Q106" i="73"/>
  <c r="Q102" i="73"/>
  <c r="Q98" i="73"/>
  <c r="AF94" i="73"/>
  <c r="Q94" i="73"/>
  <c r="Q90" i="73"/>
  <c r="Q86" i="73"/>
  <c r="Q84" i="73"/>
  <c r="Q82" i="73"/>
  <c r="Q80" i="73"/>
  <c r="Q78" i="73"/>
  <c r="Q76" i="73"/>
  <c r="AN74" i="73"/>
  <c r="Q74" i="73"/>
  <c r="Q72" i="73"/>
  <c r="Q70" i="73"/>
  <c r="Q68" i="73"/>
  <c r="Q66" i="73"/>
  <c r="Q62" i="73"/>
  <c r="Q58" i="73"/>
  <c r="Q54" i="73"/>
  <c r="Q50" i="73"/>
  <c r="Q46" i="73"/>
  <c r="Q42" i="73"/>
  <c r="Q38" i="73"/>
  <c r="AF34" i="73"/>
  <c r="Q34" i="73"/>
  <c r="Q30" i="73"/>
  <c r="AP27" i="73"/>
  <c r="AP63" i="73" s="1"/>
  <c r="Q26" i="73"/>
  <c r="Q24" i="73"/>
  <c r="Q22" i="73"/>
  <c r="AQ22" i="73" s="1"/>
  <c r="Q20" i="73"/>
  <c r="Q18" i="73"/>
  <c r="AQ18" i="73" s="1"/>
  <c r="Q16" i="73"/>
  <c r="Q14" i="73"/>
  <c r="AQ14" i="73" s="1"/>
  <c r="Q12" i="73"/>
  <c r="Q10" i="73"/>
  <c r="AQ10" i="73" s="1"/>
  <c r="Q8" i="73"/>
  <c r="AI7" i="73"/>
  <c r="AI71" i="73" s="1"/>
  <c r="Q6" i="73"/>
  <c r="AQ6" i="73" s="1"/>
  <c r="AM331" i="72"/>
  <c r="AM330" i="72"/>
  <c r="AM329" i="72"/>
  <c r="AM328" i="72"/>
  <c r="AM327" i="72"/>
  <c r="AM323" i="72"/>
  <c r="AM322" i="72"/>
  <c r="AM321" i="72"/>
  <c r="AM320" i="72"/>
  <c r="AM319" i="72"/>
  <c r="AM318" i="72"/>
  <c r="AM317" i="72"/>
  <c r="AM316" i="72"/>
  <c r="AM315" i="72"/>
  <c r="AM314" i="72"/>
  <c r="AM311" i="72"/>
  <c r="AM310" i="72"/>
  <c r="AM309" i="72"/>
  <c r="AM308" i="72"/>
  <c r="AM307" i="72"/>
  <c r="AM306" i="72"/>
  <c r="AM305" i="72"/>
  <c r="AM304" i="72"/>
  <c r="AM303" i="72"/>
  <c r="AM302" i="72"/>
  <c r="AM301" i="72"/>
  <c r="AM300" i="72"/>
  <c r="AM299" i="72"/>
  <c r="AM298" i="72"/>
  <c r="AM297" i="72"/>
  <c r="AM296" i="72"/>
  <c r="AM294" i="72"/>
  <c r="AM293" i="72"/>
  <c r="AM292" i="72"/>
  <c r="AM291" i="72"/>
  <c r="AM290" i="72"/>
  <c r="AM289" i="72"/>
  <c r="AM288" i="72"/>
  <c r="AM295" i="72"/>
  <c r="AM279" i="72"/>
  <c r="AM284" i="72"/>
  <c r="AM283" i="72"/>
  <c r="AM282" i="72"/>
  <c r="AM281" i="72"/>
  <c r="AM280" i="72"/>
  <c r="AM278" i="72"/>
  <c r="AM277" i="72"/>
  <c r="AM276" i="72"/>
  <c r="AM167" i="72"/>
  <c r="AM275" i="72"/>
  <c r="AM274" i="72"/>
  <c r="AM273" i="72"/>
  <c r="AM272" i="72"/>
  <c r="AM271" i="72"/>
  <c r="AM270" i="72"/>
  <c r="AM269" i="72"/>
  <c r="AM266" i="72"/>
  <c r="AM265" i="72"/>
  <c r="AM264" i="72"/>
  <c r="AM263" i="72"/>
  <c r="AM262" i="72"/>
  <c r="AM261" i="72"/>
  <c r="AM260" i="72"/>
  <c r="AM259" i="72"/>
  <c r="AM258" i="72"/>
  <c r="AM257" i="72"/>
  <c r="AM256" i="72"/>
  <c r="AM255" i="72"/>
  <c r="AM254" i="72"/>
  <c r="AM253" i="72"/>
  <c r="AM252" i="72"/>
  <c r="AM251" i="72"/>
  <c r="AM250" i="72"/>
  <c r="AM249" i="72"/>
  <c r="AM248" i="72"/>
  <c r="AM247" i="72"/>
  <c r="AM166" i="72"/>
  <c r="AH165" i="72"/>
  <c r="AM165" i="72" s="1"/>
  <c r="AH164" i="72"/>
  <c r="AM164" i="72" s="1"/>
  <c r="AH163" i="72"/>
  <c r="AM163" i="72" s="1"/>
  <c r="AH162" i="72"/>
  <c r="AM162" i="72" s="1"/>
  <c r="AH161" i="72"/>
  <c r="AM161" i="72" s="1"/>
  <c r="AH160" i="72"/>
  <c r="AM160" i="72" s="1"/>
  <c r="AH159" i="72"/>
  <c r="AM159" i="72" s="1"/>
  <c r="AH158" i="72"/>
  <c r="AM158" i="72" s="1"/>
  <c r="AH157" i="72"/>
  <c r="AM157" i="72" s="1"/>
  <c r="AH156" i="72"/>
  <c r="AM156" i="72" s="1"/>
  <c r="AH155" i="72"/>
  <c r="AM155" i="72" s="1"/>
  <c r="AH154" i="72"/>
  <c r="AM154" i="72" s="1"/>
  <c r="AH153" i="72"/>
  <c r="AM153" i="72" s="1"/>
  <c r="AH152" i="72"/>
  <c r="AM152" i="72" s="1"/>
  <c r="AH151" i="72"/>
  <c r="AM151" i="72" s="1"/>
  <c r="AH150" i="72"/>
  <c r="AM150" i="72" s="1"/>
  <c r="AH149" i="72"/>
  <c r="AM149" i="72" s="1"/>
  <c r="AH148" i="72"/>
  <c r="AM148" i="72" s="1"/>
  <c r="AH147" i="72"/>
  <c r="AM147" i="72" s="1"/>
  <c r="AH146" i="72"/>
  <c r="AM146" i="72" s="1"/>
  <c r="AH145" i="72"/>
  <c r="AM145" i="72" s="1"/>
  <c r="AH144" i="72"/>
  <c r="AM144" i="72" s="1"/>
  <c r="AH143" i="72"/>
  <c r="AM143" i="72" s="1"/>
  <c r="AH142" i="72"/>
  <c r="AM142" i="72" s="1"/>
  <c r="AH141" i="72"/>
  <c r="AM141" i="72" s="1"/>
  <c r="AH140" i="72"/>
  <c r="AM140" i="72" s="1"/>
  <c r="AH139" i="72"/>
  <c r="AM139" i="72" s="1"/>
  <c r="AH138" i="72"/>
  <c r="AM138" i="72" s="1"/>
  <c r="AH137" i="72"/>
  <c r="AM137" i="72" s="1"/>
  <c r="AH136" i="72"/>
  <c r="AM136" i="72" s="1"/>
  <c r="AH135" i="72"/>
  <c r="AM135" i="72" s="1"/>
  <c r="AH134" i="72"/>
  <c r="AM134" i="72" s="1"/>
  <c r="AH133" i="72"/>
  <c r="AM133" i="72" s="1"/>
  <c r="AH132" i="72"/>
  <c r="AM132" i="72" s="1"/>
  <c r="AH131" i="72"/>
  <c r="AM131" i="72" s="1"/>
  <c r="AH130" i="72"/>
  <c r="AM130" i="72" s="1"/>
  <c r="AH129" i="72"/>
  <c r="AM129" i="72" s="1"/>
  <c r="AH128" i="72"/>
  <c r="AM128" i="72" s="1"/>
  <c r="AH127" i="72"/>
  <c r="AM127" i="72" s="1"/>
  <c r="AH126" i="72"/>
  <c r="AM126" i="72" s="1"/>
  <c r="AL125" i="72"/>
  <c r="AB125" i="72"/>
  <c r="AL123" i="72"/>
  <c r="AM123" i="72" s="1"/>
  <c r="AM122" i="72"/>
  <c r="AL121" i="72"/>
  <c r="AB121" i="72"/>
  <c r="AL119" i="72"/>
  <c r="AM119" i="72" s="1"/>
  <c r="AM118" i="72"/>
  <c r="AL117" i="72"/>
  <c r="AB117" i="72"/>
  <c r="AM116" i="72" s="1"/>
  <c r="AL115" i="72"/>
  <c r="AM115" i="72" s="1"/>
  <c r="AM114" i="72"/>
  <c r="AL113" i="72"/>
  <c r="AB113" i="72"/>
  <c r="AL111" i="72"/>
  <c r="AM111" i="72" s="1"/>
  <c r="AM110" i="72"/>
  <c r="AL109" i="72"/>
  <c r="AB109" i="72"/>
  <c r="AM108" i="72" s="1"/>
  <c r="AL107" i="72"/>
  <c r="AM107" i="72" s="1"/>
  <c r="AM106" i="72"/>
  <c r="AL105" i="72"/>
  <c r="AB105" i="72"/>
  <c r="AM104" i="72" s="1"/>
  <c r="AL103" i="72"/>
  <c r="AM103" i="72" s="1"/>
  <c r="AM102" i="72"/>
  <c r="AL101" i="72"/>
  <c r="AB101" i="72"/>
  <c r="AM100" i="72" s="1"/>
  <c r="AL99" i="72"/>
  <c r="AM99" i="72" s="1"/>
  <c r="AM98" i="72"/>
  <c r="AL97" i="72"/>
  <c r="AB97" i="72"/>
  <c r="AM96" i="72" s="1"/>
  <c r="AL95" i="72"/>
  <c r="AM95" i="72" s="1"/>
  <c r="AM94" i="72"/>
  <c r="AL93" i="72"/>
  <c r="AB93" i="72"/>
  <c r="AL91" i="72"/>
  <c r="AM91" i="72" s="1"/>
  <c r="AM90" i="72"/>
  <c r="AL89" i="72"/>
  <c r="AB89" i="72"/>
  <c r="AM88" i="72" s="1"/>
  <c r="AL87" i="72"/>
  <c r="AM87" i="72" s="1"/>
  <c r="AM86" i="72"/>
  <c r="AI85" i="72"/>
  <c r="AM85" i="72" s="1"/>
  <c r="AM84" i="72"/>
  <c r="AI83" i="72"/>
  <c r="AM83" i="72" s="1"/>
  <c r="AM82" i="72"/>
  <c r="AI81" i="72"/>
  <c r="AM81" i="72" s="1"/>
  <c r="AM80" i="72"/>
  <c r="AI79" i="72"/>
  <c r="AM79" i="72" s="1"/>
  <c r="AM78" i="72"/>
  <c r="AI77" i="72"/>
  <c r="AM77" i="72" s="1"/>
  <c r="AM76" i="72"/>
  <c r="AI75" i="72"/>
  <c r="AM75" i="72" s="1"/>
  <c r="AM74" i="72"/>
  <c r="AI73" i="72"/>
  <c r="AM73" i="72" s="1"/>
  <c r="AM72" i="72"/>
  <c r="AI71" i="72"/>
  <c r="AM71" i="72" s="1"/>
  <c r="AM70" i="72"/>
  <c r="AI69" i="72"/>
  <c r="AM69" i="72" s="1"/>
  <c r="AM68" i="72"/>
  <c r="AI67" i="72"/>
  <c r="AM67" i="72" s="1"/>
  <c r="AM66" i="72"/>
  <c r="AL65" i="72"/>
  <c r="AB65" i="72"/>
  <c r="AM64" i="72" s="1"/>
  <c r="AL63" i="72"/>
  <c r="AM63" i="72" s="1"/>
  <c r="AM62" i="72"/>
  <c r="AL61" i="72"/>
  <c r="AB61" i="72"/>
  <c r="AM60" i="72" s="1"/>
  <c r="AL59" i="72"/>
  <c r="AM59" i="72" s="1"/>
  <c r="AM58" i="72"/>
  <c r="AL57" i="72"/>
  <c r="AB57" i="72"/>
  <c r="AM56" i="72" s="1"/>
  <c r="AL55" i="72"/>
  <c r="AM55" i="72" s="1"/>
  <c r="AM54" i="72"/>
  <c r="AL53" i="72"/>
  <c r="AB53" i="72"/>
  <c r="AM52" i="72" s="1"/>
  <c r="AL51" i="72"/>
  <c r="AM51" i="72" s="1"/>
  <c r="AM50" i="72"/>
  <c r="AL49" i="72"/>
  <c r="AB49" i="72"/>
  <c r="AL47" i="72"/>
  <c r="AM47" i="72" s="1"/>
  <c r="AM46" i="72"/>
  <c r="AL45" i="72"/>
  <c r="AB45" i="72"/>
  <c r="AM44" i="72" s="1"/>
  <c r="AL43" i="72"/>
  <c r="AM43" i="72" s="1"/>
  <c r="AM42" i="72"/>
  <c r="AL41" i="72"/>
  <c r="AB41" i="72"/>
  <c r="AM40" i="72" s="1"/>
  <c r="AL39" i="72"/>
  <c r="AM39" i="72" s="1"/>
  <c r="AM38" i="72"/>
  <c r="AL37" i="72"/>
  <c r="AB37" i="72"/>
  <c r="AL35" i="72"/>
  <c r="AM35" i="72" s="1"/>
  <c r="AM34" i="72"/>
  <c r="AL33" i="72"/>
  <c r="AB33" i="72"/>
  <c r="AM32" i="72" s="1"/>
  <c r="AL31" i="72"/>
  <c r="AM31" i="72" s="1"/>
  <c r="AM30" i="72"/>
  <c r="AL29" i="72"/>
  <c r="AB29" i="72"/>
  <c r="AM28" i="72" s="1"/>
  <c r="AM27" i="72"/>
  <c r="AM26" i="72"/>
  <c r="AI25" i="72"/>
  <c r="AM25" i="72" s="1"/>
  <c r="AM24" i="72"/>
  <c r="AI23" i="72"/>
  <c r="AM23" i="72" s="1"/>
  <c r="AM22" i="72"/>
  <c r="AI21" i="72"/>
  <c r="AM21" i="72" s="1"/>
  <c r="AM20" i="72"/>
  <c r="AI19" i="72"/>
  <c r="AM19" i="72" s="1"/>
  <c r="AM18" i="72"/>
  <c r="AI17" i="72"/>
  <c r="AM17" i="72" s="1"/>
  <c r="AM16" i="72"/>
  <c r="AI15" i="72"/>
  <c r="AM15" i="72" s="1"/>
  <c r="AM14" i="72"/>
  <c r="AI13" i="72"/>
  <c r="AM13" i="72" s="1"/>
  <c r="AM12" i="72"/>
  <c r="AI11" i="72"/>
  <c r="AM11" i="72" s="1"/>
  <c r="AM10" i="72"/>
  <c r="AI9" i="72"/>
  <c r="AM9" i="72" s="1"/>
  <c r="AM8" i="72"/>
  <c r="AM7" i="72"/>
  <c r="AM6" i="72"/>
  <c r="U137" i="71"/>
  <c r="AP137" i="71" s="1"/>
  <c r="U136" i="71"/>
  <c r="AP136" i="71" s="1"/>
  <c r="U135" i="71"/>
  <c r="AP135" i="71" s="1"/>
  <c r="U134" i="71"/>
  <c r="AP134" i="71" s="1"/>
  <c r="U133" i="71"/>
  <c r="AP133" i="71" s="1"/>
  <c r="AP120" i="71"/>
  <c r="AP119" i="71"/>
  <c r="AP118" i="71"/>
  <c r="AP117" i="71"/>
  <c r="AP116" i="71"/>
  <c r="AP100" i="71"/>
  <c r="AP112" i="71"/>
  <c r="AP110" i="71"/>
  <c r="AP94" i="71"/>
  <c r="AP93" i="71"/>
  <c r="AP92" i="71"/>
  <c r="AP91" i="71"/>
  <c r="AP90" i="71"/>
  <c r="U84" i="71"/>
  <c r="AP84" i="71" s="1"/>
  <c r="U83" i="71"/>
  <c r="AP83" i="71" s="1"/>
  <c r="U82" i="71"/>
  <c r="AP82" i="71" s="1"/>
  <c r="U81" i="71"/>
  <c r="AP81" i="71" s="1"/>
  <c r="U80" i="71"/>
  <c r="AP80" i="71" s="1"/>
  <c r="AP64" i="71"/>
  <c r="AP63" i="71"/>
  <c r="AP62" i="71"/>
  <c r="AP61" i="71"/>
  <c r="AP60" i="71"/>
  <c r="AP56" i="71"/>
  <c r="AP55" i="71"/>
  <c r="AP54" i="71"/>
  <c r="AP52" i="71"/>
  <c r="AP51" i="71"/>
  <c r="AP50" i="71"/>
  <c r="AP49" i="71"/>
  <c r="AP48" i="71"/>
  <c r="AP47" i="71"/>
  <c r="AP46" i="71"/>
  <c r="AP45" i="71"/>
  <c r="AP44" i="71"/>
  <c r="AP18" i="71"/>
  <c r="AP43" i="71"/>
  <c r="AP42" i="71"/>
  <c r="AP40" i="71"/>
  <c r="AP39" i="71"/>
  <c r="AP37" i="71"/>
  <c r="AP36" i="71"/>
  <c r="AP35" i="71"/>
  <c r="AP34" i="71"/>
  <c r="AP33" i="71"/>
  <c r="AP32" i="71"/>
  <c r="AP31" i="71"/>
  <c r="AP30" i="71"/>
  <c r="AP29" i="71"/>
  <c r="AP28" i="71"/>
  <c r="AJ17" i="71"/>
  <c r="AP17" i="71" s="1"/>
  <c r="AJ16" i="71"/>
  <c r="AP16" i="71" s="1"/>
  <c r="AJ15" i="71"/>
  <c r="AP15" i="71" s="1"/>
  <c r="AJ14" i="71"/>
  <c r="AP14" i="71" s="1"/>
  <c r="AJ13" i="71"/>
  <c r="AP13" i="71" s="1"/>
  <c r="AP12" i="71"/>
  <c r="AP11" i="71"/>
  <c r="AP10" i="71"/>
  <c r="AP9" i="71"/>
  <c r="AP8" i="71"/>
  <c r="AE134" i="70"/>
  <c r="L134" i="70"/>
  <c r="AE132" i="70"/>
  <c r="L132" i="70"/>
  <c r="AE130" i="70"/>
  <c r="L130" i="70"/>
  <c r="AK129" i="70" s="1"/>
  <c r="AE128" i="70"/>
  <c r="L128" i="70"/>
  <c r="AK127" i="70" s="1"/>
  <c r="AE126" i="70"/>
  <c r="L126" i="70"/>
  <c r="AK125" i="70" s="1"/>
  <c r="AE124" i="70"/>
  <c r="L124" i="70"/>
  <c r="AK123" i="70" s="1"/>
  <c r="AE122" i="70"/>
  <c r="L122" i="70"/>
  <c r="AK121" i="70" s="1"/>
  <c r="AE120" i="70"/>
  <c r="L120" i="70"/>
  <c r="AK119" i="70" s="1"/>
  <c r="AE118" i="70"/>
  <c r="L118" i="70"/>
  <c r="AK117" i="70" s="1"/>
  <c r="AE116" i="70"/>
  <c r="L116" i="70"/>
  <c r="AK115" i="70" s="1"/>
  <c r="AE108" i="70"/>
  <c r="L108" i="70"/>
  <c r="AK107" i="70" s="1"/>
  <c r="AE106" i="70"/>
  <c r="L106" i="70"/>
  <c r="AK105" i="70" s="1"/>
  <c r="AE104" i="70"/>
  <c r="L104" i="70"/>
  <c r="AK103" i="70" s="1"/>
  <c r="AE102" i="70"/>
  <c r="L102" i="70"/>
  <c r="AK101" i="70" s="1"/>
  <c r="AE100" i="70"/>
  <c r="L100" i="70"/>
  <c r="AK99" i="70" s="1"/>
  <c r="AE98" i="70"/>
  <c r="L98" i="70"/>
  <c r="AK97" i="70" s="1"/>
  <c r="AE96" i="70"/>
  <c r="L96" i="70"/>
  <c r="AK95" i="70" s="1"/>
  <c r="AE94" i="70"/>
  <c r="L94" i="70"/>
  <c r="AK93" i="70" s="1"/>
  <c r="AE92" i="70"/>
  <c r="L92" i="70"/>
  <c r="AK91" i="70" s="1"/>
  <c r="AE90" i="70"/>
  <c r="L90" i="70"/>
  <c r="AK89" i="70" s="1"/>
  <c r="AK77" i="70"/>
  <c r="AK76" i="70"/>
  <c r="AK75" i="70"/>
  <c r="AK74" i="70"/>
  <c r="AK73" i="70"/>
  <c r="AK69" i="70"/>
  <c r="AK68" i="70"/>
  <c r="AK64" i="70"/>
  <c r="AK63" i="70"/>
  <c r="AK62" i="70"/>
  <c r="AK61" i="70"/>
  <c r="AK36" i="70"/>
  <c r="AK60" i="70"/>
  <c r="AK59" i="70"/>
  <c r="AK58" i="70"/>
  <c r="AK57" i="70"/>
  <c r="AK56" i="70"/>
  <c r="AE25" i="70"/>
  <c r="AK25" i="70" s="1"/>
  <c r="AK24" i="70"/>
  <c r="AE23" i="70"/>
  <c r="AK23" i="70" s="1"/>
  <c r="AK22" i="70"/>
  <c r="AE21" i="70"/>
  <c r="AK21" i="70" s="1"/>
  <c r="AK20" i="70"/>
  <c r="AE19" i="70"/>
  <c r="AK19" i="70" s="1"/>
  <c r="AK18" i="70"/>
  <c r="AE17" i="70"/>
  <c r="AK17" i="70" s="1"/>
  <c r="AK16" i="70"/>
  <c r="AE15" i="70"/>
  <c r="AK15" i="70" s="1"/>
  <c r="AK14" i="70"/>
  <c r="AE13" i="70"/>
  <c r="AK13" i="70" s="1"/>
  <c r="AK12" i="70"/>
  <c r="AE11" i="70"/>
  <c r="AK11" i="70" s="1"/>
  <c r="AK10" i="70"/>
  <c r="AE9" i="70"/>
  <c r="AK9" i="70" s="1"/>
  <c r="AK8" i="70"/>
  <c r="AK7" i="70"/>
  <c r="AK6" i="70"/>
  <c r="AE153" i="69"/>
  <c r="L153" i="69"/>
  <c r="AK152" i="69" s="1"/>
  <c r="AE151" i="69"/>
  <c r="L151" i="69"/>
  <c r="AK150" i="69" s="1"/>
  <c r="AE149" i="69"/>
  <c r="L149" i="69"/>
  <c r="AK148" i="69" s="1"/>
  <c r="AE147" i="69"/>
  <c r="L147" i="69"/>
  <c r="AK146" i="69" s="1"/>
  <c r="AE145" i="69"/>
  <c r="L145" i="69"/>
  <c r="AK144" i="69" s="1"/>
  <c r="AE143" i="69"/>
  <c r="L143" i="69"/>
  <c r="AK142" i="69" s="1"/>
  <c r="AE141" i="69"/>
  <c r="L141" i="69"/>
  <c r="AK140" i="69" s="1"/>
  <c r="AE139" i="69"/>
  <c r="L139" i="69"/>
  <c r="AK138" i="69" s="1"/>
  <c r="AE137" i="69"/>
  <c r="L137" i="69"/>
  <c r="AK136" i="69" s="1"/>
  <c r="AE135" i="69"/>
  <c r="L135" i="69"/>
  <c r="AK134" i="69" s="1"/>
  <c r="AE127" i="69"/>
  <c r="L127" i="69"/>
  <c r="AK126" i="69" s="1"/>
  <c r="AE125" i="69"/>
  <c r="L125" i="69"/>
  <c r="AK124" i="69" s="1"/>
  <c r="AE123" i="69"/>
  <c r="L123" i="69"/>
  <c r="AK122" i="69" s="1"/>
  <c r="AE121" i="69"/>
  <c r="L121" i="69"/>
  <c r="AK120" i="69" s="1"/>
  <c r="AE119" i="69"/>
  <c r="L119" i="69"/>
  <c r="AK118" i="69" s="1"/>
  <c r="AE117" i="69"/>
  <c r="L117" i="69"/>
  <c r="AK116" i="69" s="1"/>
  <c r="AE115" i="69"/>
  <c r="L115" i="69"/>
  <c r="AK114" i="69" s="1"/>
  <c r="AE113" i="69"/>
  <c r="L113" i="69"/>
  <c r="AK112" i="69" s="1"/>
  <c r="AE111" i="69"/>
  <c r="L111" i="69"/>
  <c r="AK110" i="69" s="1"/>
  <c r="AE109" i="69"/>
  <c r="L109" i="69"/>
  <c r="AK108" i="69" s="1"/>
  <c r="AK96" i="69"/>
  <c r="AK95" i="69"/>
  <c r="AK94" i="69"/>
  <c r="AK93" i="69"/>
  <c r="AK92" i="69"/>
  <c r="AK88" i="69"/>
  <c r="AK87" i="69"/>
  <c r="AK86" i="69"/>
  <c r="AK85" i="69"/>
  <c r="AK84" i="69"/>
  <c r="AK83" i="69"/>
  <c r="AK80" i="69"/>
  <c r="AK79" i="69"/>
  <c r="AK78" i="69"/>
  <c r="AK76" i="69"/>
  <c r="AK75" i="69"/>
  <c r="AK74" i="69"/>
  <c r="AK73" i="69"/>
  <c r="AK70" i="69"/>
  <c r="AK69" i="69"/>
  <c r="AK68" i="69"/>
  <c r="AK67" i="69"/>
  <c r="AK66" i="69"/>
  <c r="AK65" i="69"/>
  <c r="AK38" i="69"/>
  <c r="AK61" i="69"/>
  <c r="AK60" i="69"/>
  <c r="AK59" i="69"/>
  <c r="AK58" i="69"/>
  <c r="AD37" i="69"/>
  <c r="AK37" i="69" s="1"/>
  <c r="AD36" i="69"/>
  <c r="AK36" i="69" s="1"/>
  <c r="AD35" i="69"/>
  <c r="AK35" i="69" s="1"/>
  <c r="AD34" i="69"/>
  <c r="AK34" i="69" s="1"/>
  <c r="AD33" i="69"/>
  <c r="AK33" i="69" s="1"/>
  <c r="AD32" i="69"/>
  <c r="AK32" i="69" s="1"/>
  <c r="AD31" i="69"/>
  <c r="AK31" i="69" s="1"/>
  <c r="AD30" i="69"/>
  <c r="AK30" i="69" s="1"/>
  <c r="AD29" i="69"/>
  <c r="AK29" i="69" s="1"/>
  <c r="AD28" i="69"/>
  <c r="AK28" i="69" s="1"/>
  <c r="AG27" i="69"/>
  <c r="AK27" i="69" s="1"/>
  <c r="AK26" i="69"/>
  <c r="AG25" i="69"/>
  <c r="AK25" i="69" s="1"/>
  <c r="AK24" i="69"/>
  <c r="AG23" i="69"/>
  <c r="AK23" i="69" s="1"/>
  <c r="AK22" i="69"/>
  <c r="AG21" i="69"/>
  <c r="AK21" i="69" s="1"/>
  <c r="AK20" i="69"/>
  <c r="AG19" i="69"/>
  <c r="AK19" i="69" s="1"/>
  <c r="AK18" i="69"/>
  <c r="AG17" i="69"/>
  <c r="AK17" i="69" s="1"/>
  <c r="AK16" i="69"/>
  <c r="AG15" i="69"/>
  <c r="AK15" i="69" s="1"/>
  <c r="AK14" i="69"/>
  <c r="AG13" i="69"/>
  <c r="AK13" i="69" s="1"/>
  <c r="AK12" i="69"/>
  <c r="AG11" i="69"/>
  <c r="AK11" i="69" s="1"/>
  <c r="AK10" i="69"/>
  <c r="AK9" i="69"/>
  <c r="AK8" i="69"/>
  <c r="AO7" i="90" l="1"/>
  <c r="AD73" i="89"/>
  <c r="AD12" i="90"/>
  <c r="AO109" i="90"/>
  <c r="AO58" i="89"/>
  <c r="AD10" i="90"/>
  <c r="AO10" i="90" s="1"/>
  <c r="AO56" i="89"/>
  <c r="AD71" i="89"/>
  <c r="AO71" i="89" s="1"/>
  <c r="AD66" i="89"/>
  <c r="AO66" i="89" s="1"/>
  <c r="AO27" i="95"/>
  <c r="AE28" i="95"/>
  <c r="AO28" i="95" s="1"/>
  <c r="AD14" i="90"/>
  <c r="AO14" i="90" s="1"/>
  <c r="AD24" i="90"/>
  <c r="AO24" i="90" s="1"/>
  <c r="AE51" i="95"/>
  <c r="AO51" i="95" s="1"/>
  <c r="AE49" i="95"/>
  <c r="AE53" i="95"/>
  <c r="AO53" i="95" s="1"/>
  <c r="AD116" i="90"/>
  <c r="AO116" i="90" s="1"/>
  <c r="AD111" i="90"/>
  <c r="AO111" i="90" s="1"/>
  <c r="AD121" i="90"/>
  <c r="AO121" i="90" s="1"/>
  <c r="AD118" i="90"/>
  <c r="AO118" i="90" s="1"/>
  <c r="AD123" i="90"/>
  <c r="AO123" i="90" s="1"/>
  <c r="AD113" i="90"/>
  <c r="AO113" i="90" s="1"/>
  <c r="AD115" i="90"/>
  <c r="AO115" i="90" s="1"/>
  <c r="AD110" i="90"/>
  <c r="AO110" i="90" s="1"/>
  <c r="AD120" i="90"/>
  <c r="AO120" i="90" s="1"/>
  <c r="AD124" i="90"/>
  <c r="AO124" i="90" s="1"/>
  <c r="AD119" i="90"/>
  <c r="AO119" i="90" s="1"/>
  <c r="AD114" i="90"/>
  <c r="AO114" i="90" s="1"/>
  <c r="AO59" i="90"/>
  <c r="AD122" i="90"/>
  <c r="AO122" i="90" s="1"/>
  <c r="AD112" i="90"/>
  <c r="AD117" i="90"/>
  <c r="AD74" i="90"/>
  <c r="AO74" i="90" s="1"/>
  <c r="AO106" i="90"/>
  <c r="AD64" i="90"/>
  <c r="AO64" i="90" s="1"/>
  <c r="AO9" i="90"/>
  <c r="AD70" i="90"/>
  <c r="AO70" i="90" s="1"/>
  <c r="AO55" i="90"/>
  <c r="AD60" i="90"/>
  <c r="AO60" i="90" s="1"/>
  <c r="AO13" i="90"/>
  <c r="AO12" i="90"/>
  <c r="AD65" i="90"/>
  <c r="AO65" i="90" s="1"/>
  <c r="AO68" i="89"/>
  <c r="AO22" i="90"/>
  <c r="AO73" i="89"/>
  <c r="AE29" i="95"/>
  <c r="AO29" i="95" s="1"/>
  <c r="AO49" i="95"/>
  <c r="AD119" i="89"/>
  <c r="AO119" i="89" s="1"/>
  <c r="AD124" i="89"/>
  <c r="AO124" i="89" s="1"/>
  <c r="AD114" i="89"/>
  <c r="AO114" i="89" s="1"/>
  <c r="AO8" i="86"/>
  <c r="AD18" i="86"/>
  <c r="AO18" i="86" s="1"/>
  <c r="AD23" i="86"/>
  <c r="AO23" i="86" s="1"/>
  <c r="AD13" i="86"/>
  <c r="AO13" i="86" s="1"/>
  <c r="AE53" i="94"/>
  <c r="AO53" i="94" s="1"/>
  <c r="AE51" i="94"/>
  <c r="AO51" i="94" s="1"/>
  <c r="AE49" i="94"/>
  <c r="AO49" i="94" s="1"/>
  <c r="AD120" i="89"/>
  <c r="AO120" i="89" s="1"/>
  <c r="AD110" i="89"/>
  <c r="AO110" i="89" s="1"/>
  <c r="AD115" i="89"/>
  <c r="AO115" i="89" s="1"/>
  <c r="AD111" i="89"/>
  <c r="AO111" i="89" s="1"/>
  <c r="AD116" i="89"/>
  <c r="AO116" i="89" s="1"/>
  <c r="AD121" i="89"/>
  <c r="AO121" i="89" s="1"/>
  <c r="AO8" i="90"/>
  <c r="AO6" i="87"/>
  <c r="AD11" i="87"/>
  <c r="AO11" i="87" s="1"/>
  <c r="AD21" i="87"/>
  <c r="AO21" i="87" s="1"/>
  <c r="AD16" i="87"/>
  <c r="AO16" i="87" s="1"/>
  <c r="AD63" i="89"/>
  <c r="AO63" i="89" s="1"/>
  <c r="AD23" i="90"/>
  <c r="AO23" i="90" s="1"/>
  <c r="AE11" i="95"/>
  <c r="AO11" i="95" s="1"/>
  <c r="AD112" i="89"/>
  <c r="AO112" i="89" s="1"/>
  <c r="AD117" i="89"/>
  <c r="AO117" i="89" s="1"/>
  <c r="AD122" i="89"/>
  <c r="AO122" i="89" s="1"/>
  <c r="AO61" i="89"/>
  <c r="AE9" i="95"/>
  <c r="AO9" i="95" s="1"/>
  <c r="AD118" i="89"/>
  <c r="AO118" i="89" s="1"/>
  <c r="AD123" i="89"/>
  <c r="AO123" i="89" s="1"/>
  <c r="AD113" i="89"/>
  <c r="AO113" i="89" s="1"/>
  <c r="AO5" i="86"/>
  <c r="AD20" i="86"/>
  <c r="AO20" i="86" s="1"/>
  <c r="AD10" i="86"/>
  <c r="AO10" i="86" s="1"/>
  <c r="AD15" i="86"/>
  <c r="AO15" i="86" s="1"/>
  <c r="AD18" i="90"/>
  <c r="AO18" i="90" s="1"/>
  <c r="AE31" i="95"/>
  <c r="AO31" i="95" s="1"/>
  <c r="AO5" i="87"/>
  <c r="AD10" i="87"/>
  <c r="AO10" i="87" s="1"/>
  <c r="AD15" i="87"/>
  <c r="AO15" i="87" s="1"/>
  <c r="AD20" i="87"/>
  <c r="AO20" i="87" s="1"/>
  <c r="AO47" i="95"/>
  <c r="AD14" i="87"/>
  <c r="AO14" i="87" s="1"/>
  <c r="AD24" i="87"/>
  <c r="AO24" i="87" s="1"/>
  <c r="AD19" i="87"/>
  <c r="AO19" i="87" s="1"/>
  <c r="AO69" i="90"/>
  <c r="AE8" i="95"/>
  <c r="AO8" i="95" s="1"/>
  <c r="AO7" i="86"/>
  <c r="AD12" i="86"/>
  <c r="AO12" i="86" s="1"/>
  <c r="AD17" i="86"/>
  <c r="AO17" i="86" s="1"/>
  <c r="AD22" i="86"/>
  <c r="AO22" i="86" s="1"/>
  <c r="AO46" i="94"/>
  <c r="AE48" i="94"/>
  <c r="AO48" i="94" s="1"/>
  <c r="AE52" i="94"/>
  <c r="AO52" i="94" s="1"/>
  <c r="AE50" i="94"/>
  <c r="AO50" i="94" s="1"/>
  <c r="AO6" i="95"/>
  <c r="AD13" i="87"/>
  <c r="AO13" i="87" s="1"/>
  <c r="AD18" i="87"/>
  <c r="AO18" i="87" s="1"/>
  <c r="AD23" i="87"/>
  <c r="AO23" i="87" s="1"/>
  <c r="AD20" i="90"/>
  <c r="AO20" i="90" s="1"/>
  <c r="AD17" i="90"/>
  <c r="AO17" i="90" s="1"/>
  <c r="AE33" i="95"/>
  <c r="AO33" i="95" s="1"/>
  <c r="AE10" i="95"/>
  <c r="AO10" i="95" s="1"/>
  <c r="AO6" i="86"/>
  <c r="AD11" i="86"/>
  <c r="AO11" i="86" s="1"/>
  <c r="AD16" i="86"/>
  <c r="AO16" i="86" s="1"/>
  <c r="AD21" i="86"/>
  <c r="AO21" i="86" s="1"/>
  <c r="AO7" i="95"/>
  <c r="AD15" i="90"/>
  <c r="AO15" i="90" s="1"/>
  <c r="AO7" i="87"/>
  <c r="AD17" i="87"/>
  <c r="AO17" i="87" s="1"/>
  <c r="AD22" i="87"/>
  <c r="AO22" i="87" s="1"/>
  <c r="AD12" i="87"/>
  <c r="AO12" i="87" s="1"/>
  <c r="AO9" i="86"/>
  <c r="AD19" i="86"/>
  <c r="AO19" i="86" s="1"/>
  <c r="AD24" i="86"/>
  <c r="AO24" i="86" s="1"/>
  <c r="AD14" i="86"/>
  <c r="AO14" i="86" s="1"/>
  <c r="AO19" i="90"/>
  <c r="AE29" i="94"/>
  <c r="AO29" i="94" s="1"/>
  <c r="AE33" i="94"/>
  <c r="AO33" i="94" s="1"/>
  <c r="AE31" i="94"/>
  <c r="AO31" i="94" s="1"/>
  <c r="AE28" i="94"/>
  <c r="AO28" i="94" s="1"/>
  <c r="AE32" i="94"/>
  <c r="AO32" i="94" s="1"/>
  <c r="AE30" i="94"/>
  <c r="AO30" i="94" s="1"/>
  <c r="AE9" i="94"/>
  <c r="AO9" i="94" s="1"/>
  <c r="AE13" i="94"/>
  <c r="AO13" i="94" s="1"/>
  <c r="AE11" i="94"/>
  <c r="AO11" i="94" s="1"/>
  <c r="AO6" i="94"/>
  <c r="AE8" i="94"/>
  <c r="AO8" i="94" s="1"/>
  <c r="AE12" i="94"/>
  <c r="AO12" i="94" s="1"/>
  <c r="AE10" i="94"/>
  <c r="AO10" i="94" s="1"/>
  <c r="AD67" i="90"/>
  <c r="AO67" i="90" s="1"/>
  <c r="AO117" i="90"/>
  <c r="AO112" i="90"/>
  <c r="AD72" i="90"/>
  <c r="AO72" i="90" s="1"/>
  <c r="AD62" i="90"/>
  <c r="AO62" i="90" s="1"/>
  <c r="AD68" i="90"/>
  <c r="AO68" i="90" s="1"/>
  <c r="AD73" i="90"/>
  <c r="AO73" i="90" s="1"/>
  <c r="AD63" i="90"/>
  <c r="AO63" i="90" s="1"/>
  <c r="AD61" i="90"/>
  <c r="AO61" i="90" s="1"/>
  <c r="AD66" i="90"/>
  <c r="AO66" i="90" s="1"/>
  <c r="AD71" i="90"/>
  <c r="AO71" i="90" s="1"/>
  <c r="AD11" i="90"/>
  <c r="AO11" i="90" s="1"/>
  <c r="AD16" i="90"/>
  <c r="AO16" i="90" s="1"/>
  <c r="AD21" i="90"/>
  <c r="AO21" i="90" s="1"/>
  <c r="AD60" i="89"/>
  <c r="AO60" i="89" s="1"/>
  <c r="AD65" i="89"/>
  <c r="AO65" i="89" s="1"/>
  <c r="AD70" i="89"/>
  <c r="AO70" i="89" s="1"/>
  <c r="AD69" i="89"/>
  <c r="AO69" i="89" s="1"/>
  <c r="AD64" i="89"/>
  <c r="AO64" i="89" s="1"/>
  <c r="AD74" i="89"/>
  <c r="AO74" i="89" s="1"/>
  <c r="AD67" i="89"/>
  <c r="AO67" i="89" s="1"/>
  <c r="AD62" i="89"/>
  <c r="AO62" i="89" s="1"/>
  <c r="AD72" i="89"/>
  <c r="AO72" i="89" s="1"/>
  <c r="AO108" i="89"/>
  <c r="AD13" i="89"/>
  <c r="AO13" i="89" s="1"/>
  <c r="AD18" i="89"/>
  <c r="AO18" i="89" s="1"/>
  <c r="AD23" i="89"/>
  <c r="AO23" i="89" s="1"/>
  <c r="AD21" i="89"/>
  <c r="AO21" i="89" s="1"/>
  <c r="AD16" i="89"/>
  <c r="AO16" i="89" s="1"/>
  <c r="AD11" i="89"/>
  <c r="AO11" i="89" s="1"/>
  <c r="AD24" i="89"/>
  <c r="AO24" i="89" s="1"/>
  <c r="AD14" i="89"/>
  <c r="AO14" i="89" s="1"/>
  <c r="AD19" i="89"/>
  <c r="AO19" i="89" s="1"/>
  <c r="AD22" i="89"/>
  <c r="AO22" i="89" s="1"/>
  <c r="AD12" i="89"/>
  <c r="AO12" i="89" s="1"/>
  <c r="AD17" i="89"/>
  <c r="AO17" i="89" s="1"/>
  <c r="AO5" i="89"/>
  <c r="AD15" i="89"/>
  <c r="AO15" i="89" s="1"/>
  <c r="AD20" i="89"/>
  <c r="AO20" i="89" s="1"/>
  <c r="AD10" i="89"/>
  <c r="AO10" i="89" s="1"/>
  <c r="AO6" i="89"/>
  <c r="AO26" i="94"/>
  <c r="AO109" i="89"/>
  <c r="AQ90" i="73"/>
  <c r="AO105" i="89"/>
  <c r="AO107" i="89"/>
  <c r="AP66" i="74"/>
  <c r="AL119" i="82"/>
  <c r="AO7" i="94"/>
  <c r="AO56" i="90"/>
  <c r="AO59" i="89"/>
  <c r="AQ54" i="73"/>
  <c r="AP102" i="74"/>
  <c r="AL112" i="82"/>
  <c r="AO57" i="89"/>
  <c r="AO8" i="89"/>
  <c r="AO58" i="90"/>
  <c r="AK100" i="70"/>
  <c r="AK102" i="70"/>
  <c r="AK98" i="70"/>
  <c r="AK134" i="70"/>
  <c r="AK92" i="70"/>
  <c r="AM41" i="72"/>
  <c r="AQ86" i="73"/>
  <c r="AO47" i="94"/>
  <c r="AK124" i="70"/>
  <c r="AQ94" i="73"/>
  <c r="AQ122" i="73"/>
  <c r="AO55" i="89"/>
  <c r="AK108" i="70"/>
  <c r="AK120" i="70"/>
  <c r="AQ98" i="73"/>
  <c r="AM109" i="72"/>
  <c r="AQ102" i="73"/>
  <c r="AO106" i="89"/>
  <c r="AK122" i="70"/>
  <c r="AQ110" i="73"/>
  <c r="AK90" i="70"/>
  <c r="AK106" i="70"/>
  <c r="AM57" i="72"/>
  <c r="AM117" i="72"/>
  <c r="AQ38" i="73"/>
  <c r="AQ106" i="73"/>
  <c r="AK96" i="70"/>
  <c r="AK118" i="70"/>
  <c r="AM45" i="72"/>
  <c r="AQ42" i="73"/>
  <c r="AM53" i="72"/>
  <c r="AQ46" i="73"/>
  <c r="AQ114" i="73"/>
  <c r="AK132" i="70"/>
  <c r="AM121" i="72"/>
  <c r="AQ26" i="73"/>
  <c r="AQ50" i="73"/>
  <c r="AQ74" i="73"/>
  <c r="AQ118" i="73"/>
  <c r="AP98" i="74"/>
  <c r="AL121" i="82"/>
  <c r="AK104" i="70"/>
  <c r="AL58" i="82"/>
  <c r="AK94" i="70"/>
  <c r="AK116" i="70"/>
  <c r="AK128" i="70"/>
  <c r="AQ34" i="73"/>
  <c r="AL65" i="82"/>
  <c r="AK153" i="69"/>
  <c r="AM89" i="72"/>
  <c r="AM120" i="72"/>
  <c r="AQ72" i="73"/>
  <c r="AP30" i="74"/>
  <c r="AP76" i="74"/>
  <c r="AP94" i="74"/>
  <c r="AL67" i="82"/>
  <c r="AO57" i="90"/>
  <c r="AK139" i="69"/>
  <c r="AM29" i="72"/>
  <c r="AQ30" i="73"/>
  <c r="AQ58" i="73"/>
  <c r="AP7" i="74"/>
  <c r="AP106" i="74"/>
  <c r="AL64" i="82"/>
  <c r="AQ78" i="73"/>
  <c r="AP70" i="74"/>
  <c r="AP110" i="74"/>
  <c r="AM97" i="72"/>
  <c r="AK130" i="70"/>
  <c r="AM61" i="72"/>
  <c r="AM105" i="72"/>
  <c r="AQ66" i="73"/>
  <c r="AP86" i="74"/>
  <c r="AP114" i="74"/>
  <c r="AL110" i="82"/>
  <c r="AO105" i="90"/>
  <c r="AQ68" i="73"/>
  <c r="AQ82" i="73"/>
  <c r="AP26" i="74"/>
  <c r="AP74" i="74"/>
  <c r="AP90" i="74"/>
  <c r="AP118" i="74"/>
  <c r="AL56" i="82"/>
  <c r="AO9" i="89"/>
  <c r="AO6" i="90"/>
  <c r="AP122" i="74"/>
  <c r="AO7" i="89"/>
  <c r="AO27" i="94"/>
  <c r="AP6" i="74"/>
  <c r="AQ63" i="73"/>
  <c r="AO53" i="74"/>
  <c r="AI83" i="73"/>
  <c r="AQ83" i="73" s="1"/>
  <c r="AO35" i="74"/>
  <c r="AP35" i="74" s="1"/>
  <c r="AO51" i="74"/>
  <c r="AP51" i="74" s="1"/>
  <c r="AO39" i="74"/>
  <c r="AP39" i="74" s="1"/>
  <c r="AQ62" i="73"/>
  <c r="AO29" i="74"/>
  <c r="AO41" i="74"/>
  <c r="AO55" i="74"/>
  <c r="AP55" i="74" s="1"/>
  <c r="AO57" i="74"/>
  <c r="AO33" i="74"/>
  <c r="AO45" i="74"/>
  <c r="AO61" i="74"/>
  <c r="AQ71" i="73"/>
  <c r="AK127" i="69"/>
  <c r="AK141" i="69"/>
  <c r="AK147" i="69"/>
  <c r="AK109" i="69"/>
  <c r="AK137" i="69"/>
  <c r="AK143" i="69"/>
  <c r="AK123" i="69"/>
  <c r="AK135" i="69"/>
  <c r="AK111" i="69"/>
  <c r="AK117" i="69"/>
  <c r="AK149" i="69"/>
  <c r="AK113" i="69"/>
  <c r="AK145" i="69"/>
  <c r="AK151" i="69"/>
  <c r="AK119" i="69"/>
  <c r="AK125" i="69"/>
  <c r="AK115" i="69"/>
  <c r="AK121" i="69"/>
  <c r="AO43" i="74"/>
  <c r="AP43" i="74" s="1"/>
  <c r="AO37" i="74"/>
  <c r="AO47" i="74"/>
  <c r="AP47" i="74" s="1"/>
  <c r="AI75" i="73"/>
  <c r="AQ75" i="73" s="1"/>
  <c r="AO49" i="74"/>
  <c r="AO59" i="74"/>
  <c r="AP59" i="74" s="1"/>
  <c r="AP87" i="73"/>
  <c r="AP117" i="73" s="1"/>
  <c r="AQ70" i="73"/>
  <c r="AI79" i="73"/>
  <c r="AQ79" i="73" s="1"/>
  <c r="AO108" i="90"/>
  <c r="AP58" i="74"/>
  <c r="AM93" i="72"/>
  <c r="AM92" i="72"/>
  <c r="AP38" i="74"/>
  <c r="AP72" i="74"/>
  <c r="AP84" i="74"/>
  <c r="AK126" i="70"/>
  <c r="AM33" i="72"/>
  <c r="AQ12" i="73"/>
  <c r="AP50" i="74"/>
  <c r="AK131" i="70"/>
  <c r="AM113" i="72"/>
  <c r="AQ24" i="73"/>
  <c r="AP63" i="74"/>
  <c r="AP62" i="74"/>
  <c r="AM37" i="72"/>
  <c r="AM36" i="72"/>
  <c r="AM101" i="72"/>
  <c r="AM125" i="72"/>
  <c r="AM124" i="72"/>
  <c r="AQ16" i="73"/>
  <c r="AP54" i="74"/>
  <c r="AP78" i="74"/>
  <c r="AP42" i="74"/>
  <c r="AM65" i="72"/>
  <c r="AP27" i="74"/>
  <c r="AP34" i="74"/>
  <c r="AK133" i="70"/>
  <c r="AM49" i="72"/>
  <c r="AM48" i="72"/>
  <c r="AQ8" i="73"/>
  <c r="AP46" i="74"/>
  <c r="AQ20" i="73"/>
  <c r="AC29" i="73"/>
  <c r="AC33" i="73"/>
  <c r="AH71" i="74"/>
  <c r="AP71" i="74" s="1"/>
  <c r="AH67" i="74"/>
  <c r="AP67" i="74" s="1"/>
  <c r="AB125" i="74"/>
  <c r="AP124" i="74" s="1"/>
  <c r="AB121" i="74"/>
  <c r="AB117" i="74"/>
  <c r="AP116" i="74" s="1"/>
  <c r="AB113" i="74"/>
  <c r="AP112" i="74" s="1"/>
  <c r="AB109" i="74"/>
  <c r="AP108" i="74" s="1"/>
  <c r="AB105" i="74"/>
  <c r="AP104" i="74" s="1"/>
  <c r="AB101" i="74"/>
  <c r="AP100" i="74" s="1"/>
  <c r="AB97" i="74"/>
  <c r="AP96" i="74" s="1"/>
  <c r="AH85" i="74"/>
  <c r="AP85" i="74" s="1"/>
  <c r="AH81" i="74"/>
  <c r="AP81" i="74" s="1"/>
  <c r="AH77" i="74"/>
  <c r="AP77" i="74" s="1"/>
  <c r="AB93" i="74"/>
  <c r="AB89" i="74"/>
  <c r="AP88" i="74" s="1"/>
  <c r="AH73" i="74"/>
  <c r="AP73" i="74" s="1"/>
  <c r="AH69" i="74"/>
  <c r="AP69" i="74" s="1"/>
  <c r="AH11" i="74"/>
  <c r="AP11" i="74" s="1"/>
  <c r="AH15" i="74"/>
  <c r="AP15" i="74" s="1"/>
  <c r="AH19" i="74"/>
  <c r="AP19" i="74" s="1"/>
  <c r="AH23" i="74"/>
  <c r="AP23" i="74" s="1"/>
  <c r="AO31" i="74"/>
  <c r="AP31" i="74" s="1"/>
  <c r="AH79" i="74"/>
  <c r="AP79" i="74" s="1"/>
  <c r="AI9" i="73"/>
  <c r="AQ9" i="73" s="1"/>
  <c r="AI13" i="73"/>
  <c r="AQ13" i="73" s="1"/>
  <c r="AI17" i="73"/>
  <c r="AQ17" i="73" s="1"/>
  <c r="AI21" i="73"/>
  <c r="AQ21" i="73" s="1"/>
  <c r="AI25" i="73"/>
  <c r="AQ25" i="73" s="1"/>
  <c r="AP29" i="73"/>
  <c r="AP33" i="73"/>
  <c r="AC37" i="73"/>
  <c r="AQ36" i="73" s="1"/>
  <c r="AC41" i="73"/>
  <c r="AC45" i="73"/>
  <c r="AC49" i="73"/>
  <c r="AQ48" i="73" s="1"/>
  <c r="AC53" i="73"/>
  <c r="AQ52" i="73" s="1"/>
  <c r="AC57" i="73"/>
  <c r="AC61" i="73"/>
  <c r="AQ60" i="73" s="1"/>
  <c r="AC65" i="73"/>
  <c r="AQ64" i="73" s="1"/>
  <c r="AP37" i="73"/>
  <c r="AP41" i="73"/>
  <c r="AP45" i="73"/>
  <c r="AP49" i="73"/>
  <c r="AP53" i="73"/>
  <c r="AP57" i="73"/>
  <c r="AP61" i="73"/>
  <c r="AP65" i="73"/>
  <c r="AI69" i="73"/>
  <c r="AQ69" i="73" s="1"/>
  <c r="AI73" i="73"/>
  <c r="AQ73" i="73" s="1"/>
  <c r="AQ76" i="73"/>
  <c r="AQ80" i="73"/>
  <c r="AQ84" i="73"/>
  <c r="AC89" i="73"/>
  <c r="AQ88" i="73" s="1"/>
  <c r="AC93" i="73"/>
  <c r="AQ92" i="73" s="1"/>
  <c r="AP68" i="74"/>
  <c r="AP80" i="74"/>
  <c r="AO87" i="74"/>
  <c r="AM112" i="72"/>
  <c r="AI77" i="73"/>
  <c r="AQ77" i="73" s="1"/>
  <c r="AI81" i="73"/>
  <c r="AQ81" i="73" s="1"/>
  <c r="AI85" i="73"/>
  <c r="AQ85" i="73" s="1"/>
  <c r="AC97" i="73"/>
  <c r="AQ96" i="73" s="1"/>
  <c r="AC101" i="73"/>
  <c r="AC105" i="73"/>
  <c r="AC109" i="73"/>
  <c r="AC113" i="73"/>
  <c r="AC117" i="73"/>
  <c r="AC121" i="73"/>
  <c r="AC125" i="73"/>
  <c r="AB29" i="74"/>
  <c r="AB33" i="74"/>
  <c r="AB65" i="74"/>
  <c r="AH75" i="74"/>
  <c r="AP75" i="74" s="1"/>
  <c r="AH9" i="74"/>
  <c r="AP9" i="74" s="1"/>
  <c r="AH13" i="74"/>
  <c r="AP13" i="74" s="1"/>
  <c r="AH17" i="74"/>
  <c r="AP17" i="74" s="1"/>
  <c r="AH21" i="74"/>
  <c r="AP21" i="74" s="1"/>
  <c r="AH25" i="74"/>
  <c r="AP25" i="74" s="1"/>
  <c r="AB37" i="74"/>
  <c r="AP36" i="74" s="1"/>
  <c r="AB41" i="74"/>
  <c r="AB45" i="74"/>
  <c r="AP44" i="74" s="1"/>
  <c r="AB49" i="74"/>
  <c r="AB53" i="74"/>
  <c r="AB57" i="74"/>
  <c r="AB61" i="74"/>
  <c r="AO65" i="74"/>
  <c r="AP82" i="74"/>
  <c r="AI11" i="73"/>
  <c r="AQ11" i="73" s="1"/>
  <c r="AI15" i="73"/>
  <c r="AQ15" i="73" s="1"/>
  <c r="AI19" i="73"/>
  <c r="AQ19" i="73" s="1"/>
  <c r="AI23" i="73"/>
  <c r="AQ23" i="73" s="1"/>
  <c r="AP31" i="73"/>
  <c r="AQ31" i="73" s="1"/>
  <c r="AQ7" i="73"/>
  <c r="AQ27" i="73"/>
  <c r="AP35" i="73"/>
  <c r="AQ35" i="73" s="1"/>
  <c r="AP39" i="73"/>
  <c r="AQ39" i="73" s="1"/>
  <c r="AP43" i="73"/>
  <c r="AQ43" i="73" s="1"/>
  <c r="AP47" i="73"/>
  <c r="AQ47" i="73" s="1"/>
  <c r="AP51" i="73"/>
  <c r="AQ51" i="73" s="1"/>
  <c r="AP55" i="73"/>
  <c r="AQ55" i="73" s="1"/>
  <c r="AP59" i="73"/>
  <c r="AQ59" i="73" s="1"/>
  <c r="AI67" i="73"/>
  <c r="AQ67" i="73" s="1"/>
  <c r="AP83" i="74"/>
  <c r="AP57" i="74" l="1"/>
  <c r="AP99" i="73"/>
  <c r="AQ99" i="73" s="1"/>
  <c r="AP93" i="73"/>
  <c r="AQ93" i="73" s="1"/>
  <c r="AP53" i="74"/>
  <c r="AP65" i="74"/>
  <c r="AQ57" i="73"/>
  <c r="AP61" i="74"/>
  <c r="AP49" i="74"/>
  <c r="AP41" i="74"/>
  <c r="AP95" i="73"/>
  <c r="AQ95" i="73" s="1"/>
  <c r="AP89" i="73"/>
  <c r="AQ89" i="73" s="1"/>
  <c r="AP121" i="73"/>
  <c r="AQ121" i="73" s="1"/>
  <c r="AP91" i="73"/>
  <c r="AQ91" i="73" s="1"/>
  <c r="AP107" i="73"/>
  <c r="AQ107" i="73" s="1"/>
  <c r="AP101" i="73"/>
  <c r="AQ101" i="73" s="1"/>
  <c r="AQ53" i="73"/>
  <c r="AQ87" i="73"/>
  <c r="AP111" i="73"/>
  <c r="AQ111" i="73" s="1"/>
  <c r="AP105" i="73"/>
  <c r="AQ105" i="73" s="1"/>
  <c r="AP97" i="73"/>
  <c r="AQ97" i="73" s="1"/>
  <c r="AP115" i="73"/>
  <c r="AQ115" i="73" s="1"/>
  <c r="AP109" i="73"/>
  <c r="AQ109" i="73" s="1"/>
  <c r="AP125" i="73"/>
  <c r="AQ125" i="73" s="1"/>
  <c r="AP103" i="73"/>
  <c r="AQ103" i="73" s="1"/>
  <c r="AQ45" i="73"/>
  <c r="AP119" i="73"/>
  <c r="AQ119" i="73" s="1"/>
  <c r="AP113" i="73"/>
  <c r="AQ113" i="73" s="1"/>
  <c r="AQ41" i="73"/>
  <c r="AP123" i="73"/>
  <c r="AQ123" i="73" s="1"/>
  <c r="AQ108" i="73"/>
  <c r="AP92" i="74"/>
  <c r="AQ44" i="73"/>
  <c r="AP45" i="74"/>
  <c r="AP37" i="74"/>
  <c r="AQ104" i="73"/>
  <c r="AQ40" i="73"/>
  <c r="AP48" i="74"/>
  <c r="AQ49" i="73"/>
  <c r="AQ65" i="73"/>
  <c r="AP33" i="74"/>
  <c r="AP32" i="74"/>
  <c r="AQ100" i="73"/>
  <c r="AQ33" i="73"/>
  <c r="AQ32" i="73"/>
  <c r="AP120" i="74"/>
  <c r="AP29" i="74"/>
  <c r="AP28" i="74"/>
  <c r="AQ29" i="73"/>
  <c r="AQ28" i="73"/>
  <c r="AQ61" i="73"/>
  <c r="AP64" i="74"/>
  <c r="AQ124" i="73"/>
  <c r="AO89" i="74"/>
  <c r="AP89" i="74" s="1"/>
  <c r="AO123" i="74"/>
  <c r="AP123" i="74" s="1"/>
  <c r="AO117" i="74"/>
  <c r="AP117" i="74" s="1"/>
  <c r="AO105" i="74"/>
  <c r="AP105" i="74" s="1"/>
  <c r="AO99" i="74"/>
  <c r="AP99" i="74" s="1"/>
  <c r="AO115" i="74"/>
  <c r="AP115" i="74" s="1"/>
  <c r="AO121" i="74"/>
  <c r="AP121" i="74" s="1"/>
  <c r="AO109" i="74"/>
  <c r="AP109" i="74" s="1"/>
  <c r="AO103" i="74"/>
  <c r="AP103" i="74" s="1"/>
  <c r="AO93" i="74"/>
  <c r="AP93" i="74" s="1"/>
  <c r="AO119" i="74"/>
  <c r="AP119" i="74" s="1"/>
  <c r="AO113" i="74"/>
  <c r="AP113" i="74" s="1"/>
  <c r="AO107" i="74"/>
  <c r="AP107" i="74" s="1"/>
  <c r="AO97" i="74"/>
  <c r="AP97" i="74" s="1"/>
  <c r="AO125" i="74"/>
  <c r="AP125" i="74" s="1"/>
  <c r="AO111" i="74"/>
  <c r="AP111" i="74" s="1"/>
  <c r="AO101" i="74"/>
  <c r="AP101" i="74" s="1"/>
  <c r="AO95" i="74"/>
  <c r="AP95" i="74" s="1"/>
  <c r="AO91" i="74"/>
  <c r="AP91" i="74" s="1"/>
  <c r="AP40" i="74"/>
  <c r="AP87" i="74"/>
  <c r="AQ120" i="73"/>
  <c r="AQ56" i="73"/>
  <c r="AQ117" i="73"/>
  <c r="AQ116" i="73"/>
  <c r="AP56" i="74"/>
  <c r="AP52" i="74"/>
  <c r="AP60" i="74"/>
  <c r="AQ112" i="73"/>
  <c r="AQ37" i="73"/>
  <c r="AJ11" i="45" l="1"/>
  <c r="AJ10" i="45"/>
  <c r="AJ9" i="45"/>
  <c r="AJ8" i="45"/>
  <c r="AJ7" i="45"/>
</calcChain>
</file>

<file path=xl/sharedStrings.xml><?xml version="1.0" encoding="utf-8"?>
<sst xmlns="http://schemas.openxmlformats.org/spreadsheetml/2006/main" count="13804" uniqueCount="4639">
  <si>
    <t>認知症対応型看取り介護加算３</t>
    <rPh sb="0" eb="2">
      <t>ニンチ</t>
    </rPh>
    <rPh sb="6" eb="8">
      <t>ミト</t>
    </rPh>
    <rPh sb="9" eb="11">
      <t>カイゴ</t>
    </rPh>
    <rPh sb="11" eb="13">
      <t>カサン</t>
    </rPh>
    <phoneticPr fontId="8"/>
  </si>
  <si>
    <t>認知症共同生活介護Ⅰ１・超</t>
  </si>
  <si>
    <t>認知症共同生活介護Ⅰ１・夜減・超</t>
  </si>
  <si>
    <t>認知症共同生活介護Ⅰ２・超</t>
  </si>
  <si>
    <t>認知症共同生活介護Ⅰ２・夜減・超</t>
  </si>
  <si>
    <t>認知症共同生活介護Ⅰ３・超</t>
  </si>
  <si>
    <t>認知症共同生活介護Ⅰ３・夜減・超</t>
  </si>
  <si>
    <t>認知症共同生活介護Ⅰ４・超</t>
  </si>
  <si>
    <t>認知症共同生活介護Ⅰ４・夜減・超</t>
  </si>
  <si>
    <t>認知症共同生活介護Ⅰ５・超</t>
  </si>
  <si>
    <t>認知症共同生活介護Ⅰ５・夜減・超</t>
  </si>
  <si>
    <t>認知症共同生活介護Ⅱ２・超</t>
  </si>
  <si>
    <t>認知症共同生活介護Ⅱ２・夜減・超</t>
  </si>
  <si>
    <t>認知症共同生活介護Ⅱ３・超</t>
  </si>
  <si>
    <t>認知症共同生活介護Ⅱ３・夜減・超</t>
  </si>
  <si>
    <t>認知症共同生活介護Ⅱ４・超</t>
  </si>
  <si>
    <t>認知症共同生活介護Ⅱ４・夜減・超</t>
  </si>
  <si>
    <t>認知症共同生活介護Ⅱ５・超</t>
  </si>
  <si>
    <t>認知症共同生活介護Ⅱ５・夜減・超</t>
  </si>
  <si>
    <t>認知症共同生活介護Ⅰ１・欠</t>
  </si>
  <si>
    <t>認知症共同生活介護Ⅰ１・夜減・欠</t>
  </si>
  <si>
    <t>認知症共同生活介護Ⅰ２・欠</t>
  </si>
  <si>
    <t>認知症共同生活介護Ⅰ２・夜減・欠</t>
  </si>
  <si>
    <t>認知症共同生活介護Ⅰ３・欠</t>
  </si>
  <si>
    <t>認知症共同生活介護Ⅰ３・夜減・欠</t>
  </si>
  <si>
    <t>認知症共同生活介護Ⅰ４・欠</t>
  </si>
  <si>
    <t>認知症共同生活介護Ⅰ４・夜減・欠</t>
  </si>
  <si>
    <t>認知症共同生活介護Ⅰ５・欠</t>
  </si>
  <si>
    <t>認知症共同生活介護Ⅰ５・夜減・欠</t>
  </si>
  <si>
    <t>認知症共同生活介護Ⅱ１・欠</t>
  </si>
  <si>
    <t>認知症共同生活介護Ⅱ２・欠</t>
  </si>
  <si>
    <t>認知症共同生活介護Ⅱ２・夜減・欠</t>
  </si>
  <si>
    <t>認知症共同生活介護Ⅱ３・欠</t>
  </si>
  <si>
    <t>認知症共同生活介護Ⅱ３・夜減・欠</t>
  </si>
  <si>
    <t>認知症共同生活介護Ⅱ４・欠</t>
  </si>
  <si>
    <t>認知症共同生活介護Ⅱ４・夜減・欠</t>
  </si>
  <si>
    <t>認知症共同生活介護Ⅱ５・欠</t>
  </si>
  <si>
    <t>認知症共同生活介護Ⅱ５・夜減・欠</t>
  </si>
  <si>
    <t>短期共同生活介護Ⅰ１</t>
    <rPh sb="0" eb="2">
      <t>タンキ</t>
    </rPh>
    <phoneticPr fontId="8"/>
  </si>
  <si>
    <t>短期共同生活介護Ⅰ１・夜減</t>
    <rPh sb="0" eb="2">
      <t>タンキ</t>
    </rPh>
    <phoneticPr fontId="8"/>
  </si>
  <si>
    <t>短期共同生活介護Ⅰ２</t>
    <rPh sb="0" eb="2">
      <t>タンキ</t>
    </rPh>
    <phoneticPr fontId="8"/>
  </si>
  <si>
    <t>短期共同生活介護Ⅰ２・夜減</t>
    <rPh sb="0" eb="2">
      <t>タンキ</t>
    </rPh>
    <phoneticPr fontId="8"/>
  </si>
  <si>
    <t>短期共同生活介護Ⅰ３</t>
    <rPh sb="0" eb="2">
      <t>タンキ</t>
    </rPh>
    <phoneticPr fontId="8"/>
  </si>
  <si>
    <t>短期共同生活介護Ⅰ３・夜減</t>
    <rPh sb="0" eb="2">
      <t>タンキ</t>
    </rPh>
    <phoneticPr fontId="8"/>
  </si>
  <si>
    <t>短期共同生活介護Ⅰ４</t>
    <rPh sb="0" eb="2">
      <t>タンキ</t>
    </rPh>
    <phoneticPr fontId="8"/>
  </si>
  <si>
    <t>短期共同生活介護Ⅰ４・夜減</t>
    <rPh sb="0" eb="2">
      <t>タンキ</t>
    </rPh>
    <phoneticPr fontId="8"/>
  </si>
  <si>
    <t>短期共同生活介護Ⅰ５</t>
    <rPh sb="0" eb="2">
      <t>タンキ</t>
    </rPh>
    <phoneticPr fontId="8"/>
  </si>
  <si>
    <t>短期共同生活介護Ⅰ５・夜減</t>
    <rPh sb="0" eb="2">
      <t>タンキ</t>
    </rPh>
    <phoneticPr fontId="8"/>
  </si>
  <si>
    <t>短期共同生活介護Ⅱ１</t>
    <rPh sb="0" eb="2">
      <t>タンキ</t>
    </rPh>
    <phoneticPr fontId="8"/>
  </si>
  <si>
    <t>短期共同生活介護Ⅱ１・夜減</t>
    <rPh sb="0" eb="2">
      <t>タンキ</t>
    </rPh>
    <phoneticPr fontId="8"/>
  </si>
  <si>
    <t>短期共同生活介護Ⅱ２</t>
    <rPh sb="0" eb="2">
      <t>タンキ</t>
    </rPh>
    <phoneticPr fontId="8"/>
  </si>
  <si>
    <t>短期共同生活介護Ⅱ２・夜減</t>
    <rPh sb="0" eb="2">
      <t>タンキ</t>
    </rPh>
    <phoneticPr fontId="8"/>
  </si>
  <si>
    <t>短期共同生活介護Ⅱ３</t>
    <rPh sb="0" eb="2">
      <t>タンキ</t>
    </rPh>
    <phoneticPr fontId="8"/>
  </si>
  <si>
    <t>短期共同生活介護Ⅱ３・夜減</t>
    <rPh sb="0" eb="2">
      <t>タンキ</t>
    </rPh>
    <phoneticPr fontId="8"/>
  </si>
  <si>
    <t>短期共同生活介護Ⅱ４</t>
    <rPh sb="0" eb="2">
      <t>タンキ</t>
    </rPh>
    <phoneticPr fontId="8"/>
  </si>
  <si>
    <t>短期共同生活介護Ⅱ４・夜減</t>
    <rPh sb="0" eb="2">
      <t>タンキ</t>
    </rPh>
    <phoneticPr fontId="8"/>
  </si>
  <si>
    <t>短期共同生活介護Ⅱ５</t>
    <rPh sb="0" eb="2">
      <t>タンキ</t>
    </rPh>
    <phoneticPr fontId="8"/>
  </si>
  <si>
    <t>短期共同生活介護Ⅱ５・夜減</t>
    <rPh sb="0" eb="2">
      <t>タンキ</t>
    </rPh>
    <phoneticPr fontId="8"/>
  </si>
  <si>
    <t>短期共同生活介護Ⅰ１・超</t>
    <rPh sb="0" eb="2">
      <t>タンキ</t>
    </rPh>
    <phoneticPr fontId="8"/>
  </si>
  <si>
    <t>短期共同生活介護Ⅰ１・夜減・超</t>
    <rPh sb="0" eb="2">
      <t>タンキ</t>
    </rPh>
    <phoneticPr fontId="8"/>
  </si>
  <si>
    <t>短期共同生活介護Ⅰ２・超</t>
    <rPh sb="0" eb="2">
      <t>タンキ</t>
    </rPh>
    <phoneticPr fontId="8"/>
  </si>
  <si>
    <t>短期共同生活介護Ⅰ２・夜減・超</t>
    <rPh sb="0" eb="2">
      <t>タンキ</t>
    </rPh>
    <phoneticPr fontId="8"/>
  </si>
  <si>
    <t>短期共同生活介護Ⅰ３・超</t>
    <rPh sb="0" eb="2">
      <t>タンキ</t>
    </rPh>
    <phoneticPr fontId="8"/>
  </si>
  <si>
    <t>短期共同生活介護Ⅰ３・夜減・超</t>
    <rPh sb="0" eb="2">
      <t>タンキ</t>
    </rPh>
    <phoneticPr fontId="8"/>
  </si>
  <si>
    <t>認知症対応型処遇改善加算Ⅲ</t>
    <rPh sb="6" eb="8">
      <t>ショグウ</t>
    </rPh>
    <rPh sb="8" eb="10">
      <t>カイゼン</t>
    </rPh>
    <rPh sb="10" eb="12">
      <t>カサン</t>
    </rPh>
    <phoneticPr fontId="8"/>
  </si>
  <si>
    <t>短期共同生活処遇改善加算Ⅲ</t>
    <rPh sb="6" eb="8">
      <t>ショグウ</t>
    </rPh>
    <rPh sb="8" eb="10">
      <t>カイゼン</t>
    </rPh>
    <rPh sb="10" eb="12">
      <t>カサン</t>
    </rPh>
    <phoneticPr fontId="8"/>
  </si>
  <si>
    <t>地域特定施設処遇改善加算Ⅲ</t>
    <rPh sb="6" eb="8">
      <t>ショグウ</t>
    </rPh>
    <rPh sb="8" eb="10">
      <t>カイゼン</t>
    </rPh>
    <rPh sb="10" eb="12">
      <t>カサン</t>
    </rPh>
    <phoneticPr fontId="8"/>
  </si>
  <si>
    <t>短期地域特定施設処遇改善加算Ⅲ</t>
    <rPh sb="8" eb="10">
      <t>ショグウ</t>
    </rPh>
    <rPh sb="10" eb="12">
      <t>カイゼン</t>
    </rPh>
    <rPh sb="12" eb="14">
      <t>カサン</t>
    </rPh>
    <phoneticPr fontId="8"/>
  </si>
  <si>
    <t>短期共同生活介護Ⅰ５・超</t>
    <rPh sb="0" eb="2">
      <t>タンキ</t>
    </rPh>
    <phoneticPr fontId="8"/>
  </si>
  <si>
    <t>短期共同生活介護Ⅰ５・夜減・超</t>
    <rPh sb="0" eb="2">
      <t>タンキ</t>
    </rPh>
    <phoneticPr fontId="8"/>
  </si>
  <si>
    <t>短期共同生活介護Ⅱ１・超</t>
    <rPh sb="0" eb="2">
      <t>タンキ</t>
    </rPh>
    <phoneticPr fontId="8"/>
  </si>
  <si>
    <t>短期共同生活介護Ⅱ１・夜減・超</t>
    <rPh sb="0" eb="2">
      <t>タンキ</t>
    </rPh>
    <phoneticPr fontId="8"/>
  </si>
  <si>
    <t>短期共同生活介護Ⅱ２・超</t>
    <rPh sb="0" eb="2">
      <t>タンキ</t>
    </rPh>
    <phoneticPr fontId="8"/>
  </si>
  <si>
    <t>短期共同生活介護Ⅱ２・夜減・超</t>
    <rPh sb="0" eb="2">
      <t>タンキ</t>
    </rPh>
    <phoneticPr fontId="8"/>
  </si>
  <si>
    <t>短期共同生活介護Ⅱ３・超</t>
    <rPh sb="0" eb="2">
      <t>タンキ</t>
    </rPh>
    <phoneticPr fontId="8"/>
  </si>
  <si>
    <t>短期共同生活介護Ⅱ３・夜減・超</t>
    <rPh sb="0" eb="2">
      <t>タンキ</t>
    </rPh>
    <phoneticPr fontId="8"/>
  </si>
  <si>
    <t>短期共同生活介護Ⅱ４・超</t>
    <rPh sb="0" eb="2">
      <t>タンキ</t>
    </rPh>
    <phoneticPr fontId="8"/>
  </si>
  <si>
    <t>短期共同生活介護Ⅱ４・夜減・超</t>
    <rPh sb="0" eb="2">
      <t>タンキ</t>
    </rPh>
    <phoneticPr fontId="8"/>
  </si>
  <si>
    <t>短期共同生活介護Ⅱ５・超</t>
    <rPh sb="0" eb="2">
      <t>タンキ</t>
    </rPh>
    <phoneticPr fontId="8"/>
  </si>
  <si>
    <t>短期共同生活介護Ⅱ５・夜減・超</t>
    <rPh sb="0" eb="2">
      <t>タンキ</t>
    </rPh>
    <phoneticPr fontId="8"/>
  </si>
  <si>
    <t>短期共同生活介護Ⅰ１・欠</t>
    <rPh sb="0" eb="2">
      <t>タンキ</t>
    </rPh>
    <phoneticPr fontId="8"/>
  </si>
  <si>
    <t>短期共同生活介護Ⅰ１・夜減・欠</t>
    <rPh sb="0" eb="2">
      <t>タンキ</t>
    </rPh>
    <phoneticPr fontId="8"/>
  </si>
  <si>
    <t>短期共同生活介護Ⅰ２・欠</t>
    <rPh sb="0" eb="2">
      <t>タンキ</t>
    </rPh>
    <phoneticPr fontId="8"/>
  </si>
  <si>
    <t>短期共同生活介護Ⅰ２・夜減・欠</t>
    <rPh sb="0" eb="2">
      <t>タンキ</t>
    </rPh>
    <phoneticPr fontId="8"/>
  </si>
  <si>
    <t>短期共同生活介護Ⅰ３・欠</t>
    <rPh sb="0" eb="2">
      <t>タンキ</t>
    </rPh>
    <phoneticPr fontId="8"/>
  </si>
  <si>
    <t>定期巡回退院時共同指導加算</t>
    <rPh sb="4" eb="6">
      <t>タイイン</t>
    </rPh>
    <rPh sb="6" eb="7">
      <t>ジ</t>
    </rPh>
    <rPh sb="7" eb="9">
      <t>キョウドウ</t>
    </rPh>
    <rPh sb="9" eb="11">
      <t>シドウ</t>
    </rPh>
    <rPh sb="11" eb="13">
      <t>カサン</t>
    </rPh>
    <phoneticPr fontId="8"/>
  </si>
  <si>
    <t>短期共同生活介護Ⅰ３・夜減・欠</t>
    <rPh sb="0" eb="2">
      <t>タンキ</t>
    </rPh>
    <phoneticPr fontId="8"/>
  </si>
  <si>
    <t>短期共同生活介護Ⅰ４・欠</t>
    <rPh sb="0" eb="2">
      <t>タンキ</t>
    </rPh>
    <phoneticPr fontId="8"/>
  </si>
  <si>
    <t>短期共同生活介護Ⅰ４・夜減・欠</t>
    <rPh sb="0" eb="2">
      <t>タンキ</t>
    </rPh>
    <phoneticPr fontId="8"/>
  </si>
  <si>
    <t>短期共同生活介護Ⅰ５・欠</t>
    <rPh sb="0" eb="2">
      <t>タンキ</t>
    </rPh>
    <phoneticPr fontId="8"/>
  </si>
  <si>
    <t>短期共同生活介護Ⅰ５・夜減・欠</t>
    <rPh sb="0" eb="2">
      <t>タンキ</t>
    </rPh>
    <phoneticPr fontId="8"/>
  </si>
  <si>
    <t>短期共同生活介護Ⅱ１・欠</t>
    <rPh sb="0" eb="2">
      <t>タンキ</t>
    </rPh>
    <phoneticPr fontId="8"/>
  </si>
  <si>
    <t>短期共同生活介護Ⅱ１・夜減・欠</t>
    <rPh sb="0" eb="2">
      <t>タンキ</t>
    </rPh>
    <phoneticPr fontId="8"/>
  </si>
  <si>
    <t>短期共同生活介護Ⅱ２・欠</t>
    <rPh sb="0" eb="2">
      <t>タンキ</t>
    </rPh>
    <phoneticPr fontId="8"/>
  </si>
  <si>
    <t>短期共同生活介護Ⅱ２・夜減・欠</t>
    <rPh sb="0" eb="2">
      <t>タンキ</t>
    </rPh>
    <phoneticPr fontId="8"/>
  </si>
  <si>
    <t>予認知症共同生活介護Ⅱ２・夜</t>
  </si>
  <si>
    <t>予認知症共同生活介護Ⅰ２・夜・超</t>
  </si>
  <si>
    <t>予短期共同生活介護Ⅰ２・夜</t>
    <rPh sb="1" eb="3">
      <t>タンキ</t>
    </rPh>
    <phoneticPr fontId="8"/>
  </si>
  <si>
    <t>予短期共同生活介護Ⅱ２・夜</t>
    <rPh sb="1" eb="3">
      <t>タンキ</t>
    </rPh>
    <phoneticPr fontId="8"/>
  </si>
  <si>
    <t>予短期共同生活介護Ⅰ２・夜・超</t>
    <rPh sb="1" eb="3">
      <t>タンキ</t>
    </rPh>
    <phoneticPr fontId="8"/>
  </si>
  <si>
    <t>予短期共同生活介護Ⅱ２・夜・超</t>
    <rPh sb="1" eb="3">
      <t>タンキ</t>
    </rPh>
    <phoneticPr fontId="8"/>
  </si>
  <si>
    <t>予短期共同生活介護Ⅰ２・夜・欠</t>
    <rPh sb="1" eb="3">
      <t>タンキ</t>
    </rPh>
    <phoneticPr fontId="8"/>
  </si>
  <si>
    <t>予短期共同生活介護Ⅱ２・夜・欠</t>
    <rPh sb="1" eb="3">
      <t>タンキ</t>
    </rPh>
    <phoneticPr fontId="8"/>
  </si>
  <si>
    <t>認知通所介護Ⅰⅱ１１・定超</t>
  </si>
  <si>
    <t>認知通所介護Ⅰⅱ１２・定超</t>
  </si>
  <si>
    <t>認知通所介護Ⅰⅱ１３・定超</t>
  </si>
  <si>
    <t>認知通所介護Ⅰⅱ１４・定超</t>
  </si>
  <si>
    <t>認知通所介護Ⅰⅱ１５・定超</t>
  </si>
  <si>
    <t>認知通所介護Ⅰⅱ２１・定超</t>
  </si>
  <si>
    <t>認知通所介護Ⅰⅱ２２・定超</t>
  </si>
  <si>
    <t>認知通所介護Ⅰⅱ２３・定超</t>
  </si>
  <si>
    <t>認知通所介護Ⅰⅱ２４・定超</t>
  </si>
  <si>
    <t>認知通所介護Ⅰⅱ２５・定超</t>
  </si>
  <si>
    <t>認知通所介護Ⅱ１１・定超</t>
  </si>
  <si>
    <t>認知通所介護Ⅱ１２・定超</t>
  </si>
  <si>
    <t>認知通所介護Ⅱ１３・定超</t>
  </si>
  <si>
    <t>認知通所介護Ⅱ１４・定超</t>
  </si>
  <si>
    <t>小規模多機能型市町村独自加算１６</t>
    <rPh sb="7" eb="10">
      <t>シチョウソン</t>
    </rPh>
    <rPh sb="10" eb="12">
      <t>ドクジ</t>
    </rPh>
    <rPh sb="12" eb="14">
      <t>カサン</t>
    </rPh>
    <phoneticPr fontId="8"/>
  </si>
  <si>
    <t>小規模多機能型市町村独自加算１７</t>
    <rPh sb="7" eb="10">
      <t>シチョウソン</t>
    </rPh>
    <rPh sb="10" eb="12">
      <t>ドクジ</t>
    </rPh>
    <rPh sb="12" eb="14">
      <t>カサン</t>
    </rPh>
    <phoneticPr fontId="8"/>
  </si>
  <si>
    <t>小規模多機能型市町村独自加算１８</t>
    <rPh sb="7" eb="10">
      <t>シチョウソン</t>
    </rPh>
    <rPh sb="10" eb="12">
      <t>ドクジ</t>
    </rPh>
    <rPh sb="12" eb="14">
      <t>カサン</t>
    </rPh>
    <phoneticPr fontId="8"/>
  </si>
  <si>
    <t>小規模多機能型市町村独自加算１９</t>
    <rPh sb="7" eb="10">
      <t>シチョウソン</t>
    </rPh>
    <rPh sb="10" eb="12">
      <t>ドクジ</t>
    </rPh>
    <rPh sb="12" eb="14">
      <t>カサン</t>
    </rPh>
    <phoneticPr fontId="8"/>
  </si>
  <si>
    <t>予防認知通所介護Ⅱ２２</t>
  </si>
  <si>
    <t>予防認知通所介護Ⅱ３１</t>
  </si>
  <si>
    <t>予防認知通所介護Ⅱ３２</t>
  </si>
  <si>
    <t>Ⅲ　特定入所者介護サービス費（地域密着型）サービスコード</t>
    <rPh sb="7" eb="9">
      <t>カイゴ</t>
    </rPh>
    <phoneticPr fontId="8"/>
  </si>
  <si>
    <t>認知通所介護Ⅰⅰ１５・人欠</t>
  </si>
  <si>
    <t>認知通所介護Ⅰⅰ２１・人欠</t>
  </si>
  <si>
    <t>認知通所介護Ⅰⅰ２２・人欠</t>
  </si>
  <si>
    <t>認知通所介護Ⅰⅰ２３・人欠</t>
  </si>
  <si>
    <t>認知通所介護Ⅰⅰ２４・人欠</t>
  </si>
  <si>
    <t>認知通所介護Ⅰⅰ２５・人欠</t>
  </si>
  <si>
    <t>認知通所介護Ⅰⅰ３１・人欠</t>
  </si>
  <si>
    <t>認知通所介護Ⅰⅰ３２・人欠</t>
  </si>
  <si>
    <t>認知通所介護Ⅰⅰ３３・人欠</t>
  </si>
  <si>
    <t>認知通所介護Ⅰⅰ３４・人欠</t>
  </si>
  <si>
    <t>認知通所介護Ⅰⅰ３５・人欠</t>
  </si>
  <si>
    <t>認知通所介護Ⅰⅱ１１・人欠</t>
  </si>
  <si>
    <t>認知通所介護Ⅰⅱ１２・人欠</t>
  </si>
  <si>
    <t>認知通所介護Ⅰⅱ１３・人欠</t>
  </si>
  <si>
    <t>認知通所介護Ⅰⅱ１４・人欠</t>
  </si>
  <si>
    <t>認知通所介護Ⅰⅱ１５・人欠</t>
  </si>
  <si>
    <t>認知通所介護Ⅰⅱ２１・人欠</t>
  </si>
  <si>
    <t>認知通所介護Ⅰⅱ２２・人欠</t>
  </si>
  <si>
    <t>認知通所介護Ⅰⅱ２３・人欠</t>
  </si>
  <si>
    <t>認知通所介護Ⅰⅱ２４・人欠</t>
  </si>
  <si>
    <t>小多機能市町村独自加算２日割</t>
    <rPh sb="4" eb="7">
      <t>シチョウソン</t>
    </rPh>
    <rPh sb="7" eb="9">
      <t>ドクジ</t>
    </rPh>
    <rPh sb="9" eb="11">
      <t>カサン</t>
    </rPh>
    <phoneticPr fontId="8"/>
  </si>
  <si>
    <t>小多機能市町村独自加算３日割</t>
    <rPh sb="4" eb="7">
      <t>シチョウソン</t>
    </rPh>
    <rPh sb="7" eb="9">
      <t>ドクジ</t>
    </rPh>
    <rPh sb="9" eb="11">
      <t>カサン</t>
    </rPh>
    <phoneticPr fontId="8"/>
  </si>
  <si>
    <t>小多機能市町村独自加算４日割</t>
    <rPh sb="4" eb="7">
      <t>シチョウソン</t>
    </rPh>
    <rPh sb="7" eb="9">
      <t>ドクジ</t>
    </rPh>
    <rPh sb="9" eb="11">
      <t>カサン</t>
    </rPh>
    <phoneticPr fontId="8"/>
  </si>
  <si>
    <t>小多機能市町村独自加算５日割</t>
    <rPh sb="4" eb="7">
      <t>シチョウソン</t>
    </rPh>
    <rPh sb="7" eb="9">
      <t>ドクジ</t>
    </rPh>
    <rPh sb="9" eb="11">
      <t>カサン</t>
    </rPh>
    <phoneticPr fontId="8"/>
  </si>
  <si>
    <t>小多機能市町村独自加算６日割</t>
    <rPh sb="4" eb="7">
      <t>シチョウソン</t>
    </rPh>
    <rPh sb="7" eb="9">
      <t>ドクジ</t>
    </rPh>
    <rPh sb="9" eb="11">
      <t>カサン</t>
    </rPh>
    <phoneticPr fontId="8"/>
  </si>
  <si>
    <t>小多機能市町村独自加算７日割</t>
    <rPh sb="4" eb="7">
      <t>シチョウソン</t>
    </rPh>
    <rPh sb="7" eb="9">
      <t>ドクジ</t>
    </rPh>
    <rPh sb="9" eb="11">
      <t>カサン</t>
    </rPh>
    <phoneticPr fontId="8"/>
  </si>
  <si>
    <t>小多機能市町村独自加算８日割</t>
    <rPh sb="4" eb="7">
      <t>シチョウソン</t>
    </rPh>
    <rPh sb="7" eb="9">
      <t>ドクジ</t>
    </rPh>
    <rPh sb="9" eb="11">
      <t>カサン</t>
    </rPh>
    <phoneticPr fontId="8"/>
  </si>
  <si>
    <t>小多機能市町村独自加算９日割</t>
    <rPh sb="4" eb="7">
      <t>シチョウソン</t>
    </rPh>
    <rPh sb="7" eb="9">
      <t>ドクジ</t>
    </rPh>
    <rPh sb="9" eb="11">
      <t>カサン</t>
    </rPh>
    <phoneticPr fontId="8"/>
  </si>
  <si>
    <t>小多機能市町村独自加算１０日割</t>
    <rPh sb="4" eb="7">
      <t>シチョウソン</t>
    </rPh>
    <rPh sb="7" eb="9">
      <t>ドクジ</t>
    </rPh>
    <rPh sb="9" eb="11">
      <t>カサン</t>
    </rPh>
    <phoneticPr fontId="8"/>
  </si>
  <si>
    <t>夜間訪問Ⅱ市町村独自加算１日割</t>
    <rPh sb="5" eb="8">
      <t>シチョウソン</t>
    </rPh>
    <rPh sb="8" eb="10">
      <t>ドクジ</t>
    </rPh>
    <rPh sb="10" eb="12">
      <t>カサン</t>
    </rPh>
    <phoneticPr fontId="8"/>
  </si>
  <si>
    <t>夜間訪問Ⅱ市町村独自加算２日割</t>
    <rPh sb="5" eb="8">
      <t>シチョウソン</t>
    </rPh>
    <rPh sb="8" eb="10">
      <t>ドクジ</t>
    </rPh>
    <rPh sb="10" eb="12">
      <t>カサン</t>
    </rPh>
    <phoneticPr fontId="8"/>
  </si>
  <si>
    <t>夜間訪問Ⅱ市町村独自加算３日割</t>
    <rPh sb="5" eb="8">
      <t>シチョウソン</t>
    </rPh>
    <rPh sb="8" eb="10">
      <t>ドクジ</t>
    </rPh>
    <rPh sb="10" eb="12">
      <t>カサン</t>
    </rPh>
    <phoneticPr fontId="8"/>
  </si>
  <si>
    <t>夜間訪問Ⅱ市町村独自加算４日割</t>
    <rPh sb="5" eb="8">
      <t>シチョウソン</t>
    </rPh>
    <rPh sb="8" eb="10">
      <t>ドクジ</t>
    </rPh>
    <rPh sb="10" eb="12">
      <t>カサン</t>
    </rPh>
    <phoneticPr fontId="8"/>
  </si>
  <si>
    <t>夜間訪問Ⅱ市町村独自加算５日割</t>
    <rPh sb="5" eb="8">
      <t>シチョウソン</t>
    </rPh>
    <rPh sb="8" eb="10">
      <t>ドクジ</t>
    </rPh>
    <rPh sb="10" eb="12">
      <t>カサン</t>
    </rPh>
    <phoneticPr fontId="8"/>
  </si>
  <si>
    <t>夜間訪問Ⅱ市町村独自加算６日割</t>
    <rPh sb="5" eb="8">
      <t>シチョウソン</t>
    </rPh>
    <rPh sb="8" eb="10">
      <t>ドクジ</t>
    </rPh>
    <rPh sb="10" eb="12">
      <t>カサン</t>
    </rPh>
    <phoneticPr fontId="8"/>
  </si>
  <si>
    <t>予防認知通所介護Ⅰⅱ２１</t>
  </si>
  <si>
    <t>予防認知通所介護Ⅰⅱ２２</t>
  </si>
  <si>
    <t>予防認知通所介護Ⅰⅱ３１</t>
  </si>
  <si>
    <t>予防認知通所介護Ⅰⅱ３２</t>
  </si>
  <si>
    <t>予防認知通所介護Ⅱ１１</t>
  </si>
  <si>
    <t>予防認知通所介護Ⅱ１２</t>
  </si>
  <si>
    <t>予防認知通所介護Ⅱ２１</t>
  </si>
  <si>
    <t>予認通所介護処遇改善加算Ⅲ</t>
    <rPh sb="6" eb="8">
      <t>ショグウ</t>
    </rPh>
    <rPh sb="8" eb="10">
      <t>カイゼン</t>
    </rPh>
    <rPh sb="10" eb="12">
      <t>カサン</t>
    </rPh>
    <phoneticPr fontId="8"/>
  </si>
  <si>
    <t>定期巡回市町村独自加算４</t>
    <rPh sb="4" eb="7">
      <t>シチョウソン</t>
    </rPh>
    <rPh sb="7" eb="9">
      <t>ドクジ</t>
    </rPh>
    <rPh sb="9" eb="11">
      <t>カサン</t>
    </rPh>
    <phoneticPr fontId="8"/>
  </si>
  <si>
    <t>定期巡回市町村独自加算５</t>
    <rPh sb="4" eb="7">
      <t>シチョウソン</t>
    </rPh>
    <rPh sb="7" eb="9">
      <t>ドクジ</t>
    </rPh>
    <rPh sb="9" eb="11">
      <t>カサン</t>
    </rPh>
    <phoneticPr fontId="8"/>
  </si>
  <si>
    <t>定期巡回市町村独自加算６</t>
    <rPh sb="4" eb="7">
      <t>シチョウソン</t>
    </rPh>
    <rPh sb="7" eb="9">
      <t>ドクジ</t>
    </rPh>
    <rPh sb="9" eb="11">
      <t>カサン</t>
    </rPh>
    <phoneticPr fontId="8"/>
  </si>
  <si>
    <t>定期巡回市町村独自加算７</t>
    <rPh sb="4" eb="7">
      <t>シチョウソン</t>
    </rPh>
    <rPh sb="7" eb="9">
      <t>ドクジ</t>
    </rPh>
    <rPh sb="9" eb="11">
      <t>カサン</t>
    </rPh>
    <phoneticPr fontId="8"/>
  </si>
  <si>
    <t>定期巡回市町村独自加算８</t>
    <rPh sb="4" eb="7">
      <t>シチョウソン</t>
    </rPh>
    <rPh sb="7" eb="9">
      <t>ドクジ</t>
    </rPh>
    <rPh sb="9" eb="11">
      <t>カサン</t>
    </rPh>
    <phoneticPr fontId="8"/>
  </si>
  <si>
    <t>定期巡回市町村独自加算９</t>
    <rPh sb="4" eb="7">
      <t>シチョウソン</t>
    </rPh>
    <rPh sb="7" eb="9">
      <t>ドクジ</t>
    </rPh>
    <rPh sb="9" eb="11">
      <t>カサン</t>
    </rPh>
    <phoneticPr fontId="8"/>
  </si>
  <si>
    <t>定期巡回市町村独自加算１０</t>
    <rPh sb="4" eb="7">
      <t>シチョウソン</t>
    </rPh>
    <rPh sb="7" eb="9">
      <t>ドクジ</t>
    </rPh>
    <rPh sb="9" eb="11">
      <t>カサン</t>
    </rPh>
    <phoneticPr fontId="8"/>
  </si>
  <si>
    <t>定期巡回・随時対応型訪問介護看護費市町村独自加算（市町村が定める単位数を算定）</t>
    <rPh sb="17" eb="20">
      <t>シチョウソン</t>
    </rPh>
    <rPh sb="20" eb="22">
      <t>ドクジ</t>
    </rPh>
    <rPh sb="22" eb="24">
      <t>カサン</t>
    </rPh>
    <phoneticPr fontId="8"/>
  </si>
  <si>
    <t>定期巡回市町村独自加算１日割</t>
    <rPh sb="4" eb="7">
      <t>シチョウソン</t>
    </rPh>
    <rPh sb="7" eb="9">
      <t>ドクジ</t>
    </rPh>
    <rPh sb="9" eb="11">
      <t>カサン</t>
    </rPh>
    <phoneticPr fontId="8"/>
  </si>
  <si>
    <t>定期巡回市町村独自加算２日割</t>
    <rPh sb="4" eb="7">
      <t>シチョウソン</t>
    </rPh>
    <rPh sb="7" eb="9">
      <t>ドクジ</t>
    </rPh>
    <rPh sb="9" eb="11">
      <t>カサン</t>
    </rPh>
    <phoneticPr fontId="8"/>
  </si>
  <si>
    <t>定期巡回市町村独自加算３日割</t>
    <rPh sb="4" eb="7">
      <t>シチョウソン</t>
    </rPh>
    <rPh sb="7" eb="9">
      <t>ドクジ</t>
    </rPh>
    <rPh sb="9" eb="11">
      <t>カサン</t>
    </rPh>
    <phoneticPr fontId="8"/>
  </si>
  <si>
    <t>定期巡回市町村独自加算４日割</t>
    <rPh sb="4" eb="7">
      <t>シチョウソン</t>
    </rPh>
    <rPh sb="7" eb="9">
      <t>ドクジ</t>
    </rPh>
    <rPh sb="9" eb="11">
      <t>カサン</t>
    </rPh>
    <phoneticPr fontId="8"/>
  </si>
  <si>
    <t>定期巡回市町村独自加算５日割</t>
    <rPh sb="4" eb="7">
      <t>シチョウソン</t>
    </rPh>
    <rPh sb="7" eb="9">
      <t>ドクジ</t>
    </rPh>
    <rPh sb="9" eb="11">
      <t>カサン</t>
    </rPh>
    <phoneticPr fontId="8"/>
  </si>
  <si>
    <t>定期巡回市町村独自加算６日割</t>
    <rPh sb="4" eb="7">
      <t>シチョウソン</t>
    </rPh>
    <rPh sb="7" eb="9">
      <t>ドクジ</t>
    </rPh>
    <rPh sb="9" eb="11">
      <t>カサン</t>
    </rPh>
    <phoneticPr fontId="8"/>
  </si>
  <si>
    <t>定期巡回市町村独自加算７日割</t>
    <rPh sb="4" eb="7">
      <t>シチョウソン</t>
    </rPh>
    <rPh sb="7" eb="9">
      <t>ドクジ</t>
    </rPh>
    <rPh sb="9" eb="11">
      <t>カサン</t>
    </rPh>
    <phoneticPr fontId="8"/>
  </si>
  <si>
    <t>定期巡回市町村独自加算８日割</t>
    <rPh sb="4" eb="7">
      <t>シチョウソン</t>
    </rPh>
    <rPh sb="7" eb="9">
      <t>ドクジ</t>
    </rPh>
    <rPh sb="9" eb="11">
      <t>カサン</t>
    </rPh>
    <phoneticPr fontId="8"/>
  </si>
  <si>
    <t>定期巡回市町村独自加算９日割</t>
    <rPh sb="4" eb="7">
      <t>シチョウソン</t>
    </rPh>
    <rPh sb="7" eb="9">
      <t>ドクジ</t>
    </rPh>
    <rPh sb="9" eb="11">
      <t>カサン</t>
    </rPh>
    <phoneticPr fontId="8"/>
  </si>
  <si>
    <t>定期巡回市町村独自加算１０日割</t>
    <rPh sb="4" eb="7">
      <t>シチョウソン</t>
    </rPh>
    <rPh sb="7" eb="9">
      <t>ドクジ</t>
    </rPh>
    <rPh sb="9" eb="11">
      <t>カサン</t>
    </rPh>
    <phoneticPr fontId="8"/>
  </si>
  <si>
    <t>(1)退所前訪問相談援助加算（入所中1回（又は2回）限度）</t>
    <rPh sb="3" eb="4">
      <t>タイ</t>
    </rPh>
    <rPh sb="4" eb="5">
      <t>ショ</t>
    </rPh>
    <rPh sb="5" eb="6">
      <t>マエ</t>
    </rPh>
    <rPh sb="6" eb="8">
      <t>ホウモン</t>
    </rPh>
    <rPh sb="8" eb="10">
      <t>ソウダン</t>
    </rPh>
    <rPh sb="10" eb="12">
      <t>エンジョ</t>
    </rPh>
    <rPh sb="12" eb="14">
      <t>カサン</t>
    </rPh>
    <rPh sb="15" eb="18">
      <t>ニュウショチュウ</t>
    </rPh>
    <rPh sb="19" eb="20">
      <t>カイ</t>
    </rPh>
    <rPh sb="21" eb="22">
      <t>マタ</t>
    </rPh>
    <rPh sb="24" eb="25">
      <t>カイ</t>
    </rPh>
    <rPh sb="26" eb="28">
      <t>ゲンド</t>
    </rPh>
    <phoneticPr fontId="8"/>
  </si>
  <si>
    <t>(2)退所後訪問相談援助加算（退所後1回限度）</t>
    <rPh sb="3" eb="4">
      <t>タイ</t>
    </rPh>
    <rPh sb="4" eb="5">
      <t>ショ</t>
    </rPh>
    <rPh sb="5" eb="6">
      <t>ゴ</t>
    </rPh>
    <rPh sb="6" eb="8">
      <t>ホウモン</t>
    </rPh>
    <rPh sb="8" eb="10">
      <t>ソウダン</t>
    </rPh>
    <rPh sb="10" eb="12">
      <t>エンジョ</t>
    </rPh>
    <rPh sb="12" eb="14">
      <t>カサン</t>
    </rPh>
    <rPh sb="15" eb="17">
      <t>タイショ</t>
    </rPh>
    <rPh sb="17" eb="18">
      <t>ゴ</t>
    </rPh>
    <rPh sb="19" eb="20">
      <t>カイ</t>
    </rPh>
    <rPh sb="20" eb="22">
      <t>ゲンド</t>
    </rPh>
    <phoneticPr fontId="8"/>
  </si>
  <si>
    <t>地福祉施設退所前訪問相談援助加算</t>
    <rPh sb="1" eb="3">
      <t>フクシ</t>
    </rPh>
    <rPh sb="3" eb="5">
      <t>シセツ</t>
    </rPh>
    <rPh sb="5" eb="6">
      <t>タイ</t>
    </rPh>
    <rPh sb="6" eb="7">
      <t>ショ</t>
    </rPh>
    <rPh sb="7" eb="8">
      <t>マエ</t>
    </rPh>
    <rPh sb="8" eb="10">
      <t>ホウモン</t>
    </rPh>
    <rPh sb="10" eb="12">
      <t>ソウダン</t>
    </rPh>
    <rPh sb="12" eb="14">
      <t>エンジョ</t>
    </rPh>
    <rPh sb="14" eb="16">
      <t>カサン</t>
    </rPh>
    <phoneticPr fontId="8"/>
  </si>
  <si>
    <t>地福祉施設退所後訪問相談援助加算</t>
    <rPh sb="1" eb="3">
      <t>フクシ</t>
    </rPh>
    <rPh sb="3" eb="5">
      <t>シセツ</t>
    </rPh>
    <rPh sb="5" eb="6">
      <t>タイ</t>
    </rPh>
    <rPh sb="6" eb="7">
      <t>ショ</t>
    </rPh>
    <rPh sb="7" eb="8">
      <t>ゴ</t>
    </rPh>
    <rPh sb="8" eb="10">
      <t>ホウモン</t>
    </rPh>
    <rPh sb="10" eb="12">
      <t>ソウダン</t>
    </rPh>
    <rPh sb="12" eb="14">
      <t>エンジョ</t>
    </rPh>
    <rPh sb="14" eb="16">
      <t>カサン</t>
    </rPh>
    <phoneticPr fontId="8"/>
  </si>
  <si>
    <t>定期巡回通所利用減算１１</t>
    <rPh sb="4" eb="6">
      <t>ツウショ</t>
    </rPh>
    <rPh sb="8" eb="10">
      <t>ゲンサン</t>
    </rPh>
    <phoneticPr fontId="8"/>
  </si>
  <si>
    <t>定期巡回通所利用減算１２</t>
    <rPh sb="4" eb="6">
      <t>ツウショ</t>
    </rPh>
    <rPh sb="8" eb="10">
      <t>ゲンサン</t>
    </rPh>
    <phoneticPr fontId="8"/>
  </si>
  <si>
    <t>定期巡回通所利用減算１３</t>
    <rPh sb="4" eb="6">
      <t>ツウショ</t>
    </rPh>
    <rPh sb="8" eb="10">
      <t>ゲンサン</t>
    </rPh>
    <phoneticPr fontId="8"/>
  </si>
  <si>
    <t>定期巡回通所利用減算１４</t>
    <rPh sb="4" eb="6">
      <t>ツウショ</t>
    </rPh>
    <rPh sb="8" eb="10">
      <t>ゲンサン</t>
    </rPh>
    <phoneticPr fontId="8"/>
  </si>
  <si>
    <t>定期巡回通所利用減算１５</t>
    <rPh sb="4" eb="6">
      <t>ツウショ</t>
    </rPh>
    <rPh sb="8" eb="10">
      <t>ゲンサン</t>
    </rPh>
    <phoneticPr fontId="8"/>
  </si>
  <si>
    <t>定期巡回通所利用減算２１</t>
    <rPh sb="4" eb="6">
      <t>ツウショ</t>
    </rPh>
    <rPh sb="8" eb="10">
      <t>ゲンサン</t>
    </rPh>
    <phoneticPr fontId="8"/>
  </si>
  <si>
    <t>定期巡回通所利用減算２２</t>
    <rPh sb="4" eb="6">
      <t>ツウショ</t>
    </rPh>
    <rPh sb="8" eb="10">
      <t>ゲンサン</t>
    </rPh>
    <phoneticPr fontId="8"/>
  </si>
  <si>
    <t>定期巡回通所利用減算２３</t>
    <rPh sb="4" eb="6">
      <t>ツウショ</t>
    </rPh>
    <rPh sb="8" eb="10">
      <t>ゲンサン</t>
    </rPh>
    <phoneticPr fontId="8"/>
  </si>
  <si>
    <t>定期巡回通所利用減算２４</t>
    <rPh sb="4" eb="6">
      <t>ツウショ</t>
    </rPh>
    <rPh sb="8" eb="10">
      <t>ゲンサン</t>
    </rPh>
    <phoneticPr fontId="8"/>
  </si>
  <si>
    <t>認知通所介護送迎減算</t>
    <rPh sb="0" eb="2">
      <t>ニンチ</t>
    </rPh>
    <rPh sb="2" eb="4">
      <t>ツウショ</t>
    </rPh>
    <rPh sb="4" eb="6">
      <t>カイゴ</t>
    </rPh>
    <rPh sb="6" eb="8">
      <t>ソウゲイ</t>
    </rPh>
    <rPh sb="8" eb="10">
      <t>ゲンザン</t>
    </rPh>
    <phoneticPr fontId="8"/>
  </si>
  <si>
    <t>予認通所介護送迎減算</t>
    <rPh sb="6" eb="8">
      <t>ソウゲイ</t>
    </rPh>
    <rPh sb="8" eb="10">
      <t>ゲンザン</t>
    </rPh>
    <phoneticPr fontId="8"/>
  </si>
  <si>
    <t>夜間訪問介護Ⅰ定期巡回</t>
    <rPh sb="0" eb="2">
      <t>ヤカン</t>
    </rPh>
    <rPh sb="2" eb="4">
      <t>ホウモン</t>
    </rPh>
    <rPh sb="4" eb="6">
      <t>カイゴ</t>
    </rPh>
    <rPh sb="7" eb="9">
      <t>テイキ</t>
    </rPh>
    <rPh sb="9" eb="11">
      <t>ジュンカイ</t>
    </rPh>
    <phoneticPr fontId="8"/>
  </si>
  <si>
    <t>サービスコード</t>
  </si>
  <si>
    <t>サービス内容略称</t>
  </si>
  <si>
    <t>算定項目</t>
  </si>
  <si>
    <t>種類</t>
  </si>
  <si>
    <t>項目</t>
  </si>
  <si>
    <t>イ　認知症対応型通所介護費（Ⅰ）</t>
    <rPh sb="2" eb="4">
      <t>ニンチ</t>
    </rPh>
    <rPh sb="4" eb="5">
      <t>ショウ</t>
    </rPh>
    <rPh sb="5" eb="8">
      <t>タイオウガタ</t>
    </rPh>
    <rPh sb="8" eb="10">
      <t>ツウショ</t>
    </rPh>
    <rPh sb="10" eb="12">
      <t>カイゴ</t>
    </rPh>
    <rPh sb="12" eb="13">
      <t>ヒ</t>
    </rPh>
    <phoneticPr fontId="8"/>
  </si>
  <si>
    <t>注 ２時間以上３時間未満</t>
    <rPh sb="0" eb="1">
      <t>チュウ</t>
    </rPh>
    <rPh sb="2" eb="5">
      <t>２ジカン</t>
    </rPh>
    <rPh sb="5" eb="7">
      <t>イジョウ</t>
    </rPh>
    <rPh sb="7" eb="10">
      <t>３ジカン</t>
    </rPh>
    <rPh sb="10" eb="12">
      <t>ミマン</t>
    </rPh>
    <phoneticPr fontId="8"/>
  </si>
  <si>
    <t>1回につき</t>
  </si>
  <si>
    <t>要介護１</t>
    <rPh sb="0" eb="1">
      <t>ヨウ</t>
    </rPh>
    <rPh sb="1" eb="3">
      <t>カイゴ</t>
    </rPh>
    <phoneticPr fontId="8"/>
  </si>
  <si>
    <t>要介護２</t>
    <rPh sb="0" eb="1">
      <t>ヨウ</t>
    </rPh>
    <rPh sb="1" eb="3">
      <t>カイゴ</t>
    </rPh>
    <phoneticPr fontId="8"/>
  </si>
  <si>
    <t>要介護３</t>
    <rPh sb="0" eb="1">
      <t>ヨウ</t>
    </rPh>
    <rPh sb="1" eb="3">
      <t>カイゴ</t>
    </rPh>
    <phoneticPr fontId="8"/>
  </si>
  <si>
    <t>要介護４</t>
    <rPh sb="0" eb="1">
      <t>ヨウ</t>
    </rPh>
    <rPh sb="1" eb="3">
      <t>カイゴ</t>
    </rPh>
    <phoneticPr fontId="8"/>
  </si>
  <si>
    <t>要介護５</t>
    <rPh sb="0" eb="1">
      <t>ヨウ</t>
    </rPh>
    <rPh sb="1" eb="3">
      <t>カイゴ</t>
    </rPh>
    <phoneticPr fontId="8"/>
  </si>
  <si>
    <t>認知症通所介護Ⅰⅰ１１</t>
  </si>
  <si>
    <t>認知症通所介護Ⅰⅰ１２</t>
  </si>
  <si>
    <t>認知症通所介護Ⅰⅰ１３</t>
  </si>
  <si>
    <t>認知症通所介護Ⅰⅰ１４</t>
  </si>
  <si>
    <t>認知症通所介護Ⅰⅰ１５</t>
  </si>
  <si>
    <t>認知症通所介護Ⅰⅰ２２</t>
  </si>
  <si>
    <t>認知症通所介護Ⅰⅰ２３</t>
  </si>
  <si>
    <t>認知症通所介護Ⅰⅰ２４</t>
  </si>
  <si>
    <t>認知症通所介護Ⅰⅰ２５</t>
  </si>
  <si>
    <t>認知症通所介護Ⅰⅰ３１</t>
  </si>
  <si>
    <t>認知症通所介護Ⅰⅰ３２</t>
  </si>
  <si>
    <t>認知症通所介護Ⅰⅰ３３</t>
  </si>
  <si>
    <t>認知症通所介護Ⅰⅰ３４</t>
  </si>
  <si>
    <t>認知症通所介護Ⅰⅰ３５</t>
  </si>
  <si>
    <t>地福祉施設Ⅰ２・定超</t>
  </si>
  <si>
    <t>地福祉施設Ⅰ２・夜減・定超</t>
  </si>
  <si>
    <t>地福祉施設Ⅰ３・定超</t>
  </si>
  <si>
    <t>地福祉施設Ⅰ３・夜減・定超</t>
  </si>
  <si>
    <t>地福祉施設Ⅰ４・定超</t>
  </si>
  <si>
    <t>地福祉施設Ⅰ４・夜減・定超</t>
  </si>
  <si>
    <t>地福祉施設Ⅰ５・定超</t>
  </si>
  <si>
    <t>地福祉施設Ⅰ５・夜減・定超</t>
  </si>
  <si>
    <t>小規模多機能型市町村独自加算１</t>
    <rPh sb="7" eb="10">
      <t>シチョウソン</t>
    </rPh>
    <rPh sb="10" eb="12">
      <t>ドクジ</t>
    </rPh>
    <rPh sb="12" eb="14">
      <t>カサン</t>
    </rPh>
    <phoneticPr fontId="8"/>
  </si>
  <si>
    <t>小規模多機能型市町村独自加算２</t>
    <rPh sb="7" eb="10">
      <t>シチョウソン</t>
    </rPh>
    <rPh sb="10" eb="12">
      <t>ドクジ</t>
    </rPh>
    <rPh sb="12" eb="14">
      <t>カサン</t>
    </rPh>
    <phoneticPr fontId="8"/>
  </si>
  <si>
    <t>小規模多機能型市町村独自加算３</t>
    <rPh sb="7" eb="10">
      <t>シチョウソン</t>
    </rPh>
    <rPh sb="10" eb="12">
      <t>ドクジ</t>
    </rPh>
    <rPh sb="12" eb="14">
      <t>カサン</t>
    </rPh>
    <phoneticPr fontId="8"/>
  </si>
  <si>
    <t>基本夜間訪問Ⅰ市町村独自加算１</t>
    <rPh sb="0" eb="2">
      <t>キホン</t>
    </rPh>
    <rPh sb="7" eb="10">
      <t>シチョウソン</t>
    </rPh>
    <rPh sb="10" eb="12">
      <t>ドクジ</t>
    </rPh>
    <rPh sb="12" eb="14">
      <t>カサン</t>
    </rPh>
    <phoneticPr fontId="8"/>
  </si>
  <si>
    <t>夜間訪問介護Ⅱ市町村独自加算１</t>
    <rPh sb="4" eb="6">
      <t>カイゴ</t>
    </rPh>
    <rPh sb="7" eb="10">
      <t>シチョウソン</t>
    </rPh>
    <rPh sb="10" eb="12">
      <t>ドクジ</t>
    </rPh>
    <rPh sb="12" eb="14">
      <t>カサン</t>
    </rPh>
    <phoneticPr fontId="8"/>
  </si>
  <si>
    <t>夜間訪問介護Ⅱ市町村独自加算２</t>
    <rPh sb="4" eb="6">
      <t>カイゴ</t>
    </rPh>
    <phoneticPr fontId="8"/>
  </si>
  <si>
    <t>夜間訪問介護Ⅱ市町村独自加算３</t>
    <rPh sb="4" eb="6">
      <t>カイゴ</t>
    </rPh>
    <phoneticPr fontId="8"/>
  </si>
  <si>
    <t xml:space="preserve"> </t>
    <phoneticPr fontId="8"/>
  </si>
  <si>
    <t>　２　夜間対応型訪問介護サービスコード表</t>
    <rPh sb="3" eb="5">
      <t>ヤカン</t>
    </rPh>
    <rPh sb="5" eb="8">
      <t>タイオウガタ</t>
    </rPh>
    <rPh sb="8" eb="10">
      <t>ホウモン</t>
    </rPh>
    <rPh sb="10" eb="12">
      <t>カイゴ</t>
    </rPh>
    <rPh sb="19" eb="20">
      <t>ヒョウ</t>
    </rPh>
    <phoneticPr fontId="8"/>
  </si>
  <si>
    <t>＋○○単位</t>
    <phoneticPr fontId="8"/>
  </si>
  <si>
    <t>⇒</t>
    <phoneticPr fontId="8"/>
  </si>
  <si>
    <t>－○○単位</t>
    <phoneticPr fontId="8"/>
  </si>
  <si>
    <t>×○○％</t>
    <phoneticPr fontId="8"/>
  </si>
  <si>
    <t>Ⅰ　地域密着型サービスコード</t>
    <phoneticPr fontId="8"/>
  </si>
  <si>
    <t>合成</t>
    <phoneticPr fontId="8"/>
  </si>
  <si>
    <t>算定</t>
    <phoneticPr fontId="8"/>
  </si>
  <si>
    <t>イ　定期巡回・随時対応型訪問介護看護費（Ⅰ）</t>
    <phoneticPr fontId="8"/>
  </si>
  <si>
    <t>×</t>
    <phoneticPr fontId="8"/>
  </si>
  <si>
    <t>÷</t>
    <phoneticPr fontId="8"/>
  </si>
  <si>
    <t>２　夜間対応型訪問介護サービスコード表</t>
    <rPh sb="2" eb="4">
      <t>ヤカン</t>
    </rPh>
    <rPh sb="4" eb="7">
      <t>タイオウガタ</t>
    </rPh>
    <rPh sb="7" eb="9">
      <t>ホウモン</t>
    </rPh>
    <rPh sb="9" eb="11">
      <t>カイゴ</t>
    </rPh>
    <rPh sb="18" eb="19">
      <t>ヒョウ</t>
    </rPh>
    <phoneticPr fontId="8"/>
  </si>
  <si>
    <t>サービスコード</t>
    <phoneticPr fontId="8"/>
  </si>
  <si>
    <t>(1) 認知症加算（Ⅰ）</t>
    <phoneticPr fontId="8"/>
  </si>
  <si>
    <t>(2) 認知症加算（Ⅱ）</t>
    <phoneticPr fontId="8"/>
  </si>
  <si>
    <t>(1) 看護職員配置加算（Ⅰ）</t>
    <phoneticPr fontId="8"/>
  </si>
  <si>
    <t>従業者が欠員の場合</t>
    <phoneticPr fontId="8"/>
  </si>
  <si>
    <t>イ  地域密着型特定施設入居者生活介護（短期利用以外）サービスコード表</t>
    <rPh sb="20" eb="22">
      <t>タンキ</t>
    </rPh>
    <rPh sb="22" eb="24">
      <t>リヨウ</t>
    </rPh>
    <rPh sb="24" eb="26">
      <t>イガイ</t>
    </rPh>
    <phoneticPr fontId="8"/>
  </si>
  <si>
    <t>(1)</t>
    <phoneticPr fontId="8"/>
  </si>
  <si>
    <t>1日につき</t>
    <phoneticPr fontId="8"/>
  </si>
  <si>
    <t xml:space="preserve"> 要介護２</t>
    <phoneticPr fontId="8"/>
  </si>
  <si>
    <t xml:space="preserve"> 要介護５</t>
    <phoneticPr fontId="8"/>
  </si>
  <si>
    <t>イ又はロを算定する場合</t>
    <rPh sb="1" eb="2">
      <t>マタ</t>
    </rPh>
    <phoneticPr fontId="8"/>
  </si>
  <si>
    <t>ハ又はニを算定する場合</t>
    <rPh sb="1" eb="2">
      <t>マタ</t>
    </rPh>
    <phoneticPr fontId="8"/>
  </si>
  <si>
    <t>(3)退所時相談援助加算</t>
    <rPh sb="3" eb="4">
      <t>タイ</t>
    </rPh>
    <rPh sb="4" eb="5">
      <t>ショ</t>
    </rPh>
    <rPh sb="5" eb="6">
      <t>ジ</t>
    </rPh>
    <rPh sb="6" eb="8">
      <t>ソウダン</t>
    </rPh>
    <rPh sb="8" eb="10">
      <t>エンジョ</t>
    </rPh>
    <rPh sb="10" eb="12">
      <t>カサン</t>
    </rPh>
    <phoneticPr fontId="8"/>
  </si>
  <si>
    <t>(4)退所前連携加算</t>
    <rPh sb="3" eb="4">
      <t>タイ</t>
    </rPh>
    <rPh sb="4" eb="5">
      <t>ショ</t>
    </rPh>
    <rPh sb="5" eb="6">
      <t>マエ</t>
    </rPh>
    <rPh sb="6" eb="8">
      <t>レンケイ</t>
    </rPh>
    <rPh sb="8" eb="10">
      <t>カサン</t>
    </rPh>
    <phoneticPr fontId="8"/>
  </si>
  <si>
    <t>末期の悪性腫瘍等により医療保険の訪問看護が行われる場合の減算</t>
    <phoneticPr fontId="8"/>
  </si>
  <si>
    <t>特別の指示により頻回に医療保険の訪問看護が行われる場合の減算</t>
    <phoneticPr fontId="8"/>
  </si>
  <si>
    <t>要支援２</t>
    <phoneticPr fontId="8"/>
  </si>
  <si>
    <t>介護老人福祉施設</t>
    <phoneticPr fontId="8"/>
  </si>
  <si>
    <t>夜間看護体制加算</t>
  </si>
  <si>
    <t>ロ 短期利用地域密着型特定施設入居者生活介護費</t>
    <rPh sb="2" eb="4">
      <t>タンキ</t>
    </rPh>
    <rPh sb="4" eb="6">
      <t>リヨウ</t>
    </rPh>
    <rPh sb="16" eb="17">
      <t>キョ</t>
    </rPh>
    <phoneticPr fontId="8"/>
  </si>
  <si>
    <t>短期地域特定施設生活介護２</t>
  </si>
  <si>
    <t>短期地域特定施設生活介護３</t>
  </si>
  <si>
    <t>短期地域特定施設生活介護４</t>
  </si>
  <si>
    <t>短期地域特定施設生活介護５</t>
  </si>
  <si>
    <t>単位</t>
    <rPh sb="0" eb="2">
      <t>タンイ</t>
    </rPh>
    <phoneticPr fontId="8"/>
  </si>
  <si>
    <t>認知症通所介護Ⅰⅱ１１</t>
  </si>
  <si>
    <t>認知症通所介護Ⅰⅱ１２</t>
  </si>
  <si>
    <t>認知症通所介護Ⅰⅱ１３</t>
  </si>
  <si>
    <t>認知症通所介護Ⅰⅱ１４</t>
  </si>
  <si>
    <t>認知症通所介護Ⅰⅱ１５</t>
  </si>
  <si>
    <t>認知症通所介護Ⅰⅱ２１</t>
  </si>
  <si>
    <t>認知症通所介護Ⅰⅱ２２</t>
  </si>
  <si>
    <t>認知症通所介護Ⅰⅱ２３</t>
  </si>
  <si>
    <t>認知症通所介護Ⅰⅱ２４</t>
  </si>
  <si>
    <t>認知症通所介護Ⅰⅱ２５</t>
  </si>
  <si>
    <t>認知症通所介護Ⅰⅱ３１</t>
  </si>
  <si>
    <t>認知症通所介護Ⅰⅱ３２</t>
  </si>
  <si>
    <t>認知症通所介護Ⅰⅱ３３</t>
  </si>
  <si>
    <t>認知症通所介護Ⅰⅱ３４</t>
  </si>
  <si>
    <t>認知症通所介護Ⅰⅱ３５</t>
  </si>
  <si>
    <t>認知症通所介護Ⅱ１１</t>
  </si>
  <si>
    <t>認知症通所介護Ⅱ１２</t>
  </si>
  <si>
    <t>認知症通所介護Ⅱ１３</t>
  </si>
  <si>
    <t>認知症通所介護Ⅱ１４</t>
  </si>
  <si>
    <t>認知症通所介護Ⅱ１５</t>
  </si>
  <si>
    <t>認知症通所介護Ⅱ２１</t>
  </si>
  <si>
    <t>認知症通所介護Ⅱ２２</t>
  </si>
  <si>
    <t>認知症通所介護Ⅱ２３</t>
  </si>
  <si>
    <t>認知症通所介護Ⅱ２４</t>
  </si>
  <si>
    <t>認知症通所介護Ⅱ２５</t>
  </si>
  <si>
    <t>単位加算</t>
    <rPh sb="2" eb="4">
      <t>カサン</t>
    </rPh>
    <phoneticPr fontId="8"/>
  </si>
  <si>
    <t>基本夜間訪問Ⅰ市町村独自加算４</t>
  </si>
  <si>
    <t>基本夜間訪問Ⅰ市町村独自加算５</t>
  </si>
  <si>
    <t>基本夜間訪問Ⅰ市町村独自加算６</t>
  </si>
  <si>
    <t>夜間訪問介護Ⅱ市町村独自加算４</t>
    <rPh sb="4" eb="6">
      <t>カイゴ</t>
    </rPh>
    <phoneticPr fontId="8"/>
  </si>
  <si>
    <t>夜間訪問介護Ⅱ市町村独自加算５</t>
    <rPh sb="4" eb="6">
      <t>カイゴ</t>
    </rPh>
    <phoneticPr fontId="8"/>
  </si>
  <si>
    <t>夜間訪問介護Ⅱ市町村独自加算６</t>
    <rPh sb="4" eb="6">
      <t>カイゴ</t>
    </rPh>
    <phoneticPr fontId="8"/>
  </si>
  <si>
    <t>小規模多機能型市町村独自加算４</t>
    <rPh sb="7" eb="10">
      <t>シチョウソン</t>
    </rPh>
    <rPh sb="10" eb="12">
      <t>ドクジ</t>
    </rPh>
    <rPh sb="12" eb="14">
      <t>カサン</t>
    </rPh>
    <phoneticPr fontId="8"/>
  </si>
  <si>
    <t>小規模多機能型市町村独自加算５</t>
    <rPh sb="7" eb="10">
      <t>シチョウソン</t>
    </rPh>
    <rPh sb="10" eb="12">
      <t>ドクジ</t>
    </rPh>
    <rPh sb="12" eb="14">
      <t>カサン</t>
    </rPh>
    <phoneticPr fontId="8"/>
  </si>
  <si>
    <t>小規模多機能型市町村独自加算６</t>
    <rPh sb="7" eb="10">
      <t>シチョウソン</t>
    </rPh>
    <rPh sb="10" eb="12">
      <t>ドクジ</t>
    </rPh>
    <rPh sb="12" eb="14">
      <t>カサン</t>
    </rPh>
    <phoneticPr fontId="8"/>
  </si>
  <si>
    <t>小規模多機能型市町村独自加算７</t>
    <rPh sb="7" eb="10">
      <t>シチョウソン</t>
    </rPh>
    <rPh sb="10" eb="12">
      <t>ドクジ</t>
    </rPh>
    <rPh sb="12" eb="14">
      <t>カサン</t>
    </rPh>
    <phoneticPr fontId="8"/>
  </si>
  <si>
    <t>小規模多機能型市町村独自加算８</t>
    <rPh sb="7" eb="10">
      <t>シチョウソン</t>
    </rPh>
    <rPh sb="10" eb="12">
      <t>ドクジ</t>
    </rPh>
    <rPh sb="12" eb="14">
      <t>カサン</t>
    </rPh>
    <phoneticPr fontId="8"/>
  </si>
  <si>
    <t>小規模多機能型市町村独自加算９</t>
    <rPh sb="7" eb="10">
      <t>シチョウソン</t>
    </rPh>
    <rPh sb="10" eb="12">
      <t>ドクジ</t>
    </rPh>
    <rPh sb="12" eb="14">
      <t>カサン</t>
    </rPh>
    <phoneticPr fontId="8"/>
  </si>
  <si>
    <t>小規模多機能型市町村独自加算１０</t>
    <rPh sb="7" eb="10">
      <t>シチョウソン</t>
    </rPh>
    <rPh sb="10" eb="12">
      <t>ドクジ</t>
    </rPh>
    <rPh sb="12" eb="14">
      <t>カサン</t>
    </rPh>
    <phoneticPr fontId="8"/>
  </si>
  <si>
    <t>夜間訪問介護Ⅰ基本</t>
    <rPh sb="0" eb="2">
      <t>ヤカン</t>
    </rPh>
    <rPh sb="2" eb="4">
      <t>ホウモン</t>
    </rPh>
    <rPh sb="7" eb="9">
      <t>キホン</t>
    </rPh>
    <phoneticPr fontId="8"/>
  </si>
  <si>
    <t>基本夜間対応型訪問介護費</t>
    <rPh sb="0" eb="2">
      <t>キホン</t>
    </rPh>
    <rPh sb="2" eb="4">
      <t>ヤカン</t>
    </rPh>
    <rPh sb="4" eb="6">
      <t>タイオウ</t>
    </rPh>
    <rPh sb="6" eb="7">
      <t>カタ</t>
    </rPh>
    <rPh sb="7" eb="9">
      <t>ホウモン</t>
    </rPh>
    <rPh sb="9" eb="11">
      <t>カイゴ</t>
    </rPh>
    <rPh sb="11" eb="12">
      <t>ヒ</t>
    </rPh>
    <phoneticPr fontId="8"/>
  </si>
  <si>
    <t>地福祉施設認知症緊急対応加算</t>
    <rPh sb="5" eb="8">
      <t>ニンチショウ</t>
    </rPh>
    <rPh sb="8" eb="10">
      <t>キンキュウ</t>
    </rPh>
    <rPh sb="10" eb="12">
      <t>タイオウ</t>
    </rPh>
    <rPh sb="12" eb="14">
      <t>カサン</t>
    </rPh>
    <phoneticPr fontId="8"/>
  </si>
  <si>
    <t>１　定期巡回・随時対応型訪問介護看護サービスコード表</t>
    <rPh sb="2" eb="4">
      <t>テイキ</t>
    </rPh>
    <rPh sb="4" eb="6">
      <t>ジュンカイ</t>
    </rPh>
    <rPh sb="7" eb="9">
      <t>ズイジ</t>
    </rPh>
    <rPh sb="9" eb="12">
      <t>タイオウガタ</t>
    </rPh>
    <rPh sb="12" eb="14">
      <t>ホウモン</t>
    </rPh>
    <rPh sb="14" eb="16">
      <t>カイゴ</t>
    </rPh>
    <rPh sb="16" eb="18">
      <t>カンゴ</t>
    </rPh>
    <rPh sb="25" eb="26">
      <t>ヒョウ</t>
    </rPh>
    <phoneticPr fontId="8"/>
  </si>
  <si>
    <t>　１　定期巡回・随時対応型訪問介護看護サービスコード表</t>
    <rPh sb="3" eb="5">
      <t>テイキ</t>
    </rPh>
    <rPh sb="5" eb="7">
      <t>ジュンカイ</t>
    </rPh>
    <rPh sb="8" eb="10">
      <t>ズイジ</t>
    </rPh>
    <rPh sb="10" eb="13">
      <t>タイオウガタ</t>
    </rPh>
    <rPh sb="13" eb="15">
      <t>ホウモン</t>
    </rPh>
    <rPh sb="15" eb="17">
      <t>カイゴ</t>
    </rPh>
    <rPh sb="17" eb="19">
      <t>カンゴ</t>
    </rPh>
    <rPh sb="26" eb="27">
      <t>ヒョウ</t>
    </rPh>
    <phoneticPr fontId="8"/>
  </si>
  <si>
    <t>准看護師の場合</t>
    <rPh sb="0" eb="1">
      <t>ジュン</t>
    </rPh>
    <rPh sb="1" eb="4">
      <t>カンゴシ</t>
    </rPh>
    <rPh sb="5" eb="7">
      <t>バアイ</t>
    </rPh>
    <phoneticPr fontId="8"/>
  </si>
  <si>
    <t>特別地域訪問看護加算</t>
    <rPh sb="0" eb="2">
      <t>トクベツ</t>
    </rPh>
    <rPh sb="2" eb="4">
      <t>チイキ</t>
    </rPh>
    <rPh sb="4" eb="8">
      <t>ホウモンカンゴ</t>
    </rPh>
    <rPh sb="8" eb="10">
      <t>カサン</t>
    </rPh>
    <phoneticPr fontId="8"/>
  </si>
  <si>
    <t>所定単位数の</t>
  </si>
  <si>
    <t>地福祉施設Ⅰ１・定超</t>
  </si>
  <si>
    <t>地福祉施設Ⅰ１・夜減・定超</t>
  </si>
  <si>
    <t>１日につき</t>
  </si>
  <si>
    <t>地福祉施設準ユニットケア加算</t>
    <rPh sb="1" eb="3">
      <t>フクシ</t>
    </rPh>
    <rPh sb="3" eb="5">
      <t>シセツ</t>
    </rPh>
    <rPh sb="5" eb="6">
      <t>ジュン</t>
    </rPh>
    <rPh sb="12" eb="14">
      <t>カサン</t>
    </rPh>
    <phoneticPr fontId="8"/>
  </si>
  <si>
    <t>地福祉施設経口維持加算Ⅰ</t>
    <rPh sb="0" eb="1">
      <t>チ</t>
    </rPh>
    <rPh sb="1" eb="3">
      <t>フクシ</t>
    </rPh>
    <rPh sb="3" eb="5">
      <t>シセツ</t>
    </rPh>
    <rPh sb="5" eb="7">
      <t>ケイコウ</t>
    </rPh>
    <rPh sb="7" eb="9">
      <t>イジ</t>
    </rPh>
    <rPh sb="9" eb="11">
      <t>カサン</t>
    </rPh>
    <phoneticPr fontId="8"/>
  </si>
  <si>
    <t>地福祉施設経口維持加算Ⅱ</t>
    <rPh sb="0" eb="1">
      <t>チ</t>
    </rPh>
    <rPh sb="1" eb="3">
      <t>フクシ</t>
    </rPh>
    <rPh sb="3" eb="5">
      <t>シセツ</t>
    </rPh>
    <rPh sb="5" eb="7">
      <t>ケイコウ</t>
    </rPh>
    <rPh sb="7" eb="9">
      <t>イジ</t>
    </rPh>
    <rPh sb="9" eb="11">
      <t>カサン</t>
    </rPh>
    <phoneticPr fontId="8"/>
  </si>
  <si>
    <t>地福祉施設在宅入所相互利用加算</t>
    <rPh sb="1" eb="3">
      <t>フクシ</t>
    </rPh>
    <rPh sb="3" eb="5">
      <t>シセツ</t>
    </rPh>
    <rPh sb="5" eb="7">
      <t>ザイタク</t>
    </rPh>
    <rPh sb="7" eb="9">
      <t>ニュウショ</t>
    </rPh>
    <rPh sb="9" eb="11">
      <t>ソウゴ</t>
    </rPh>
    <rPh sb="11" eb="13">
      <t>リヨウ</t>
    </rPh>
    <rPh sb="13" eb="15">
      <t>カサン</t>
    </rPh>
    <phoneticPr fontId="8"/>
  </si>
  <si>
    <t>地経福祉施設Ⅰ１・定超</t>
  </si>
  <si>
    <t>地経福祉施設Ⅰ１・夜減・定超</t>
  </si>
  <si>
    <t>地経福祉施設Ⅰ２・定超</t>
  </si>
  <si>
    <t>地経福祉施設Ⅰ２・夜減・定超</t>
  </si>
  <si>
    <t>地経福祉施設Ⅰ３・定超</t>
  </si>
  <si>
    <t>地経福祉施設Ⅰ３・夜減・定超</t>
  </si>
  <si>
    <t>地経福祉施設Ⅰ４・定超</t>
  </si>
  <si>
    <t>地経福祉施設Ⅰ４・夜減・定超</t>
  </si>
  <si>
    <t>地経福祉施設Ⅰ５・定超</t>
  </si>
  <si>
    <t>地経福祉施設Ⅰ５・夜減・定超</t>
  </si>
  <si>
    <t>(1)経口維持加算(Ⅰ)</t>
    <rPh sb="3" eb="5">
      <t>ケイコウ</t>
    </rPh>
    <rPh sb="5" eb="7">
      <t>イジ</t>
    </rPh>
    <rPh sb="7" eb="9">
      <t>カサン</t>
    </rPh>
    <phoneticPr fontId="8"/>
  </si>
  <si>
    <t>(2)経口維持加算(Ⅱ)</t>
    <rPh sb="3" eb="5">
      <t>ケイコウ</t>
    </rPh>
    <rPh sb="5" eb="7">
      <t>イジ</t>
    </rPh>
    <rPh sb="7" eb="9">
      <t>カサン</t>
    </rPh>
    <phoneticPr fontId="8"/>
  </si>
  <si>
    <t>個別機能訓練加算</t>
    <rPh sb="0" eb="2">
      <t>コベツ</t>
    </rPh>
    <rPh sb="2" eb="4">
      <t>キノウ</t>
    </rPh>
    <rPh sb="4" eb="6">
      <t>クンレン</t>
    </rPh>
    <rPh sb="6" eb="8">
      <t>カサン</t>
    </rPh>
    <phoneticPr fontId="8"/>
  </si>
  <si>
    <t>定員超過の場合</t>
    <rPh sb="0" eb="2">
      <t>テイイン</t>
    </rPh>
    <rPh sb="2" eb="4">
      <t>チョウカ</t>
    </rPh>
    <rPh sb="5" eb="7">
      <t>バアイ</t>
    </rPh>
    <phoneticPr fontId="8"/>
  </si>
  <si>
    <t>認知通所介護Ⅰⅰ１１・定超</t>
  </si>
  <si>
    <t>認知通所介護Ⅰⅰ１２・定超</t>
  </si>
  <si>
    <t>認知通所介護Ⅰⅰ１３・定超</t>
  </si>
  <si>
    <t>認知通所介護Ⅰⅰ１４・定超</t>
  </si>
  <si>
    <t>認知通所介護Ⅰⅰ１５・定超</t>
  </si>
  <si>
    <t>認知通所介護Ⅰⅰ２１・定超</t>
  </si>
  <si>
    <t>認知通所介護Ⅰⅰ２２・定超</t>
  </si>
  <si>
    <t>認知通所介護Ⅰⅰ２３・定超</t>
  </si>
  <si>
    <t>認知通所介護Ⅰⅰ２４・定超</t>
  </si>
  <si>
    <t>認知通所介護Ⅰⅰ２５・定超</t>
  </si>
  <si>
    <t>認知通所介護Ⅰⅰ３１・定超</t>
  </si>
  <si>
    <t>認知通所介護Ⅰⅰ３２・定超</t>
  </si>
  <si>
    <t>認知通所介護Ⅰⅰ３３・定超</t>
  </si>
  <si>
    <t>認知通所介護Ⅰⅰ３４・定超</t>
  </si>
  <si>
    <t>認知通所介護Ⅰⅰ３５・定超</t>
  </si>
  <si>
    <t>予小多機能サービス提供体制加算Ⅱ</t>
    <rPh sb="9" eb="11">
      <t>テイキョウ</t>
    </rPh>
    <rPh sb="11" eb="13">
      <t>タイセイ</t>
    </rPh>
    <rPh sb="13" eb="15">
      <t>カサン</t>
    </rPh>
    <phoneticPr fontId="8"/>
  </si>
  <si>
    <t>予小多機能サービス提供体制加算Ⅲ</t>
    <rPh sb="9" eb="11">
      <t>テイキョウ</t>
    </rPh>
    <rPh sb="11" eb="13">
      <t>タイセイ</t>
    </rPh>
    <rPh sb="13" eb="15">
      <t>カサン</t>
    </rPh>
    <phoneticPr fontId="8"/>
  </si>
  <si>
    <t>夜間訪問介護Ⅱ・日割</t>
    <rPh sb="0" eb="2">
      <t>ヤカン</t>
    </rPh>
    <rPh sb="2" eb="4">
      <t>ホウモン</t>
    </rPh>
    <rPh sb="4" eb="6">
      <t>カイゴ</t>
    </rPh>
    <rPh sb="8" eb="10">
      <t>ヒワリ</t>
    </rPh>
    <phoneticPr fontId="8"/>
  </si>
  <si>
    <t>認知症共同生活介護Ⅰ１・夜減</t>
  </si>
  <si>
    <t>認知症共同生活介護Ⅰ２・夜減</t>
  </si>
  <si>
    <t>認知症共同生活介護Ⅰ３</t>
  </si>
  <si>
    <t>認知症共同生活介護Ⅰ３・夜減</t>
  </si>
  <si>
    <t>認知症共同生活介護Ⅰ４</t>
  </si>
  <si>
    <t>認知症共同生活介護Ⅰ４・夜減</t>
  </si>
  <si>
    <t>認知症共同生活介護Ⅰ５</t>
  </si>
  <si>
    <t>認知症共同生活介護Ⅱ１</t>
  </si>
  <si>
    <t>認知症共同生活介護Ⅱ１・夜減</t>
  </si>
  <si>
    <t>認知症共同生活介護Ⅱ２</t>
  </si>
  <si>
    <t>認知症共同生活介護Ⅱ２・夜減</t>
  </si>
  <si>
    <t>認知症共同生活介護Ⅱ３</t>
  </si>
  <si>
    <t>認知症共同生活介護Ⅱ３・夜減</t>
  </si>
  <si>
    <t>認知症共同生活介護Ⅱ４</t>
  </si>
  <si>
    <t>認知症共同生活介護Ⅱ４・夜減</t>
  </si>
  <si>
    <t>認知症共同生活介護Ⅱ５</t>
  </si>
  <si>
    <t>認知症共同生活介護Ⅱ５・夜減</t>
  </si>
  <si>
    <t>認知症対応型看取り介護加算２</t>
    <rPh sb="0" eb="2">
      <t>ニンチ</t>
    </rPh>
    <rPh sb="6" eb="8">
      <t>ミト</t>
    </rPh>
    <rPh sb="9" eb="11">
      <t>カイゴ</t>
    </rPh>
    <rPh sb="11" eb="13">
      <t>カサン</t>
    </rPh>
    <phoneticPr fontId="8"/>
  </si>
  <si>
    <t>短期共同生活介護Ⅱ３・欠</t>
    <rPh sb="0" eb="2">
      <t>タンキ</t>
    </rPh>
    <phoneticPr fontId="8"/>
  </si>
  <si>
    <t>予認知症対応型初期加算</t>
    <rPh sb="4" eb="6">
      <t>タイオウ</t>
    </rPh>
    <rPh sb="6" eb="7">
      <t>カタ</t>
    </rPh>
    <phoneticPr fontId="8"/>
  </si>
  <si>
    <t>地福祉施設若年性認知症受入加算</t>
    <rPh sb="5" eb="8">
      <t>ジャクネンセイ</t>
    </rPh>
    <rPh sb="8" eb="11">
      <t>ニンチショウ</t>
    </rPh>
    <rPh sb="11" eb="13">
      <t>ウケイレ</t>
    </rPh>
    <rPh sb="13" eb="15">
      <t>カサン</t>
    </rPh>
    <phoneticPr fontId="8"/>
  </si>
  <si>
    <t>　要支援１</t>
    <rPh sb="1" eb="2">
      <t>ヨウ</t>
    </rPh>
    <rPh sb="2" eb="4">
      <t>シエン</t>
    </rPh>
    <phoneticPr fontId="8"/>
  </si>
  <si>
    <t>単位数</t>
  </si>
  <si>
    <t>単位</t>
  </si>
  <si>
    <t>サービス内容略称</t>
    <rPh sb="4" eb="6">
      <t>ナイヨウ</t>
    </rPh>
    <rPh sb="6" eb="8">
      <t>リャクショウ</t>
    </rPh>
    <phoneticPr fontId="8"/>
  </si>
  <si>
    <t>算定項目</t>
    <rPh sb="0" eb="2">
      <t>サンテイ</t>
    </rPh>
    <rPh sb="2" eb="4">
      <t>コウモク</t>
    </rPh>
    <phoneticPr fontId="8"/>
  </si>
  <si>
    <t>合成</t>
    <rPh sb="0" eb="2">
      <t>ゴウセイ</t>
    </rPh>
    <phoneticPr fontId="8"/>
  </si>
  <si>
    <t>算定</t>
    <rPh sb="0" eb="2">
      <t>サンテイ</t>
    </rPh>
    <phoneticPr fontId="8"/>
  </si>
  <si>
    <t>種類</t>
    <rPh sb="0" eb="2">
      <t>シュルイ</t>
    </rPh>
    <phoneticPr fontId="8"/>
  </si>
  <si>
    <t>項目</t>
    <rPh sb="0" eb="2">
      <t>コウモク</t>
    </rPh>
    <phoneticPr fontId="8"/>
  </si>
  <si>
    <t>1回につき</t>
    <rPh sb="0" eb="2">
      <t>１カイ</t>
    </rPh>
    <phoneticPr fontId="8"/>
  </si>
  <si>
    <t>1月につき</t>
    <rPh sb="1" eb="2">
      <t>ガツ</t>
    </rPh>
    <phoneticPr fontId="8"/>
  </si>
  <si>
    <t>ロ　夜間対応型訪問介護費（Ⅱ）　</t>
    <rPh sb="2" eb="4">
      <t>ヤカン</t>
    </rPh>
    <rPh sb="4" eb="7">
      <t>タイオウガタ</t>
    </rPh>
    <rPh sb="7" eb="9">
      <t>ホウモン</t>
    </rPh>
    <rPh sb="9" eb="11">
      <t>カイゴ</t>
    </rPh>
    <rPh sb="11" eb="12">
      <t>ヒ</t>
    </rPh>
    <phoneticPr fontId="8"/>
  </si>
  <si>
    <t>イ　夜間対応型訪問介護費（Ⅰ）</t>
    <rPh sb="2" eb="4">
      <t>ヤカン</t>
    </rPh>
    <rPh sb="4" eb="7">
      <t>タイオウガタ</t>
    </rPh>
    <phoneticPr fontId="8"/>
  </si>
  <si>
    <t>夜間訪問介護Ⅱ</t>
    <rPh sb="0" eb="2">
      <t>ヤカン</t>
    </rPh>
    <rPh sb="2" eb="4">
      <t>ホウモン</t>
    </rPh>
    <rPh sb="4" eb="6">
      <t>カイゴ</t>
    </rPh>
    <phoneticPr fontId="8"/>
  </si>
  <si>
    <t>通所介護等利用時の
調整</t>
    <rPh sb="0" eb="2">
      <t>ツウショ</t>
    </rPh>
    <rPh sb="2" eb="5">
      <t>カイゴトウ</t>
    </rPh>
    <rPh sb="5" eb="7">
      <t>リヨウ</t>
    </rPh>
    <rPh sb="7" eb="8">
      <t>ジ</t>
    </rPh>
    <rPh sb="10" eb="12">
      <t>チョウセイ</t>
    </rPh>
    <phoneticPr fontId="8"/>
  </si>
  <si>
    <t>小規模多機能型市町村独自加算１１</t>
    <rPh sb="7" eb="10">
      <t>シチョウソン</t>
    </rPh>
    <rPh sb="10" eb="12">
      <t>ドクジ</t>
    </rPh>
    <rPh sb="12" eb="14">
      <t>カサン</t>
    </rPh>
    <phoneticPr fontId="8"/>
  </si>
  <si>
    <t>小規模多機能型市町村独自加算１２</t>
    <rPh sb="7" eb="10">
      <t>シチョウソン</t>
    </rPh>
    <rPh sb="10" eb="12">
      <t>ドクジ</t>
    </rPh>
    <rPh sb="12" eb="14">
      <t>カサン</t>
    </rPh>
    <phoneticPr fontId="8"/>
  </si>
  <si>
    <t>小規模多機能型市町村独自加算１３</t>
    <rPh sb="7" eb="10">
      <t>シチョウソン</t>
    </rPh>
    <rPh sb="10" eb="12">
      <t>ドクジ</t>
    </rPh>
    <rPh sb="12" eb="14">
      <t>カサン</t>
    </rPh>
    <phoneticPr fontId="8"/>
  </si>
  <si>
    <t>小規模多機能型市町村独自加算１４</t>
    <rPh sb="7" eb="10">
      <t>シチョウソン</t>
    </rPh>
    <rPh sb="10" eb="12">
      <t>ドクジ</t>
    </rPh>
    <rPh sb="12" eb="14">
      <t>カサン</t>
    </rPh>
    <phoneticPr fontId="8"/>
  </si>
  <si>
    <t>小規模多機能型市町村独自加算１５</t>
    <rPh sb="7" eb="10">
      <t>シチョウソン</t>
    </rPh>
    <rPh sb="10" eb="12">
      <t>ドクジ</t>
    </rPh>
    <rPh sb="12" eb="14">
      <t>カサン</t>
    </rPh>
    <phoneticPr fontId="8"/>
  </si>
  <si>
    <t>短期共同生活介護Ⅰ４・超</t>
    <rPh sb="0" eb="2">
      <t>タンキ</t>
    </rPh>
    <phoneticPr fontId="8"/>
  </si>
  <si>
    <t>短期共同生活介護Ⅰ４・夜減・超</t>
    <rPh sb="0" eb="2">
      <t>タンキ</t>
    </rPh>
    <phoneticPr fontId="8"/>
  </si>
  <si>
    <t>食費</t>
    <rPh sb="0" eb="2">
      <t>ショクヒ</t>
    </rPh>
    <phoneticPr fontId="8"/>
  </si>
  <si>
    <t>円</t>
    <rPh sb="0" eb="1">
      <t>エン</t>
    </rPh>
    <phoneticPr fontId="8"/>
  </si>
  <si>
    <t>地域福祉施設ユニット型個室</t>
    <rPh sb="10" eb="11">
      <t>カタ</t>
    </rPh>
    <rPh sb="11" eb="13">
      <t>コシツ</t>
    </rPh>
    <phoneticPr fontId="8"/>
  </si>
  <si>
    <t>居住費</t>
    <rPh sb="0" eb="2">
      <t>キョジュウ</t>
    </rPh>
    <rPh sb="2" eb="3">
      <t>ヒ</t>
    </rPh>
    <phoneticPr fontId="8"/>
  </si>
  <si>
    <t>ユニット型個室</t>
    <rPh sb="4" eb="5">
      <t>カタ</t>
    </rPh>
    <rPh sb="5" eb="7">
      <t>コシツ</t>
    </rPh>
    <phoneticPr fontId="8"/>
  </si>
  <si>
    <t>地域福祉施設従来型個室</t>
    <rPh sb="6" eb="8">
      <t>ジュウライ</t>
    </rPh>
    <rPh sb="8" eb="9">
      <t>カタ</t>
    </rPh>
    <rPh sb="9" eb="11">
      <t>コシツ</t>
    </rPh>
    <phoneticPr fontId="8"/>
  </si>
  <si>
    <t>従来型個室</t>
    <rPh sb="0" eb="2">
      <t>ジュウライ</t>
    </rPh>
    <rPh sb="2" eb="3">
      <t>カタ</t>
    </rPh>
    <rPh sb="3" eb="5">
      <t>コシツ</t>
    </rPh>
    <phoneticPr fontId="8"/>
  </si>
  <si>
    <t>地域福祉施設多床室</t>
    <rPh sb="6" eb="7">
      <t>タ</t>
    </rPh>
    <rPh sb="7" eb="8">
      <t>ショウ</t>
    </rPh>
    <rPh sb="8" eb="9">
      <t>シツ</t>
    </rPh>
    <phoneticPr fontId="8"/>
  </si>
  <si>
    <t>多床室</t>
    <rPh sb="0" eb="1">
      <t>タ</t>
    </rPh>
    <rPh sb="1" eb="2">
      <t>ショウ</t>
    </rPh>
    <rPh sb="2" eb="3">
      <t>シツ</t>
    </rPh>
    <phoneticPr fontId="8"/>
  </si>
  <si>
    <t>日割計算の場合</t>
    <rPh sb="0" eb="2">
      <t>ヒワリ</t>
    </rPh>
    <rPh sb="2" eb="4">
      <t>ケイサン</t>
    </rPh>
    <rPh sb="5" eb="7">
      <t>バアイ</t>
    </rPh>
    <phoneticPr fontId="8"/>
  </si>
  <si>
    <t xml:space="preserve"> 要介護１</t>
    <rPh sb="2" eb="4">
      <t>カイゴ</t>
    </rPh>
    <phoneticPr fontId="8"/>
  </si>
  <si>
    <t>＜従来型個室＞</t>
    <rPh sb="1" eb="4">
      <t>ジュウライガタ</t>
    </rPh>
    <rPh sb="4" eb="6">
      <t>コシツ</t>
    </rPh>
    <phoneticPr fontId="8"/>
  </si>
  <si>
    <t>　３　介護予防認知症対応型共同生活介護サービスコード表</t>
    <rPh sb="3" eb="5">
      <t>カイゴ</t>
    </rPh>
    <rPh sb="5" eb="7">
      <t>ヨボウ</t>
    </rPh>
    <rPh sb="7" eb="9">
      <t>ニンチ</t>
    </rPh>
    <rPh sb="9" eb="10">
      <t>ショウ</t>
    </rPh>
    <rPh sb="10" eb="13">
      <t>タイオウガタ</t>
    </rPh>
    <rPh sb="13" eb="15">
      <t>キョウドウ</t>
    </rPh>
    <rPh sb="15" eb="17">
      <t>セイカツ</t>
    </rPh>
    <rPh sb="17" eb="19">
      <t>カイゴ</t>
    </rPh>
    <rPh sb="26" eb="27">
      <t>ヒョウ</t>
    </rPh>
    <phoneticPr fontId="8"/>
  </si>
  <si>
    <t>３　介護予防認知症対応型共同生活介護サービスコード表</t>
    <rPh sb="2" eb="4">
      <t>カイゴ</t>
    </rPh>
    <rPh sb="4" eb="6">
      <t>ヨボウ</t>
    </rPh>
    <rPh sb="6" eb="8">
      <t>ニンチ</t>
    </rPh>
    <rPh sb="8" eb="9">
      <t>ショウ</t>
    </rPh>
    <rPh sb="9" eb="12">
      <t>タイオウガタ</t>
    </rPh>
    <rPh sb="12" eb="14">
      <t>キョウドウ</t>
    </rPh>
    <rPh sb="14" eb="16">
      <t>セイカツ</t>
    </rPh>
    <rPh sb="16" eb="18">
      <t>カイゴ</t>
    </rPh>
    <rPh sb="25" eb="26">
      <t>ヒョウ</t>
    </rPh>
    <phoneticPr fontId="8"/>
  </si>
  <si>
    <t>ユニットケア体制未整備減算</t>
    <rPh sb="6" eb="8">
      <t>タイセイ</t>
    </rPh>
    <rPh sb="8" eb="11">
      <t>ミセイビ</t>
    </rPh>
    <rPh sb="11" eb="13">
      <t>ゲンザン</t>
    </rPh>
    <phoneticPr fontId="8"/>
  </si>
  <si>
    <t>単位減算</t>
    <rPh sb="2" eb="4">
      <t>ゲンサン</t>
    </rPh>
    <phoneticPr fontId="8"/>
  </si>
  <si>
    <t>地福祉施設常勤医師配置加算</t>
    <rPh sb="1" eb="3">
      <t>フクシ</t>
    </rPh>
    <rPh sb="3" eb="5">
      <t>シセツ</t>
    </rPh>
    <rPh sb="9" eb="11">
      <t>ハイチ</t>
    </rPh>
    <phoneticPr fontId="8"/>
  </si>
  <si>
    <t>[脚注]</t>
    <rPh sb="1" eb="3">
      <t>キャクチュウ</t>
    </rPh>
    <phoneticPr fontId="8"/>
  </si>
  <si>
    <t>１．単位数算定記号の説明</t>
    <rPh sb="2" eb="5">
      <t>タンイスウ</t>
    </rPh>
    <rPh sb="5" eb="7">
      <t>サンテイ</t>
    </rPh>
    <rPh sb="7" eb="9">
      <t>キゴウ</t>
    </rPh>
    <rPh sb="10" eb="12">
      <t>セツメイ</t>
    </rPh>
    <phoneticPr fontId="8"/>
  </si>
  <si>
    <t>所定単位数　＋　○○単位</t>
    <rPh sb="0" eb="2">
      <t>ショテイ</t>
    </rPh>
    <rPh sb="2" eb="5">
      <t>タンイスウ</t>
    </rPh>
    <rPh sb="10" eb="12">
      <t>タンイ</t>
    </rPh>
    <phoneticPr fontId="8"/>
  </si>
  <si>
    <t>所定単位数　－　○○単位</t>
    <rPh sb="0" eb="2">
      <t>ショテイ</t>
    </rPh>
    <rPh sb="2" eb="5">
      <t>タンイスウ</t>
    </rPh>
    <rPh sb="10" eb="12">
      <t>タンイ</t>
    </rPh>
    <phoneticPr fontId="8"/>
  </si>
  <si>
    <t>所定単位数　×　○○／１００</t>
    <rPh sb="0" eb="2">
      <t>ショテイ</t>
    </rPh>
    <rPh sb="2" eb="5">
      <t>タンイスウ</t>
    </rPh>
    <phoneticPr fontId="8"/>
  </si>
  <si>
    <t>○○％加算</t>
    <rPh sb="3" eb="5">
      <t>カサン</t>
    </rPh>
    <phoneticPr fontId="8"/>
  </si>
  <si>
    <t>所定単位数　＋　所定単位数　×　○○／１００</t>
    <rPh sb="0" eb="2">
      <t>ショテイ</t>
    </rPh>
    <rPh sb="2" eb="5">
      <t>タンイスウ</t>
    </rPh>
    <rPh sb="8" eb="10">
      <t>ショテイ</t>
    </rPh>
    <rPh sb="10" eb="13">
      <t>タンイスウ</t>
    </rPh>
    <phoneticPr fontId="8"/>
  </si>
  <si>
    <t>地域密着型サービス</t>
    <rPh sb="0" eb="2">
      <t>チイキ</t>
    </rPh>
    <rPh sb="2" eb="4">
      <t>ミッチャク</t>
    </rPh>
    <rPh sb="4" eb="5">
      <t>カタ</t>
    </rPh>
    <phoneticPr fontId="8"/>
  </si>
  <si>
    <t>　１　介護予防認知症対応型通所介護サービスコード表</t>
    <rPh sb="3" eb="5">
      <t>カイゴ</t>
    </rPh>
    <rPh sb="5" eb="7">
      <t>ヨボウ</t>
    </rPh>
    <rPh sb="7" eb="10">
      <t>ニンチショウ</t>
    </rPh>
    <rPh sb="10" eb="13">
      <t>タイオウガタ</t>
    </rPh>
    <rPh sb="13" eb="15">
      <t>ツウショ</t>
    </rPh>
    <rPh sb="15" eb="17">
      <t>カイゴ</t>
    </rPh>
    <phoneticPr fontId="8"/>
  </si>
  <si>
    <t>　２　介護予防小規模多機能型居宅介護サービスコード表</t>
    <rPh sb="3" eb="5">
      <t>カイゴ</t>
    </rPh>
    <rPh sb="5" eb="7">
      <t>ヨボウ</t>
    </rPh>
    <rPh sb="7" eb="10">
      <t>ショウキボ</t>
    </rPh>
    <rPh sb="10" eb="13">
      <t>タキノウ</t>
    </rPh>
    <rPh sb="13" eb="14">
      <t>ガタ</t>
    </rPh>
    <rPh sb="14" eb="16">
      <t>キョタク</t>
    </rPh>
    <rPh sb="16" eb="18">
      <t>カイゴ</t>
    </rPh>
    <phoneticPr fontId="8"/>
  </si>
  <si>
    <t>Ⅰ　地域密着型サービスコード</t>
    <rPh sb="2" eb="4">
      <t>チイキ</t>
    </rPh>
    <rPh sb="4" eb="7">
      <t>ミッチャクガタ</t>
    </rPh>
    <phoneticPr fontId="8"/>
  </si>
  <si>
    <t>認知通所介護Ⅰⅱ２５・人欠</t>
  </si>
  <si>
    <t>認知通所介護Ⅱ１１・人欠</t>
  </si>
  <si>
    <t>認知通所介護Ⅱ１２・人欠</t>
  </si>
  <si>
    <t>認知通所介護Ⅱ１３・人欠</t>
  </si>
  <si>
    <t>認知通所介護Ⅱ１４・人欠</t>
  </si>
  <si>
    <t>認知通所介護Ⅱ１５・人欠</t>
  </si>
  <si>
    <t>認知通所介護Ⅱ２１・人欠</t>
  </si>
  <si>
    <t>認知通所介護Ⅱ２２・人欠</t>
  </si>
  <si>
    <t>認知通所介護Ⅱ２３・人欠</t>
  </si>
  <si>
    <t>認知通所介護Ⅱ２４・人欠</t>
  </si>
  <si>
    <t>認知通所介護Ⅱ２５・人欠</t>
  </si>
  <si>
    <t>認知通所介護Ⅱ３１・人欠</t>
  </si>
  <si>
    <t>認知通所介護Ⅱ３２・人欠</t>
  </si>
  <si>
    <t>認知通所介護Ⅱ３３・人欠</t>
  </si>
  <si>
    <t>(1) 特別管理加算（Ⅰ）</t>
    <rPh sb="4" eb="6">
      <t>トクベツ</t>
    </rPh>
    <rPh sb="6" eb="8">
      <t>カンリ</t>
    </rPh>
    <rPh sb="8" eb="10">
      <t>カサン</t>
    </rPh>
    <phoneticPr fontId="8"/>
  </si>
  <si>
    <t>(2) 特別管理加算（Ⅱ）</t>
    <rPh sb="4" eb="6">
      <t>トクベツ</t>
    </rPh>
    <rPh sb="6" eb="8">
      <t>カンリ</t>
    </rPh>
    <rPh sb="8" eb="10">
      <t>カサン</t>
    </rPh>
    <phoneticPr fontId="8"/>
  </si>
  <si>
    <t>認知通所介護Ⅱ３４・人欠</t>
  </si>
  <si>
    <t>認知通所介護Ⅱ３５・人欠</t>
  </si>
  <si>
    <t>1日につき</t>
    <rPh sb="1" eb="2">
      <t>ニチ</t>
    </rPh>
    <phoneticPr fontId="8"/>
  </si>
  <si>
    <t>夜勤の勤務条件に関する基準を満たさない場合</t>
    <rPh sb="0" eb="2">
      <t>ヤキン</t>
    </rPh>
    <phoneticPr fontId="8"/>
  </si>
  <si>
    <t>　要介護１</t>
    <rPh sb="1" eb="4">
      <t>ヨウカイゴ</t>
    </rPh>
    <phoneticPr fontId="8"/>
  </si>
  <si>
    <t>　要介護２</t>
    <rPh sb="1" eb="4">
      <t>ヨウカイゴ</t>
    </rPh>
    <phoneticPr fontId="8"/>
  </si>
  <si>
    <t>　要介護３</t>
    <rPh sb="1" eb="4">
      <t>ヨウカイゴ</t>
    </rPh>
    <phoneticPr fontId="8"/>
  </si>
  <si>
    <t>　要介護４</t>
    <rPh sb="1" eb="4">
      <t>ヨウカイゴ</t>
    </rPh>
    <phoneticPr fontId="8"/>
  </si>
  <si>
    <t>　要介護５</t>
    <rPh sb="1" eb="4">
      <t>ヨウカイゴ</t>
    </rPh>
    <phoneticPr fontId="8"/>
  </si>
  <si>
    <t>小規模多機能型居宅介護初期加算</t>
    <rPh sb="3" eb="7">
      <t>タキノウガタ</t>
    </rPh>
    <rPh sb="11" eb="13">
      <t>ショキ</t>
    </rPh>
    <phoneticPr fontId="8"/>
  </si>
  <si>
    <t>定員超過の場合</t>
  </si>
  <si>
    <t>1日につき</t>
  </si>
  <si>
    <t>1回につき</t>
    <rPh sb="1" eb="2">
      <t>カイ</t>
    </rPh>
    <phoneticPr fontId="8"/>
  </si>
  <si>
    <t>小規模多機能型市町村独自加算２０</t>
    <rPh sb="7" eb="10">
      <t>シチョウソン</t>
    </rPh>
    <rPh sb="10" eb="12">
      <t>ドクジ</t>
    </rPh>
    <rPh sb="12" eb="14">
      <t>カサン</t>
    </rPh>
    <phoneticPr fontId="8"/>
  </si>
  <si>
    <t>小多機能市町村独自加算１１日割</t>
    <rPh sb="4" eb="7">
      <t>シチョウソン</t>
    </rPh>
    <rPh sb="7" eb="9">
      <t>ドクジ</t>
    </rPh>
    <rPh sb="9" eb="11">
      <t>カサン</t>
    </rPh>
    <phoneticPr fontId="8"/>
  </si>
  <si>
    <t>小多機能市町村独自加算１２日割</t>
    <rPh sb="4" eb="7">
      <t>シチョウソン</t>
    </rPh>
    <rPh sb="7" eb="9">
      <t>ドクジ</t>
    </rPh>
    <rPh sb="9" eb="11">
      <t>カサン</t>
    </rPh>
    <phoneticPr fontId="8"/>
  </si>
  <si>
    <t>小多機能市町村独自加算１３日割</t>
    <rPh sb="4" eb="7">
      <t>シチョウソン</t>
    </rPh>
    <rPh sb="7" eb="9">
      <t>ドクジ</t>
    </rPh>
    <rPh sb="9" eb="11">
      <t>カサン</t>
    </rPh>
    <phoneticPr fontId="8"/>
  </si>
  <si>
    <t>小多機能市町村独自加算１４日割</t>
    <rPh sb="4" eb="7">
      <t>シチョウソン</t>
    </rPh>
    <rPh sb="7" eb="9">
      <t>ドクジ</t>
    </rPh>
    <rPh sb="9" eb="11">
      <t>カサン</t>
    </rPh>
    <phoneticPr fontId="8"/>
  </si>
  <si>
    <t>小多機能市町村独自加算１５日割</t>
    <rPh sb="4" eb="7">
      <t>シチョウソン</t>
    </rPh>
    <rPh sb="7" eb="9">
      <t>ドクジ</t>
    </rPh>
    <rPh sb="9" eb="11">
      <t>カサン</t>
    </rPh>
    <phoneticPr fontId="8"/>
  </si>
  <si>
    <t>小多機能市町村独自加算１６日割</t>
    <rPh sb="4" eb="7">
      <t>シチョウソン</t>
    </rPh>
    <rPh sb="7" eb="9">
      <t>ドクジ</t>
    </rPh>
    <rPh sb="9" eb="11">
      <t>カサン</t>
    </rPh>
    <phoneticPr fontId="8"/>
  </si>
  <si>
    <t>小多機能市町村独自加算１７日割</t>
    <rPh sb="4" eb="7">
      <t>シチョウソン</t>
    </rPh>
    <rPh sb="7" eb="9">
      <t>ドクジ</t>
    </rPh>
    <rPh sb="9" eb="11">
      <t>カサン</t>
    </rPh>
    <phoneticPr fontId="8"/>
  </si>
  <si>
    <t>小多機能市町村独自加算１８日割</t>
    <rPh sb="4" eb="7">
      <t>シチョウソン</t>
    </rPh>
    <rPh sb="7" eb="9">
      <t>ドクジ</t>
    </rPh>
    <rPh sb="9" eb="11">
      <t>カサン</t>
    </rPh>
    <phoneticPr fontId="8"/>
  </si>
  <si>
    <t>小多機能市町村独自加算１９日割</t>
    <rPh sb="4" eb="7">
      <t>シチョウソン</t>
    </rPh>
    <rPh sb="7" eb="9">
      <t>ドクジ</t>
    </rPh>
    <rPh sb="9" eb="11">
      <t>カサン</t>
    </rPh>
    <phoneticPr fontId="8"/>
  </si>
  <si>
    <t>小多機能市町村独自加算２０日割</t>
    <rPh sb="4" eb="7">
      <t>シチョウソン</t>
    </rPh>
    <rPh sb="7" eb="9">
      <t>ドクジ</t>
    </rPh>
    <rPh sb="9" eb="11">
      <t>カサン</t>
    </rPh>
    <phoneticPr fontId="8"/>
  </si>
  <si>
    <t>定期巡回市町村独自加算１</t>
    <rPh sb="4" eb="7">
      <t>シチョウソン</t>
    </rPh>
    <rPh sb="7" eb="9">
      <t>ドクジ</t>
    </rPh>
    <rPh sb="9" eb="11">
      <t>カサン</t>
    </rPh>
    <phoneticPr fontId="8"/>
  </si>
  <si>
    <t>定期巡回市町村独自加算２</t>
    <rPh sb="4" eb="7">
      <t>シチョウソン</t>
    </rPh>
    <rPh sb="7" eb="9">
      <t>ドクジ</t>
    </rPh>
    <rPh sb="9" eb="11">
      <t>カサン</t>
    </rPh>
    <phoneticPr fontId="8"/>
  </si>
  <si>
    <t>定期巡回市町村独自加算３</t>
    <rPh sb="4" eb="7">
      <t>シチョウソン</t>
    </rPh>
    <rPh sb="7" eb="9">
      <t>ドクジ</t>
    </rPh>
    <rPh sb="9" eb="11">
      <t>カサン</t>
    </rPh>
    <phoneticPr fontId="8"/>
  </si>
  <si>
    <t>認知通所介護Ⅱ１５・定超</t>
  </si>
  <si>
    <t>認知通所介護Ⅱ２１・定超</t>
  </si>
  <si>
    <t>認知通所介護Ⅱ２２・定超</t>
  </si>
  <si>
    <t>認知通所介護Ⅱ２３・定超</t>
  </si>
  <si>
    <t>認知通所介護Ⅱ２４・定超</t>
  </si>
  <si>
    <t>認知通所介護Ⅱ２５・定超</t>
  </si>
  <si>
    <t>認知通所介護Ⅱ３１・定超</t>
  </si>
  <si>
    <t>認知通所介護Ⅱ３２・定超</t>
  </si>
  <si>
    <t>認知通所介護Ⅱ３３・定超</t>
  </si>
  <si>
    <t>認知通所介護Ⅱ３４・定超</t>
  </si>
  <si>
    <t>認知通所介護Ⅱ３５・定超</t>
  </si>
  <si>
    <t>地福祉施設小規模拠点集合施設加算</t>
    <rPh sb="1" eb="3">
      <t>フクシ</t>
    </rPh>
    <rPh sb="3" eb="5">
      <t>シセツ</t>
    </rPh>
    <rPh sb="5" eb="8">
      <t>ショウキボ</t>
    </rPh>
    <rPh sb="8" eb="10">
      <t>キョテン</t>
    </rPh>
    <rPh sb="10" eb="12">
      <t>シュウゴウ</t>
    </rPh>
    <rPh sb="12" eb="14">
      <t>シセツ</t>
    </rPh>
    <rPh sb="14" eb="16">
      <t>カサン</t>
    </rPh>
    <phoneticPr fontId="8"/>
  </si>
  <si>
    <t>予認通所介護栄養改善加算</t>
    <rPh sb="2" eb="3">
      <t>ツウ</t>
    </rPh>
    <rPh sb="3" eb="4">
      <t>ショ</t>
    </rPh>
    <rPh sb="4" eb="6">
      <t>カイゴ</t>
    </rPh>
    <rPh sb="6" eb="8">
      <t>エイヨウ</t>
    </rPh>
    <rPh sb="8" eb="10">
      <t>カイゼン</t>
    </rPh>
    <rPh sb="10" eb="12">
      <t>カサン</t>
    </rPh>
    <phoneticPr fontId="8"/>
  </si>
  <si>
    <t>栄養改善加算</t>
    <rPh sb="2" eb="4">
      <t>カイゼン</t>
    </rPh>
    <phoneticPr fontId="8"/>
  </si>
  <si>
    <t>（１）介護予防認知症対応型通所介護費（ⅰ）
（単独型）</t>
    <rPh sb="3" eb="5">
      <t>カイゴ</t>
    </rPh>
    <rPh sb="5" eb="7">
      <t>ヨボウ</t>
    </rPh>
    <rPh sb="7" eb="9">
      <t>ニンチ</t>
    </rPh>
    <rPh sb="9" eb="10">
      <t>ショウ</t>
    </rPh>
    <rPh sb="10" eb="13">
      <t>タイオウガタ</t>
    </rPh>
    <rPh sb="13" eb="15">
      <t>ツウショ</t>
    </rPh>
    <rPh sb="15" eb="17">
      <t>カイゴ</t>
    </rPh>
    <rPh sb="17" eb="18">
      <t>ヒ</t>
    </rPh>
    <rPh sb="23" eb="26">
      <t>タンドクガタ</t>
    </rPh>
    <phoneticPr fontId="8"/>
  </si>
  <si>
    <t>（２）介護予防認知症対応型通所介護費（ⅱ）（併設型）</t>
    <rPh sb="3" eb="5">
      <t>カイゴ</t>
    </rPh>
    <rPh sb="5" eb="7">
      <t>ヨボウ</t>
    </rPh>
    <rPh sb="7" eb="9">
      <t>ニンチ</t>
    </rPh>
    <rPh sb="9" eb="10">
      <t>ショウ</t>
    </rPh>
    <rPh sb="10" eb="13">
      <t>タイオウガタ</t>
    </rPh>
    <rPh sb="13" eb="15">
      <t>ツウショ</t>
    </rPh>
    <rPh sb="15" eb="17">
      <t>カイゴ</t>
    </rPh>
    <rPh sb="17" eb="18">
      <t>ヒ</t>
    </rPh>
    <rPh sb="22" eb="24">
      <t>ヘイセツ</t>
    </rPh>
    <rPh sb="24" eb="25">
      <t>ガタ</t>
    </rPh>
    <phoneticPr fontId="8"/>
  </si>
  <si>
    <t>ロ　介護予防認知症対応型通所介護費（Ⅱ）
（共用型）</t>
    <rPh sb="2" eb="4">
      <t>カイゴ</t>
    </rPh>
    <rPh sb="4" eb="6">
      <t>ヨボウ</t>
    </rPh>
    <rPh sb="6" eb="8">
      <t>ニンチ</t>
    </rPh>
    <rPh sb="8" eb="9">
      <t>ショウ</t>
    </rPh>
    <rPh sb="9" eb="12">
      <t>タイオウガタ</t>
    </rPh>
    <rPh sb="12" eb="14">
      <t>ツウショ</t>
    </rPh>
    <rPh sb="14" eb="16">
      <t>カイゴ</t>
    </rPh>
    <rPh sb="16" eb="17">
      <t>ヒ</t>
    </rPh>
    <rPh sb="22" eb="24">
      <t>キョウヨウ</t>
    </rPh>
    <rPh sb="24" eb="25">
      <t>カタ</t>
    </rPh>
    <phoneticPr fontId="8"/>
  </si>
  <si>
    <t>看護・介護職員が欠員の場合</t>
    <rPh sb="0" eb="2">
      <t>カンゴ</t>
    </rPh>
    <rPh sb="3" eb="5">
      <t>カイゴ</t>
    </rPh>
    <rPh sb="5" eb="7">
      <t>ショクイン</t>
    </rPh>
    <rPh sb="8" eb="10">
      <t>ケツイン</t>
    </rPh>
    <rPh sb="11" eb="13">
      <t>バアイ</t>
    </rPh>
    <phoneticPr fontId="8"/>
  </si>
  <si>
    <t>短期共同生活介護Ⅱ３・夜減・欠</t>
    <rPh sb="0" eb="2">
      <t>タンキ</t>
    </rPh>
    <phoneticPr fontId="8"/>
  </si>
  <si>
    <t>短期共同生活介護Ⅱ４・欠</t>
    <rPh sb="0" eb="2">
      <t>タンキ</t>
    </rPh>
    <phoneticPr fontId="8"/>
  </si>
  <si>
    <t>短期共同生活介護Ⅱ４・夜減・欠</t>
    <rPh sb="0" eb="2">
      <t>タンキ</t>
    </rPh>
    <phoneticPr fontId="8"/>
  </si>
  <si>
    <t>短期共同生活介護Ⅱ５・欠</t>
    <rPh sb="0" eb="2">
      <t>タンキ</t>
    </rPh>
    <phoneticPr fontId="8"/>
  </si>
  <si>
    <t>短期共同生活介護Ⅱ５・夜減・欠</t>
    <rPh sb="0" eb="2">
      <t>タンキ</t>
    </rPh>
    <phoneticPr fontId="8"/>
  </si>
  <si>
    <t>ロ  地域密着型特定施設入居者生活介護（短期利用）サービスコード表</t>
    <rPh sb="20" eb="22">
      <t>タンキ</t>
    </rPh>
    <rPh sb="22" eb="24">
      <t>リヨウ</t>
    </rPh>
    <phoneticPr fontId="8"/>
  </si>
  <si>
    <t>予認知症共同生活介護Ⅰ２</t>
  </si>
  <si>
    <t>予認知症共同生活介護Ⅱ２</t>
  </si>
  <si>
    <t>予認知症共同生活介護Ⅰ２・超</t>
  </si>
  <si>
    <t>予認知症共同生活介護Ⅱ２・超</t>
  </si>
  <si>
    <t>予認知症共同生活介護Ⅰ２・欠</t>
  </si>
  <si>
    <t>予認知症共同生活介護Ⅱ２・欠</t>
  </si>
  <si>
    <t>予短期共同生活介護Ⅰ２</t>
    <rPh sb="1" eb="3">
      <t>タンキ</t>
    </rPh>
    <phoneticPr fontId="8"/>
  </si>
  <si>
    <t>予短期共同生活介護Ⅱ２</t>
    <rPh sb="1" eb="3">
      <t>タンキ</t>
    </rPh>
    <phoneticPr fontId="8"/>
  </si>
  <si>
    <t>予短期共同生活介護Ⅰ２・超</t>
    <rPh sb="1" eb="3">
      <t>タンキ</t>
    </rPh>
    <phoneticPr fontId="8"/>
  </si>
  <si>
    <t>予短期共同生活介護Ⅱ２・超</t>
    <rPh sb="1" eb="3">
      <t>タンキ</t>
    </rPh>
    <phoneticPr fontId="8"/>
  </si>
  <si>
    <t>予短期共同生活介護Ⅰ２・欠</t>
    <rPh sb="1" eb="3">
      <t>タンキ</t>
    </rPh>
    <phoneticPr fontId="8"/>
  </si>
  <si>
    <t>予短期共同生活介護Ⅱ２・欠</t>
    <rPh sb="1" eb="3">
      <t>タンキ</t>
    </rPh>
    <phoneticPr fontId="8"/>
  </si>
  <si>
    <t>予認知症共同生活介護Ⅰ２・夜</t>
  </si>
  <si>
    <t>予防認知通所介護Ⅰⅱ１１</t>
  </si>
  <si>
    <t>予防認知通所介護Ⅰⅱ１２</t>
  </si>
  <si>
    <t>小多機能市町村独自加算１日割</t>
    <rPh sb="4" eb="7">
      <t>シチョウソン</t>
    </rPh>
    <rPh sb="7" eb="9">
      <t>ドクジ</t>
    </rPh>
    <rPh sb="9" eb="11">
      <t>カサン</t>
    </rPh>
    <phoneticPr fontId="8"/>
  </si>
  <si>
    <t>定期巡回通所利用減算２５</t>
    <rPh sb="4" eb="6">
      <t>ツウショ</t>
    </rPh>
    <rPh sb="8" eb="10">
      <t>ゲンサン</t>
    </rPh>
    <phoneticPr fontId="8"/>
  </si>
  <si>
    <t>ハ 初期加算</t>
    <rPh sb="2" eb="6">
      <t>ショキカサン</t>
    </rPh>
    <phoneticPr fontId="8"/>
  </si>
  <si>
    <t>地福祉施設看護体制加算Ⅰ１</t>
    <rPh sb="5" eb="7">
      <t>カンゴ</t>
    </rPh>
    <rPh sb="7" eb="9">
      <t>タイセイ</t>
    </rPh>
    <phoneticPr fontId="8"/>
  </si>
  <si>
    <t>地福祉施設看護体制加算Ⅰ２</t>
    <rPh sb="5" eb="7">
      <t>カンゴ</t>
    </rPh>
    <rPh sb="7" eb="9">
      <t>タイセイ</t>
    </rPh>
    <phoneticPr fontId="8"/>
  </si>
  <si>
    <t>地福祉施設看護体制加算Ⅱ１</t>
    <rPh sb="5" eb="7">
      <t>カンゴ</t>
    </rPh>
    <rPh sb="7" eb="9">
      <t>タイセイ</t>
    </rPh>
    <phoneticPr fontId="8"/>
  </si>
  <si>
    <t>地福祉施設看護体制加算Ⅱ２</t>
    <rPh sb="5" eb="7">
      <t>カンゴ</t>
    </rPh>
    <rPh sb="7" eb="9">
      <t>タイセイ</t>
    </rPh>
    <phoneticPr fontId="8"/>
  </si>
  <si>
    <t>地福祉施設認知症専門ケア加算Ⅰ</t>
    <rPh sb="5" eb="8">
      <t>ニンチショウ</t>
    </rPh>
    <rPh sb="8" eb="10">
      <t>センモン</t>
    </rPh>
    <rPh sb="12" eb="14">
      <t>カサン</t>
    </rPh>
    <phoneticPr fontId="8"/>
  </si>
  <si>
    <t>地福祉施設認知症専門ケア加算Ⅱ</t>
    <rPh sb="5" eb="8">
      <t>ニンチショウ</t>
    </rPh>
    <rPh sb="8" eb="10">
      <t>センモン</t>
    </rPh>
    <rPh sb="12" eb="14">
      <t>カサン</t>
    </rPh>
    <phoneticPr fontId="8"/>
  </si>
  <si>
    <t>地福祉施設サービス提供体制加算Ⅱ</t>
    <rPh sb="9" eb="11">
      <t>テイキョウ</t>
    </rPh>
    <rPh sb="11" eb="13">
      <t>タイセイ</t>
    </rPh>
    <rPh sb="13" eb="15">
      <t>カサン</t>
    </rPh>
    <phoneticPr fontId="8"/>
  </si>
  <si>
    <t>地福祉施設サービス提供体制加算Ⅲ</t>
    <rPh sb="9" eb="11">
      <t>テイキョウ</t>
    </rPh>
    <rPh sb="11" eb="13">
      <t>タイセイ</t>
    </rPh>
    <rPh sb="13" eb="15">
      <t>カサン</t>
    </rPh>
    <phoneticPr fontId="8"/>
  </si>
  <si>
    <t>若年性認知症入所者受入加算</t>
    <rPh sb="6" eb="8">
      <t>ニュウショ</t>
    </rPh>
    <phoneticPr fontId="8"/>
  </si>
  <si>
    <t>１月につき</t>
    <rPh sb="1" eb="2">
      <t>ツキ</t>
    </rPh>
    <phoneticPr fontId="8"/>
  </si>
  <si>
    <t>予認通所介護若年性認知症受入加算</t>
    <rPh sb="2" eb="3">
      <t>ツウ</t>
    </rPh>
    <rPh sb="3" eb="4">
      <t>ショ</t>
    </rPh>
    <rPh sb="4" eb="6">
      <t>カイゴ</t>
    </rPh>
    <rPh sb="6" eb="8">
      <t>ジャクネン</t>
    </rPh>
    <rPh sb="8" eb="9">
      <t>セイ</t>
    </rPh>
    <rPh sb="9" eb="11">
      <t>ニンチ</t>
    </rPh>
    <rPh sb="11" eb="12">
      <t>ショウ</t>
    </rPh>
    <rPh sb="12" eb="14">
      <t>ウケイレ</t>
    </rPh>
    <rPh sb="14" eb="16">
      <t>カサン</t>
    </rPh>
    <phoneticPr fontId="8"/>
  </si>
  <si>
    <t>予認知症対応若年性認知症受入加算</t>
    <rPh sb="1" eb="3">
      <t>ニンチ</t>
    </rPh>
    <rPh sb="6" eb="8">
      <t>ジャクネン</t>
    </rPh>
    <rPh sb="8" eb="9">
      <t>セイ</t>
    </rPh>
    <rPh sb="9" eb="11">
      <t>ニンチ</t>
    </rPh>
    <rPh sb="11" eb="12">
      <t>ショウ</t>
    </rPh>
    <rPh sb="12" eb="14">
      <t>ウケイレ</t>
    </rPh>
    <rPh sb="14" eb="16">
      <t>カサン</t>
    </rPh>
    <phoneticPr fontId="8"/>
  </si>
  <si>
    <t>予認知症対応認知症専門ケア加算Ⅰ</t>
    <rPh sb="6" eb="9">
      <t>ニンチショウ</t>
    </rPh>
    <rPh sb="9" eb="11">
      <t>センモン</t>
    </rPh>
    <rPh sb="13" eb="16">
      <t>カサン１</t>
    </rPh>
    <phoneticPr fontId="8"/>
  </si>
  <si>
    <t>予認知症対応認知症専門ケア加算Ⅱ</t>
    <rPh sb="6" eb="9">
      <t>ニンチショウ</t>
    </rPh>
    <rPh sb="9" eb="11">
      <t>センモン</t>
    </rPh>
    <rPh sb="13" eb="15">
      <t>カサン</t>
    </rPh>
    <phoneticPr fontId="8"/>
  </si>
  <si>
    <t>予認知対応サービス提供体制加算Ⅱ</t>
    <rPh sb="9" eb="11">
      <t>テイキョウ</t>
    </rPh>
    <rPh sb="11" eb="13">
      <t>タイセイ</t>
    </rPh>
    <rPh sb="13" eb="15">
      <t>カサン</t>
    </rPh>
    <phoneticPr fontId="8"/>
  </si>
  <si>
    <t>予認知対応サービス提供体制加算Ⅲ</t>
    <rPh sb="9" eb="11">
      <t>テイキョウ</t>
    </rPh>
    <rPh sb="11" eb="13">
      <t>タイセイ</t>
    </rPh>
    <rPh sb="13" eb="15">
      <t>カサン</t>
    </rPh>
    <phoneticPr fontId="8"/>
  </si>
  <si>
    <t>予認知症対応退居時相談援助加算</t>
    <rPh sb="6" eb="7">
      <t>タイ</t>
    </rPh>
    <rPh sb="7" eb="8">
      <t>キョ</t>
    </rPh>
    <rPh sb="8" eb="9">
      <t>ジ</t>
    </rPh>
    <rPh sb="9" eb="11">
      <t>ソウダン</t>
    </rPh>
    <rPh sb="11" eb="13">
      <t>エンジョ</t>
    </rPh>
    <rPh sb="13" eb="15">
      <t>カサン</t>
    </rPh>
    <phoneticPr fontId="8"/>
  </si>
  <si>
    <t>予短期共同サービス提供体制加算Ⅱ</t>
    <rPh sb="9" eb="11">
      <t>テイキョウ</t>
    </rPh>
    <rPh sb="11" eb="13">
      <t>タイセイ</t>
    </rPh>
    <rPh sb="13" eb="15">
      <t>カサン</t>
    </rPh>
    <phoneticPr fontId="8"/>
  </si>
  <si>
    <t>予短期共同サービス提供体制加算Ⅲ</t>
    <rPh sb="9" eb="11">
      <t>テイキョウ</t>
    </rPh>
    <rPh sb="11" eb="13">
      <t>タイセイ</t>
    </rPh>
    <rPh sb="13" eb="15">
      <t>カサン</t>
    </rPh>
    <phoneticPr fontId="8"/>
  </si>
  <si>
    <t>従業者が欠員の場合</t>
    <rPh sb="0" eb="2">
      <t>ジュウギョウ</t>
    </rPh>
    <rPh sb="4" eb="6">
      <t>ケツイン</t>
    </rPh>
    <rPh sb="7" eb="9">
      <t>バアイ</t>
    </rPh>
    <phoneticPr fontId="8"/>
  </si>
  <si>
    <t>従業者が欠員の場合</t>
    <rPh sb="0" eb="2">
      <t>ジュウギョウ</t>
    </rPh>
    <phoneticPr fontId="8"/>
  </si>
  <si>
    <t>従業者が欠員の場合</t>
    <rPh sb="0" eb="3">
      <t>ジュウギョウシャ</t>
    </rPh>
    <rPh sb="4" eb="6">
      <t>ケツイン</t>
    </rPh>
    <rPh sb="7" eb="9">
      <t>バアイ</t>
    </rPh>
    <phoneticPr fontId="8"/>
  </si>
  <si>
    <t>予短期共同若年性認知症受入加算</t>
    <rPh sb="5" eb="7">
      <t>ジャクネン</t>
    </rPh>
    <rPh sb="7" eb="8">
      <t>セイ</t>
    </rPh>
    <rPh sb="8" eb="10">
      <t>ニンチ</t>
    </rPh>
    <rPh sb="10" eb="11">
      <t>ショウ</t>
    </rPh>
    <rPh sb="11" eb="13">
      <t>ウケイレ</t>
    </rPh>
    <rPh sb="13" eb="15">
      <t>カサン</t>
    </rPh>
    <phoneticPr fontId="8"/>
  </si>
  <si>
    <t>基夜間訪問Ⅰ市町村独自加算１日割</t>
    <rPh sb="6" eb="9">
      <t>シチョウソン</t>
    </rPh>
    <rPh sb="9" eb="11">
      <t>ドクジ</t>
    </rPh>
    <rPh sb="11" eb="13">
      <t>カサン</t>
    </rPh>
    <phoneticPr fontId="8"/>
  </si>
  <si>
    <t>基夜間訪問Ⅰ市町村独自加算２日割</t>
    <rPh sb="6" eb="9">
      <t>シチョウソン</t>
    </rPh>
    <rPh sb="9" eb="11">
      <t>ドクジ</t>
    </rPh>
    <rPh sb="11" eb="13">
      <t>カサン</t>
    </rPh>
    <phoneticPr fontId="8"/>
  </si>
  <si>
    <t>基夜間訪問Ⅰ市町村独自加算３日割</t>
    <rPh sb="6" eb="9">
      <t>シチョウソン</t>
    </rPh>
    <rPh sb="9" eb="11">
      <t>ドクジ</t>
    </rPh>
    <rPh sb="11" eb="13">
      <t>カサン</t>
    </rPh>
    <phoneticPr fontId="8"/>
  </si>
  <si>
    <t>基夜間訪問Ⅰ市町村独自加算４日割</t>
    <rPh sb="6" eb="9">
      <t>シチョウソン</t>
    </rPh>
    <rPh sb="9" eb="11">
      <t>ドクジ</t>
    </rPh>
    <rPh sb="11" eb="13">
      <t>カサン</t>
    </rPh>
    <phoneticPr fontId="8"/>
  </si>
  <si>
    <t>基夜間訪問Ⅰ市町村独自加算５日割</t>
    <rPh sb="6" eb="9">
      <t>シチョウソン</t>
    </rPh>
    <rPh sb="9" eb="11">
      <t>ドクジ</t>
    </rPh>
    <rPh sb="11" eb="13">
      <t>カサン</t>
    </rPh>
    <phoneticPr fontId="8"/>
  </si>
  <si>
    <t>基夜間訪問Ⅰ市町村独自加算６日割</t>
    <rPh sb="6" eb="9">
      <t>シチョウソン</t>
    </rPh>
    <rPh sb="9" eb="11">
      <t>ドクジ</t>
    </rPh>
    <rPh sb="11" eb="13">
      <t>カサン</t>
    </rPh>
    <phoneticPr fontId="8"/>
  </si>
  <si>
    <t>認知通所介護若年性認知症受入加算</t>
    <rPh sb="2" eb="3">
      <t>ツウ</t>
    </rPh>
    <rPh sb="3" eb="4">
      <t>ショ</t>
    </rPh>
    <rPh sb="4" eb="6">
      <t>カイゴ</t>
    </rPh>
    <rPh sb="6" eb="8">
      <t>ジャクネン</t>
    </rPh>
    <rPh sb="8" eb="9">
      <t>セイ</t>
    </rPh>
    <rPh sb="9" eb="11">
      <t>ニンチ</t>
    </rPh>
    <rPh sb="11" eb="12">
      <t>ショウ</t>
    </rPh>
    <rPh sb="12" eb="14">
      <t>ウケイレ</t>
    </rPh>
    <rPh sb="14" eb="16">
      <t>カサン</t>
    </rPh>
    <phoneticPr fontId="8"/>
  </si>
  <si>
    <t>過少サービスに対する減算</t>
    <rPh sb="0" eb="2">
      <t>カショウ</t>
    </rPh>
    <rPh sb="7" eb="8">
      <t>タイ</t>
    </rPh>
    <rPh sb="10" eb="12">
      <t>ゲンサン</t>
    </rPh>
    <phoneticPr fontId="8"/>
  </si>
  <si>
    <t>(1) 訪問看護サービスを行わない場合</t>
    <rPh sb="13" eb="14">
      <t>オコナ</t>
    </rPh>
    <rPh sb="17" eb="19">
      <t>バアイ</t>
    </rPh>
    <phoneticPr fontId="8"/>
  </si>
  <si>
    <t>イ(1)又はロを算定する場合</t>
    <rPh sb="4" eb="5">
      <t>マタ</t>
    </rPh>
    <rPh sb="8" eb="10">
      <t>サンテイ</t>
    </rPh>
    <rPh sb="12" eb="14">
      <t>バアイ</t>
    </rPh>
    <phoneticPr fontId="8"/>
  </si>
  <si>
    <t>日割計算の場合</t>
    <rPh sb="0" eb="2">
      <t>ヒワ</t>
    </rPh>
    <rPh sb="2" eb="4">
      <t>ケイサン</t>
    </rPh>
    <phoneticPr fontId="8"/>
  </si>
  <si>
    <t>定期巡回小規模事業所加算日割</t>
    <rPh sb="4" eb="7">
      <t>ショウキボ</t>
    </rPh>
    <rPh sb="7" eb="10">
      <t>ジギョウショ</t>
    </rPh>
    <rPh sb="10" eb="12">
      <t>カサン</t>
    </rPh>
    <phoneticPr fontId="8"/>
  </si>
  <si>
    <t>定期巡回中山間地域等提供加算日割</t>
    <rPh sb="4" eb="5">
      <t>チュウ</t>
    </rPh>
    <rPh sb="5" eb="7">
      <t>ヤマアイ</t>
    </rPh>
    <rPh sb="7" eb="10">
      <t>チイキナド</t>
    </rPh>
    <rPh sb="10" eb="12">
      <t>テイキョウ</t>
    </rPh>
    <rPh sb="12" eb="14">
      <t>カサン</t>
    </rPh>
    <phoneticPr fontId="8"/>
  </si>
  <si>
    <t>定期巡回随時Ⅰ１１</t>
  </si>
  <si>
    <t>定期巡回随時Ⅰ１２</t>
  </si>
  <si>
    <t>定期巡回随時Ⅰ１３</t>
  </si>
  <si>
    <t>定期巡回随時Ⅰ１４</t>
  </si>
  <si>
    <t>定期巡回随時Ⅰ１５</t>
  </si>
  <si>
    <t>定期巡回随時Ⅰ２１</t>
  </si>
  <si>
    <t>定期巡回随時Ⅰ２１・准看</t>
    <rPh sb="10" eb="11">
      <t>ジュン</t>
    </rPh>
    <rPh sb="11" eb="12">
      <t>ミ</t>
    </rPh>
    <phoneticPr fontId="8"/>
  </si>
  <si>
    <t>定期巡回随時Ⅰ２２</t>
  </si>
  <si>
    <t>定期巡回随時Ⅰ２２・准看</t>
  </si>
  <si>
    <t>定期巡回随時Ⅰ２３</t>
  </si>
  <si>
    <t>定期巡回随時Ⅰ２３・准看</t>
  </si>
  <si>
    <t>定期巡回随時Ⅰ２４</t>
  </si>
  <si>
    <t>定期巡回随時Ⅰ２５</t>
  </si>
  <si>
    <t>定期巡回随時Ⅰ２５・准看</t>
  </si>
  <si>
    <t>定期巡回随時Ⅱ１</t>
  </si>
  <si>
    <t>定期巡回随時Ⅱ２</t>
  </si>
  <si>
    <t>定期巡回随時Ⅱ３</t>
  </si>
  <si>
    <t>定期巡回随時Ⅱ４</t>
  </si>
  <si>
    <t>定期巡回随時Ⅱ５</t>
  </si>
  <si>
    <t>定期巡回随時Ⅰ１１・日割</t>
    <rPh sb="10" eb="12">
      <t>ヒワリ</t>
    </rPh>
    <phoneticPr fontId="8"/>
  </si>
  <si>
    <t>定期巡回随時Ⅰ１２・日割</t>
    <rPh sb="10" eb="12">
      <t>ヒワリ</t>
    </rPh>
    <phoneticPr fontId="8"/>
  </si>
  <si>
    <t>定期巡回随時Ⅰ１３・日割</t>
    <rPh sb="10" eb="12">
      <t>ヒワリ</t>
    </rPh>
    <phoneticPr fontId="8"/>
  </si>
  <si>
    <t>定期巡回随時Ⅰ１４・日割</t>
    <rPh sb="10" eb="12">
      <t>ヒワリ</t>
    </rPh>
    <phoneticPr fontId="8"/>
  </si>
  <si>
    <t>定期巡回随時Ⅰ１５・日割</t>
    <rPh sb="10" eb="12">
      <t>ヒワリ</t>
    </rPh>
    <phoneticPr fontId="8"/>
  </si>
  <si>
    <t>定期巡回随時Ⅰ２１・日割</t>
    <rPh sb="10" eb="12">
      <t>ヒワリ</t>
    </rPh>
    <phoneticPr fontId="8"/>
  </si>
  <si>
    <t>定期巡回随時Ⅰ２１・准看・日割</t>
    <rPh sb="13" eb="15">
      <t>ヒワリ</t>
    </rPh>
    <phoneticPr fontId="8"/>
  </si>
  <si>
    <t>定期巡回随時Ⅰ２２・日割</t>
    <rPh sb="10" eb="12">
      <t>ヒワリ</t>
    </rPh>
    <phoneticPr fontId="8"/>
  </si>
  <si>
    <t>定期巡回随時Ⅰ２２・准看・日割</t>
    <rPh sb="13" eb="15">
      <t>ヒワリ</t>
    </rPh>
    <phoneticPr fontId="8"/>
  </si>
  <si>
    <t>定期巡回随時Ⅰ２３・日割</t>
    <rPh sb="10" eb="12">
      <t>ヒワリ</t>
    </rPh>
    <phoneticPr fontId="8"/>
  </si>
  <si>
    <t>定期巡回随時Ⅰ２３・准看・日割</t>
    <rPh sb="13" eb="15">
      <t>ヒワリ</t>
    </rPh>
    <phoneticPr fontId="8"/>
  </si>
  <si>
    <t>定期巡回随時Ⅰ２４・日割</t>
    <rPh sb="10" eb="12">
      <t>ヒワリ</t>
    </rPh>
    <phoneticPr fontId="8"/>
  </si>
  <si>
    <t>定期巡回随時Ⅰ２４・准看・日割</t>
    <rPh sb="13" eb="15">
      <t>ヒワリ</t>
    </rPh>
    <phoneticPr fontId="8"/>
  </si>
  <si>
    <t>定期巡回随時Ⅰ２５・日割</t>
    <rPh sb="10" eb="12">
      <t>ヒワリ</t>
    </rPh>
    <phoneticPr fontId="8"/>
  </si>
  <si>
    <t>定期巡回随時Ⅰ２５・准看・日割</t>
    <rPh sb="13" eb="15">
      <t>ヒワリ</t>
    </rPh>
    <phoneticPr fontId="8"/>
  </si>
  <si>
    <t>定期巡回随時Ⅱ１・日割</t>
  </si>
  <si>
    <t>定期巡回随時Ⅱ２・日割</t>
  </si>
  <si>
    <t>定期巡回随時Ⅱ３・日割</t>
  </si>
  <si>
    <t>定期巡回随時Ⅱ４・日割</t>
  </si>
  <si>
    <t>定期巡回随時Ⅱ５・日割</t>
  </si>
  <si>
    <t>認知症対応型若年性認知症受入加算</t>
    <rPh sb="0" eb="2">
      <t>ニンチ</t>
    </rPh>
    <rPh sb="6" eb="8">
      <t>ジャクネン</t>
    </rPh>
    <rPh sb="8" eb="9">
      <t>セイ</t>
    </rPh>
    <rPh sb="9" eb="11">
      <t>ニンチ</t>
    </rPh>
    <rPh sb="11" eb="12">
      <t>ショウ</t>
    </rPh>
    <rPh sb="12" eb="14">
      <t>ウケイレ</t>
    </rPh>
    <rPh sb="14" eb="16">
      <t>カサン</t>
    </rPh>
    <phoneticPr fontId="8"/>
  </si>
  <si>
    <t>小規模多機能型認知症加算Ⅰ</t>
    <rPh sb="7" eb="9">
      <t>ニンチ</t>
    </rPh>
    <rPh sb="9" eb="10">
      <t>ショウ</t>
    </rPh>
    <rPh sb="10" eb="12">
      <t>カサン</t>
    </rPh>
    <phoneticPr fontId="8"/>
  </si>
  <si>
    <t>小規模多機能型認知症加算Ⅱ</t>
    <rPh sb="7" eb="10">
      <t>ニンチショウ</t>
    </rPh>
    <rPh sb="10" eb="12">
      <t>カサン</t>
    </rPh>
    <phoneticPr fontId="8"/>
  </si>
  <si>
    <t>小規模多機能型看護職員配置加算Ⅰ</t>
    <rPh sb="7" eb="9">
      <t>カンゴ</t>
    </rPh>
    <rPh sb="9" eb="11">
      <t>ショクイン</t>
    </rPh>
    <rPh sb="11" eb="13">
      <t>ハイチ</t>
    </rPh>
    <rPh sb="13" eb="15">
      <t>カサン</t>
    </rPh>
    <phoneticPr fontId="8"/>
  </si>
  <si>
    <t>小規模多機能型看護職員配置加算Ⅱ</t>
    <rPh sb="7" eb="9">
      <t>カンゴ</t>
    </rPh>
    <rPh sb="9" eb="11">
      <t>ショクイン</t>
    </rPh>
    <rPh sb="13" eb="15">
      <t>カサン</t>
    </rPh>
    <phoneticPr fontId="8"/>
  </si>
  <si>
    <t>小多機能型サービス提供体制加算Ⅱ</t>
    <rPh sb="9" eb="11">
      <t>テイキョウ</t>
    </rPh>
    <rPh sb="11" eb="13">
      <t>タイセイ</t>
    </rPh>
    <rPh sb="13" eb="15">
      <t>カサン</t>
    </rPh>
    <phoneticPr fontId="8"/>
  </si>
  <si>
    <t>小多機能型サービス提供体制加算Ⅲ</t>
    <rPh sb="9" eb="11">
      <t>テイキョウ</t>
    </rPh>
    <rPh sb="11" eb="13">
      <t>タイセイ</t>
    </rPh>
    <rPh sb="13" eb="15">
      <t>カサン</t>
    </rPh>
    <phoneticPr fontId="8"/>
  </si>
  <si>
    <t>認知症対応型退居時相談援助加算</t>
    <rPh sb="0" eb="2">
      <t>ニンチ</t>
    </rPh>
    <rPh sb="6" eb="7">
      <t>タイ</t>
    </rPh>
    <rPh sb="7" eb="8">
      <t>キョ</t>
    </rPh>
    <rPh sb="8" eb="9">
      <t>ジ</t>
    </rPh>
    <rPh sb="9" eb="11">
      <t>ソウダン</t>
    </rPh>
    <rPh sb="11" eb="13">
      <t>エンジョ</t>
    </rPh>
    <rPh sb="13" eb="15">
      <t>カサン</t>
    </rPh>
    <phoneticPr fontId="8"/>
  </si>
  <si>
    <t>認知症対応型認知症専門ケア加算Ⅰ</t>
    <rPh sb="0" eb="2">
      <t>ニンチ</t>
    </rPh>
    <rPh sb="6" eb="9">
      <t>ニンチショウ</t>
    </rPh>
    <rPh sb="9" eb="11">
      <t>センモン</t>
    </rPh>
    <rPh sb="13" eb="16">
      <t>カサン１</t>
    </rPh>
    <phoneticPr fontId="8"/>
  </si>
  <si>
    <t>認知症対応型認知症専門ケア加算Ⅱ</t>
    <rPh sb="0" eb="2">
      <t>ニンチ</t>
    </rPh>
    <rPh sb="6" eb="9">
      <t>ニンチショウ</t>
    </rPh>
    <rPh sb="9" eb="11">
      <t>センモン</t>
    </rPh>
    <rPh sb="13" eb="15">
      <t>カサン</t>
    </rPh>
    <phoneticPr fontId="8"/>
  </si>
  <si>
    <t>認知症対応サービス提供体制加算Ⅱ</t>
    <rPh sb="9" eb="11">
      <t>テイキョウ</t>
    </rPh>
    <rPh sb="11" eb="13">
      <t>タイセイ</t>
    </rPh>
    <rPh sb="13" eb="15">
      <t>カサン</t>
    </rPh>
    <phoneticPr fontId="8"/>
  </si>
  <si>
    <t>認知症対応サービス提供体制加算Ⅲ</t>
    <rPh sb="9" eb="11">
      <t>テイキョウ</t>
    </rPh>
    <rPh sb="11" eb="13">
      <t>タイセイ</t>
    </rPh>
    <rPh sb="13" eb="15">
      <t>カサン</t>
    </rPh>
    <phoneticPr fontId="8"/>
  </si>
  <si>
    <t>短期共同生活若年性認知症受入加算</t>
    <rPh sb="6" eb="8">
      <t>ジャクネン</t>
    </rPh>
    <rPh sb="8" eb="9">
      <t>セイ</t>
    </rPh>
    <rPh sb="9" eb="11">
      <t>ニンチ</t>
    </rPh>
    <rPh sb="11" eb="12">
      <t>ショウ</t>
    </rPh>
    <rPh sb="12" eb="14">
      <t>ウケイレ</t>
    </rPh>
    <rPh sb="14" eb="16">
      <t>カサン</t>
    </rPh>
    <phoneticPr fontId="8"/>
  </si>
  <si>
    <t>短期共同サービス提供体制加算Ⅱ</t>
    <rPh sb="8" eb="10">
      <t>テイキョウ</t>
    </rPh>
    <rPh sb="10" eb="12">
      <t>タイセイ</t>
    </rPh>
    <rPh sb="12" eb="14">
      <t>カサン</t>
    </rPh>
    <phoneticPr fontId="8"/>
  </si>
  <si>
    <t>短期共同サービス提供体制加算Ⅲ</t>
    <rPh sb="8" eb="10">
      <t>テイキョウ</t>
    </rPh>
    <rPh sb="10" eb="12">
      <t>タイセイ</t>
    </rPh>
    <rPh sb="12" eb="14">
      <t>カサン</t>
    </rPh>
    <phoneticPr fontId="8"/>
  </si>
  <si>
    <t>認知症行動・心理症状緊急対応加算（7日間限度）</t>
    <rPh sb="18" eb="20">
      <t>ニチカン</t>
    </rPh>
    <rPh sb="20" eb="22">
      <t>ゲンド</t>
    </rPh>
    <phoneticPr fontId="8"/>
  </si>
  <si>
    <t>短期共同生活認知症緊急対応加算</t>
    <rPh sb="6" eb="8">
      <t>ニンチ</t>
    </rPh>
    <rPh sb="8" eb="9">
      <t>ショウ</t>
    </rPh>
    <rPh sb="9" eb="11">
      <t>キンキュウ</t>
    </rPh>
    <rPh sb="11" eb="13">
      <t>タイオウ</t>
    </rPh>
    <phoneticPr fontId="8"/>
  </si>
  <si>
    <t>看護体制加算</t>
    <rPh sb="0" eb="2">
      <t>カンゴ</t>
    </rPh>
    <rPh sb="2" eb="4">
      <t>タイセイ</t>
    </rPh>
    <rPh sb="4" eb="6">
      <t>カサン</t>
    </rPh>
    <phoneticPr fontId="8"/>
  </si>
  <si>
    <t>看護体制加算（Ⅰ）イ</t>
    <rPh sb="0" eb="2">
      <t>カンゴ</t>
    </rPh>
    <rPh sb="2" eb="4">
      <t>タイセイ</t>
    </rPh>
    <rPh sb="4" eb="6">
      <t>カサン</t>
    </rPh>
    <phoneticPr fontId="8"/>
  </si>
  <si>
    <t>看護体制加算（Ⅰ）ロ</t>
    <rPh sb="0" eb="2">
      <t>カンゴ</t>
    </rPh>
    <rPh sb="2" eb="4">
      <t>タイセイ</t>
    </rPh>
    <rPh sb="4" eb="6">
      <t>カサン</t>
    </rPh>
    <phoneticPr fontId="8"/>
  </si>
  <si>
    <t>看護体制加算（Ⅱ）イ</t>
    <rPh sb="0" eb="2">
      <t>カンゴ</t>
    </rPh>
    <rPh sb="2" eb="4">
      <t>タイセイ</t>
    </rPh>
    <rPh sb="4" eb="6">
      <t>カサン</t>
    </rPh>
    <phoneticPr fontId="8"/>
  </si>
  <si>
    <t>看護体制加算（Ⅱ）ロ</t>
    <rPh sb="0" eb="2">
      <t>カンゴ</t>
    </rPh>
    <rPh sb="2" eb="4">
      <t>タイセイ</t>
    </rPh>
    <rPh sb="4" eb="6">
      <t>カサン</t>
    </rPh>
    <phoneticPr fontId="8"/>
  </si>
  <si>
    <t>夜勤職員配置加算</t>
    <rPh sb="0" eb="2">
      <t>ヤキン</t>
    </rPh>
    <rPh sb="2" eb="4">
      <t>ショクイン</t>
    </rPh>
    <rPh sb="4" eb="6">
      <t>ハイチ</t>
    </rPh>
    <rPh sb="6" eb="8">
      <t>カサン</t>
    </rPh>
    <phoneticPr fontId="8"/>
  </si>
  <si>
    <t>地福祉施設Ⅱ１</t>
  </si>
  <si>
    <t>地福祉施設Ⅱ１・夜減</t>
  </si>
  <si>
    <t>地福祉施設Ⅱ２</t>
  </si>
  <si>
    <t>地福祉施設Ⅱ２・夜減</t>
  </si>
  <si>
    <t>地福祉施設Ⅱ３</t>
  </si>
  <si>
    <t>地福祉施設Ⅱ３・夜減</t>
  </si>
  <si>
    <t>地福祉施設Ⅱ４</t>
  </si>
  <si>
    <t>地福祉施設Ⅱ４・夜減</t>
  </si>
  <si>
    <t>地福祉施設Ⅱ５</t>
  </si>
  <si>
    <t>地福祉施設Ⅱ５・夜減</t>
  </si>
  <si>
    <t>地経福祉施設Ⅱ１</t>
  </si>
  <si>
    <t>地経福祉施設Ⅱ１・夜減</t>
  </si>
  <si>
    <t>地経福祉施設Ⅱ２</t>
  </si>
  <si>
    <t>地経福祉施設Ⅱ２・夜減</t>
  </si>
  <si>
    <t>地経福祉施設Ⅱ３</t>
  </si>
  <si>
    <t>地経福祉施設Ⅱ３・夜減</t>
  </si>
  <si>
    <t>地経福祉施設Ⅱ４</t>
  </si>
  <si>
    <t>地経福祉施設Ⅱ４・夜減</t>
  </si>
  <si>
    <t>地経福祉施設Ⅱ５</t>
  </si>
  <si>
    <t>地経福祉施設Ⅱ５・夜減</t>
  </si>
  <si>
    <t>地福祉施設Ⅱ１・定超</t>
  </si>
  <si>
    <t>地福祉施設Ⅱ１・夜減・定超</t>
  </si>
  <si>
    <t>地福祉施設Ⅱ２・定超</t>
  </si>
  <si>
    <t>地福祉施設Ⅱ２・夜減・定超</t>
  </si>
  <si>
    <t>地福祉施設Ⅱ３・定超</t>
  </si>
  <si>
    <t>地福祉施設Ⅱ３・夜減・定超</t>
  </si>
  <si>
    <t>地福祉施設Ⅱ４・定超</t>
  </si>
  <si>
    <t>地福祉施設Ⅱ４・夜減・定超</t>
  </si>
  <si>
    <t>地福祉施設Ⅱ５・定超</t>
  </si>
  <si>
    <t>地経福祉施設Ⅱ１・定超</t>
  </si>
  <si>
    <t>地経福祉施設Ⅱ１・夜減・定超</t>
  </si>
  <si>
    <t>地経福祉施設Ⅱ２・定超</t>
  </si>
  <si>
    <t>地経福祉施設Ⅱ２・夜減・定超</t>
  </si>
  <si>
    <t>地経福祉施設Ⅱ３・定超</t>
  </si>
  <si>
    <t>地経福祉施設Ⅱ３・夜減・定超</t>
  </si>
  <si>
    <t>地経福祉施設Ⅱ４・定超</t>
  </si>
  <si>
    <t>地経福祉施設Ⅱ４・夜減・定超</t>
  </si>
  <si>
    <t>地経福祉施設Ⅱ５・定超</t>
  </si>
  <si>
    <t>地経福祉施設Ⅱ５・夜減・定超</t>
  </si>
  <si>
    <t>地福祉施設Ⅱ１・人欠</t>
  </si>
  <si>
    <t>地福祉施設Ⅱ１・夜減・人欠</t>
  </si>
  <si>
    <t>地福祉施設Ⅱ２・人欠</t>
  </si>
  <si>
    <t>地福祉施設Ⅱ２・夜減・人欠</t>
  </si>
  <si>
    <t>地福祉施設Ⅱ３・人欠</t>
  </si>
  <si>
    <t>地福祉施設Ⅱ３・夜減・人欠</t>
  </si>
  <si>
    <t>地福祉施設Ⅱ４・人欠</t>
  </si>
  <si>
    <t>地福祉施設Ⅱ４・夜減・人欠</t>
  </si>
  <si>
    <t>地福祉施設Ⅱ５・人欠</t>
  </si>
  <si>
    <t>地福祉施設Ⅱ５・夜減・人欠</t>
  </si>
  <si>
    <t>地経福祉施設Ⅱ１・人欠</t>
  </si>
  <si>
    <t>地経福祉施設Ⅱ１・夜減・人欠</t>
  </si>
  <si>
    <t>地経福祉施設Ⅱ２・人欠</t>
  </si>
  <si>
    <t>地経福祉施設Ⅱ２・夜減・人欠</t>
  </si>
  <si>
    <t>地経福祉施設Ⅱ３・人欠</t>
  </si>
  <si>
    <t>地経福祉施設Ⅱ３・夜減・人欠</t>
  </si>
  <si>
    <t>地経福祉施設Ⅱ４・人欠</t>
  </si>
  <si>
    <t>地経福祉施設Ⅱ４・夜減・人欠</t>
  </si>
  <si>
    <t>地経福祉施設Ⅱ５・人欠</t>
  </si>
  <si>
    <t>地経福祉施設Ⅱ５・夜減・人欠</t>
  </si>
  <si>
    <t>夜間看護体制加算</t>
    <rPh sb="4" eb="6">
      <t>タイセイ</t>
    </rPh>
    <rPh sb="6" eb="8">
      <t>カサン</t>
    </rPh>
    <phoneticPr fontId="8"/>
  </si>
  <si>
    <t>地域特定施設生活介護２・人欠</t>
  </si>
  <si>
    <t>地域特定施設生活介護３・人欠</t>
  </si>
  <si>
    <t>地域特定施設生活介護４・人欠</t>
  </si>
  <si>
    <t>地域特定施設生活介護５・人欠</t>
  </si>
  <si>
    <t>短期地域特定施設生活介護２・人欠</t>
  </si>
  <si>
    <t>短期地域特定施設生活介護３・人欠</t>
  </si>
  <si>
    <t>短期地域特定施設生活介護４・人欠</t>
  </si>
  <si>
    <t>短期地域特定施設生活介護５・人欠</t>
  </si>
  <si>
    <t>予短期共同認知症緊急対応加算</t>
    <rPh sb="5" eb="7">
      <t>ニンチ</t>
    </rPh>
    <rPh sb="7" eb="8">
      <t>ショウ</t>
    </rPh>
    <rPh sb="8" eb="10">
      <t>キンキュウ</t>
    </rPh>
    <rPh sb="10" eb="12">
      <t>タイオウ</t>
    </rPh>
    <phoneticPr fontId="8"/>
  </si>
  <si>
    <t>単位加算</t>
  </si>
  <si>
    <t>介護従業者が欠員の場合</t>
    <rPh sb="0" eb="2">
      <t>カイゴ</t>
    </rPh>
    <rPh sb="2" eb="5">
      <t>ジュウギョウシャ</t>
    </rPh>
    <rPh sb="6" eb="8">
      <t>ケツイン</t>
    </rPh>
    <rPh sb="9" eb="11">
      <t>バアイ</t>
    </rPh>
    <phoneticPr fontId="8"/>
  </si>
  <si>
    <t>登録期間が１月に満たない場合（日割計算用サービスコード）</t>
    <rPh sb="0" eb="2">
      <t>トウロク</t>
    </rPh>
    <rPh sb="2" eb="4">
      <t>キカン</t>
    </rPh>
    <rPh sb="6" eb="7">
      <t>ツキ</t>
    </rPh>
    <rPh sb="8" eb="9">
      <t>ミ</t>
    </rPh>
    <rPh sb="12" eb="14">
      <t>バアイ</t>
    </rPh>
    <rPh sb="15" eb="17">
      <t>ヒワ</t>
    </rPh>
    <rPh sb="17" eb="19">
      <t>ケイサン</t>
    </rPh>
    <rPh sb="19" eb="20">
      <t>ヨウ</t>
    </rPh>
    <phoneticPr fontId="8"/>
  </si>
  <si>
    <t>地域特定施設生活介護１</t>
  </si>
  <si>
    <t>イ 地域密着型特定施設入居者生活介護費</t>
    <rPh sb="12" eb="13">
      <t>キョ</t>
    </rPh>
    <phoneticPr fontId="8"/>
  </si>
  <si>
    <t>　要介護１</t>
    <rPh sb="1" eb="2">
      <t>ヨウ</t>
    </rPh>
    <rPh sb="2" eb="4">
      <t>カイゴ</t>
    </rPh>
    <phoneticPr fontId="8"/>
  </si>
  <si>
    <t>地域特定施設生活介護２</t>
  </si>
  <si>
    <t>　要介護２</t>
    <rPh sb="1" eb="2">
      <t>ヨウ</t>
    </rPh>
    <rPh sb="2" eb="4">
      <t>カイゴ</t>
    </rPh>
    <phoneticPr fontId="8"/>
  </si>
  <si>
    <t>地域特定施設生活介護３</t>
  </si>
  <si>
    <t>　要介護３</t>
    <rPh sb="1" eb="2">
      <t>ヨウ</t>
    </rPh>
    <rPh sb="2" eb="4">
      <t>カイゴ</t>
    </rPh>
    <phoneticPr fontId="8"/>
  </si>
  <si>
    <t>地域特定施設生活介護４</t>
  </si>
  <si>
    <t>　要介護４</t>
    <rPh sb="1" eb="2">
      <t>ヨウ</t>
    </rPh>
    <rPh sb="2" eb="4">
      <t>カイゴ</t>
    </rPh>
    <phoneticPr fontId="8"/>
  </si>
  <si>
    <t>　要介護５</t>
    <rPh sb="1" eb="2">
      <t>ヨウ</t>
    </rPh>
    <rPh sb="2" eb="4">
      <t>カイゴ</t>
    </rPh>
    <phoneticPr fontId="8"/>
  </si>
  <si>
    <t>地福祉施設Ⅰ１</t>
  </si>
  <si>
    <t>地福祉施設Ⅰ１・夜減</t>
  </si>
  <si>
    <t>×</t>
  </si>
  <si>
    <t>地福祉施設Ⅰ２</t>
  </si>
  <si>
    <t>地福祉施設Ⅰ２・夜減</t>
  </si>
  <si>
    <t>地福祉施設Ⅰ３</t>
  </si>
  <si>
    <t>地福祉施設Ⅰ３・夜減</t>
  </si>
  <si>
    <t>地福祉施設Ⅰ４</t>
  </si>
  <si>
    <t>地福祉施設Ⅰ４・夜減</t>
  </si>
  <si>
    <t>地福祉施設Ⅰ５</t>
  </si>
  <si>
    <t>地福祉施設Ⅰ５・夜減</t>
  </si>
  <si>
    <t>イ　認知症対応型共同生活介護（短期利用以外）サービスコード表</t>
    <rPh sb="2" eb="4">
      <t>ニンチ</t>
    </rPh>
    <rPh sb="4" eb="5">
      <t>ショウ</t>
    </rPh>
    <rPh sb="5" eb="8">
      <t>タイオウガタ</t>
    </rPh>
    <rPh sb="8" eb="10">
      <t>キョウドウ</t>
    </rPh>
    <rPh sb="10" eb="12">
      <t>セイカツ</t>
    </rPh>
    <rPh sb="12" eb="14">
      <t>カイゴ</t>
    </rPh>
    <rPh sb="15" eb="17">
      <t>タンキ</t>
    </rPh>
    <rPh sb="17" eb="19">
      <t>リヨウ</t>
    </rPh>
    <rPh sb="19" eb="21">
      <t>イガイ</t>
    </rPh>
    <rPh sb="29" eb="30">
      <t>ヒョウ</t>
    </rPh>
    <phoneticPr fontId="8"/>
  </si>
  <si>
    <t>定期巡回サービス費</t>
    <rPh sb="8" eb="9">
      <t>ヒ</t>
    </rPh>
    <phoneticPr fontId="8"/>
  </si>
  <si>
    <t>随時訪問サービス費（Ⅰ）</t>
    <rPh sb="0" eb="2">
      <t>ズイジ</t>
    </rPh>
    <rPh sb="2" eb="4">
      <t>ホウモン</t>
    </rPh>
    <rPh sb="8" eb="9">
      <t>ヒ</t>
    </rPh>
    <phoneticPr fontId="8"/>
  </si>
  <si>
    <t>随時訪問サービス費（Ⅱ）</t>
    <rPh sb="0" eb="2">
      <t>ズイジ</t>
    </rPh>
    <rPh sb="2" eb="4">
      <t>ホウモン</t>
    </rPh>
    <rPh sb="8" eb="9">
      <t>ヒ</t>
    </rPh>
    <phoneticPr fontId="8"/>
  </si>
  <si>
    <t>夜間訪問介護Ⅰ随時訪問Ⅰ</t>
    <rPh sb="0" eb="2">
      <t>ヤカン</t>
    </rPh>
    <rPh sb="2" eb="4">
      <t>ホウモン</t>
    </rPh>
    <rPh sb="4" eb="6">
      <t>カイゴ</t>
    </rPh>
    <rPh sb="7" eb="9">
      <t>ズイジ</t>
    </rPh>
    <rPh sb="9" eb="11">
      <t>ホウモン</t>
    </rPh>
    <phoneticPr fontId="8"/>
  </si>
  <si>
    <t>ロ　認知症対応型共同生活介護（短期利用）サービスコード表</t>
    <rPh sb="2" eb="4">
      <t>ニンチ</t>
    </rPh>
    <rPh sb="4" eb="5">
      <t>ショウ</t>
    </rPh>
    <rPh sb="5" eb="8">
      <t>タイオウガタ</t>
    </rPh>
    <rPh sb="8" eb="10">
      <t>キョウドウ</t>
    </rPh>
    <rPh sb="10" eb="12">
      <t>セイカツ</t>
    </rPh>
    <rPh sb="12" eb="14">
      <t>カイゴ</t>
    </rPh>
    <rPh sb="15" eb="17">
      <t>タンキ</t>
    </rPh>
    <rPh sb="17" eb="19">
      <t>リヨウ</t>
    </rPh>
    <rPh sb="27" eb="28">
      <t>ヒョウ</t>
    </rPh>
    <phoneticPr fontId="8"/>
  </si>
  <si>
    <t>ロ　介護予防認知症対応型共同生活介護（短期利用）サービスコード表</t>
    <rPh sb="19" eb="21">
      <t>タンキ</t>
    </rPh>
    <rPh sb="21" eb="23">
      <t>リヨウ</t>
    </rPh>
    <phoneticPr fontId="8"/>
  </si>
  <si>
    <t>イ　介護予防認知症対応型共同生活介護（短期利用以外）サービスコード表</t>
    <rPh sb="19" eb="21">
      <t>タンキ</t>
    </rPh>
    <rPh sb="21" eb="23">
      <t>リヨウ</t>
    </rPh>
    <rPh sb="23" eb="25">
      <t>イガイ</t>
    </rPh>
    <phoneticPr fontId="8"/>
  </si>
  <si>
    <t>夜勤の勤務条件に関する基準</t>
  </si>
  <si>
    <t>＜ユニット型個室＞</t>
  </si>
  <si>
    <t>夜間訪問介護Ⅰ基本・日割</t>
    <rPh sb="0" eb="2">
      <t>ヤカン</t>
    </rPh>
    <rPh sb="2" eb="4">
      <t>ホウモン</t>
    </rPh>
    <rPh sb="4" eb="6">
      <t>カイゴ</t>
    </rPh>
    <rPh sb="7" eb="9">
      <t>キホン</t>
    </rPh>
    <rPh sb="10" eb="12">
      <t>ヒワリ</t>
    </rPh>
    <phoneticPr fontId="8"/>
  </si>
  <si>
    <t>夜間対応型訪問介護費（Ⅱ）
市町村独自加算
（市町村が定める単位数を算定）</t>
    <rPh sb="14" eb="17">
      <t>シチョウソン</t>
    </rPh>
    <rPh sb="17" eb="19">
      <t>ドクジ</t>
    </rPh>
    <rPh sb="19" eb="21">
      <t>カサン</t>
    </rPh>
    <phoneticPr fontId="8"/>
  </si>
  <si>
    <t>小規模多機能型居宅介護費
市町村独自加算
（市町村が定める単位数を算定）</t>
    <rPh sb="13" eb="16">
      <t>シチョウソン</t>
    </rPh>
    <rPh sb="16" eb="18">
      <t>ドクジ</t>
    </rPh>
    <rPh sb="18" eb="20">
      <t>カサン</t>
    </rPh>
    <phoneticPr fontId="8"/>
  </si>
  <si>
    <t>認知通所介護栄養改善加算</t>
    <rPh sb="2" eb="3">
      <t>ツウ</t>
    </rPh>
    <rPh sb="3" eb="4">
      <t>ショ</t>
    </rPh>
    <rPh sb="4" eb="6">
      <t>カイゴ</t>
    </rPh>
    <rPh sb="6" eb="8">
      <t>エイヨウ</t>
    </rPh>
    <rPh sb="8" eb="10">
      <t>カイゼン</t>
    </rPh>
    <rPh sb="10" eb="12">
      <t>カサン</t>
    </rPh>
    <phoneticPr fontId="8"/>
  </si>
  <si>
    <t>１日につき</t>
    <rPh sb="1" eb="2">
      <t>ニチ</t>
    </rPh>
    <phoneticPr fontId="8"/>
  </si>
  <si>
    <t>地福祉施設Ⅰ１・人欠</t>
  </si>
  <si>
    <t>介護・看護職員又は介護支援専門員が欠員の場合</t>
  </si>
  <si>
    <t>地福祉施設Ⅰ１・夜減・人欠</t>
  </si>
  <si>
    <t>地福祉施設Ⅰ２・人欠</t>
  </si>
  <si>
    <t>地福祉施設Ⅰ２・夜減・人欠</t>
  </si>
  <si>
    <t>地福祉施設Ⅰ３・人欠</t>
  </si>
  <si>
    <t>地福祉施設Ⅰ３・夜減・人欠</t>
  </si>
  <si>
    <t>地福祉施設Ⅰ４・人欠</t>
  </si>
  <si>
    <t>地福祉施設Ⅰ４・夜減・人欠</t>
  </si>
  <si>
    <t>地福祉施設Ⅰ５・人欠</t>
  </si>
  <si>
    <t>地福祉施設Ⅰ５・夜減・人欠</t>
  </si>
  <si>
    <t>夜間訪問介護Ⅰ随時訪問Ⅱ</t>
    <rPh sb="0" eb="2">
      <t>ヤカン</t>
    </rPh>
    <rPh sb="2" eb="4">
      <t>ホウモン</t>
    </rPh>
    <rPh sb="4" eb="6">
      <t>カイゴ</t>
    </rPh>
    <rPh sb="7" eb="9">
      <t>ズイジ</t>
    </rPh>
    <rPh sb="9" eb="11">
      <t>ホウモン</t>
    </rPh>
    <phoneticPr fontId="8"/>
  </si>
  <si>
    <t>月２回限度</t>
    <rPh sb="0" eb="1">
      <t>ツキ</t>
    </rPh>
    <rPh sb="2" eb="3">
      <t>カイ</t>
    </rPh>
    <rPh sb="3" eb="5">
      <t>ゲンド</t>
    </rPh>
    <phoneticPr fontId="8"/>
  </si>
  <si>
    <t>1月につき</t>
    <rPh sb="1" eb="2">
      <t>ツキ</t>
    </rPh>
    <phoneticPr fontId="8"/>
  </si>
  <si>
    <t>＜従来型個室＞</t>
  </si>
  <si>
    <t>地経福祉施設Ⅰ１・夜減</t>
  </si>
  <si>
    <t>地経福祉施設Ⅰ２</t>
  </si>
  <si>
    <t>地経福祉施設Ⅰ２・夜減</t>
  </si>
  <si>
    <t>地経福祉施設Ⅰ３</t>
  </si>
  <si>
    <t>地経福祉施設Ⅰ３・夜減</t>
  </si>
  <si>
    <t>地経福祉施設Ⅰ４</t>
  </si>
  <si>
    <t>地経福祉施設Ⅰ４・夜減</t>
  </si>
  <si>
    <t>地経福祉施設Ⅰ５</t>
  </si>
  <si>
    <t>地経福祉施設Ⅰ５・夜減</t>
  </si>
  <si>
    <t>契約期間が１月に満たない場合（日割計算用サービスコード）</t>
    <rPh sb="0" eb="2">
      <t>ケイヤク</t>
    </rPh>
    <rPh sb="2" eb="4">
      <t>キカン</t>
    </rPh>
    <rPh sb="6" eb="7">
      <t>ツキ</t>
    </rPh>
    <rPh sb="8" eb="9">
      <t>ミ</t>
    </rPh>
    <rPh sb="12" eb="14">
      <t>バアイ</t>
    </rPh>
    <rPh sb="15" eb="17">
      <t>ヒワリ</t>
    </rPh>
    <rPh sb="17" eb="20">
      <t>ケイサンヨウ</t>
    </rPh>
    <phoneticPr fontId="8"/>
  </si>
  <si>
    <t>登録期間が１月に満たない場合又は短期入所サービスを利用する場合（日割計算用サービスコード）</t>
    <rPh sb="0" eb="2">
      <t>トウロク</t>
    </rPh>
    <rPh sb="2" eb="4">
      <t>キカン</t>
    </rPh>
    <rPh sb="6" eb="7">
      <t>ツキ</t>
    </rPh>
    <rPh sb="8" eb="9">
      <t>ミ</t>
    </rPh>
    <rPh sb="12" eb="14">
      <t>バアイ</t>
    </rPh>
    <rPh sb="32" eb="34">
      <t>ヒワ</t>
    </rPh>
    <rPh sb="34" eb="36">
      <t>ケイサン</t>
    </rPh>
    <rPh sb="36" eb="37">
      <t>ヨウ</t>
    </rPh>
    <phoneticPr fontId="8"/>
  </si>
  <si>
    <t>中山間地域等における小規模事業所加算</t>
    <rPh sb="0" eb="1">
      <t>ナカ</t>
    </rPh>
    <rPh sb="1" eb="3">
      <t>ヤマアイ</t>
    </rPh>
    <rPh sb="3" eb="6">
      <t>チイキナド</t>
    </rPh>
    <rPh sb="10" eb="13">
      <t>ショウキボ</t>
    </rPh>
    <rPh sb="13" eb="16">
      <t>ジギョウショ</t>
    </rPh>
    <rPh sb="16" eb="18">
      <t>カサン</t>
    </rPh>
    <phoneticPr fontId="8"/>
  </si>
  <si>
    <t>中山間地域等に居住する者へのサービス提供加算</t>
    <rPh sb="0" eb="1">
      <t>ナカ</t>
    </rPh>
    <rPh sb="1" eb="3">
      <t>ヤマアイ</t>
    </rPh>
    <rPh sb="3" eb="6">
      <t>チイキナド</t>
    </rPh>
    <rPh sb="7" eb="9">
      <t>キョジュウ</t>
    </rPh>
    <rPh sb="11" eb="12">
      <t>モノ</t>
    </rPh>
    <rPh sb="18" eb="20">
      <t>テイキョウ</t>
    </rPh>
    <rPh sb="20" eb="22">
      <t>カサン</t>
    </rPh>
    <phoneticPr fontId="8"/>
  </si>
  <si>
    <t>特別管理加算</t>
    <rPh sb="0" eb="2">
      <t>トクベツ</t>
    </rPh>
    <rPh sb="2" eb="4">
      <t>カンリ</t>
    </rPh>
    <rPh sb="4" eb="6">
      <t>カサン</t>
    </rPh>
    <phoneticPr fontId="8"/>
  </si>
  <si>
    <t>特別管理加算（Ⅰ）</t>
    <rPh sb="0" eb="2">
      <t>トクベツ</t>
    </rPh>
    <rPh sb="2" eb="4">
      <t>カンリ</t>
    </rPh>
    <rPh sb="4" eb="6">
      <t>カサン</t>
    </rPh>
    <phoneticPr fontId="8"/>
  </si>
  <si>
    <t>特別管理加算（Ⅱ）</t>
    <rPh sb="0" eb="2">
      <t>トクベツ</t>
    </rPh>
    <rPh sb="2" eb="4">
      <t>カンリ</t>
    </rPh>
    <rPh sb="4" eb="6">
      <t>カサン</t>
    </rPh>
    <phoneticPr fontId="8"/>
  </si>
  <si>
    <t>ターミナルケア加算</t>
    <rPh sb="7" eb="9">
      <t>カサン</t>
    </rPh>
    <phoneticPr fontId="8"/>
  </si>
  <si>
    <t>死亡月につき</t>
    <rPh sb="0" eb="2">
      <t>シボウ</t>
    </rPh>
    <rPh sb="2" eb="3">
      <t>ツキ</t>
    </rPh>
    <phoneticPr fontId="8"/>
  </si>
  <si>
    <t>定期巡回初期加算</t>
    <rPh sb="4" eb="6">
      <t>ショキ</t>
    </rPh>
    <phoneticPr fontId="8"/>
  </si>
  <si>
    <t>(一)</t>
    <rPh sb="1" eb="2">
      <t>イチ</t>
    </rPh>
    <phoneticPr fontId="8"/>
  </si>
  <si>
    <t>日</t>
    <rPh sb="0" eb="1">
      <t>ニチ</t>
    </rPh>
    <phoneticPr fontId="8"/>
  </si>
  <si>
    <t>費用額</t>
    <rPh sb="0" eb="2">
      <t>ヒヨウ</t>
    </rPh>
    <rPh sb="2" eb="3">
      <t>ガク</t>
    </rPh>
    <phoneticPr fontId="8"/>
  </si>
  <si>
    <t>（円）</t>
    <rPh sb="1" eb="2">
      <t>エン</t>
    </rPh>
    <phoneticPr fontId="8"/>
  </si>
  <si>
    <t>地域福祉施設食費</t>
    <rPh sb="0" eb="2">
      <t>チイキ</t>
    </rPh>
    <rPh sb="6" eb="8">
      <t>ショクヒ</t>
    </rPh>
    <phoneticPr fontId="8"/>
  </si>
  <si>
    <t>地域密着型</t>
    <rPh sb="0" eb="2">
      <t>チイキ</t>
    </rPh>
    <rPh sb="2" eb="4">
      <t>ミッチャク</t>
    </rPh>
    <rPh sb="4" eb="5">
      <t>カタ</t>
    </rPh>
    <phoneticPr fontId="8"/>
  </si>
  <si>
    <t>地経福祉施設Ⅰ１・人欠</t>
  </si>
  <si>
    <t>地経福祉施設Ⅰ１・夜減・人欠</t>
  </si>
  <si>
    <t>地経福祉施設Ⅰ２・人欠</t>
  </si>
  <si>
    <t>地経福祉施設Ⅰ２・夜減・人欠</t>
  </si>
  <si>
    <t>地経福祉施設Ⅰ３・人欠</t>
  </si>
  <si>
    <t>地経福祉施設Ⅰ３・夜減・人欠</t>
  </si>
  <si>
    <t>地経福祉施設Ⅰ４・人欠</t>
  </si>
  <si>
    <t>地経福祉施設Ⅰ４・夜減・人欠</t>
  </si>
  <si>
    <t>地経福祉施設Ⅰ５・人欠</t>
  </si>
  <si>
    <t>地経福祉施設Ⅰ５・夜減・人欠</t>
  </si>
  <si>
    <t>看護・介護職員が欠員の場合</t>
  </si>
  <si>
    <t>認知通所介護Ⅰⅰ１１・人欠</t>
  </si>
  <si>
    <t>認知通所介護Ⅰⅰ１２・人欠</t>
  </si>
  <si>
    <t>認知通所介護Ⅰⅰ１３・人欠</t>
  </si>
  <si>
    <t>認知通所介護Ⅰⅰ１４・人欠</t>
  </si>
  <si>
    <t>予認知症対応型処遇改善加算Ⅲ</t>
    <rPh sb="7" eb="9">
      <t>ショグウ</t>
    </rPh>
    <rPh sb="9" eb="11">
      <t>カイゼン</t>
    </rPh>
    <rPh sb="11" eb="13">
      <t>カサン</t>
    </rPh>
    <phoneticPr fontId="8"/>
  </si>
  <si>
    <t>予短期共同生活処遇改善加算Ⅲ</t>
    <rPh sb="7" eb="9">
      <t>ショグウ</t>
    </rPh>
    <rPh sb="9" eb="11">
      <t>カイゼン</t>
    </rPh>
    <rPh sb="11" eb="13">
      <t>カサン</t>
    </rPh>
    <phoneticPr fontId="8"/>
  </si>
  <si>
    <t>定期巡回処遇改善加算Ⅲ</t>
    <rPh sb="4" eb="6">
      <t>ショグウ</t>
    </rPh>
    <rPh sb="6" eb="8">
      <t>カイゼン</t>
    </rPh>
    <rPh sb="8" eb="10">
      <t>カサン</t>
    </rPh>
    <phoneticPr fontId="8"/>
  </si>
  <si>
    <t>Ⅱ　地域密着型介護予防サービスコード</t>
    <rPh sb="2" eb="4">
      <t>チイキ</t>
    </rPh>
    <rPh sb="4" eb="7">
      <t>ミッチャクガタ</t>
    </rPh>
    <rPh sb="7" eb="9">
      <t>カイゴ</t>
    </rPh>
    <rPh sb="9" eb="11">
      <t>ヨボウ</t>
    </rPh>
    <phoneticPr fontId="8"/>
  </si>
  <si>
    <t>１　介護予防認知症対応型通所介護サービスコード表</t>
    <rPh sb="2" eb="4">
      <t>カイゴ</t>
    </rPh>
    <rPh sb="4" eb="6">
      <t>ヨボウ</t>
    </rPh>
    <rPh sb="6" eb="8">
      <t>ニンチ</t>
    </rPh>
    <rPh sb="8" eb="9">
      <t>ショウ</t>
    </rPh>
    <rPh sb="9" eb="12">
      <t>タイオウガタ</t>
    </rPh>
    <rPh sb="12" eb="13">
      <t>ツウ</t>
    </rPh>
    <rPh sb="13" eb="14">
      <t>ジョ</t>
    </rPh>
    <rPh sb="14" eb="16">
      <t>カイゴ</t>
    </rPh>
    <rPh sb="23" eb="24">
      <t>ヒョウ</t>
    </rPh>
    <phoneticPr fontId="8"/>
  </si>
  <si>
    <t>２　介護予防小規模多機能型居宅介護サービスコード表</t>
    <rPh sb="2" eb="4">
      <t>カイゴ</t>
    </rPh>
    <rPh sb="4" eb="6">
      <t>ヨボウ</t>
    </rPh>
    <rPh sb="6" eb="9">
      <t>ショウキボ</t>
    </rPh>
    <rPh sb="9" eb="13">
      <t>タキノウガタ</t>
    </rPh>
    <rPh sb="13" eb="15">
      <t>キョタク</t>
    </rPh>
    <rPh sb="15" eb="17">
      <t>カイゴ</t>
    </rPh>
    <rPh sb="24" eb="25">
      <t>ヒョウ</t>
    </rPh>
    <phoneticPr fontId="8"/>
  </si>
  <si>
    <t>常勤の医師を1名以上配置している場合</t>
    <rPh sb="0" eb="2">
      <t>ジョウキン</t>
    </rPh>
    <rPh sb="3" eb="5">
      <t>イシ</t>
    </rPh>
    <rPh sb="7" eb="8">
      <t>メイジョウ</t>
    </rPh>
    <rPh sb="8" eb="10">
      <t>イジョウ</t>
    </rPh>
    <rPh sb="10" eb="12">
      <t>ハイチ</t>
    </rPh>
    <rPh sb="16" eb="18">
      <t>バアイ</t>
    </rPh>
    <phoneticPr fontId="8"/>
  </si>
  <si>
    <t>地福祉施設精神科医療養指導加算</t>
    <rPh sb="1" eb="3">
      <t>フクシ</t>
    </rPh>
    <rPh sb="3" eb="5">
      <t>シセツ</t>
    </rPh>
    <rPh sb="9" eb="11">
      <t>リョウヨウ</t>
    </rPh>
    <rPh sb="11" eb="13">
      <t>シドウ</t>
    </rPh>
    <phoneticPr fontId="8"/>
  </si>
  <si>
    <t>精神科を担当する医師による療養指導が月２回以上行われている場合</t>
    <rPh sb="0" eb="3">
      <t>セイシンカ</t>
    </rPh>
    <rPh sb="4" eb="6">
      <t>タントウ</t>
    </rPh>
    <rPh sb="8" eb="10">
      <t>イシ</t>
    </rPh>
    <rPh sb="13" eb="15">
      <t>リョウヨウ</t>
    </rPh>
    <rPh sb="15" eb="17">
      <t>シドウ</t>
    </rPh>
    <rPh sb="18" eb="19">
      <t>ツキ</t>
    </rPh>
    <rPh sb="19" eb="21">
      <t>２カイ</t>
    </rPh>
    <rPh sb="21" eb="23">
      <t>イジョウ</t>
    </rPh>
    <rPh sb="23" eb="24">
      <t>オコナ</t>
    </rPh>
    <rPh sb="29" eb="31">
      <t>バアイ</t>
    </rPh>
    <phoneticPr fontId="8"/>
  </si>
  <si>
    <t>地福祉施設外泊時費用</t>
    <rPh sb="7" eb="8">
      <t>ジ</t>
    </rPh>
    <rPh sb="8" eb="10">
      <t>ヒヨウ</t>
    </rPh>
    <phoneticPr fontId="8"/>
  </si>
  <si>
    <t>病院又は診療所への入院を要した場合及び居宅における外泊を認めた場合</t>
    <rPh sb="0" eb="2">
      <t>ビョウイン</t>
    </rPh>
    <rPh sb="2" eb="3">
      <t>マタ</t>
    </rPh>
    <rPh sb="4" eb="7">
      <t>シンリョウショ</t>
    </rPh>
    <rPh sb="9" eb="11">
      <t>ニュウイン</t>
    </rPh>
    <rPh sb="12" eb="13">
      <t>ヨウ</t>
    </rPh>
    <rPh sb="15" eb="17">
      <t>バアイ</t>
    </rPh>
    <rPh sb="17" eb="18">
      <t>オヨ</t>
    </rPh>
    <rPh sb="19" eb="21">
      <t>キョタク</t>
    </rPh>
    <rPh sb="25" eb="27">
      <t>ガイハク</t>
    </rPh>
    <rPh sb="28" eb="29">
      <t>ミト</t>
    </rPh>
    <rPh sb="31" eb="33">
      <t>バアイ</t>
    </rPh>
    <phoneticPr fontId="8"/>
  </si>
  <si>
    <t>月６日限度</t>
    <rPh sb="0" eb="1">
      <t>ツキ</t>
    </rPh>
    <rPh sb="2" eb="3">
      <t>ニチ</t>
    </rPh>
    <rPh sb="3" eb="5">
      <t>ゲンド</t>
    </rPh>
    <phoneticPr fontId="8"/>
  </si>
  <si>
    <t>１回につき</t>
    <rPh sb="0" eb="2">
      <t>１カイ</t>
    </rPh>
    <phoneticPr fontId="8"/>
  </si>
  <si>
    <t>地福祉施設退所時相談援助加算</t>
    <rPh sb="1" eb="3">
      <t>フクシ</t>
    </rPh>
    <rPh sb="3" eb="5">
      <t>シセツ</t>
    </rPh>
    <rPh sb="5" eb="6">
      <t>タイ</t>
    </rPh>
    <rPh sb="6" eb="7">
      <t>ショ</t>
    </rPh>
    <rPh sb="7" eb="8">
      <t>ジ</t>
    </rPh>
    <rPh sb="8" eb="10">
      <t>ソウダン</t>
    </rPh>
    <rPh sb="10" eb="12">
      <t>エンジョ</t>
    </rPh>
    <rPh sb="12" eb="14">
      <t>カサン</t>
    </rPh>
    <phoneticPr fontId="8"/>
  </si>
  <si>
    <t>１回限り</t>
    <rPh sb="0" eb="2">
      <t>１カイ</t>
    </rPh>
    <rPh sb="2" eb="3">
      <t>カギ</t>
    </rPh>
    <phoneticPr fontId="8"/>
  </si>
  <si>
    <t>地福祉施設退所前連携加算</t>
    <rPh sb="1" eb="3">
      <t>フクシ</t>
    </rPh>
    <rPh sb="3" eb="5">
      <t>シセツ</t>
    </rPh>
    <rPh sb="5" eb="6">
      <t>タイ</t>
    </rPh>
    <rPh sb="6" eb="7">
      <t>ショ</t>
    </rPh>
    <rPh sb="7" eb="8">
      <t>マエ</t>
    </rPh>
    <rPh sb="8" eb="10">
      <t>レンケイ</t>
    </rPh>
    <rPh sb="10" eb="12">
      <t>カサン</t>
    </rPh>
    <phoneticPr fontId="8"/>
  </si>
  <si>
    <t>地福祉施設在宅復帰支援機能加算</t>
    <rPh sb="1" eb="3">
      <t>フクシ</t>
    </rPh>
    <rPh sb="3" eb="5">
      <t>シセツ</t>
    </rPh>
    <rPh sb="5" eb="7">
      <t>ザイタク</t>
    </rPh>
    <rPh sb="7" eb="9">
      <t>フッキ</t>
    </rPh>
    <rPh sb="9" eb="11">
      <t>シエン</t>
    </rPh>
    <rPh sb="11" eb="13">
      <t>キノウ</t>
    </rPh>
    <rPh sb="13" eb="15">
      <t>カサン</t>
    </rPh>
    <phoneticPr fontId="8"/>
  </si>
  <si>
    <t>介護・看護職員又は介護支援専門員が欠員の場合</t>
    <rPh sb="0" eb="2">
      <t>カイゴ</t>
    </rPh>
    <rPh sb="3" eb="5">
      <t>カンゴ</t>
    </rPh>
    <rPh sb="5" eb="7">
      <t>ショクイン</t>
    </rPh>
    <rPh sb="7" eb="8">
      <t>マタ</t>
    </rPh>
    <rPh sb="9" eb="11">
      <t>カイゴ</t>
    </rPh>
    <rPh sb="11" eb="13">
      <t>シエン</t>
    </rPh>
    <rPh sb="13" eb="16">
      <t>センモンイン</t>
    </rPh>
    <rPh sb="17" eb="19">
      <t>ケツイン</t>
    </rPh>
    <rPh sb="20" eb="22">
      <t>バアイ</t>
    </rPh>
    <phoneticPr fontId="8"/>
  </si>
  <si>
    <t>イ　介護予防認知症対応型通所介護費（Ⅰ）</t>
    <rPh sb="2" eb="4">
      <t>カイゴ</t>
    </rPh>
    <rPh sb="4" eb="6">
      <t>ヨボウ</t>
    </rPh>
    <rPh sb="6" eb="8">
      <t>ニンチ</t>
    </rPh>
    <rPh sb="8" eb="9">
      <t>ショウ</t>
    </rPh>
    <rPh sb="9" eb="12">
      <t>タイオウガタ</t>
    </rPh>
    <rPh sb="12" eb="14">
      <t>ツウショ</t>
    </rPh>
    <rPh sb="14" eb="16">
      <t>カイゴ</t>
    </rPh>
    <rPh sb="16" eb="17">
      <t>ヒ</t>
    </rPh>
    <phoneticPr fontId="8"/>
  </si>
  <si>
    <t>予防認知通所介護Ⅰⅰ１１</t>
  </si>
  <si>
    <t>予防認知通所介護Ⅰⅰ１２</t>
  </si>
  <si>
    <t>予防認知通所介護Ⅰⅰ２１</t>
  </si>
  <si>
    <t>予防認知通所介護Ⅰⅰ２２</t>
  </si>
  <si>
    <t>予防認知通所介護Ⅰⅰ３１</t>
  </si>
  <si>
    <t>予防認知通所介護Ⅰⅰ３２</t>
  </si>
  <si>
    <t>若年性認知症利用者受入加算</t>
    <rPh sb="0" eb="2">
      <t>ジャクネン</t>
    </rPh>
    <rPh sb="2" eb="3">
      <t>セイ</t>
    </rPh>
    <rPh sb="3" eb="5">
      <t>ニンチ</t>
    </rPh>
    <rPh sb="5" eb="6">
      <t>ショウ</t>
    </rPh>
    <rPh sb="6" eb="9">
      <t>リヨウシャ</t>
    </rPh>
    <rPh sb="9" eb="11">
      <t>ウケイレ</t>
    </rPh>
    <rPh sb="11" eb="13">
      <t>カサン</t>
    </rPh>
    <phoneticPr fontId="8"/>
  </si>
  <si>
    <t>加算</t>
    <rPh sb="0" eb="2">
      <t>カサン</t>
    </rPh>
    <phoneticPr fontId="8"/>
  </si>
  <si>
    <t>認知通所介護処遇改善加算Ⅲ</t>
    <rPh sb="6" eb="8">
      <t>ショグウ</t>
    </rPh>
    <rPh sb="8" eb="10">
      <t>カイゼン</t>
    </rPh>
    <rPh sb="10" eb="12">
      <t>カサン</t>
    </rPh>
    <phoneticPr fontId="8"/>
  </si>
  <si>
    <t>地域特定施設認知症専門ケア加算Ⅰ</t>
    <rPh sb="0" eb="2">
      <t>チイキ</t>
    </rPh>
    <rPh sb="6" eb="8">
      <t>ニンチ</t>
    </rPh>
    <rPh sb="8" eb="9">
      <t>ショウ</t>
    </rPh>
    <rPh sb="9" eb="11">
      <t>センモン</t>
    </rPh>
    <rPh sb="13" eb="15">
      <t>カサン</t>
    </rPh>
    <phoneticPr fontId="8"/>
  </si>
  <si>
    <t>地域特定施設認知症専門ケア加算Ⅱ</t>
    <rPh sb="0" eb="2">
      <t>チイキ</t>
    </rPh>
    <rPh sb="6" eb="8">
      <t>ニンチ</t>
    </rPh>
    <rPh sb="8" eb="9">
      <t>ショウ</t>
    </rPh>
    <rPh sb="9" eb="11">
      <t>センモン</t>
    </rPh>
    <rPh sb="13" eb="15">
      <t>カサン</t>
    </rPh>
    <phoneticPr fontId="8"/>
  </si>
  <si>
    <t>地域特定施設サービス提供体制加算Ⅱ</t>
    <rPh sb="10" eb="12">
      <t>テイキョウ</t>
    </rPh>
    <rPh sb="12" eb="14">
      <t>タイセイ</t>
    </rPh>
    <rPh sb="14" eb="16">
      <t>カサン</t>
    </rPh>
    <phoneticPr fontId="8"/>
  </si>
  <si>
    <t>地域特定施設サービス提供体制加算Ⅲ</t>
    <rPh sb="10" eb="12">
      <t>テイキョウ</t>
    </rPh>
    <rPh sb="12" eb="14">
      <t>タイセイ</t>
    </rPh>
    <rPh sb="14" eb="16">
      <t>カサン</t>
    </rPh>
    <phoneticPr fontId="8"/>
  </si>
  <si>
    <t>短期地域特定施設サービス提供体制加算Ⅱ</t>
    <rPh sb="12" eb="14">
      <t>テイキョウ</t>
    </rPh>
    <rPh sb="14" eb="16">
      <t>タイセイ</t>
    </rPh>
    <rPh sb="16" eb="18">
      <t>カサン</t>
    </rPh>
    <phoneticPr fontId="8"/>
  </si>
  <si>
    <t>短期地域特定施設サービス提供体制加算Ⅲ</t>
    <rPh sb="12" eb="14">
      <t>テイキョウ</t>
    </rPh>
    <rPh sb="14" eb="16">
      <t>タイセイ</t>
    </rPh>
    <rPh sb="16" eb="18">
      <t>カサン</t>
    </rPh>
    <phoneticPr fontId="8"/>
  </si>
  <si>
    <t>認知症対応型夜間支援体制加算Ⅰ</t>
    <rPh sb="0" eb="2">
      <t>ニンチ</t>
    </rPh>
    <rPh sb="6" eb="8">
      <t>ヤカン</t>
    </rPh>
    <rPh sb="8" eb="10">
      <t>シエン</t>
    </rPh>
    <rPh sb="10" eb="12">
      <t>タイセイ</t>
    </rPh>
    <rPh sb="12" eb="14">
      <t>カサン</t>
    </rPh>
    <phoneticPr fontId="8"/>
  </si>
  <si>
    <t>認知症対応型夜間支援体制加算Ⅱ</t>
    <rPh sb="0" eb="2">
      <t>ニンチ</t>
    </rPh>
    <rPh sb="6" eb="8">
      <t>ヤカン</t>
    </rPh>
    <rPh sb="8" eb="10">
      <t>シエン</t>
    </rPh>
    <rPh sb="10" eb="12">
      <t>タイセイ</t>
    </rPh>
    <rPh sb="12" eb="14">
      <t>カサン</t>
    </rPh>
    <phoneticPr fontId="8"/>
  </si>
  <si>
    <t>短期共同生活夜間支援体制加算Ⅰ</t>
    <rPh sb="6" eb="8">
      <t>ヤカン</t>
    </rPh>
    <rPh sb="8" eb="10">
      <t>シエン</t>
    </rPh>
    <rPh sb="10" eb="12">
      <t>タイセイ</t>
    </rPh>
    <rPh sb="12" eb="14">
      <t>カサン</t>
    </rPh>
    <phoneticPr fontId="8"/>
  </si>
  <si>
    <t>短期共同生活夜間支援体制加算Ⅱ</t>
    <rPh sb="6" eb="8">
      <t>ヤカン</t>
    </rPh>
    <rPh sb="8" eb="10">
      <t>シエン</t>
    </rPh>
    <rPh sb="10" eb="12">
      <t>タイセイ</t>
    </rPh>
    <rPh sb="12" eb="14">
      <t>カサン</t>
    </rPh>
    <phoneticPr fontId="8"/>
  </si>
  <si>
    <t>予認知症対応夜間支援体制加算Ⅰ</t>
    <rPh sb="1" eb="3">
      <t>ニンチ</t>
    </rPh>
    <rPh sb="6" eb="8">
      <t>ヤカン</t>
    </rPh>
    <rPh sb="8" eb="10">
      <t>シエン</t>
    </rPh>
    <rPh sb="10" eb="12">
      <t>タイセイ</t>
    </rPh>
    <rPh sb="12" eb="14">
      <t>カサン</t>
    </rPh>
    <phoneticPr fontId="8"/>
  </si>
  <si>
    <t>予認知症対応夜間支援体制加算Ⅱ</t>
    <rPh sb="1" eb="3">
      <t>ニンチ</t>
    </rPh>
    <rPh sb="6" eb="8">
      <t>ヤカン</t>
    </rPh>
    <rPh sb="8" eb="10">
      <t>シエン</t>
    </rPh>
    <rPh sb="10" eb="12">
      <t>タイセイ</t>
    </rPh>
    <rPh sb="12" eb="14">
      <t>カサン</t>
    </rPh>
    <phoneticPr fontId="8"/>
  </si>
  <si>
    <t>予短期共同夜間支援体制加算Ⅰ</t>
    <rPh sb="5" eb="7">
      <t>ヤカン</t>
    </rPh>
    <rPh sb="7" eb="9">
      <t>シエン</t>
    </rPh>
    <rPh sb="9" eb="11">
      <t>タイセイ</t>
    </rPh>
    <rPh sb="11" eb="13">
      <t>カサン</t>
    </rPh>
    <phoneticPr fontId="8"/>
  </si>
  <si>
    <t>予短期共同夜間支援体制加算Ⅱ</t>
    <rPh sb="5" eb="7">
      <t>ヤカン</t>
    </rPh>
    <rPh sb="7" eb="9">
      <t>シエン</t>
    </rPh>
    <rPh sb="9" eb="11">
      <t>タイセイ</t>
    </rPh>
    <rPh sb="11" eb="13">
      <t>カサン</t>
    </rPh>
    <phoneticPr fontId="8"/>
  </si>
  <si>
    <t>小規模多機能型看護職員配置加算Ⅲ</t>
    <rPh sb="7" eb="9">
      <t>カンゴ</t>
    </rPh>
    <rPh sb="9" eb="11">
      <t>ショクイン</t>
    </rPh>
    <rPh sb="13" eb="15">
      <t>カサン</t>
    </rPh>
    <phoneticPr fontId="8"/>
  </si>
  <si>
    <t>小規模多機能型訪問体制強化加算</t>
    <rPh sb="7" eb="9">
      <t>ホウモン</t>
    </rPh>
    <rPh sb="9" eb="11">
      <t>タイセイ</t>
    </rPh>
    <rPh sb="11" eb="13">
      <t>キョウカ</t>
    </rPh>
    <rPh sb="13" eb="15">
      <t>カサン</t>
    </rPh>
    <phoneticPr fontId="8"/>
  </si>
  <si>
    <t>短期小規模多機能１・定超</t>
    <rPh sb="0" eb="2">
      <t>タンキ</t>
    </rPh>
    <rPh sb="10" eb="11">
      <t>テイ</t>
    </rPh>
    <rPh sb="11" eb="12">
      <t>チョウ</t>
    </rPh>
    <phoneticPr fontId="8"/>
  </si>
  <si>
    <t>短期小規模多機能２・定超</t>
    <rPh sb="10" eb="11">
      <t>テイ</t>
    </rPh>
    <rPh sb="11" eb="12">
      <t>チョウ</t>
    </rPh>
    <phoneticPr fontId="8"/>
  </si>
  <si>
    <t>短期小規模多機能３・定超</t>
    <rPh sb="10" eb="11">
      <t>テイ</t>
    </rPh>
    <rPh sb="11" eb="12">
      <t>チョウ</t>
    </rPh>
    <phoneticPr fontId="8"/>
  </si>
  <si>
    <t>短期小規模多機能４・定超</t>
    <rPh sb="10" eb="11">
      <t>テイ</t>
    </rPh>
    <rPh sb="11" eb="12">
      <t>チョウ</t>
    </rPh>
    <phoneticPr fontId="8"/>
  </si>
  <si>
    <t>短期小規模多機能５・定超</t>
    <rPh sb="10" eb="11">
      <t>テイ</t>
    </rPh>
    <rPh sb="11" eb="12">
      <t>チョウ</t>
    </rPh>
    <phoneticPr fontId="8"/>
  </si>
  <si>
    <t>短期小規模多機能１・人欠</t>
    <rPh sb="0" eb="2">
      <t>タンキ</t>
    </rPh>
    <phoneticPr fontId="8"/>
  </si>
  <si>
    <t>短期小規模多機能３・人欠</t>
    <phoneticPr fontId="8"/>
  </si>
  <si>
    <t>短期小規模多機能４・人欠</t>
    <phoneticPr fontId="8"/>
  </si>
  <si>
    <t>短期小規模多機能１</t>
    <phoneticPr fontId="8"/>
  </si>
  <si>
    <t>看護小規模初期加算</t>
    <rPh sb="5" eb="7">
      <t>ショキ</t>
    </rPh>
    <phoneticPr fontId="8"/>
  </si>
  <si>
    <t>看護小規模認知症加算Ⅰ</t>
    <rPh sb="5" eb="7">
      <t>ニンチ</t>
    </rPh>
    <rPh sb="7" eb="8">
      <t>ショウ</t>
    </rPh>
    <rPh sb="8" eb="10">
      <t>カサン</t>
    </rPh>
    <phoneticPr fontId="8"/>
  </si>
  <si>
    <t>看護小規模認知症加算Ⅱ</t>
    <rPh sb="5" eb="8">
      <t>ニンチショウ</t>
    </rPh>
    <rPh sb="8" eb="10">
      <t>カサン</t>
    </rPh>
    <phoneticPr fontId="8"/>
  </si>
  <si>
    <t>看護小規模退院時共同指導加算</t>
    <rPh sb="5" eb="7">
      <t>タイイン</t>
    </rPh>
    <rPh sb="7" eb="8">
      <t>ジ</t>
    </rPh>
    <rPh sb="8" eb="10">
      <t>キョウドウ</t>
    </rPh>
    <rPh sb="10" eb="12">
      <t>シドウ</t>
    </rPh>
    <rPh sb="12" eb="14">
      <t>カサン</t>
    </rPh>
    <phoneticPr fontId="8"/>
  </si>
  <si>
    <t>看護小規模サービス提供体制加算Ⅱ</t>
    <rPh sb="9" eb="11">
      <t>テイキョウ</t>
    </rPh>
    <rPh sb="11" eb="13">
      <t>タイセイ</t>
    </rPh>
    <rPh sb="13" eb="15">
      <t>カサン</t>
    </rPh>
    <phoneticPr fontId="8"/>
  </si>
  <si>
    <t>看護小規模サービス提供体制加算Ⅲ</t>
    <rPh sb="9" eb="11">
      <t>テイキョウ</t>
    </rPh>
    <rPh sb="11" eb="13">
      <t>タイセイ</t>
    </rPh>
    <rPh sb="13" eb="15">
      <t>カサン</t>
    </rPh>
    <phoneticPr fontId="8"/>
  </si>
  <si>
    <t>看護小規模処遇改善加算Ⅲ</t>
    <rPh sb="5" eb="7">
      <t>ショグウ</t>
    </rPh>
    <rPh sb="7" eb="9">
      <t>カイゼン</t>
    </rPh>
    <rPh sb="9" eb="11">
      <t>カサン</t>
    </rPh>
    <phoneticPr fontId="8"/>
  </si>
  <si>
    <t>看護小規模市町村独自加算１</t>
    <rPh sb="5" eb="8">
      <t>シチョウソン</t>
    </rPh>
    <rPh sb="8" eb="10">
      <t>ドクジ</t>
    </rPh>
    <rPh sb="10" eb="12">
      <t>カサン</t>
    </rPh>
    <phoneticPr fontId="8"/>
  </si>
  <si>
    <t>看護小規模市町村独自加算２</t>
    <rPh sb="5" eb="8">
      <t>シチョウソン</t>
    </rPh>
    <rPh sb="8" eb="10">
      <t>ドクジ</t>
    </rPh>
    <rPh sb="10" eb="12">
      <t>カサン</t>
    </rPh>
    <phoneticPr fontId="8"/>
  </si>
  <si>
    <t>看護小規模市町村独自加算３</t>
    <rPh sb="5" eb="8">
      <t>シチョウソン</t>
    </rPh>
    <rPh sb="8" eb="10">
      <t>ドクジ</t>
    </rPh>
    <rPh sb="10" eb="12">
      <t>カサン</t>
    </rPh>
    <phoneticPr fontId="8"/>
  </si>
  <si>
    <t>看護小規模市町村独自加算４</t>
    <rPh sb="5" eb="8">
      <t>シチョウソン</t>
    </rPh>
    <rPh sb="8" eb="10">
      <t>ドクジ</t>
    </rPh>
    <rPh sb="10" eb="12">
      <t>カサン</t>
    </rPh>
    <phoneticPr fontId="8"/>
  </si>
  <si>
    <t>看護小規模市町村独自加算５</t>
    <rPh sb="5" eb="8">
      <t>シチョウソン</t>
    </rPh>
    <rPh sb="8" eb="10">
      <t>ドクジ</t>
    </rPh>
    <rPh sb="10" eb="12">
      <t>カサン</t>
    </rPh>
    <phoneticPr fontId="8"/>
  </si>
  <si>
    <t>看護小規模市町村独自加算６</t>
    <rPh sb="5" eb="8">
      <t>シチョウソン</t>
    </rPh>
    <rPh sb="8" eb="10">
      <t>ドクジ</t>
    </rPh>
    <rPh sb="10" eb="12">
      <t>カサン</t>
    </rPh>
    <phoneticPr fontId="8"/>
  </si>
  <si>
    <t>看護小規模市町村独自加算７</t>
    <rPh sb="5" eb="8">
      <t>シチョウソン</t>
    </rPh>
    <rPh sb="8" eb="10">
      <t>ドクジ</t>
    </rPh>
    <rPh sb="10" eb="12">
      <t>カサン</t>
    </rPh>
    <phoneticPr fontId="8"/>
  </si>
  <si>
    <t>看護小規模市町村独自加算８</t>
    <rPh sb="5" eb="8">
      <t>シチョウソン</t>
    </rPh>
    <rPh sb="8" eb="10">
      <t>ドクジ</t>
    </rPh>
    <rPh sb="10" eb="12">
      <t>カサン</t>
    </rPh>
    <phoneticPr fontId="8"/>
  </si>
  <si>
    <t>看護小規模市町村独自加算９</t>
    <rPh sb="5" eb="8">
      <t>シチョウソン</t>
    </rPh>
    <rPh sb="8" eb="10">
      <t>ドクジ</t>
    </rPh>
    <rPh sb="10" eb="12">
      <t>カサン</t>
    </rPh>
    <phoneticPr fontId="8"/>
  </si>
  <si>
    <t>看護小規模市町村独自加算１０</t>
    <rPh sb="5" eb="8">
      <t>シチョウソン</t>
    </rPh>
    <rPh sb="8" eb="10">
      <t>ドクジ</t>
    </rPh>
    <rPh sb="10" eb="12">
      <t>カサン</t>
    </rPh>
    <phoneticPr fontId="8"/>
  </si>
  <si>
    <t>看護小規模市町村独自加算１１</t>
    <rPh sb="5" eb="8">
      <t>シチョウソン</t>
    </rPh>
    <rPh sb="8" eb="10">
      <t>ドクジ</t>
    </rPh>
    <rPh sb="10" eb="12">
      <t>カサン</t>
    </rPh>
    <phoneticPr fontId="8"/>
  </si>
  <si>
    <t>看護小規模市町村独自加算１２</t>
    <rPh sb="5" eb="8">
      <t>シチョウソン</t>
    </rPh>
    <rPh sb="8" eb="10">
      <t>ドクジ</t>
    </rPh>
    <rPh sb="10" eb="12">
      <t>カサン</t>
    </rPh>
    <phoneticPr fontId="8"/>
  </si>
  <si>
    <t>看護小規模市町村独自加算１３</t>
    <rPh sb="5" eb="8">
      <t>シチョウソン</t>
    </rPh>
    <rPh sb="8" eb="10">
      <t>ドクジ</t>
    </rPh>
    <rPh sb="10" eb="12">
      <t>カサン</t>
    </rPh>
    <phoneticPr fontId="8"/>
  </si>
  <si>
    <t>看護小規模市町村独自加算１４</t>
    <rPh sb="5" eb="8">
      <t>シチョウソン</t>
    </rPh>
    <rPh sb="8" eb="10">
      <t>ドクジ</t>
    </rPh>
    <rPh sb="10" eb="12">
      <t>カサン</t>
    </rPh>
    <phoneticPr fontId="8"/>
  </si>
  <si>
    <t>看護小規模市町村独自加算１５</t>
    <rPh sb="5" eb="8">
      <t>シチョウソン</t>
    </rPh>
    <rPh sb="8" eb="10">
      <t>ドクジ</t>
    </rPh>
    <rPh sb="10" eb="12">
      <t>カサン</t>
    </rPh>
    <phoneticPr fontId="8"/>
  </si>
  <si>
    <t>看護小規模市町村独自加算１６</t>
    <rPh sb="5" eb="8">
      <t>シチョウソン</t>
    </rPh>
    <rPh sb="8" eb="10">
      <t>ドクジ</t>
    </rPh>
    <rPh sb="10" eb="12">
      <t>カサン</t>
    </rPh>
    <phoneticPr fontId="8"/>
  </si>
  <si>
    <t>看護小規模市町村独自加算１７</t>
    <rPh sb="5" eb="8">
      <t>シチョウソン</t>
    </rPh>
    <rPh sb="8" eb="10">
      <t>ドクジ</t>
    </rPh>
    <rPh sb="10" eb="12">
      <t>カサン</t>
    </rPh>
    <phoneticPr fontId="8"/>
  </si>
  <si>
    <t>看護小規模市町村独自加算１８</t>
    <rPh sb="5" eb="8">
      <t>シチョウソン</t>
    </rPh>
    <rPh sb="8" eb="10">
      <t>ドクジ</t>
    </rPh>
    <rPh sb="10" eb="12">
      <t>カサン</t>
    </rPh>
    <phoneticPr fontId="8"/>
  </si>
  <si>
    <t>看護小規模市町村独自加算１９</t>
    <rPh sb="5" eb="8">
      <t>シチョウソン</t>
    </rPh>
    <rPh sb="8" eb="10">
      <t>ドクジ</t>
    </rPh>
    <rPh sb="10" eb="12">
      <t>カサン</t>
    </rPh>
    <phoneticPr fontId="8"/>
  </si>
  <si>
    <t>看護小規模市町村独自加算２０</t>
    <rPh sb="5" eb="8">
      <t>シチョウソン</t>
    </rPh>
    <rPh sb="8" eb="10">
      <t>ドクジ</t>
    </rPh>
    <rPh sb="10" eb="12">
      <t>カサン</t>
    </rPh>
    <phoneticPr fontId="8"/>
  </si>
  <si>
    <t>看護小規模医療訪問看護減算１日割</t>
    <rPh sb="11" eb="13">
      <t>ゲンザン</t>
    </rPh>
    <phoneticPr fontId="8"/>
  </si>
  <si>
    <t>看護小規模医療訪問看護減算２日割</t>
    <rPh sb="11" eb="13">
      <t>ゲンザン</t>
    </rPh>
    <phoneticPr fontId="8"/>
  </si>
  <si>
    <t>看護小規模医療訪問看護減算３日割</t>
    <rPh sb="11" eb="13">
      <t>ゲンザン</t>
    </rPh>
    <phoneticPr fontId="8"/>
  </si>
  <si>
    <t>看護小規模医療訪問看護減算４日割</t>
    <rPh sb="11" eb="13">
      <t>ゲンザン</t>
    </rPh>
    <phoneticPr fontId="8"/>
  </si>
  <si>
    <t>看護小規模医療訪問看護減算５日割</t>
    <rPh sb="11" eb="13">
      <t>ゲンザン</t>
    </rPh>
    <phoneticPr fontId="8"/>
  </si>
  <si>
    <t>看護小規模市町村独自加算１日割</t>
    <rPh sb="5" eb="8">
      <t>シチョウソン</t>
    </rPh>
    <rPh sb="8" eb="10">
      <t>ドクジ</t>
    </rPh>
    <rPh sb="10" eb="12">
      <t>カサン</t>
    </rPh>
    <phoneticPr fontId="8"/>
  </si>
  <si>
    <t>看護小規模市町村独自加算２日割</t>
    <rPh sb="5" eb="8">
      <t>シチョウソン</t>
    </rPh>
    <rPh sb="8" eb="10">
      <t>ドクジ</t>
    </rPh>
    <rPh sb="10" eb="12">
      <t>カサン</t>
    </rPh>
    <phoneticPr fontId="8"/>
  </si>
  <si>
    <t>看護小規模市町村独自加算３日割</t>
    <rPh sb="5" eb="8">
      <t>シチョウソン</t>
    </rPh>
    <rPh sb="8" eb="10">
      <t>ドクジ</t>
    </rPh>
    <rPh sb="10" eb="12">
      <t>カサン</t>
    </rPh>
    <phoneticPr fontId="8"/>
  </si>
  <si>
    <t>看護小規模市町村独自加算４日割</t>
    <rPh sb="5" eb="8">
      <t>シチョウソン</t>
    </rPh>
    <rPh sb="8" eb="10">
      <t>ドクジ</t>
    </rPh>
    <rPh sb="10" eb="12">
      <t>カサン</t>
    </rPh>
    <phoneticPr fontId="8"/>
  </si>
  <si>
    <t>看護小規模市町村独自加算５日割</t>
    <rPh sb="5" eb="8">
      <t>シチョウソン</t>
    </rPh>
    <rPh sb="8" eb="10">
      <t>ドクジ</t>
    </rPh>
    <rPh sb="10" eb="12">
      <t>カサン</t>
    </rPh>
    <phoneticPr fontId="8"/>
  </si>
  <si>
    <t>看護小規模市町村独自加算６日割</t>
    <rPh sb="5" eb="8">
      <t>シチョウソン</t>
    </rPh>
    <rPh sb="8" eb="10">
      <t>ドクジ</t>
    </rPh>
    <rPh sb="10" eb="12">
      <t>カサン</t>
    </rPh>
    <phoneticPr fontId="8"/>
  </si>
  <si>
    <t>看護小規模市町村独自加算７日割</t>
    <rPh sb="5" eb="8">
      <t>シチョウソン</t>
    </rPh>
    <rPh sb="8" eb="10">
      <t>ドクジ</t>
    </rPh>
    <rPh sb="10" eb="12">
      <t>カサン</t>
    </rPh>
    <phoneticPr fontId="8"/>
  </si>
  <si>
    <t>看護小規模市町村独自加算８日割</t>
    <rPh sb="5" eb="8">
      <t>シチョウソン</t>
    </rPh>
    <rPh sb="8" eb="10">
      <t>ドクジ</t>
    </rPh>
    <rPh sb="10" eb="12">
      <t>カサン</t>
    </rPh>
    <phoneticPr fontId="8"/>
  </si>
  <si>
    <t>看護小規模市町村独自加算９日割</t>
    <rPh sb="5" eb="8">
      <t>シチョウソン</t>
    </rPh>
    <rPh sb="8" eb="10">
      <t>ドクジ</t>
    </rPh>
    <rPh sb="10" eb="12">
      <t>カサン</t>
    </rPh>
    <phoneticPr fontId="8"/>
  </si>
  <si>
    <t>看護小規模市町村独自加算１０日割</t>
    <rPh sb="5" eb="8">
      <t>シチョウソン</t>
    </rPh>
    <rPh sb="8" eb="10">
      <t>ドクジ</t>
    </rPh>
    <rPh sb="10" eb="12">
      <t>カサン</t>
    </rPh>
    <phoneticPr fontId="8"/>
  </si>
  <si>
    <t>看護小規模市町村独自加算１１日割</t>
    <rPh sb="5" eb="8">
      <t>シチョウソン</t>
    </rPh>
    <rPh sb="8" eb="10">
      <t>ドクジ</t>
    </rPh>
    <rPh sb="10" eb="12">
      <t>カサン</t>
    </rPh>
    <phoneticPr fontId="8"/>
  </si>
  <si>
    <t>看護小規模市町村独自加算１２日割</t>
    <rPh sb="5" eb="8">
      <t>シチョウソン</t>
    </rPh>
    <rPh sb="8" eb="10">
      <t>ドクジ</t>
    </rPh>
    <rPh sb="10" eb="12">
      <t>カサン</t>
    </rPh>
    <phoneticPr fontId="8"/>
  </si>
  <si>
    <t>看護小規模市町村独自加算１３日割</t>
    <rPh sb="5" eb="8">
      <t>シチョウソン</t>
    </rPh>
    <rPh sb="8" eb="10">
      <t>ドクジ</t>
    </rPh>
    <rPh sb="10" eb="12">
      <t>カサン</t>
    </rPh>
    <phoneticPr fontId="8"/>
  </si>
  <si>
    <t>看護小規模市町村独自加算１４日割</t>
    <rPh sb="5" eb="8">
      <t>シチョウソン</t>
    </rPh>
    <rPh sb="8" eb="10">
      <t>ドクジ</t>
    </rPh>
    <rPh sb="10" eb="12">
      <t>カサン</t>
    </rPh>
    <phoneticPr fontId="8"/>
  </si>
  <si>
    <t>看護小規模市町村独自加算１５日割</t>
    <rPh sb="5" eb="8">
      <t>シチョウソン</t>
    </rPh>
    <rPh sb="8" eb="10">
      <t>ドクジ</t>
    </rPh>
    <rPh sb="10" eb="12">
      <t>カサン</t>
    </rPh>
    <phoneticPr fontId="8"/>
  </si>
  <si>
    <t>看護小規模市町村独自加算１６日割</t>
    <rPh sb="5" eb="8">
      <t>シチョウソン</t>
    </rPh>
    <rPh sb="8" eb="10">
      <t>ドクジ</t>
    </rPh>
    <rPh sb="10" eb="12">
      <t>カサン</t>
    </rPh>
    <phoneticPr fontId="8"/>
  </si>
  <si>
    <t>看護小規模市町村独自加算１７日割</t>
    <rPh sb="5" eb="8">
      <t>シチョウソン</t>
    </rPh>
    <rPh sb="8" eb="10">
      <t>ドクジ</t>
    </rPh>
    <rPh sb="10" eb="12">
      <t>カサン</t>
    </rPh>
    <phoneticPr fontId="8"/>
  </si>
  <si>
    <t>看護小規模市町村独自加算１８日割</t>
    <rPh sb="5" eb="8">
      <t>シチョウソン</t>
    </rPh>
    <rPh sb="8" eb="10">
      <t>ドクジ</t>
    </rPh>
    <rPh sb="10" eb="12">
      <t>カサン</t>
    </rPh>
    <phoneticPr fontId="8"/>
  </si>
  <si>
    <t>看護小規模市町村独自加算１９日割</t>
    <rPh sb="5" eb="8">
      <t>シチョウソン</t>
    </rPh>
    <rPh sb="8" eb="10">
      <t>ドクジ</t>
    </rPh>
    <rPh sb="10" eb="12">
      <t>カサン</t>
    </rPh>
    <phoneticPr fontId="8"/>
  </si>
  <si>
    <t>看護小規模市町村独自加算２０日割</t>
    <rPh sb="5" eb="8">
      <t>シチョウソン</t>
    </rPh>
    <rPh sb="8" eb="10">
      <t>ドクジ</t>
    </rPh>
    <rPh sb="10" eb="12">
      <t>カサン</t>
    </rPh>
    <phoneticPr fontId="8"/>
  </si>
  <si>
    <t>短期看護小規模１</t>
    <rPh sb="0" eb="2">
      <t>タンキ</t>
    </rPh>
    <rPh sb="2" eb="4">
      <t>カンゴ</t>
    </rPh>
    <phoneticPr fontId="8"/>
  </si>
  <si>
    <t>短期看護小規模１・定超</t>
    <rPh sb="0" eb="2">
      <t>タンキ</t>
    </rPh>
    <rPh sb="9" eb="10">
      <t>テイ</t>
    </rPh>
    <rPh sb="10" eb="11">
      <t>チョウ</t>
    </rPh>
    <phoneticPr fontId="8"/>
  </si>
  <si>
    <t>短期看護小規模２・定超</t>
    <rPh sb="9" eb="10">
      <t>テイ</t>
    </rPh>
    <rPh sb="10" eb="11">
      <t>チョウ</t>
    </rPh>
    <phoneticPr fontId="8"/>
  </si>
  <si>
    <t>短期看護小規模３・定超</t>
    <rPh sb="9" eb="10">
      <t>テイ</t>
    </rPh>
    <rPh sb="10" eb="11">
      <t>チョウ</t>
    </rPh>
    <phoneticPr fontId="8"/>
  </si>
  <si>
    <t>短期看護小規模４・定超</t>
    <rPh sb="9" eb="10">
      <t>テイ</t>
    </rPh>
    <rPh sb="10" eb="11">
      <t>チョウ</t>
    </rPh>
    <phoneticPr fontId="8"/>
  </si>
  <si>
    <t>短期看護小規模５・定超</t>
    <rPh sb="9" eb="10">
      <t>テイ</t>
    </rPh>
    <rPh sb="10" eb="11">
      <t>チョウ</t>
    </rPh>
    <phoneticPr fontId="8"/>
  </si>
  <si>
    <t>地福祉施設経口移行加算</t>
    <rPh sb="1" eb="3">
      <t>フクシ</t>
    </rPh>
    <rPh sb="3" eb="5">
      <t>シセツ</t>
    </rPh>
    <rPh sb="5" eb="7">
      <t>ケイコウ</t>
    </rPh>
    <rPh sb="7" eb="9">
      <t>イコウ</t>
    </rPh>
    <rPh sb="9" eb="11">
      <t>カサン</t>
    </rPh>
    <phoneticPr fontId="8"/>
  </si>
  <si>
    <t>小規模多機能１１</t>
  </si>
  <si>
    <t>小規模多機能１２</t>
  </si>
  <si>
    <t>小規模多機能１３</t>
  </si>
  <si>
    <t>小規模多機能１４</t>
  </si>
  <si>
    <t>小規模多機能１５</t>
  </si>
  <si>
    <t>小規模多機能２１</t>
  </si>
  <si>
    <t>小規模多機能２２</t>
  </si>
  <si>
    <t>小規模多機能２３</t>
  </si>
  <si>
    <t>小規模多機能２４</t>
  </si>
  <si>
    <t>小規模多機能２５</t>
  </si>
  <si>
    <t>ロ　短期利用居宅介護費</t>
  </si>
  <si>
    <t>ニ 認知症加算</t>
    <rPh sb="2" eb="5">
      <t>ニンチショウ</t>
    </rPh>
    <rPh sb="5" eb="7">
      <t>カサン</t>
    </rPh>
    <phoneticPr fontId="8"/>
  </si>
  <si>
    <t>小規模多機能１１・定超</t>
    <rPh sb="9" eb="10">
      <t>テイ</t>
    </rPh>
    <rPh sb="10" eb="11">
      <t>チョウ</t>
    </rPh>
    <phoneticPr fontId="8"/>
  </si>
  <si>
    <t>小規模多機能１２・定超</t>
    <rPh sb="9" eb="10">
      <t>テイ</t>
    </rPh>
    <rPh sb="10" eb="11">
      <t>チョウ</t>
    </rPh>
    <phoneticPr fontId="8"/>
  </si>
  <si>
    <t>小規模多機能１３・定超</t>
    <rPh sb="9" eb="10">
      <t>テイ</t>
    </rPh>
    <rPh sb="10" eb="11">
      <t>チョウ</t>
    </rPh>
    <phoneticPr fontId="8"/>
  </si>
  <si>
    <t>小規模多機能１４・定超</t>
    <rPh sb="9" eb="10">
      <t>テイ</t>
    </rPh>
    <rPh sb="10" eb="11">
      <t>チョウ</t>
    </rPh>
    <phoneticPr fontId="8"/>
  </si>
  <si>
    <t>小規模多機能１５・定超</t>
    <rPh sb="9" eb="10">
      <t>テイ</t>
    </rPh>
    <rPh sb="10" eb="11">
      <t>チョウ</t>
    </rPh>
    <phoneticPr fontId="8"/>
  </si>
  <si>
    <t>小規模多機能２１・定超</t>
    <rPh sb="9" eb="10">
      <t>テイ</t>
    </rPh>
    <rPh sb="10" eb="11">
      <t>チョウ</t>
    </rPh>
    <phoneticPr fontId="8"/>
  </si>
  <si>
    <t>小規模多機能２２・定超</t>
    <rPh sb="9" eb="10">
      <t>テイ</t>
    </rPh>
    <rPh sb="10" eb="11">
      <t>チョウ</t>
    </rPh>
    <phoneticPr fontId="8"/>
  </si>
  <si>
    <t>小規模多機能２３・定超</t>
    <rPh sb="9" eb="10">
      <t>テイ</t>
    </rPh>
    <rPh sb="10" eb="11">
      <t>チョウ</t>
    </rPh>
    <phoneticPr fontId="8"/>
  </si>
  <si>
    <t>小規模多機能２４・定超</t>
    <rPh sb="9" eb="10">
      <t>テイ</t>
    </rPh>
    <rPh sb="10" eb="11">
      <t>チョウ</t>
    </rPh>
    <phoneticPr fontId="8"/>
  </si>
  <si>
    <t>小規模多機能２５・定超</t>
    <rPh sb="9" eb="10">
      <t>テイ</t>
    </rPh>
    <rPh sb="10" eb="11">
      <t>チョウ</t>
    </rPh>
    <phoneticPr fontId="8"/>
  </si>
  <si>
    <t>小規模多機能１１・人欠</t>
  </si>
  <si>
    <t>小規模多機能１２・人欠</t>
  </si>
  <si>
    <t>小規模多機能１３・人欠</t>
  </si>
  <si>
    <t>小規模多機能１４・人欠</t>
  </si>
  <si>
    <t>小規模多機能１５・人欠</t>
  </si>
  <si>
    <t>小規模多機能２１・人欠</t>
  </si>
  <si>
    <t>小規模多機能２２・人欠</t>
  </si>
  <si>
    <t>小規模多機能２３・人欠</t>
  </si>
  <si>
    <t>小規模多機能２４・人欠</t>
  </si>
  <si>
    <t>小規模多機能２５・人欠</t>
  </si>
  <si>
    <t>小規模多機能１１・日割</t>
    <rPh sb="9" eb="11">
      <t>ヒワリ</t>
    </rPh>
    <phoneticPr fontId="8"/>
  </si>
  <si>
    <t>小規模多機能１２・日割</t>
    <rPh sb="9" eb="11">
      <t>ヒワリ</t>
    </rPh>
    <phoneticPr fontId="8"/>
  </si>
  <si>
    <t>小規模多機能１３・日割</t>
    <rPh sb="9" eb="11">
      <t>ヒワリ</t>
    </rPh>
    <phoneticPr fontId="8"/>
  </si>
  <si>
    <t>小規模多機能１４・日割</t>
    <rPh sb="9" eb="11">
      <t>ヒワリ</t>
    </rPh>
    <phoneticPr fontId="8"/>
  </si>
  <si>
    <t>小規模多機能１５・日割</t>
    <rPh sb="9" eb="11">
      <t>ヒワリ</t>
    </rPh>
    <phoneticPr fontId="8"/>
  </si>
  <si>
    <t>小規模多機能２１・日割</t>
    <rPh sb="9" eb="11">
      <t>ヒワリ</t>
    </rPh>
    <phoneticPr fontId="8"/>
  </si>
  <si>
    <t>小規模多機能２２・日割</t>
    <rPh sb="9" eb="11">
      <t>ヒワリ</t>
    </rPh>
    <phoneticPr fontId="8"/>
  </si>
  <si>
    <t>小規模多機能２３・日割</t>
    <rPh sb="9" eb="11">
      <t>ヒワリ</t>
    </rPh>
    <phoneticPr fontId="8"/>
  </si>
  <si>
    <t>小規模多機能２４・日割</t>
    <rPh sb="9" eb="11">
      <t>ヒワリ</t>
    </rPh>
    <phoneticPr fontId="8"/>
  </si>
  <si>
    <t>小規模多機能２５・日割</t>
    <rPh sb="9" eb="11">
      <t>ヒワリ</t>
    </rPh>
    <phoneticPr fontId="8"/>
  </si>
  <si>
    <t>小規模多機能１１・超・日割</t>
  </si>
  <si>
    <t>小規模多機能１２・超・日割</t>
  </si>
  <si>
    <t>小規模多機能１３・超・日割</t>
  </si>
  <si>
    <t>小規模多機能１４・超・日割</t>
  </si>
  <si>
    <t>小規模多機能１５・超・日割</t>
  </si>
  <si>
    <t>小規模多機能２１・超・日割</t>
  </si>
  <si>
    <t>小規模多機能２２・超・日割</t>
  </si>
  <si>
    <t>小規模多機能２３・超・日割</t>
  </si>
  <si>
    <t>小規模多機能２４・超・日割</t>
  </si>
  <si>
    <t>小規模多機能２５・超・日割</t>
  </si>
  <si>
    <t>小規模多機能１１・欠・日割</t>
  </si>
  <si>
    <t>小規模多機能１２・欠・日割</t>
  </si>
  <si>
    <t>小規模多機能１３・欠・日割</t>
  </si>
  <si>
    <t>小規模多機能１４・欠・日割</t>
  </si>
  <si>
    <t>小規模多機能１５・欠・日割</t>
  </si>
  <si>
    <t>小規模多機能２１・欠・日割</t>
  </si>
  <si>
    <t>小規模多機能２２・欠・日割</t>
  </si>
  <si>
    <t>小規模多機能２３・欠・日割</t>
  </si>
  <si>
    <t>小規模多機能２４・欠・日割</t>
  </si>
  <si>
    <t>小規模多機能２５・欠・日割</t>
  </si>
  <si>
    <t>夜勤職員配置加算（Ⅰ）イ</t>
    <rPh sb="0" eb="2">
      <t>ヤキン</t>
    </rPh>
    <rPh sb="2" eb="4">
      <t>ショクイン</t>
    </rPh>
    <rPh sb="4" eb="6">
      <t>ハイチ</t>
    </rPh>
    <rPh sb="6" eb="8">
      <t>カサン</t>
    </rPh>
    <phoneticPr fontId="8"/>
  </si>
  <si>
    <t>夜勤職員配置加算（Ⅰ）ロ</t>
    <rPh sb="0" eb="2">
      <t>ヤキン</t>
    </rPh>
    <rPh sb="2" eb="4">
      <t>ショクイン</t>
    </rPh>
    <rPh sb="4" eb="6">
      <t>ハイチ</t>
    </rPh>
    <rPh sb="6" eb="8">
      <t>カサン</t>
    </rPh>
    <phoneticPr fontId="8"/>
  </si>
  <si>
    <t>夜勤職員配置加算（Ⅱ）イ</t>
    <rPh sb="0" eb="2">
      <t>ヤキン</t>
    </rPh>
    <rPh sb="2" eb="4">
      <t>ショクイン</t>
    </rPh>
    <rPh sb="4" eb="6">
      <t>ハイチ</t>
    </rPh>
    <rPh sb="6" eb="8">
      <t>カサン</t>
    </rPh>
    <phoneticPr fontId="8"/>
  </si>
  <si>
    <t>夜勤職員配置加算（Ⅱ）ロ</t>
    <rPh sb="0" eb="2">
      <t>ヤキン</t>
    </rPh>
    <rPh sb="2" eb="4">
      <t>ショクイン</t>
    </rPh>
    <rPh sb="4" eb="6">
      <t>ハイチ</t>
    </rPh>
    <rPh sb="6" eb="8">
      <t>カサン</t>
    </rPh>
    <phoneticPr fontId="8"/>
  </si>
  <si>
    <t>地福祉施設夜勤職員配置加算Ⅰ１</t>
    <rPh sb="5" eb="7">
      <t>ヤキン</t>
    </rPh>
    <rPh sb="7" eb="9">
      <t>ショクイン</t>
    </rPh>
    <rPh sb="9" eb="11">
      <t>ハイチ</t>
    </rPh>
    <rPh sb="11" eb="13">
      <t>カサン</t>
    </rPh>
    <phoneticPr fontId="8"/>
  </si>
  <si>
    <t>地福祉施設夜勤職員配置加算Ⅰ２</t>
    <rPh sb="5" eb="7">
      <t>ヤキン</t>
    </rPh>
    <rPh sb="7" eb="9">
      <t>ショクイン</t>
    </rPh>
    <rPh sb="9" eb="11">
      <t>ハイチ</t>
    </rPh>
    <rPh sb="11" eb="13">
      <t>カサン</t>
    </rPh>
    <phoneticPr fontId="8"/>
  </si>
  <si>
    <t>地福祉施設夜勤職員配置加算Ⅱ１</t>
    <rPh sb="5" eb="7">
      <t>ヤキン</t>
    </rPh>
    <rPh sb="7" eb="9">
      <t>ショクイン</t>
    </rPh>
    <rPh sb="9" eb="11">
      <t>ハイチ</t>
    </rPh>
    <rPh sb="11" eb="13">
      <t>カサン</t>
    </rPh>
    <phoneticPr fontId="8"/>
  </si>
  <si>
    <t>地福祉施設夜勤職員配置加算Ⅱ２</t>
    <rPh sb="5" eb="7">
      <t>ヤキン</t>
    </rPh>
    <rPh sb="7" eb="9">
      <t>ショクイン</t>
    </rPh>
    <rPh sb="9" eb="11">
      <t>ハイチ</t>
    </rPh>
    <rPh sb="11" eb="13">
      <t>カサン</t>
    </rPh>
    <phoneticPr fontId="8"/>
  </si>
  <si>
    <t>看護小規模１１</t>
  </si>
  <si>
    <t>看護小規模１２</t>
  </si>
  <si>
    <t>看護小規模１３</t>
  </si>
  <si>
    <t>看護小規模１４</t>
  </si>
  <si>
    <t>看護小規模１５</t>
  </si>
  <si>
    <t>看護小規模２１</t>
  </si>
  <si>
    <t>看護小規模２２</t>
  </si>
  <si>
    <t>看護小規模２３</t>
  </si>
  <si>
    <t>看護小規模２４</t>
  </si>
  <si>
    <t>看護小規模２５</t>
  </si>
  <si>
    <t>看護小規模医療訪問看護減算１</t>
    <rPh sb="11" eb="13">
      <t>ゲンザン</t>
    </rPh>
    <phoneticPr fontId="8"/>
  </si>
  <si>
    <t>看護小規模医療訪問看護減算２</t>
    <rPh sb="11" eb="13">
      <t>ゲンザン</t>
    </rPh>
    <phoneticPr fontId="8"/>
  </si>
  <si>
    <t>看護小規模医療訪問看護減算３</t>
    <rPh sb="11" eb="13">
      <t>ゲンザン</t>
    </rPh>
    <phoneticPr fontId="8"/>
  </si>
  <si>
    <t>看護小規模医療訪問看護減算４</t>
    <rPh sb="11" eb="13">
      <t>ゲンザン</t>
    </rPh>
    <phoneticPr fontId="8"/>
  </si>
  <si>
    <t>看護小規模医療訪問看護減算５</t>
    <rPh sb="11" eb="13">
      <t>ゲンザン</t>
    </rPh>
    <phoneticPr fontId="8"/>
  </si>
  <si>
    <t>看護小規模訪問看護特別指示減算１</t>
    <rPh sb="5" eb="7">
      <t>ホウモン</t>
    </rPh>
    <rPh sb="7" eb="9">
      <t>カンゴ</t>
    </rPh>
    <rPh sb="13" eb="15">
      <t>ゲンザン</t>
    </rPh>
    <phoneticPr fontId="8"/>
  </si>
  <si>
    <t>看護小規模訪問看護特別指示減算２</t>
    <rPh sb="5" eb="7">
      <t>ホウモン</t>
    </rPh>
    <rPh sb="7" eb="9">
      <t>カンゴ</t>
    </rPh>
    <rPh sb="13" eb="15">
      <t>ゲンザン</t>
    </rPh>
    <phoneticPr fontId="8"/>
  </si>
  <si>
    <t>看護小規模訪問看護特別指示減算３</t>
    <rPh sb="5" eb="7">
      <t>ホウモン</t>
    </rPh>
    <rPh sb="7" eb="9">
      <t>カンゴ</t>
    </rPh>
    <rPh sb="13" eb="15">
      <t>ゲンザン</t>
    </rPh>
    <phoneticPr fontId="8"/>
  </si>
  <si>
    <t>看護小規模訪問看護特別指示減算４</t>
    <rPh sb="5" eb="7">
      <t>ホウモン</t>
    </rPh>
    <rPh sb="7" eb="9">
      <t>カンゴ</t>
    </rPh>
    <rPh sb="13" eb="15">
      <t>ゲンザン</t>
    </rPh>
    <phoneticPr fontId="8"/>
  </si>
  <si>
    <t>看護小規模訪問看護特別指示減算５</t>
    <rPh sb="5" eb="7">
      <t>ホウモン</t>
    </rPh>
    <rPh sb="7" eb="9">
      <t>カンゴ</t>
    </rPh>
    <rPh sb="13" eb="15">
      <t>ゲンザン</t>
    </rPh>
    <phoneticPr fontId="8"/>
  </si>
  <si>
    <t>ロ　短期利用居宅介護費</t>
    <rPh sb="2" eb="4">
      <t>タンキ</t>
    </rPh>
    <rPh sb="4" eb="6">
      <t>リヨウ</t>
    </rPh>
    <rPh sb="6" eb="8">
      <t>キョタク</t>
    </rPh>
    <rPh sb="8" eb="10">
      <t>カイゴ</t>
    </rPh>
    <rPh sb="10" eb="11">
      <t>ヒ</t>
    </rPh>
    <phoneticPr fontId="8"/>
  </si>
  <si>
    <t>ハ　初期加算</t>
    <rPh sb="2" eb="6">
      <t>ショキカサン</t>
    </rPh>
    <phoneticPr fontId="8"/>
  </si>
  <si>
    <t>ニ　認知症加算</t>
    <rPh sb="2" eb="5">
      <t>ニンチショウ</t>
    </rPh>
    <rPh sb="5" eb="7">
      <t>カサン</t>
    </rPh>
    <phoneticPr fontId="8"/>
  </si>
  <si>
    <t>看護小規模１１・定超</t>
    <rPh sb="8" eb="9">
      <t>テイ</t>
    </rPh>
    <rPh sb="9" eb="10">
      <t>チョウ</t>
    </rPh>
    <phoneticPr fontId="8"/>
  </si>
  <si>
    <t>看護小規模１２・定超</t>
    <rPh sb="8" eb="9">
      <t>テイ</t>
    </rPh>
    <rPh sb="9" eb="10">
      <t>チョウ</t>
    </rPh>
    <phoneticPr fontId="8"/>
  </si>
  <si>
    <t>看護小規模１３・定超</t>
    <rPh sb="8" eb="9">
      <t>テイ</t>
    </rPh>
    <rPh sb="9" eb="10">
      <t>チョウ</t>
    </rPh>
    <phoneticPr fontId="8"/>
  </si>
  <si>
    <t>看護小規模１４・定超</t>
    <rPh sb="8" eb="9">
      <t>テイ</t>
    </rPh>
    <rPh sb="9" eb="10">
      <t>チョウ</t>
    </rPh>
    <phoneticPr fontId="8"/>
  </si>
  <si>
    <t>看護小規模１５・定超</t>
    <rPh sb="8" eb="9">
      <t>テイ</t>
    </rPh>
    <rPh sb="9" eb="10">
      <t>チョウ</t>
    </rPh>
    <phoneticPr fontId="8"/>
  </si>
  <si>
    <t>看護小規模２１・定超</t>
    <rPh sb="8" eb="9">
      <t>テイ</t>
    </rPh>
    <rPh sb="9" eb="10">
      <t>チョウ</t>
    </rPh>
    <phoneticPr fontId="8"/>
  </si>
  <si>
    <t>看護小規模２２・定超</t>
    <rPh sb="8" eb="9">
      <t>テイ</t>
    </rPh>
    <rPh sb="9" eb="10">
      <t>チョウ</t>
    </rPh>
    <phoneticPr fontId="8"/>
  </si>
  <si>
    <t>看護小規模２３・定超</t>
    <rPh sb="8" eb="9">
      <t>テイ</t>
    </rPh>
    <rPh sb="9" eb="10">
      <t>チョウ</t>
    </rPh>
    <phoneticPr fontId="8"/>
  </si>
  <si>
    <t>看護小規模２４・定超</t>
    <rPh sb="8" eb="9">
      <t>テイ</t>
    </rPh>
    <rPh sb="9" eb="10">
      <t>チョウ</t>
    </rPh>
    <phoneticPr fontId="8"/>
  </si>
  <si>
    <t>看護小規模２５・定超</t>
    <rPh sb="8" eb="9">
      <t>テイ</t>
    </rPh>
    <rPh sb="9" eb="10">
      <t>チョウ</t>
    </rPh>
    <phoneticPr fontId="8"/>
  </si>
  <si>
    <t>看護小規模１１・日割</t>
    <rPh sb="8" eb="10">
      <t>ヒワリ</t>
    </rPh>
    <phoneticPr fontId="8"/>
  </si>
  <si>
    <t>看護小規模１２・日割</t>
    <rPh sb="8" eb="10">
      <t>ヒワリ</t>
    </rPh>
    <phoneticPr fontId="8"/>
  </si>
  <si>
    <t>看護小規模１３・日割</t>
    <rPh sb="8" eb="10">
      <t>ヒワリ</t>
    </rPh>
    <phoneticPr fontId="8"/>
  </si>
  <si>
    <t>看護小規模１４・日割</t>
    <rPh sb="8" eb="10">
      <t>ヒワリ</t>
    </rPh>
    <phoneticPr fontId="8"/>
  </si>
  <si>
    <t>看護小規模１５・日割</t>
    <rPh sb="8" eb="10">
      <t>ヒワリ</t>
    </rPh>
    <phoneticPr fontId="8"/>
  </si>
  <si>
    <t>看護小規模２１・日割</t>
    <rPh sb="8" eb="10">
      <t>ヒワリ</t>
    </rPh>
    <phoneticPr fontId="8"/>
  </si>
  <si>
    <t>看護小規模２２・日割</t>
    <rPh sb="8" eb="10">
      <t>ヒワリ</t>
    </rPh>
    <phoneticPr fontId="8"/>
  </si>
  <si>
    <t>看護小規模２３・日割</t>
    <rPh sb="8" eb="10">
      <t>ヒワリ</t>
    </rPh>
    <phoneticPr fontId="8"/>
  </si>
  <si>
    <t>看護小規模２４・日割</t>
    <rPh sb="8" eb="10">
      <t>ヒワリ</t>
    </rPh>
    <phoneticPr fontId="8"/>
  </si>
  <si>
    <t>看護小規模２５・日割</t>
    <rPh sb="8" eb="10">
      <t>ヒワリ</t>
    </rPh>
    <phoneticPr fontId="8"/>
  </si>
  <si>
    <t>看護小規模１１・超・日割</t>
  </si>
  <si>
    <t>看護小規模１２・超・日割</t>
  </si>
  <si>
    <t>看護小規模１３・超・日割</t>
  </si>
  <si>
    <t>看護小規模１４・超・日割</t>
  </si>
  <si>
    <t>看護小規模１５・超・日割</t>
  </si>
  <si>
    <t>看護小規模２１・超・日割</t>
  </si>
  <si>
    <t>看護小規模２２・超・日割</t>
  </si>
  <si>
    <t>看護小規模２３・超・日割</t>
  </si>
  <si>
    <t>看護小規模２４・超・日割</t>
  </si>
  <si>
    <t>看護小規模２５・超・日割</t>
  </si>
  <si>
    <t>看護小規模１１・欠・日割</t>
  </si>
  <si>
    <t>看護小規模１２・欠・日割</t>
  </si>
  <si>
    <t>看護小規模１３・欠・日割</t>
  </si>
  <si>
    <t>看護小規模１４・欠・日割</t>
  </si>
  <si>
    <t>看護小規模１５・欠・日割</t>
  </si>
  <si>
    <t>看護小規模２１・欠・日割</t>
  </si>
  <si>
    <t>看護小規模２２・欠・日割</t>
  </si>
  <si>
    <t>看護小規模２３・欠・日割</t>
  </si>
  <si>
    <t>看護小規模２４・欠・日割</t>
  </si>
  <si>
    <t>看護小規模２５・欠・日割</t>
  </si>
  <si>
    <t>イ　介護予防小規模多機能型居宅介護費</t>
    <rPh sb="2" eb="4">
      <t>カイゴ</t>
    </rPh>
    <rPh sb="4" eb="6">
      <t>ヨボウ</t>
    </rPh>
    <phoneticPr fontId="8"/>
  </si>
  <si>
    <t>予小規模多機能１１</t>
  </si>
  <si>
    <t>予小規模多機能２２</t>
  </si>
  <si>
    <t>予小規模多機能２１</t>
  </si>
  <si>
    <t>ロ　介護予防短期利用居宅介護費</t>
    <rPh sb="2" eb="4">
      <t>カイゴ</t>
    </rPh>
    <rPh sb="4" eb="6">
      <t>ヨボウ</t>
    </rPh>
    <rPh sb="6" eb="8">
      <t>タンキ</t>
    </rPh>
    <rPh sb="8" eb="10">
      <t>リヨウ</t>
    </rPh>
    <rPh sb="10" eb="12">
      <t>キョタク</t>
    </rPh>
    <rPh sb="12" eb="14">
      <t>カイゴ</t>
    </rPh>
    <rPh sb="14" eb="15">
      <t>ヒ</t>
    </rPh>
    <phoneticPr fontId="8"/>
  </si>
  <si>
    <t>予小規模多機能１１・超</t>
  </si>
  <si>
    <t>予小規模多機能１２・超</t>
  </si>
  <si>
    <t>予小規模多機能２１・超</t>
  </si>
  <si>
    <t>予小規模多機能２２・超</t>
  </si>
  <si>
    <t>予小規模多機能１１・欠</t>
  </si>
  <si>
    <t>予小規模多機能１２・欠</t>
  </si>
  <si>
    <t>予小規模多機能２１・欠</t>
  </si>
  <si>
    <t>予小規模多機能２２・欠</t>
  </si>
  <si>
    <t>予小規模多機能１１・日割</t>
    <rPh sb="10" eb="12">
      <t>ヒワリ</t>
    </rPh>
    <phoneticPr fontId="8"/>
  </si>
  <si>
    <t>予小規模多機能１２・日割</t>
    <rPh sb="10" eb="12">
      <t>ヒワリ</t>
    </rPh>
    <phoneticPr fontId="8"/>
  </si>
  <si>
    <t>予小多機能１１・超・日割</t>
    <rPh sb="10" eb="12">
      <t>ヒワリ</t>
    </rPh>
    <phoneticPr fontId="8"/>
  </si>
  <si>
    <t>予小多機能１２・超・日割</t>
    <rPh sb="10" eb="12">
      <t>ヒワリ</t>
    </rPh>
    <phoneticPr fontId="8"/>
  </si>
  <si>
    <t>予小多機能１１・欠・日割</t>
    <rPh sb="10" eb="12">
      <t>ヒワリ</t>
    </rPh>
    <phoneticPr fontId="8"/>
  </si>
  <si>
    <t>予小多機能１２・欠・日割</t>
    <rPh sb="10" eb="12">
      <t>ヒワリ</t>
    </rPh>
    <phoneticPr fontId="8"/>
  </si>
  <si>
    <t>予小規模多機能２１・日割</t>
    <rPh sb="10" eb="12">
      <t>ヒワリ</t>
    </rPh>
    <phoneticPr fontId="8"/>
  </si>
  <si>
    <t>予小規模多機能２２・日割</t>
    <rPh sb="10" eb="12">
      <t>ヒワリ</t>
    </rPh>
    <phoneticPr fontId="8"/>
  </si>
  <si>
    <t>予小多機能２１・超・日割</t>
    <rPh sb="10" eb="12">
      <t>ヒワリ</t>
    </rPh>
    <phoneticPr fontId="8"/>
  </si>
  <si>
    <t>予小多機能２２・超・日割</t>
    <rPh sb="10" eb="12">
      <t>ヒワリ</t>
    </rPh>
    <phoneticPr fontId="8"/>
  </si>
  <si>
    <t>予小多機能２１・欠・日割</t>
    <rPh sb="10" eb="12">
      <t>ヒワリ</t>
    </rPh>
    <phoneticPr fontId="8"/>
  </si>
  <si>
    <t>予小多機能２２・欠・日割</t>
    <rPh sb="10" eb="12">
      <t>ヒワリ</t>
    </rPh>
    <phoneticPr fontId="8"/>
  </si>
  <si>
    <t>１日につき</t>
    <rPh sb="0" eb="2">
      <t>１ニチ</t>
    </rPh>
    <phoneticPr fontId="8"/>
  </si>
  <si>
    <t>　若年性認知症利用者受入加算</t>
    <rPh sb="1" eb="3">
      <t>ジャクネン</t>
    </rPh>
    <rPh sb="3" eb="4">
      <t>セイ</t>
    </rPh>
    <rPh sb="4" eb="6">
      <t>ニンチ</t>
    </rPh>
    <rPh sb="6" eb="7">
      <t>ショウ</t>
    </rPh>
    <rPh sb="7" eb="10">
      <t>リヨウシャ</t>
    </rPh>
    <rPh sb="10" eb="12">
      <t>ウケイレ</t>
    </rPh>
    <rPh sb="12" eb="14">
      <t>カサン</t>
    </rPh>
    <phoneticPr fontId="8"/>
  </si>
  <si>
    <t>　栄養改善加算</t>
    <rPh sb="1" eb="3">
      <t>エイヨウ</t>
    </rPh>
    <rPh sb="3" eb="5">
      <t>カイゼン</t>
    </rPh>
    <rPh sb="5" eb="7">
      <t>カサン</t>
    </rPh>
    <phoneticPr fontId="8"/>
  </si>
  <si>
    <t>注 ２時間以上</t>
    <rPh sb="0" eb="1">
      <t>チュウ</t>
    </rPh>
    <rPh sb="2" eb="5">
      <t>２ジカン</t>
    </rPh>
    <rPh sb="5" eb="7">
      <t>イジョウ</t>
    </rPh>
    <phoneticPr fontId="8"/>
  </si>
  <si>
    <t>注
定員超過の場合</t>
    <rPh sb="0" eb="1">
      <t>チュウ</t>
    </rPh>
    <rPh sb="3" eb="5">
      <t>テイイン</t>
    </rPh>
    <rPh sb="5" eb="7">
      <t>チョウカ</t>
    </rPh>
    <rPh sb="8" eb="10">
      <t>バアイ</t>
    </rPh>
    <phoneticPr fontId="8"/>
  </si>
  <si>
    <t>注　定員超過の場合</t>
    <rPh sb="0" eb="1">
      <t>チュウ</t>
    </rPh>
    <rPh sb="2" eb="4">
      <t>テイイン</t>
    </rPh>
    <rPh sb="4" eb="6">
      <t>チョウカ</t>
    </rPh>
    <rPh sb="7" eb="9">
      <t>バアイ</t>
    </rPh>
    <phoneticPr fontId="8"/>
  </si>
  <si>
    <t>注
看護
・介護職員が欠員の場合</t>
    <rPh sb="0" eb="1">
      <t>チュウ</t>
    </rPh>
    <rPh sb="3" eb="5">
      <t>カンゴ</t>
    </rPh>
    <rPh sb="7" eb="9">
      <t>カイゴ</t>
    </rPh>
    <rPh sb="9" eb="11">
      <t>ショクイン</t>
    </rPh>
    <rPh sb="12" eb="14">
      <t>ケツイン</t>
    </rPh>
    <rPh sb="15" eb="17">
      <t>バアイ</t>
    </rPh>
    <phoneticPr fontId="8"/>
  </si>
  <si>
    <t>イ　地域密着型通所介護費</t>
    <rPh sb="2" eb="4">
      <t>チイキ</t>
    </rPh>
    <rPh sb="4" eb="6">
      <t>ミッチャク</t>
    </rPh>
    <rPh sb="6" eb="7">
      <t>カタ</t>
    </rPh>
    <phoneticPr fontId="8"/>
  </si>
  <si>
    <t>ロ　療養通所介護費</t>
    <rPh sb="2" eb="4">
      <t>リョウヨウ</t>
    </rPh>
    <rPh sb="4" eb="5">
      <t>ツウ</t>
    </rPh>
    <rPh sb="5" eb="6">
      <t>ショ</t>
    </rPh>
    <phoneticPr fontId="8"/>
  </si>
  <si>
    <t>地域通所介護若年性認知症受入加算</t>
    <rPh sb="4" eb="6">
      <t>カイゴ</t>
    </rPh>
    <rPh sb="6" eb="8">
      <t>ジャクネン</t>
    </rPh>
    <rPh sb="8" eb="9">
      <t>セイ</t>
    </rPh>
    <rPh sb="9" eb="11">
      <t>ニンチ</t>
    </rPh>
    <rPh sb="11" eb="12">
      <t>ショウ</t>
    </rPh>
    <rPh sb="12" eb="14">
      <t>ウケイレ</t>
    </rPh>
    <rPh sb="14" eb="16">
      <t>カサン</t>
    </rPh>
    <phoneticPr fontId="8"/>
  </si>
  <si>
    <t>地域通所介護栄養改善加算</t>
    <rPh sb="4" eb="6">
      <t>カイゴ</t>
    </rPh>
    <rPh sb="6" eb="8">
      <t>エイヨウ</t>
    </rPh>
    <rPh sb="8" eb="10">
      <t>カイゼン</t>
    </rPh>
    <rPh sb="10" eb="12">
      <t>カサン</t>
    </rPh>
    <phoneticPr fontId="8"/>
  </si>
  <si>
    <t>地域通所介護処遇改善加算Ⅲ</t>
    <rPh sb="6" eb="8">
      <t>ショグウ</t>
    </rPh>
    <rPh sb="8" eb="10">
      <t>カイゼン</t>
    </rPh>
    <rPh sb="10" eb="12">
      <t>カサン</t>
    </rPh>
    <phoneticPr fontId="8"/>
  </si>
  <si>
    <t>地域通所介護１１</t>
  </si>
  <si>
    <t>地域通所介護１２</t>
  </si>
  <si>
    <t>地域通所介護１３</t>
  </si>
  <si>
    <t>地域通所介護１４</t>
  </si>
  <si>
    <t>地域通所介護１５</t>
  </si>
  <si>
    <t>地域通所介護２１</t>
  </si>
  <si>
    <t>地域通所介護２２</t>
  </si>
  <si>
    <t>地域通所介護２３</t>
  </si>
  <si>
    <t>地域通所介護２４</t>
  </si>
  <si>
    <t>地域通所介護２５</t>
  </si>
  <si>
    <t>地域通所介護３１</t>
  </si>
  <si>
    <t>地域通所介護３２</t>
  </si>
  <si>
    <t>地域通所介護３３</t>
  </si>
  <si>
    <t>地域通所介護３４</t>
  </si>
  <si>
    <t>地域通所介護３５</t>
  </si>
  <si>
    <t>地域通所介護１１・定超</t>
  </si>
  <si>
    <t>地域通所介護１２・定超</t>
  </si>
  <si>
    <t>地域通所介護１３・定超</t>
  </si>
  <si>
    <t>地域通所介護１４・定超</t>
  </si>
  <si>
    <t>地域通所介護１５・定超</t>
  </si>
  <si>
    <t>地域通所介護１１・人欠</t>
  </si>
  <si>
    <t>地域通所介護１２・人欠</t>
  </si>
  <si>
    <t>地域通所介護１３・人欠</t>
  </si>
  <si>
    <t>地域通所介護１４・人欠</t>
  </si>
  <si>
    <t>地域通所介護１５・人欠</t>
  </si>
  <si>
    <t>地域通所介護２１・人欠</t>
  </si>
  <si>
    <t>地域通所介護２２・人欠</t>
  </si>
  <si>
    <t>地域通所介護２３・人欠</t>
  </si>
  <si>
    <t>地域通所介護２４・人欠</t>
  </si>
  <si>
    <t>地域通所介護２５・人欠</t>
  </si>
  <si>
    <t>地域通所介護３１・人欠</t>
  </si>
  <si>
    <t>地域通所介護３２・人欠</t>
  </si>
  <si>
    <t>地域通所介護３３・人欠</t>
  </si>
  <si>
    <t>地域通所介護３４・人欠</t>
  </si>
  <si>
    <t>地域通所介護３５・人欠</t>
  </si>
  <si>
    <t>片道につき</t>
    <rPh sb="0" eb="2">
      <t>カタミチ</t>
    </rPh>
    <phoneticPr fontId="8"/>
  </si>
  <si>
    <t>地域通所介護送迎減算</t>
    <rPh sb="2" eb="4">
      <t>ツウショ</t>
    </rPh>
    <rPh sb="4" eb="6">
      <t>カイゴ</t>
    </rPh>
    <rPh sb="6" eb="8">
      <t>ソウゲイ</t>
    </rPh>
    <rPh sb="8" eb="10">
      <t>ゲンザン</t>
    </rPh>
    <phoneticPr fontId="8"/>
  </si>
  <si>
    <t>認知通所介護同一建物減算</t>
    <rPh sb="0" eb="2">
      <t>ニンチ</t>
    </rPh>
    <rPh sb="2" eb="4">
      <t>ツウショ</t>
    </rPh>
    <rPh sb="4" eb="6">
      <t>カイゴ</t>
    </rPh>
    <rPh sb="6" eb="8">
      <t>ドウイツ</t>
    </rPh>
    <rPh sb="8" eb="10">
      <t>タテモノ</t>
    </rPh>
    <rPh sb="10" eb="12">
      <t>ゲンザン</t>
    </rPh>
    <phoneticPr fontId="8"/>
  </si>
  <si>
    <t>事業所が送迎を行わない場合</t>
    <rPh sb="0" eb="3">
      <t>ジギョウショ</t>
    </rPh>
    <rPh sb="4" eb="6">
      <t>ソウゲイ</t>
    </rPh>
    <rPh sb="7" eb="8">
      <t>オコナ</t>
    </rPh>
    <rPh sb="11" eb="13">
      <t>バアイ</t>
    </rPh>
    <phoneticPr fontId="8"/>
  </si>
  <si>
    <t>事業所と同一建物に居住する者又は同一建物から利用する者に認知症対応型通所介護を行う場合</t>
    <rPh sb="0" eb="3">
      <t>ジギョウショ</t>
    </rPh>
    <rPh sb="4" eb="6">
      <t>ドウイツ</t>
    </rPh>
    <rPh sb="6" eb="8">
      <t>タテモノ</t>
    </rPh>
    <rPh sb="9" eb="11">
      <t>キョジュウ</t>
    </rPh>
    <rPh sb="13" eb="14">
      <t>シャ</t>
    </rPh>
    <rPh sb="14" eb="15">
      <t>マタ</t>
    </rPh>
    <rPh sb="16" eb="18">
      <t>ドウイツ</t>
    </rPh>
    <rPh sb="18" eb="20">
      <t>タテモノ</t>
    </rPh>
    <rPh sb="22" eb="24">
      <t>リヨウ</t>
    </rPh>
    <rPh sb="26" eb="27">
      <t>シャ</t>
    </rPh>
    <rPh sb="28" eb="30">
      <t>ニンチ</t>
    </rPh>
    <rPh sb="30" eb="31">
      <t>ショウ</t>
    </rPh>
    <rPh sb="31" eb="33">
      <t>タイオウ</t>
    </rPh>
    <rPh sb="33" eb="34">
      <t>カタ</t>
    </rPh>
    <rPh sb="34" eb="36">
      <t>ツウショ</t>
    </rPh>
    <rPh sb="36" eb="38">
      <t>カイゴ</t>
    </rPh>
    <rPh sb="39" eb="40">
      <t>オコナ</t>
    </rPh>
    <rPh sb="41" eb="43">
      <t>バアイ</t>
    </rPh>
    <phoneticPr fontId="8"/>
  </si>
  <si>
    <t>事業所と同一建物に居住する者又は同一建物から利用する者に介護予防認知症対応型通所介護を行う場合</t>
    <rPh sb="0" eb="3">
      <t>ジギョウショ</t>
    </rPh>
    <rPh sb="4" eb="6">
      <t>ドウイツ</t>
    </rPh>
    <rPh sb="6" eb="8">
      <t>タテモノ</t>
    </rPh>
    <rPh sb="9" eb="11">
      <t>キョジュウ</t>
    </rPh>
    <rPh sb="13" eb="14">
      <t>シャ</t>
    </rPh>
    <rPh sb="14" eb="15">
      <t>マタ</t>
    </rPh>
    <rPh sb="16" eb="18">
      <t>ドウイツ</t>
    </rPh>
    <rPh sb="18" eb="20">
      <t>タテモノ</t>
    </rPh>
    <rPh sb="22" eb="24">
      <t>リヨウ</t>
    </rPh>
    <rPh sb="26" eb="27">
      <t>シャ</t>
    </rPh>
    <rPh sb="28" eb="30">
      <t>カイゴ</t>
    </rPh>
    <rPh sb="30" eb="32">
      <t>ヨボウ</t>
    </rPh>
    <rPh sb="32" eb="34">
      <t>ニンチ</t>
    </rPh>
    <rPh sb="34" eb="35">
      <t>ショウ</t>
    </rPh>
    <rPh sb="35" eb="37">
      <t>タイオウ</t>
    </rPh>
    <rPh sb="37" eb="38">
      <t>カタ</t>
    </rPh>
    <rPh sb="38" eb="40">
      <t>ツウショ</t>
    </rPh>
    <rPh sb="40" eb="42">
      <t>カイゴ</t>
    </rPh>
    <rPh sb="43" eb="44">
      <t>オコナ</t>
    </rPh>
    <rPh sb="45" eb="47">
      <t>バアイ</t>
    </rPh>
    <phoneticPr fontId="8"/>
  </si>
  <si>
    <t>予認通所介護同一建物減算</t>
    <rPh sb="6" eb="8">
      <t>ドウイツ</t>
    </rPh>
    <rPh sb="8" eb="10">
      <t>タテモノ</t>
    </rPh>
    <rPh sb="10" eb="12">
      <t>ゲンザン</t>
    </rPh>
    <phoneticPr fontId="8"/>
  </si>
  <si>
    <t>　事業所と同一建物に居住する者又は同一建物から利用する者に地域密着型通所介護を行う場合</t>
    <rPh sb="1" eb="4">
      <t>ジギョウショ</t>
    </rPh>
    <rPh sb="5" eb="7">
      <t>ドウイツ</t>
    </rPh>
    <rPh sb="7" eb="9">
      <t>タテモノ</t>
    </rPh>
    <rPh sb="10" eb="12">
      <t>キョジュウ</t>
    </rPh>
    <rPh sb="14" eb="15">
      <t>シャ</t>
    </rPh>
    <rPh sb="15" eb="16">
      <t>マタ</t>
    </rPh>
    <rPh sb="17" eb="19">
      <t>ドウイツ</t>
    </rPh>
    <rPh sb="19" eb="21">
      <t>タテモノ</t>
    </rPh>
    <rPh sb="23" eb="25">
      <t>リヨウ</t>
    </rPh>
    <rPh sb="27" eb="28">
      <t>シャ</t>
    </rPh>
    <rPh sb="29" eb="31">
      <t>チイキ</t>
    </rPh>
    <rPh sb="31" eb="33">
      <t>ミッチャク</t>
    </rPh>
    <rPh sb="33" eb="34">
      <t>カタ</t>
    </rPh>
    <rPh sb="34" eb="36">
      <t>ツウショ</t>
    </rPh>
    <rPh sb="36" eb="38">
      <t>カイゴ</t>
    </rPh>
    <rPh sb="39" eb="40">
      <t>オコナ</t>
    </rPh>
    <rPh sb="41" eb="43">
      <t>バアイ</t>
    </rPh>
    <phoneticPr fontId="8"/>
  </si>
  <si>
    <t>地域通所介護同一建物減算</t>
    <rPh sb="2" eb="4">
      <t>ツウショ</t>
    </rPh>
    <rPh sb="4" eb="6">
      <t>カイゴ</t>
    </rPh>
    <rPh sb="6" eb="8">
      <t>ドウイツ</t>
    </rPh>
    <rPh sb="8" eb="10">
      <t>タテモノ</t>
    </rPh>
    <rPh sb="10" eb="12">
      <t>ゲンザン</t>
    </rPh>
    <phoneticPr fontId="8"/>
  </si>
  <si>
    <t>単位減算</t>
    <rPh sb="0" eb="2">
      <t>タンイ</t>
    </rPh>
    <rPh sb="2" eb="4">
      <t>ゲンサン</t>
    </rPh>
    <phoneticPr fontId="8"/>
  </si>
  <si>
    <t>予小多機能居宅介護初期加算</t>
    <rPh sb="1" eb="2">
      <t>ショウ</t>
    </rPh>
    <rPh sb="2" eb="5">
      <t>タキノウ</t>
    </rPh>
    <rPh sb="5" eb="7">
      <t>キョタク</t>
    </rPh>
    <rPh sb="9" eb="11">
      <t>ショキ</t>
    </rPh>
    <phoneticPr fontId="8"/>
  </si>
  <si>
    <t>イ　看護小規模多機能型居宅介護費</t>
    <rPh sb="2" eb="4">
      <t>カンゴ</t>
    </rPh>
    <rPh sb="4" eb="7">
      <t>ショウキボ</t>
    </rPh>
    <rPh sb="7" eb="8">
      <t>タ</t>
    </rPh>
    <rPh sb="8" eb="11">
      <t>キノウガタ</t>
    </rPh>
    <rPh sb="11" eb="13">
      <t>キョタク</t>
    </rPh>
    <rPh sb="13" eb="15">
      <t>カイゴ</t>
    </rPh>
    <rPh sb="15" eb="16">
      <t>ヒ</t>
    </rPh>
    <phoneticPr fontId="8"/>
  </si>
  <si>
    <t>小規模多機能型居宅介護費市町村独自加算
（市町村が定める単位数を算定）</t>
    <rPh sb="12" eb="15">
      <t>シチョウソン</t>
    </rPh>
    <rPh sb="15" eb="17">
      <t>ドクジ</t>
    </rPh>
    <rPh sb="17" eb="19">
      <t>カサン</t>
    </rPh>
    <phoneticPr fontId="8"/>
  </si>
  <si>
    <t>２．各項目の留意点</t>
    <rPh sb="2" eb="5">
      <t>カクコウモク</t>
    </rPh>
    <rPh sb="6" eb="9">
      <t>リュウイテン</t>
    </rPh>
    <phoneticPr fontId="8"/>
  </si>
  <si>
    <t>小多機能型看取り連携体制加算</t>
    <rPh sb="5" eb="7">
      <t>ミト</t>
    </rPh>
    <rPh sb="8" eb="10">
      <t>レンケイ</t>
    </rPh>
    <rPh sb="10" eb="12">
      <t>タイセイ</t>
    </rPh>
    <rPh sb="12" eb="14">
      <t>カサン</t>
    </rPh>
    <phoneticPr fontId="8"/>
  </si>
  <si>
    <t>地福祉施設日常生活継続支援加算１</t>
    <rPh sb="5" eb="7">
      <t>ニチジョウ</t>
    </rPh>
    <rPh sb="7" eb="9">
      <t>セイカツ</t>
    </rPh>
    <rPh sb="9" eb="11">
      <t>ケイゾク</t>
    </rPh>
    <rPh sb="11" eb="13">
      <t>シエン</t>
    </rPh>
    <rPh sb="13" eb="15">
      <t>カサン</t>
    </rPh>
    <phoneticPr fontId="8"/>
  </si>
  <si>
    <t>地福祉施設日常生活継続支援加算２</t>
    <rPh sb="5" eb="7">
      <t>ニチジョウ</t>
    </rPh>
    <rPh sb="7" eb="9">
      <t>セイカツ</t>
    </rPh>
    <rPh sb="9" eb="11">
      <t>ケイゾク</t>
    </rPh>
    <rPh sb="11" eb="13">
      <t>シエン</t>
    </rPh>
    <rPh sb="13" eb="15">
      <t>カサン</t>
    </rPh>
    <phoneticPr fontId="8"/>
  </si>
  <si>
    <t>イ又はハを算定する場合</t>
    <rPh sb="1" eb="2">
      <t>マタ</t>
    </rPh>
    <phoneticPr fontId="8"/>
  </si>
  <si>
    <t>ロ又はニを算定する場合</t>
    <rPh sb="1" eb="2">
      <t>マタ</t>
    </rPh>
    <phoneticPr fontId="8"/>
  </si>
  <si>
    <t>訪問看護体制減算</t>
    <rPh sb="0" eb="2">
      <t>ホウモン</t>
    </rPh>
    <rPh sb="2" eb="4">
      <t>カンゴ</t>
    </rPh>
    <rPh sb="4" eb="6">
      <t>タイセイ</t>
    </rPh>
    <rPh sb="6" eb="8">
      <t>ゲンサン</t>
    </rPh>
    <phoneticPr fontId="8"/>
  </si>
  <si>
    <t>看護小規模訪問看護体制減算１</t>
    <rPh sb="11" eb="13">
      <t>ゲンザン</t>
    </rPh>
    <phoneticPr fontId="8"/>
  </si>
  <si>
    <t>看護小規模訪問看護体制減算２</t>
    <rPh sb="11" eb="13">
      <t>ゲンザン</t>
    </rPh>
    <phoneticPr fontId="8"/>
  </si>
  <si>
    <t>看護小規模訪問看護体制減算３</t>
    <rPh sb="11" eb="13">
      <t>ゲンザン</t>
    </rPh>
    <phoneticPr fontId="8"/>
  </si>
  <si>
    <t>看護小規模訪問看護体制減算４</t>
    <rPh sb="11" eb="13">
      <t>ゲンザン</t>
    </rPh>
    <phoneticPr fontId="8"/>
  </si>
  <si>
    <t>看護小規模訪問看護体制減算５</t>
    <rPh sb="11" eb="13">
      <t>ゲンザン</t>
    </rPh>
    <phoneticPr fontId="8"/>
  </si>
  <si>
    <t>看護小規模訪問看護体制減算１日割</t>
    <rPh sb="11" eb="13">
      <t>ゲンザン</t>
    </rPh>
    <phoneticPr fontId="8"/>
  </si>
  <si>
    <t>看護小規模訪問看護体制減算２日割</t>
    <rPh sb="11" eb="13">
      <t>ゲンザン</t>
    </rPh>
    <phoneticPr fontId="8"/>
  </si>
  <si>
    <t>看護小規模訪問看護体制減算３日割</t>
    <rPh sb="11" eb="13">
      <t>ゲンザン</t>
    </rPh>
    <phoneticPr fontId="8"/>
  </si>
  <si>
    <t>看護小規模訪問看護体制減算４日割</t>
    <rPh sb="11" eb="13">
      <t>ゲンザン</t>
    </rPh>
    <phoneticPr fontId="8"/>
  </si>
  <si>
    <t>看護小規模訪問看護体制減算５日割</t>
    <rPh sb="11" eb="13">
      <t>ゲンザン</t>
    </rPh>
    <phoneticPr fontId="8"/>
  </si>
  <si>
    <t>イ　小規模多機能型居宅介護（短期利用以外）サービスコード表</t>
    <rPh sb="2" eb="5">
      <t>ショウキボ</t>
    </rPh>
    <rPh sb="5" eb="9">
      <t>タキノウガタ</t>
    </rPh>
    <rPh sb="9" eb="11">
      <t>キョタク</t>
    </rPh>
    <rPh sb="11" eb="13">
      <t>カイゴ</t>
    </rPh>
    <rPh sb="14" eb="16">
      <t>タンキ</t>
    </rPh>
    <rPh sb="16" eb="18">
      <t>リヨウ</t>
    </rPh>
    <rPh sb="18" eb="20">
      <t>イガイ</t>
    </rPh>
    <rPh sb="28" eb="29">
      <t>ヒョウ</t>
    </rPh>
    <phoneticPr fontId="8"/>
  </si>
  <si>
    <t>ロ　小規模多機能型居宅介護（短期利用）サービスコード表</t>
    <rPh sb="2" eb="5">
      <t>ショウキボ</t>
    </rPh>
    <rPh sb="5" eb="9">
      <t>タキノウガタ</t>
    </rPh>
    <rPh sb="9" eb="11">
      <t>キョタク</t>
    </rPh>
    <rPh sb="11" eb="13">
      <t>カイゴ</t>
    </rPh>
    <rPh sb="14" eb="16">
      <t>タンキ</t>
    </rPh>
    <rPh sb="16" eb="18">
      <t>リヨウ</t>
    </rPh>
    <rPh sb="26" eb="27">
      <t>ヒョウ</t>
    </rPh>
    <phoneticPr fontId="8"/>
  </si>
  <si>
    <t>小多機能型中山間地域等提供加算</t>
    <rPh sb="1" eb="5">
      <t>タキノウガタ</t>
    </rPh>
    <rPh sb="5" eb="6">
      <t>チュウ</t>
    </rPh>
    <rPh sb="6" eb="8">
      <t>サンカン</t>
    </rPh>
    <rPh sb="8" eb="11">
      <t>チイキトウ</t>
    </rPh>
    <rPh sb="11" eb="13">
      <t>テイキョウ</t>
    </rPh>
    <rPh sb="13" eb="15">
      <t>カサン</t>
    </rPh>
    <phoneticPr fontId="8"/>
  </si>
  <si>
    <t>短期小多機能型サービス提供体制加算Ⅱ</t>
    <rPh sb="11" eb="13">
      <t>テイキョウ</t>
    </rPh>
    <rPh sb="13" eb="15">
      <t>タイセイ</t>
    </rPh>
    <rPh sb="15" eb="17">
      <t>カサン</t>
    </rPh>
    <phoneticPr fontId="8"/>
  </si>
  <si>
    <t>短期小多機能型サービス提供体制加算Ⅲ</t>
    <rPh sb="11" eb="13">
      <t>テイキョウ</t>
    </rPh>
    <rPh sb="13" eb="15">
      <t>タイセイ</t>
    </rPh>
    <rPh sb="15" eb="17">
      <t>カサン</t>
    </rPh>
    <phoneticPr fontId="8"/>
  </si>
  <si>
    <t>イ　介護予防小規模多機能型居宅介護（短期利用以外）サービスコード表</t>
    <rPh sb="2" eb="4">
      <t>カイゴ</t>
    </rPh>
    <rPh sb="4" eb="6">
      <t>ヨボウ</t>
    </rPh>
    <rPh sb="6" eb="9">
      <t>ショウキボ</t>
    </rPh>
    <rPh sb="9" eb="13">
      <t>タキノウガタ</t>
    </rPh>
    <rPh sb="13" eb="15">
      <t>キョタク</t>
    </rPh>
    <rPh sb="15" eb="17">
      <t>カイゴ</t>
    </rPh>
    <rPh sb="18" eb="20">
      <t>タンキ</t>
    </rPh>
    <rPh sb="20" eb="22">
      <t>リヨウ</t>
    </rPh>
    <rPh sb="22" eb="24">
      <t>イガイ</t>
    </rPh>
    <rPh sb="32" eb="33">
      <t>ヒョウ</t>
    </rPh>
    <phoneticPr fontId="8"/>
  </si>
  <si>
    <t>ロ　介護予防小規模多機能型居宅介護（短期利用）サービスコード表</t>
    <rPh sb="2" eb="4">
      <t>カイゴ</t>
    </rPh>
    <rPh sb="4" eb="6">
      <t>ヨボウ</t>
    </rPh>
    <rPh sb="6" eb="9">
      <t>ショウキボ</t>
    </rPh>
    <rPh sb="9" eb="13">
      <t>タキノウガタ</t>
    </rPh>
    <rPh sb="13" eb="15">
      <t>キョタク</t>
    </rPh>
    <rPh sb="15" eb="17">
      <t>カイゴ</t>
    </rPh>
    <rPh sb="18" eb="20">
      <t>タンキ</t>
    </rPh>
    <rPh sb="20" eb="22">
      <t>リヨウ</t>
    </rPh>
    <rPh sb="30" eb="31">
      <t>ヒョウ</t>
    </rPh>
    <phoneticPr fontId="8"/>
  </si>
  <si>
    <t>予小多機能中山間地域等提供加算</t>
    <rPh sb="0" eb="1">
      <t>ヨ</t>
    </rPh>
    <rPh sb="1" eb="2">
      <t>コ</t>
    </rPh>
    <rPh sb="2" eb="3">
      <t>タ</t>
    </rPh>
    <rPh sb="3" eb="5">
      <t>キノウ</t>
    </rPh>
    <rPh sb="5" eb="6">
      <t>チュウ</t>
    </rPh>
    <rPh sb="6" eb="8">
      <t>サンカン</t>
    </rPh>
    <rPh sb="8" eb="11">
      <t>チイキトウ</t>
    </rPh>
    <rPh sb="11" eb="13">
      <t>テイキョウ</t>
    </rPh>
    <rPh sb="13" eb="15">
      <t>カサン</t>
    </rPh>
    <phoneticPr fontId="8"/>
  </si>
  <si>
    <t>予短期小多機能サービス提供体制加算Ⅱ</t>
    <rPh sb="11" eb="13">
      <t>テイキョウ</t>
    </rPh>
    <rPh sb="13" eb="15">
      <t>タイセイ</t>
    </rPh>
    <rPh sb="15" eb="17">
      <t>カサン</t>
    </rPh>
    <phoneticPr fontId="8"/>
  </si>
  <si>
    <t>予短期小多機能サービス提供体制加算Ⅲ</t>
    <rPh sb="11" eb="13">
      <t>テイキョウ</t>
    </rPh>
    <rPh sb="13" eb="15">
      <t>タイセイ</t>
    </rPh>
    <rPh sb="15" eb="17">
      <t>カサン</t>
    </rPh>
    <phoneticPr fontId="8"/>
  </si>
  <si>
    <t>短期看護小規模サービス提供体制加算Ⅱ</t>
    <rPh sb="11" eb="13">
      <t>テイキョウ</t>
    </rPh>
    <rPh sb="13" eb="15">
      <t>タイセイ</t>
    </rPh>
    <rPh sb="15" eb="17">
      <t>カサン</t>
    </rPh>
    <phoneticPr fontId="8"/>
  </si>
  <si>
    <t>短期看護小規模サービス提供体制加算Ⅲ</t>
    <rPh sb="11" eb="13">
      <t>テイキョウ</t>
    </rPh>
    <rPh sb="13" eb="15">
      <t>タイセイ</t>
    </rPh>
    <rPh sb="15" eb="17">
      <t>カサン</t>
    </rPh>
    <phoneticPr fontId="8"/>
  </si>
  <si>
    <t>短期看護小規模処遇改善加算Ⅲ</t>
    <rPh sb="7" eb="9">
      <t>ショグウ</t>
    </rPh>
    <rPh sb="9" eb="11">
      <t>カイゼン</t>
    </rPh>
    <rPh sb="11" eb="13">
      <t>カサン</t>
    </rPh>
    <phoneticPr fontId="8"/>
  </si>
  <si>
    <t>夜間訪問サービス提供体制加算Ⅰ１</t>
    <rPh sb="8" eb="10">
      <t>テイキョウ</t>
    </rPh>
    <rPh sb="10" eb="12">
      <t>タイセイ</t>
    </rPh>
    <rPh sb="12" eb="14">
      <t>カサン</t>
    </rPh>
    <phoneticPr fontId="8"/>
  </si>
  <si>
    <t>夜間訪問サービス提供体制加算Ⅰ２</t>
    <rPh sb="8" eb="10">
      <t>テイキョウ</t>
    </rPh>
    <rPh sb="10" eb="12">
      <t>タイセイ</t>
    </rPh>
    <rPh sb="12" eb="14">
      <t>カサン</t>
    </rPh>
    <phoneticPr fontId="8"/>
  </si>
  <si>
    <t>夜間訪問サービス提供体制加算Ⅱ２</t>
    <rPh sb="8" eb="10">
      <t>テイキョウ</t>
    </rPh>
    <rPh sb="10" eb="12">
      <t>タイセイ</t>
    </rPh>
    <rPh sb="12" eb="14">
      <t>カサン</t>
    </rPh>
    <phoneticPr fontId="8"/>
  </si>
  <si>
    <t>地福祉施設療養食加算</t>
    <rPh sb="1" eb="3">
      <t>フクシ</t>
    </rPh>
    <rPh sb="3" eb="5">
      <t>シセツ</t>
    </rPh>
    <rPh sb="5" eb="7">
      <t>リョウヨウ</t>
    </rPh>
    <rPh sb="7" eb="8">
      <t>ショク</t>
    </rPh>
    <rPh sb="8" eb="10">
      <t>カサン</t>
    </rPh>
    <phoneticPr fontId="8"/>
  </si>
  <si>
    <t>小多機能中山間地域等提供加算・日割</t>
    <rPh sb="1" eb="4">
      <t>タキノウ</t>
    </rPh>
    <rPh sb="4" eb="5">
      <t>チュウ</t>
    </rPh>
    <rPh sb="5" eb="7">
      <t>サンカン</t>
    </rPh>
    <rPh sb="7" eb="10">
      <t>チイキトウ</t>
    </rPh>
    <rPh sb="10" eb="12">
      <t>テイキョウ</t>
    </rPh>
    <rPh sb="12" eb="14">
      <t>カサン</t>
    </rPh>
    <phoneticPr fontId="8"/>
  </si>
  <si>
    <t>看護小規模多機能型居宅介護費市町村独自加算（市町村が定める単位数を算定）</t>
    <rPh sb="0" eb="2">
      <t>カンゴ</t>
    </rPh>
    <rPh sb="2" eb="5">
      <t>ショウキボ</t>
    </rPh>
    <rPh sb="5" eb="8">
      <t>タキノウ</t>
    </rPh>
    <rPh sb="8" eb="9">
      <t>カタ</t>
    </rPh>
    <rPh sb="9" eb="11">
      <t>キョタク</t>
    </rPh>
    <rPh sb="11" eb="13">
      <t>カイゴ</t>
    </rPh>
    <rPh sb="13" eb="14">
      <t>ヒ</t>
    </rPh>
    <rPh sb="14" eb="17">
      <t>シチョウソン</t>
    </rPh>
    <rPh sb="17" eb="19">
      <t>ドクジ</t>
    </rPh>
    <rPh sb="19" eb="21">
      <t>カサン</t>
    </rPh>
    <phoneticPr fontId="8"/>
  </si>
  <si>
    <t>イ　地域密着型介護老人福祉施設入所者生活介護費</t>
    <rPh sb="2" eb="4">
      <t>チイキ</t>
    </rPh>
    <rPh sb="4" eb="6">
      <t>ミッチャク</t>
    </rPh>
    <rPh sb="6" eb="7">
      <t>カタ</t>
    </rPh>
    <rPh sb="7" eb="9">
      <t>カイゴ</t>
    </rPh>
    <rPh sb="9" eb="11">
      <t>ロウジン</t>
    </rPh>
    <rPh sb="11" eb="13">
      <t>フクシ</t>
    </rPh>
    <rPh sb="13" eb="15">
      <t>シセツ</t>
    </rPh>
    <rPh sb="15" eb="18">
      <t>ニュウショシャ</t>
    </rPh>
    <rPh sb="18" eb="20">
      <t>セイカツ</t>
    </rPh>
    <rPh sb="20" eb="22">
      <t>カイゴ</t>
    </rPh>
    <rPh sb="22" eb="23">
      <t>ヒ</t>
    </rPh>
    <phoneticPr fontId="8"/>
  </si>
  <si>
    <t>ロ　ユニ　ッ　ト型地域密着型介護老人福祉施設入所者生活介護費</t>
    <rPh sb="8" eb="9">
      <t>カタ</t>
    </rPh>
    <rPh sb="9" eb="11">
      <t>チイキ</t>
    </rPh>
    <rPh sb="11" eb="13">
      <t>ミッチャク</t>
    </rPh>
    <rPh sb="13" eb="14">
      <t>カタ</t>
    </rPh>
    <rPh sb="14" eb="16">
      <t>カイゴ</t>
    </rPh>
    <rPh sb="16" eb="18">
      <t>ロウジン</t>
    </rPh>
    <rPh sb="18" eb="20">
      <t>フクシ</t>
    </rPh>
    <rPh sb="20" eb="22">
      <t>シセツ</t>
    </rPh>
    <rPh sb="22" eb="25">
      <t>ニュウショシャ</t>
    </rPh>
    <rPh sb="25" eb="27">
      <t>セイカツ</t>
    </rPh>
    <rPh sb="27" eb="29">
      <t>カイゴ</t>
    </rPh>
    <rPh sb="29" eb="30">
      <t>ヒ</t>
    </rPh>
    <phoneticPr fontId="8"/>
  </si>
  <si>
    <t>ハ　経過的地域密着型介護老人福祉施設入所者生活介護費</t>
    <rPh sb="2" eb="5">
      <t>ケイカテキ</t>
    </rPh>
    <rPh sb="5" eb="7">
      <t>チイキ</t>
    </rPh>
    <rPh sb="7" eb="9">
      <t>ミッチャク</t>
    </rPh>
    <rPh sb="9" eb="10">
      <t>カタ</t>
    </rPh>
    <rPh sb="10" eb="12">
      <t>カイゴ</t>
    </rPh>
    <rPh sb="12" eb="14">
      <t>ロウジン</t>
    </rPh>
    <rPh sb="14" eb="16">
      <t>フクシ</t>
    </rPh>
    <rPh sb="16" eb="18">
      <t>シセツ</t>
    </rPh>
    <rPh sb="18" eb="21">
      <t>ニュウショシャ</t>
    </rPh>
    <rPh sb="21" eb="23">
      <t>セイカツ</t>
    </rPh>
    <rPh sb="23" eb="25">
      <t>カイゴ</t>
    </rPh>
    <rPh sb="25" eb="26">
      <t>ヒ</t>
    </rPh>
    <phoneticPr fontId="8"/>
  </si>
  <si>
    <t>経過的地域密着型介護老人福祉施設入所者生活介護費(Ⅰ)</t>
    <rPh sb="0" eb="3">
      <t>ケイカテキ</t>
    </rPh>
    <rPh sb="3" eb="5">
      <t>チイキ</t>
    </rPh>
    <rPh sb="5" eb="7">
      <t>ミッチャク</t>
    </rPh>
    <rPh sb="7" eb="8">
      <t>カタ</t>
    </rPh>
    <rPh sb="8" eb="10">
      <t>カイゴ</t>
    </rPh>
    <rPh sb="10" eb="12">
      <t>ロウジン</t>
    </rPh>
    <rPh sb="12" eb="14">
      <t>フクシ</t>
    </rPh>
    <rPh sb="14" eb="16">
      <t>シセツ</t>
    </rPh>
    <rPh sb="16" eb="19">
      <t>ニュウショシャ</t>
    </rPh>
    <rPh sb="19" eb="21">
      <t>セイカツ</t>
    </rPh>
    <rPh sb="21" eb="23">
      <t>カイゴ</t>
    </rPh>
    <rPh sb="23" eb="24">
      <t>ヒ</t>
    </rPh>
    <phoneticPr fontId="8"/>
  </si>
  <si>
    <t>経過的地域密着型介護老人福祉施設入所者生活介護費(Ⅱ)</t>
    <rPh sb="0" eb="3">
      <t>ケイカテキ</t>
    </rPh>
    <rPh sb="3" eb="5">
      <t>チイキ</t>
    </rPh>
    <rPh sb="5" eb="7">
      <t>ミッチャク</t>
    </rPh>
    <rPh sb="7" eb="8">
      <t>カタ</t>
    </rPh>
    <rPh sb="8" eb="10">
      <t>カイゴ</t>
    </rPh>
    <rPh sb="10" eb="12">
      <t>ロウジン</t>
    </rPh>
    <rPh sb="12" eb="14">
      <t>フクシ</t>
    </rPh>
    <rPh sb="14" eb="16">
      <t>シセツ</t>
    </rPh>
    <rPh sb="16" eb="19">
      <t>ニュウショシャ</t>
    </rPh>
    <rPh sb="19" eb="21">
      <t>セイカツ</t>
    </rPh>
    <rPh sb="21" eb="23">
      <t>カイゴ</t>
    </rPh>
    <rPh sb="23" eb="24">
      <t>ヒ</t>
    </rPh>
    <phoneticPr fontId="8"/>
  </si>
  <si>
    <t>留意点</t>
    <rPh sb="0" eb="3">
      <t>リュウイテン</t>
    </rPh>
    <phoneticPr fontId="8"/>
  </si>
  <si>
    <t>数字又は英字とする。</t>
    <rPh sb="0" eb="2">
      <t>スウジ</t>
    </rPh>
    <rPh sb="2" eb="3">
      <t>マタ</t>
    </rPh>
    <rPh sb="4" eb="6">
      <t>エイジ</t>
    </rPh>
    <phoneticPr fontId="8"/>
  </si>
  <si>
    <t>全角３２文字以内とする。</t>
  </si>
  <si>
    <t>(1)同一建物に居住する者以外の者に対して行う場合</t>
    <phoneticPr fontId="8"/>
  </si>
  <si>
    <t>(2)同一建物に居住する者に対して行う場合</t>
    <phoneticPr fontId="8"/>
  </si>
  <si>
    <t>(1)同一建物に居住する者以外の者に対して行う場合</t>
    <rPh sb="16" eb="17">
      <t>モノ</t>
    </rPh>
    <phoneticPr fontId="8"/>
  </si>
  <si>
    <t>各項目の留意点は以下のとおり。</t>
    <rPh sb="0" eb="3">
      <t>カクコウモク</t>
    </rPh>
    <rPh sb="4" eb="7">
      <t>リュウイテン</t>
    </rPh>
    <rPh sb="8" eb="10">
      <t>イカ</t>
    </rPh>
    <phoneticPr fontId="8"/>
  </si>
  <si>
    <t>イ　複合型サービス（看護小規模多機能型居宅介護・短期利用以外）サービスコード表</t>
    <rPh sb="2" eb="4">
      <t>フクゴウ</t>
    </rPh>
    <rPh sb="4" eb="5">
      <t>カタ</t>
    </rPh>
    <rPh sb="24" eb="26">
      <t>タンキ</t>
    </rPh>
    <rPh sb="26" eb="28">
      <t>リヨウ</t>
    </rPh>
    <rPh sb="28" eb="30">
      <t>イガイ</t>
    </rPh>
    <rPh sb="38" eb="39">
      <t>ヒョウ</t>
    </rPh>
    <phoneticPr fontId="8"/>
  </si>
  <si>
    <t>ロ　複合型サービス（看護小規模多機能型居宅介護・短期利用）サービスコード表</t>
    <rPh sb="2" eb="4">
      <t>フクゴウ</t>
    </rPh>
    <rPh sb="4" eb="5">
      <t>カタ</t>
    </rPh>
    <rPh sb="24" eb="26">
      <t>タンキ</t>
    </rPh>
    <rPh sb="26" eb="28">
      <t>リヨウ</t>
    </rPh>
    <rPh sb="36" eb="37">
      <t>ヒョウ</t>
    </rPh>
    <phoneticPr fontId="8"/>
  </si>
  <si>
    <t>予小多機能中山間地域等提供加算・日割</t>
    <rPh sb="0" eb="1">
      <t>ヨ</t>
    </rPh>
    <rPh sb="1" eb="2">
      <t>コ</t>
    </rPh>
    <rPh sb="2" eb="3">
      <t>タ</t>
    </rPh>
    <rPh sb="3" eb="5">
      <t>キノウ</t>
    </rPh>
    <rPh sb="5" eb="6">
      <t>チュウ</t>
    </rPh>
    <rPh sb="6" eb="8">
      <t>サンカン</t>
    </rPh>
    <rPh sb="8" eb="11">
      <t>チイキトウ</t>
    </rPh>
    <rPh sb="11" eb="13">
      <t>テイキョウ</t>
    </rPh>
    <rPh sb="13" eb="15">
      <t>カサン</t>
    </rPh>
    <phoneticPr fontId="8"/>
  </si>
  <si>
    <t>小規模多機能型処遇改善加算Ⅲ</t>
    <phoneticPr fontId="8"/>
  </si>
  <si>
    <t>(２)４時間以上５時間未満</t>
    <rPh sb="4" eb="6">
      <t>ジカン</t>
    </rPh>
    <rPh sb="6" eb="8">
      <t>イジョウ</t>
    </rPh>
    <rPh sb="9" eb="11">
      <t>ジカン</t>
    </rPh>
    <rPh sb="11" eb="13">
      <t>ミマン</t>
    </rPh>
    <phoneticPr fontId="8"/>
  </si>
  <si>
    <t>(１)３時間以上４時間未満</t>
    <rPh sb="3" eb="6">
      <t>３ジカン</t>
    </rPh>
    <rPh sb="6" eb="8">
      <t>イジョウ</t>
    </rPh>
    <rPh sb="9" eb="11">
      <t>ジカン</t>
    </rPh>
    <rPh sb="11" eb="13">
      <t>ミマン</t>
    </rPh>
    <phoneticPr fontId="8"/>
  </si>
  <si>
    <t>(３)５時間以上６時間未満</t>
    <rPh sb="4" eb="8">
      <t>ジカンイジョウ</t>
    </rPh>
    <rPh sb="9" eb="11">
      <t>ジカン</t>
    </rPh>
    <rPh sb="11" eb="13">
      <t>ミマン</t>
    </rPh>
    <phoneticPr fontId="8"/>
  </si>
  <si>
    <t>(４)６時間以上７時間未満</t>
    <rPh sb="4" eb="8">
      <t>ジカンイジョウ</t>
    </rPh>
    <rPh sb="9" eb="11">
      <t>ジカン</t>
    </rPh>
    <rPh sb="11" eb="13">
      <t>ミマン</t>
    </rPh>
    <phoneticPr fontId="8"/>
  </si>
  <si>
    <t>(１)３時間以上</t>
    <rPh sb="3" eb="6">
      <t>３ジカン</t>
    </rPh>
    <rPh sb="6" eb="8">
      <t>イジョウ</t>
    </rPh>
    <phoneticPr fontId="8"/>
  </si>
  <si>
    <t>(２)４時間以上</t>
    <rPh sb="4" eb="6">
      <t>ジカン</t>
    </rPh>
    <rPh sb="6" eb="8">
      <t>イジョウ</t>
    </rPh>
    <phoneticPr fontId="8"/>
  </si>
  <si>
    <t>(３)５時間以上</t>
    <rPh sb="4" eb="6">
      <t>ジカン</t>
    </rPh>
    <rPh sb="6" eb="8">
      <t>イジョウ</t>
    </rPh>
    <phoneticPr fontId="8"/>
  </si>
  <si>
    <t>(４)６時間以上</t>
    <rPh sb="4" eb="6">
      <t>ジカン</t>
    </rPh>
    <rPh sb="6" eb="8">
      <t>イジョウ</t>
    </rPh>
    <phoneticPr fontId="8"/>
  </si>
  <si>
    <t>減算</t>
    <rPh sb="0" eb="2">
      <t>ゲンザン</t>
    </rPh>
    <phoneticPr fontId="8"/>
  </si>
  <si>
    <t>（一）３時間以上４時間未満</t>
    <rPh sb="1" eb="2">
      <t>1</t>
    </rPh>
    <rPh sb="3" eb="6">
      <t>３ジカン</t>
    </rPh>
    <rPh sb="6" eb="8">
      <t>イジョウ</t>
    </rPh>
    <rPh sb="9" eb="11">
      <t>ジカン</t>
    </rPh>
    <rPh sb="11" eb="13">
      <t>ミマン</t>
    </rPh>
    <phoneticPr fontId="8"/>
  </si>
  <si>
    <t>（二）４時間以上５時間未満</t>
    <rPh sb="1" eb="2">
      <t>２</t>
    </rPh>
    <rPh sb="4" eb="6">
      <t>ジカン</t>
    </rPh>
    <rPh sb="6" eb="8">
      <t>イジョウ</t>
    </rPh>
    <rPh sb="9" eb="11">
      <t>ジカン</t>
    </rPh>
    <rPh sb="11" eb="13">
      <t>ミマン</t>
    </rPh>
    <phoneticPr fontId="8"/>
  </si>
  <si>
    <t>（三）５時間以上６時間未満</t>
    <rPh sb="1" eb="2">
      <t>３</t>
    </rPh>
    <rPh sb="4" eb="8">
      <t>ジカンイジョウ</t>
    </rPh>
    <rPh sb="9" eb="11">
      <t>ジカン</t>
    </rPh>
    <rPh sb="11" eb="13">
      <t>ミマン</t>
    </rPh>
    <phoneticPr fontId="8"/>
  </si>
  <si>
    <t>（四）６時間以上７時間未満</t>
    <rPh sb="1" eb="2">
      <t>４</t>
    </rPh>
    <rPh sb="4" eb="8">
      <t>ジカンイジョウ</t>
    </rPh>
    <rPh sb="9" eb="11">
      <t>ジカン</t>
    </rPh>
    <rPh sb="11" eb="13">
      <t>ミマン</t>
    </rPh>
    <phoneticPr fontId="8"/>
  </si>
  <si>
    <t>（五）７時間以上８時間未満</t>
    <rPh sb="1" eb="2">
      <t>５</t>
    </rPh>
    <phoneticPr fontId="8"/>
  </si>
  <si>
    <t>（六）８時間以上９時間未満</t>
    <rPh sb="1" eb="2">
      <t>６</t>
    </rPh>
    <phoneticPr fontId="8"/>
  </si>
  <si>
    <t>（二）４時間以上５時間未満</t>
    <rPh sb="1" eb="2">
      <t>２</t>
    </rPh>
    <phoneticPr fontId="8"/>
  </si>
  <si>
    <t>（三）５時間以上６時間未満</t>
    <rPh sb="1" eb="2">
      <t>３</t>
    </rPh>
    <phoneticPr fontId="8"/>
  </si>
  <si>
    <t>（四）６時間以上７時間未満</t>
    <rPh sb="1" eb="2">
      <t>４</t>
    </rPh>
    <phoneticPr fontId="8"/>
  </si>
  <si>
    <t>（１）３時間以上４時間未満</t>
    <rPh sb="3" eb="6">
      <t>３ジカン</t>
    </rPh>
    <rPh sb="6" eb="8">
      <t>イジョウ</t>
    </rPh>
    <rPh sb="9" eb="11">
      <t>ジカン</t>
    </rPh>
    <rPh sb="11" eb="13">
      <t>ミマン</t>
    </rPh>
    <phoneticPr fontId="8"/>
  </si>
  <si>
    <t>（２）４時間以上５時間未満</t>
    <rPh sb="4" eb="6">
      <t>ジカン</t>
    </rPh>
    <rPh sb="6" eb="8">
      <t>イジョウ</t>
    </rPh>
    <rPh sb="9" eb="11">
      <t>ジカン</t>
    </rPh>
    <rPh sb="11" eb="13">
      <t>ミマン</t>
    </rPh>
    <phoneticPr fontId="8"/>
  </si>
  <si>
    <t>（３）５時間以上６時間未満</t>
    <rPh sb="4" eb="8">
      <t>ジカンイジョウ</t>
    </rPh>
    <rPh sb="9" eb="11">
      <t>ジカン</t>
    </rPh>
    <rPh sb="11" eb="13">
      <t>ミマン</t>
    </rPh>
    <phoneticPr fontId="8"/>
  </si>
  <si>
    <t>（４）６時間以上７時間未満</t>
    <rPh sb="4" eb="8">
      <t>ジカンイジョウ</t>
    </rPh>
    <rPh sb="9" eb="11">
      <t>ジカン</t>
    </rPh>
    <rPh sb="11" eb="13">
      <t>ミマン</t>
    </rPh>
    <phoneticPr fontId="8"/>
  </si>
  <si>
    <t>(五)７時間以上８時間未満</t>
    <rPh sb="1" eb="2">
      <t>５</t>
    </rPh>
    <phoneticPr fontId="8"/>
  </si>
  <si>
    <t>(六)８時間以上９時間未満</t>
    <rPh sb="1" eb="2">
      <t>６</t>
    </rPh>
    <phoneticPr fontId="8"/>
  </si>
  <si>
    <t>(二)４時間以上５時間未満</t>
    <rPh sb="1" eb="2">
      <t>２</t>
    </rPh>
    <phoneticPr fontId="8"/>
  </si>
  <si>
    <t>(三)５時間以上６時間未満</t>
    <rPh sb="1" eb="2">
      <t>３</t>
    </rPh>
    <phoneticPr fontId="8"/>
  </si>
  <si>
    <t>(四)６時間以上７時間未満</t>
    <rPh sb="1" eb="2">
      <t>４</t>
    </rPh>
    <phoneticPr fontId="8"/>
  </si>
  <si>
    <t>認知症通所介護Ⅰⅱ４１</t>
  </si>
  <si>
    <t>認知症通所介護Ⅰⅱ４２</t>
  </si>
  <si>
    <t>認知症通所介護Ⅰⅱ４３</t>
  </si>
  <si>
    <t>認知症通所介護Ⅰⅱ４４</t>
  </si>
  <si>
    <t>認知症通所介護Ⅰⅱ４５</t>
  </si>
  <si>
    <t>認知症通所介護Ⅰⅱ５１</t>
  </si>
  <si>
    <t>認知症通所介護Ⅰⅱ５２</t>
  </si>
  <si>
    <t>認知症通所介護Ⅰⅱ５３</t>
  </si>
  <si>
    <t>認知症通所介護Ⅰⅱ５４</t>
  </si>
  <si>
    <t>認知症通所介護Ⅰⅱ５５</t>
  </si>
  <si>
    <t>認知症通所介護Ⅰⅱ６１</t>
  </si>
  <si>
    <t>認知症通所介護Ⅰⅱ６２</t>
  </si>
  <si>
    <t>認知症通所介護Ⅰⅱ６３</t>
  </si>
  <si>
    <t>認知症通所介護Ⅰⅱ６４</t>
  </si>
  <si>
    <t>認知症通所介護Ⅰⅱ６５</t>
  </si>
  <si>
    <t>認知通所介護Ⅰⅱ３１・定超</t>
  </si>
  <si>
    <t>認知通所介護Ⅰⅱ３２・定超</t>
  </si>
  <si>
    <t>認知通所介護Ⅰⅱ３３・定超</t>
  </si>
  <si>
    <t>認知通所介護Ⅰⅱ３４・定超</t>
  </si>
  <si>
    <t>認知通所介護Ⅰⅱ３５・定超</t>
  </si>
  <si>
    <t>認知通所介護Ⅰⅰ４１・人欠</t>
  </si>
  <si>
    <t>認知通所介護Ⅰⅰ４２・人欠</t>
  </si>
  <si>
    <t>認知通所介護Ⅰⅰ４３・人欠</t>
  </si>
  <si>
    <t>認知通所介護Ⅰⅰ４４・人欠</t>
  </si>
  <si>
    <t>認知通所介護Ⅰⅰ４５・人欠</t>
  </si>
  <si>
    <t>認知通所介護Ⅰⅰ５１・人欠</t>
  </si>
  <si>
    <t>認知通所介護Ⅰⅰ５２・人欠</t>
  </si>
  <si>
    <t>認知通所介護Ⅰⅰ５３・人欠</t>
  </si>
  <si>
    <t>認知通所介護Ⅰⅰ５４・人欠</t>
  </si>
  <si>
    <t>認知通所介護Ⅰⅰ５５・人欠</t>
  </si>
  <si>
    <t>認知通所介護Ⅰⅰ６１・人欠</t>
  </si>
  <si>
    <t>認知通所介護Ⅰⅰ６２・人欠</t>
  </si>
  <si>
    <t>認知通所介護Ⅰⅰ６３・人欠</t>
  </si>
  <si>
    <t>認知通所介護Ⅰⅰ６４・人欠</t>
  </si>
  <si>
    <t>認知通所介護Ⅰⅰ６５・人欠</t>
  </si>
  <si>
    <t>認知通所介護Ⅰⅱ３１・人欠</t>
  </si>
  <si>
    <t>認知通所介護Ⅰⅱ３２・人欠</t>
  </si>
  <si>
    <t>認知通所介護Ⅰⅱ３３・人欠</t>
  </si>
  <si>
    <t>認知通所介護Ⅰⅱ３４・人欠</t>
  </si>
  <si>
    <t>認知通所介護Ⅰⅱ３５・人欠</t>
  </si>
  <si>
    <t>認知通所介護Ⅰⅱ４１・人欠</t>
  </si>
  <si>
    <t>認知通所介護Ⅰⅱ４２・人欠</t>
  </si>
  <si>
    <t>認知通所介護Ⅰⅱ４３・人欠</t>
  </si>
  <si>
    <t>認知通所介護Ⅰⅱ４４・人欠</t>
  </si>
  <si>
    <t>認知通所介護Ⅰⅱ４５・人欠</t>
  </si>
  <si>
    <t>認知通所介護Ⅰⅱ５１・人欠</t>
  </si>
  <si>
    <t>認知通所介護Ⅰⅱ５２・人欠</t>
  </si>
  <si>
    <t>認知通所介護Ⅰⅱ５３・人欠</t>
  </si>
  <si>
    <t>認知通所介護Ⅰⅱ５４・人欠</t>
  </si>
  <si>
    <t>認知通所介護Ⅰⅱ５５・人欠</t>
  </si>
  <si>
    <t>認知通所介護Ⅰⅱ６１・人欠</t>
  </si>
  <si>
    <t>認知通所介護Ⅰⅱ６２・人欠</t>
  </si>
  <si>
    <t>認知通所介護Ⅰⅱ６３・人欠</t>
  </si>
  <si>
    <t>認知通所介護Ⅰⅱ６４・人欠</t>
  </si>
  <si>
    <t>認知通所介護Ⅰⅱ６５・人欠</t>
  </si>
  <si>
    <t>認知通所介護Ⅱ４１・人欠</t>
  </si>
  <si>
    <t>認知通所介護Ⅱ４２・人欠</t>
  </si>
  <si>
    <t>認知通所介護Ⅱ４３・人欠</t>
  </si>
  <si>
    <t>認知通所介護Ⅱ４４・人欠</t>
  </si>
  <si>
    <t>認知通所介護Ⅱ４５・人欠</t>
  </si>
  <si>
    <t>認知通所介護Ⅱ５１・人欠</t>
  </si>
  <si>
    <t>認知通所介護Ⅱ５２・人欠</t>
  </si>
  <si>
    <t>認知通所介護Ⅱ５３・人欠</t>
  </si>
  <si>
    <t>認知通所介護Ⅱ５４・人欠</t>
  </si>
  <si>
    <t>認知通所介護Ⅱ５５・人欠</t>
  </si>
  <si>
    <t>認知通所介護Ⅱ６１・人欠</t>
  </si>
  <si>
    <t>認知通所介護Ⅱ６２・人欠</t>
  </si>
  <si>
    <t>認知通所介護Ⅱ６３・人欠</t>
  </si>
  <si>
    <t>認知通所介護Ⅱ６４・人欠</t>
  </si>
  <si>
    <t>認知通所介護Ⅱ６５・人欠</t>
  </si>
  <si>
    <t>地域通所介護４１・人欠</t>
  </si>
  <si>
    <t>地域通所介護４２・人欠</t>
  </si>
  <si>
    <t>地域通所介護４３・人欠</t>
  </si>
  <si>
    <t>地域通所介護４４・人欠</t>
  </si>
  <si>
    <t>地域通所介護４５・人欠</t>
  </si>
  <si>
    <t>地域通所介護５１・人欠</t>
  </si>
  <si>
    <t>地域通所介護５２・人欠</t>
  </si>
  <si>
    <t>地域通所介護５３・人欠</t>
  </si>
  <si>
    <t>地域通所介護５４・人欠</t>
  </si>
  <si>
    <t>地域通所介護５５・人欠</t>
  </si>
  <si>
    <t>地域通所介護６１・人欠</t>
  </si>
  <si>
    <t>地域通所介護６２・人欠</t>
  </si>
  <si>
    <t>地域通所介護６３・人欠</t>
  </si>
  <si>
    <t>地域通所介護６４・人欠</t>
  </si>
  <si>
    <t>地域通所介護６５・人欠</t>
  </si>
  <si>
    <t>予認通所介護Ⅰⅰ１１・定超</t>
  </si>
  <si>
    <t>予認通所介護Ⅰⅰ１２・定超</t>
  </si>
  <si>
    <t>予認通所介護Ⅰⅰ２１・定超</t>
  </si>
  <si>
    <t>予認通所介護Ⅰⅰ２２・定超</t>
  </si>
  <si>
    <t>予認通所介護Ⅰⅰ３１・定超</t>
  </si>
  <si>
    <t>予認通所介護Ⅰⅰ３２・定超</t>
  </si>
  <si>
    <t>予認通所介護Ⅰⅰ４１・定超</t>
  </si>
  <si>
    <t>予認通所介護Ⅰⅰ４２・定超</t>
  </si>
  <si>
    <t>予認通所介護Ⅰⅰ５１・定超</t>
  </si>
  <si>
    <t>予認通所介護Ⅰⅰ５２・定超</t>
  </si>
  <si>
    <t>予認通所介護Ⅰⅰ６１・定超</t>
  </si>
  <si>
    <t>予認通所介護Ⅰⅰ６２・定超</t>
  </si>
  <si>
    <t>予認通所介護Ⅰⅱ１１・定超</t>
  </si>
  <si>
    <t>予認通所介護Ⅰⅱ１２・定超</t>
  </si>
  <si>
    <t>予認通所介護Ⅰⅱ２１・定超</t>
  </si>
  <si>
    <t>予認通所介護Ⅰⅱ２２・定超</t>
  </si>
  <si>
    <t>予認通所介護Ⅰⅱ３１・定超</t>
  </si>
  <si>
    <t>予認通所介護Ⅰⅱ３２・定超</t>
  </si>
  <si>
    <t>予認通所介護Ⅰⅱ４１・定超</t>
  </si>
  <si>
    <t>予認通所介護Ⅰⅱ４２・定超</t>
  </si>
  <si>
    <t>予認通所介護Ⅰⅱ５１・定超</t>
  </si>
  <si>
    <t>予認通所介護Ⅰⅱ５２・定超</t>
  </si>
  <si>
    <t>予認通所介護Ⅰⅱ６１・定超</t>
  </si>
  <si>
    <t>予認通所介護Ⅰⅱ６２・定超</t>
  </si>
  <si>
    <t>予認通所介護Ⅱ１１・定超</t>
  </si>
  <si>
    <t>予認通所介護Ⅱ１２・定超</t>
  </si>
  <si>
    <t>予認通所介護Ⅱ２１・定超</t>
  </si>
  <si>
    <t>予認通所介護Ⅱ２２・定超</t>
  </si>
  <si>
    <t>予認通所介護Ⅱ３１・定超</t>
  </si>
  <si>
    <t>予認通所介護Ⅱ３２・定超</t>
  </si>
  <si>
    <t>予認通所介護Ⅱ４１・定超</t>
  </si>
  <si>
    <t>予認通所介護Ⅱ４２・定超</t>
  </si>
  <si>
    <t>予認通所介護Ⅱ５１・定超</t>
  </si>
  <si>
    <t>予認通所介護Ⅱ５２・定超</t>
  </si>
  <si>
    <t>予認通所介護Ⅱ６１・定超</t>
  </si>
  <si>
    <t>予認通所介護Ⅱ６２・定超</t>
  </si>
  <si>
    <t>予認通所介護Ⅰⅰ１１・人欠</t>
  </si>
  <si>
    <t>予認通所介護Ⅰⅰ１２・人欠</t>
  </si>
  <si>
    <t>予認通所介護Ⅰⅰ２１・人欠</t>
  </si>
  <si>
    <t>予認通所介護Ⅰⅰ２２・人欠</t>
  </si>
  <si>
    <t>予認通所介護Ⅰⅰ３１・人欠</t>
  </si>
  <si>
    <t>予認通所介護Ⅰⅰ３２・人欠</t>
  </si>
  <si>
    <t>予認通所介護Ⅰⅰ４１・人欠</t>
  </si>
  <si>
    <t>予認通所介護Ⅰⅰ４２・人欠</t>
  </si>
  <si>
    <t>予認通所介護Ⅰⅰ５１・人欠</t>
  </si>
  <si>
    <t>予認通所介護Ⅰⅰ５２・人欠</t>
  </si>
  <si>
    <t>予認通所介護Ⅰⅰ６１・人欠</t>
  </si>
  <si>
    <t>予認通所介護Ⅰⅰ６２・人欠</t>
  </si>
  <si>
    <t>予認通所介護Ⅰⅱ１１・人欠</t>
  </si>
  <si>
    <t>予認通所介護Ⅰⅱ１２・人欠</t>
  </si>
  <si>
    <t>予認通所介護Ⅰⅱ２１・人欠</t>
  </si>
  <si>
    <t>予認通所介護Ⅰⅱ２２・人欠</t>
  </si>
  <si>
    <t>予認通所介護Ⅰⅱ３１・人欠</t>
  </si>
  <si>
    <t>予認通所介護Ⅰⅱ３２・人欠</t>
  </si>
  <si>
    <t>予認通所介護Ⅰⅱ４１・人欠</t>
  </si>
  <si>
    <t>予認通所介護Ⅰⅱ４２・人欠</t>
  </si>
  <si>
    <t>予認通所介護Ⅰⅱ５１・人欠</t>
  </si>
  <si>
    <t>予認通所介護Ⅰⅱ５２・人欠</t>
  </si>
  <si>
    <t>予認通所介護Ⅰⅱ６１・人欠</t>
  </si>
  <si>
    <t>予認通所介護Ⅰⅱ６２・人欠</t>
  </si>
  <si>
    <t>予認通所介護Ⅱ１１・人欠</t>
  </si>
  <si>
    <t>予認通所介護Ⅱ１２・人欠</t>
  </si>
  <si>
    <t>予認通所介護Ⅱ２１・人欠</t>
  </si>
  <si>
    <t>予認通所介護Ⅱ２２・人欠</t>
  </si>
  <si>
    <t>予認通所介護Ⅱ３１・人欠</t>
  </si>
  <si>
    <t>予認通所介護Ⅱ３２・人欠</t>
  </si>
  <si>
    <t>予認通所介護Ⅱ４１・人欠</t>
  </si>
  <si>
    <t>予認通所介護Ⅱ４２・人欠</t>
  </si>
  <si>
    <t>予認通所介護Ⅱ５１・人欠</t>
  </si>
  <si>
    <t>予認通所介護Ⅱ５２・人欠</t>
  </si>
  <si>
    <t>予認通所介護Ⅱ６１・人欠</t>
  </si>
  <si>
    <t>予認通所介護Ⅱ６２・人欠</t>
  </si>
  <si>
    <t>（１）生活機能向上連携加算（Ⅰ）</t>
    <phoneticPr fontId="8"/>
  </si>
  <si>
    <t>小多機能型若年性認知症受入加算</t>
    <phoneticPr fontId="8"/>
  </si>
  <si>
    <t>中山間地域等に居住する者へのサービス提供加算</t>
    <phoneticPr fontId="9"/>
  </si>
  <si>
    <t>看護小規模中山間地域等提供加算</t>
    <rPh sb="5" eb="6">
      <t>チュウ</t>
    </rPh>
    <rPh sb="6" eb="8">
      <t>サンカン</t>
    </rPh>
    <rPh sb="8" eb="10">
      <t>チイキ</t>
    </rPh>
    <rPh sb="10" eb="11">
      <t>トウ</t>
    </rPh>
    <rPh sb="11" eb="13">
      <t>テイキョウ</t>
    </rPh>
    <rPh sb="13" eb="15">
      <t>カサン</t>
    </rPh>
    <phoneticPr fontId="8"/>
  </si>
  <si>
    <t>1月につき</t>
    <phoneticPr fontId="8"/>
  </si>
  <si>
    <t>予小規模多機能１２</t>
    <phoneticPr fontId="8"/>
  </si>
  <si>
    <t>予小多機能若年性認知症受入加算</t>
    <rPh sb="1" eb="2">
      <t>ショウ</t>
    </rPh>
    <rPh sb="2" eb="5">
      <t>タキノウ</t>
    </rPh>
    <rPh sb="5" eb="8">
      <t>ジャクネンセイ</t>
    </rPh>
    <rPh sb="8" eb="11">
      <t>ニンチショウ</t>
    </rPh>
    <rPh sb="11" eb="13">
      <t>ウケイレ</t>
    </rPh>
    <rPh sb="13" eb="15">
      <t>カサン</t>
    </rPh>
    <phoneticPr fontId="8"/>
  </si>
  <si>
    <t>地域特定施設若年性認知症受入加算</t>
    <rPh sb="6" eb="9">
      <t>ジャクネンセイ</t>
    </rPh>
    <rPh sb="9" eb="12">
      <t>ニンチショウ</t>
    </rPh>
    <rPh sb="12" eb="14">
      <t>ウケイレ</t>
    </rPh>
    <rPh sb="14" eb="16">
      <t>カサン</t>
    </rPh>
    <phoneticPr fontId="8"/>
  </si>
  <si>
    <t>若年性認知症入居者受入加算</t>
    <rPh sb="6" eb="8">
      <t>ニュウキョ</t>
    </rPh>
    <phoneticPr fontId="8"/>
  </si>
  <si>
    <t>地域特定施設口腔衛生管理体制加算</t>
    <rPh sb="6" eb="8">
      <t>コウコウ</t>
    </rPh>
    <rPh sb="8" eb="10">
      <t>エイセイ</t>
    </rPh>
    <rPh sb="10" eb="12">
      <t>カンリ</t>
    </rPh>
    <rPh sb="12" eb="14">
      <t>タイセイ</t>
    </rPh>
    <rPh sb="14" eb="16">
      <t>カサン</t>
    </rPh>
    <phoneticPr fontId="8"/>
  </si>
  <si>
    <t>（１）認知症対応型通所介護費（ⅰ）</t>
    <rPh sb="3" eb="5">
      <t>ニンチ</t>
    </rPh>
    <rPh sb="5" eb="6">
      <t>ショウ</t>
    </rPh>
    <rPh sb="6" eb="9">
      <t>タイオウガタ</t>
    </rPh>
    <rPh sb="9" eb="11">
      <t>ツウショ</t>
    </rPh>
    <rPh sb="11" eb="13">
      <t>カイゴ</t>
    </rPh>
    <rPh sb="13" eb="14">
      <t>ヒ</t>
    </rPh>
    <phoneticPr fontId="8"/>
  </si>
  <si>
    <t>認知症通所介護Ⅰⅰ６３</t>
    <phoneticPr fontId="8"/>
  </si>
  <si>
    <t>（２）認知症対応型通所介護費（ⅱ）</t>
    <rPh sb="3" eb="5">
      <t>ニンチ</t>
    </rPh>
    <rPh sb="5" eb="6">
      <t>ショウ</t>
    </rPh>
    <rPh sb="6" eb="9">
      <t>タイオウガタ</t>
    </rPh>
    <rPh sb="9" eb="11">
      <t>ツウショ</t>
    </rPh>
    <rPh sb="11" eb="13">
      <t>カイゴ</t>
    </rPh>
    <rPh sb="13" eb="14">
      <t>ヒ</t>
    </rPh>
    <phoneticPr fontId="8"/>
  </si>
  <si>
    <t>ロ　認知症対応型通所介護費（Ⅱ）</t>
    <rPh sb="2" eb="4">
      <t>ニンチ</t>
    </rPh>
    <rPh sb="4" eb="5">
      <t>ショウ</t>
    </rPh>
    <rPh sb="5" eb="8">
      <t>タイオウガタ</t>
    </rPh>
    <rPh sb="8" eb="10">
      <t>ツウショ</t>
    </rPh>
    <rPh sb="10" eb="12">
      <t>カイゴ</t>
    </rPh>
    <rPh sb="12" eb="13">
      <t>ヒ</t>
    </rPh>
    <phoneticPr fontId="8"/>
  </si>
  <si>
    <t>認知通所介護Ⅱ４２・定超</t>
    <phoneticPr fontId="8"/>
  </si>
  <si>
    <t>認知通所介護Ⅱ４５・定超</t>
    <phoneticPr fontId="8"/>
  </si>
  <si>
    <t>認知通所介護Ⅱ５２・定超</t>
    <phoneticPr fontId="8"/>
  </si>
  <si>
    <t>認知通所介護Ⅱ５３・定超</t>
    <phoneticPr fontId="8"/>
  </si>
  <si>
    <t>(６)８時間以上９時間未満</t>
    <phoneticPr fontId="8"/>
  </si>
  <si>
    <t>認知通所介護Ⅱ６３・定超</t>
    <phoneticPr fontId="8"/>
  </si>
  <si>
    <t>認知通所介護Ⅱ６４・定超</t>
    <phoneticPr fontId="8"/>
  </si>
  <si>
    <t>認知通所介護Ⅱ６５・定超</t>
    <phoneticPr fontId="8"/>
  </si>
  <si>
    <t>地福祉施設障害者生活支援加算Ⅱ</t>
    <rPh sb="1" eb="3">
      <t>フクシ</t>
    </rPh>
    <rPh sb="3" eb="5">
      <t>シセツ</t>
    </rPh>
    <rPh sb="5" eb="8">
      <t>ショウガイシャ</t>
    </rPh>
    <rPh sb="8" eb="10">
      <t>セイカツ</t>
    </rPh>
    <rPh sb="10" eb="12">
      <t>シエン</t>
    </rPh>
    <rPh sb="12" eb="14">
      <t>カサン</t>
    </rPh>
    <phoneticPr fontId="8"/>
  </si>
  <si>
    <t>地福祉施設外泊時在宅サービス利用費用</t>
    <rPh sb="5" eb="7">
      <t>ガイハク</t>
    </rPh>
    <rPh sb="7" eb="8">
      <t>ジ</t>
    </rPh>
    <rPh sb="8" eb="10">
      <t>ザイタク</t>
    </rPh>
    <rPh sb="14" eb="16">
      <t>リヨウ</t>
    </rPh>
    <rPh sb="16" eb="18">
      <t>ヒヨウ</t>
    </rPh>
    <phoneticPr fontId="8"/>
  </si>
  <si>
    <t>地福祉施設看取り介護加算Ⅰ２</t>
    <rPh sb="1" eb="3">
      <t>フクシ</t>
    </rPh>
    <rPh sb="3" eb="5">
      <t>シセツ</t>
    </rPh>
    <rPh sb="10" eb="12">
      <t>カサン</t>
    </rPh>
    <phoneticPr fontId="8"/>
  </si>
  <si>
    <t>地福祉施設看取り介護加算Ⅰ３</t>
    <rPh sb="1" eb="3">
      <t>フクシ</t>
    </rPh>
    <rPh sb="3" eb="5">
      <t>シセツ</t>
    </rPh>
    <rPh sb="5" eb="7">
      <t>ミト</t>
    </rPh>
    <rPh sb="8" eb="10">
      <t>カイゴ</t>
    </rPh>
    <rPh sb="10" eb="12">
      <t>カサン</t>
    </rPh>
    <phoneticPr fontId="8"/>
  </si>
  <si>
    <t>地福祉施設看取り介護加算Ⅱ２</t>
    <rPh sb="1" eb="3">
      <t>フクシ</t>
    </rPh>
    <rPh sb="3" eb="5">
      <t>シセツ</t>
    </rPh>
    <rPh sb="10" eb="12">
      <t>カサン</t>
    </rPh>
    <phoneticPr fontId="8"/>
  </si>
  <si>
    <t>地福祉施設看取り介護加算Ⅱ３</t>
    <rPh sb="1" eb="3">
      <t>フクシ</t>
    </rPh>
    <rPh sb="3" eb="5">
      <t>シセツ</t>
    </rPh>
    <rPh sb="5" eb="7">
      <t>ミト</t>
    </rPh>
    <rPh sb="8" eb="10">
      <t>カイゴ</t>
    </rPh>
    <rPh sb="10" eb="12">
      <t>カサン</t>
    </rPh>
    <phoneticPr fontId="8"/>
  </si>
  <si>
    <t>地域密着型介護老人福祉施設入所者生活介護費(Ⅰ)</t>
    <phoneticPr fontId="8"/>
  </si>
  <si>
    <t>夜勤の勤務条件に関する基準を満たさない場合</t>
    <phoneticPr fontId="8"/>
  </si>
  <si>
    <t xml:space="preserve"> 要介護３</t>
    <phoneticPr fontId="8"/>
  </si>
  <si>
    <t xml:space="preserve"> 要介護４</t>
    <phoneticPr fontId="8"/>
  </si>
  <si>
    <t>(2)</t>
    <phoneticPr fontId="8"/>
  </si>
  <si>
    <t>地域密着型介護老人福祉施設入所者生活介護費(Ⅱ)</t>
    <phoneticPr fontId="8"/>
  </si>
  <si>
    <t>＜多床室＞</t>
    <phoneticPr fontId="8"/>
  </si>
  <si>
    <t>を満たさない場合</t>
    <phoneticPr fontId="8"/>
  </si>
  <si>
    <t>利用者が病院又は診療所への入院を要した場合</t>
  </si>
  <si>
    <t>月６日限度</t>
  </si>
  <si>
    <t>地域通所介護共生型サービス生活介護</t>
    <rPh sb="6" eb="8">
      <t>キョウセイ</t>
    </rPh>
    <rPh sb="8" eb="9">
      <t>カタ</t>
    </rPh>
    <rPh sb="13" eb="15">
      <t>セイカツ</t>
    </rPh>
    <rPh sb="15" eb="17">
      <t>カイゴ</t>
    </rPh>
    <phoneticPr fontId="8"/>
  </si>
  <si>
    <t>(1) 生活機能向上連携加算（Ⅰ）</t>
    <phoneticPr fontId="8"/>
  </si>
  <si>
    <t>地域通所介護共生型サービス自立訓練</t>
    <rPh sb="6" eb="7">
      <t>トモ</t>
    </rPh>
    <rPh sb="7" eb="8">
      <t>ショウ</t>
    </rPh>
    <phoneticPr fontId="8"/>
  </si>
  <si>
    <t>単位減算</t>
  </si>
  <si>
    <t>地域特定施設身体拘束廃止未実施減算２</t>
  </si>
  <si>
    <t>地域特定施設身体拘束廃止未実施減算３</t>
  </si>
  <si>
    <t>地域特定施設身体拘束廃止未実施減算４</t>
  </si>
  <si>
    <t>地域特定施設身体拘束廃止未実施減算５</t>
  </si>
  <si>
    <t>単位減算</t>
    <rPh sb="2" eb="4">
      <t>ゲンザン</t>
    </rPh>
    <phoneticPr fontId="8"/>
  </si>
  <si>
    <t>認知症対応型身体拘束廃止未実施減算Ⅰ３</t>
  </si>
  <si>
    <t>認知症対応型身体拘束廃止未実施減算Ⅰ４</t>
  </si>
  <si>
    <t>認知症対応型身体拘束廃止未実施減算Ⅰ５</t>
  </si>
  <si>
    <t>認知症対応型身体拘束廃止未実施減算Ⅱ３</t>
  </si>
  <si>
    <t>認知症対応型身体拘束廃止未実施減算Ⅱ４</t>
  </si>
  <si>
    <t>認知症対応型身体拘束廃止未実施減算Ⅱ５</t>
  </si>
  <si>
    <t>予認知症身体拘束廃止未実施減算Ⅰ２</t>
    <rPh sb="1" eb="3">
      <t>ニンチ</t>
    </rPh>
    <phoneticPr fontId="8"/>
  </si>
  <si>
    <t>予認知症身体拘束廃止未実施減算Ⅱ２</t>
    <rPh sb="1" eb="3">
      <t>ニンチ</t>
    </rPh>
    <phoneticPr fontId="8"/>
  </si>
  <si>
    <t>短期地域特定施設若年性認知症受入加算</t>
    <rPh sb="8" eb="11">
      <t>ジャクネンセイ</t>
    </rPh>
    <rPh sb="11" eb="14">
      <t>ニンチショウ</t>
    </rPh>
    <rPh sb="14" eb="16">
      <t>ウケイレ</t>
    </rPh>
    <rPh sb="16" eb="18">
      <t>カサン</t>
    </rPh>
    <phoneticPr fontId="8"/>
  </si>
  <si>
    <t>身体拘束廃止未実施減算</t>
  </si>
  <si>
    <t>身体拘束廃止未実施減算</t>
    <rPh sb="6" eb="9">
      <t>ミジッシ</t>
    </rPh>
    <rPh sb="9" eb="11">
      <t>ゲンザン</t>
    </rPh>
    <phoneticPr fontId="8"/>
  </si>
  <si>
    <t>地経福祉施設身体拘束廃止未実施減算Ⅰ１</t>
  </si>
  <si>
    <t>地経福祉施設身体拘束廃止未実施減算Ⅰ２</t>
  </si>
  <si>
    <t>地経福祉施設身体拘束廃止未実施減算Ⅰ３</t>
  </si>
  <si>
    <t>地経福祉施設身体拘束廃止未実施減算Ⅰ４</t>
  </si>
  <si>
    <t>地経福祉施設身体拘束廃止未実施減算Ⅰ５</t>
  </si>
  <si>
    <t>地経福祉施設身体拘束廃止未実施減算Ⅱ１</t>
  </si>
  <si>
    <t>地経福祉施設身体拘束廃止未実施減算Ⅱ２</t>
  </si>
  <si>
    <t>地経福祉施設身体拘束廃止未実施減算Ⅱ３</t>
  </si>
  <si>
    <t>地経福祉施設身体拘束廃止未実施減算Ⅱ４</t>
  </si>
  <si>
    <t>地経福祉施設身体拘束廃止未実施減算Ⅱ５</t>
  </si>
  <si>
    <t>定期巡回同一建物減算１</t>
    <rPh sb="4" eb="6">
      <t>ドウイツ</t>
    </rPh>
    <rPh sb="6" eb="8">
      <t>タテモノ</t>
    </rPh>
    <rPh sb="8" eb="10">
      <t>ゲンサン</t>
    </rPh>
    <phoneticPr fontId="8"/>
  </si>
  <si>
    <t>定期巡回同一建物減算１日割</t>
    <rPh sb="4" eb="6">
      <t>ドウイツ</t>
    </rPh>
    <rPh sb="6" eb="8">
      <t>タテモノ</t>
    </rPh>
    <rPh sb="8" eb="10">
      <t>ゲンサン</t>
    </rPh>
    <rPh sb="11" eb="13">
      <t>ヒワ</t>
    </rPh>
    <phoneticPr fontId="8"/>
  </si>
  <si>
    <t>定期巡回同一建物減算２日割</t>
    <rPh sb="4" eb="6">
      <t>ドウイツ</t>
    </rPh>
    <rPh sb="6" eb="8">
      <t>タテモノ</t>
    </rPh>
    <rPh sb="8" eb="10">
      <t>ゲンサン</t>
    </rPh>
    <rPh sb="11" eb="13">
      <t>ヒワ</t>
    </rPh>
    <phoneticPr fontId="8"/>
  </si>
  <si>
    <t>夜間訪問同一建物減算１</t>
    <rPh sb="4" eb="6">
      <t>ドウイツ</t>
    </rPh>
    <rPh sb="6" eb="8">
      <t>タテモノ</t>
    </rPh>
    <rPh sb="8" eb="10">
      <t>ゲンサン</t>
    </rPh>
    <phoneticPr fontId="18"/>
  </si>
  <si>
    <t>夜間訪問同一建物減算２</t>
    <rPh sb="4" eb="6">
      <t>ドウイツ</t>
    </rPh>
    <rPh sb="6" eb="8">
      <t>タテモノ</t>
    </rPh>
    <rPh sb="8" eb="10">
      <t>ゲンサン</t>
    </rPh>
    <phoneticPr fontId="18"/>
  </si>
  <si>
    <t>看護小規模看護体制強化加算Ⅱ</t>
    <rPh sb="5" eb="7">
      <t>カンゴ</t>
    </rPh>
    <phoneticPr fontId="8"/>
  </si>
  <si>
    <t>看護小規模看護体制強化加算Ⅰ</t>
    <rPh sb="5" eb="7">
      <t>カンゴ</t>
    </rPh>
    <phoneticPr fontId="8"/>
  </si>
  <si>
    <t>看護小規模訪問体制強化加算</t>
    <rPh sb="5" eb="7">
      <t>ホウモン</t>
    </rPh>
    <phoneticPr fontId="8"/>
  </si>
  <si>
    <t>夜勤職員配置加算（Ⅲ）イ</t>
    <rPh sb="0" eb="2">
      <t>ヤキン</t>
    </rPh>
    <rPh sb="2" eb="4">
      <t>ショクイン</t>
    </rPh>
    <rPh sb="4" eb="6">
      <t>ハイチ</t>
    </rPh>
    <rPh sb="6" eb="8">
      <t>カサン</t>
    </rPh>
    <phoneticPr fontId="8"/>
  </si>
  <si>
    <t>夜勤職員配置加算（Ⅲ）ロ</t>
    <rPh sb="0" eb="2">
      <t>ヤキン</t>
    </rPh>
    <rPh sb="2" eb="4">
      <t>ショクイン</t>
    </rPh>
    <rPh sb="4" eb="6">
      <t>ハイチ</t>
    </rPh>
    <rPh sb="6" eb="8">
      <t>カサン</t>
    </rPh>
    <phoneticPr fontId="8"/>
  </si>
  <si>
    <t>夜勤職員配置加算（Ⅳ）イ</t>
    <rPh sb="0" eb="2">
      <t>ヤキン</t>
    </rPh>
    <rPh sb="2" eb="4">
      <t>ショクイン</t>
    </rPh>
    <rPh sb="4" eb="6">
      <t>ハイチ</t>
    </rPh>
    <rPh sb="6" eb="8">
      <t>カサン</t>
    </rPh>
    <phoneticPr fontId="8"/>
  </si>
  <si>
    <t>夜勤職員配置加算（Ⅳ）ロ</t>
    <rPh sb="0" eb="2">
      <t>ヤキン</t>
    </rPh>
    <rPh sb="2" eb="4">
      <t>ショクイン</t>
    </rPh>
    <rPh sb="4" eb="6">
      <t>ハイチ</t>
    </rPh>
    <rPh sb="6" eb="8">
      <t>カサン</t>
    </rPh>
    <phoneticPr fontId="8"/>
  </si>
  <si>
    <t>地福祉施設夜勤職員配置加算Ⅲ１</t>
    <rPh sb="5" eb="7">
      <t>ヤキン</t>
    </rPh>
    <rPh sb="7" eb="9">
      <t>ショクイン</t>
    </rPh>
    <rPh sb="9" eb="11">
      <t>ハイチ</t>
    </rPh>
    <rPh sb="11" eb="13">
      <t>カサン</t>
    </rPh>
    <phoneticPr fontId="8"/>
  </si>
  <si>
    <t>地福祉施設夜勤職員配置加算Ⅲ２</t>
    <rPh sb="5" eb="7">
      <t>ヤキン</t>
    </rPh>
    <rPh sb="7" eb="9">
      <t>ショクイン</t>
    </rPh>
    <rPh sb="9" eb="11">
      <t>ハイチ</t>
    </rPh>
    <rPh sb="11" eb="13">
      <t>カサン</t>
    </rPh>
    <phoneticPr fontId="8"/>
  </si>
  <si>
    <t>地福祉施設夜勤職員配置加算Ⅳ１</t>
    <rPh sb="5" eb="7">
      <t>ヤキン</t>
    </rPh>
    <rPh sb="7" eb="9">
      <t>ショクイン</t>
    </rPh>
    <rPh sb="9" eb="11">
      <t>ハイチ</t>
    </rPh>
    <rPh sb="11" eb="13">
      <t>カサン</t>
    </rPh>
    <phoneticPr fontId="8"/>
  </si>
  <si>
    <t>地福祉施設夜勤職員配置加算Ⅳ２</t>
    <rPh sb="5" eb="7">
      <t>ヤキン</t>
    </rPh>
    <rPh sb="7" eb="9">
      <t>ショクイン</t>
    </rPh>
    <rPh sb="9" eb="11">
      <t>ハイチ</t>
    </rPh>
    <rPh sb="11" eb="13">
      <t>カサン</t>
    </rPh>
    <phoneticPr fontId="8"/>
  </si>
  <si>
    <t>地福祉施設障害者生活支援加算Ⅰ</t>
    <rPh sb="1" eb="3">
      <t>フクシ</t>
    </rPh>
    <rPh sb="3" eb="5">
      <t>シセツ</t>
    </rPh>
    <rPh sb="5" eb="8">
      <t>ショウガイシャ</t>
    </rPh>
    <rPh sb="8" eb="10">
      <t>セイカツ</t>
    </rPh>
    <rPh sb="10" eb="12">
      <t>シエン</t>
    </rPh>
    <rPh sb="12" eb="14">
      <t>カサン</t>
    </rPh>
    <phoneticPr fontId="8"/>
  </si>
  <si>
    <t>(１)</t>
    <phoneticPr fontId="8"/>
  </si>
  <si>
    <t>(２)</t>
    <phoneticPr fontId="8"/>
  </si>
  <si>
    <t>＜ユニット型個室的多床室＞</t>
  </si>
  <si>
    <t>地域福祉施設ユニット型個室的多床室</t>
    <phoneticPr fontId="8"/>
  </si>
  <si>
    <t>ユニット型個室的多床室</t>
    <phoneticPr fontId="8"/>
  </si>
  <si>
    <t>地福祉施設配置医師緊急時対応加算１</t>
    <rPh sb="0" eb="1">
      <t>チ</t>
    </rPh>
    <rPh sb="1" eb="3">
      <t>フクシ</t>
    </rPh>
    <rPh sb="3" eb="5">
      <t>シセツ</t>
    </rPh>
    <rPh sb="5" eb="7">
      <t>ハイチ</t>
    </rPh>
    <rPh sb="7" eb="9">
      <t>イシ</t>
    </rPh>
    <rPh sb="9" eb="11">
      <t>キンキュウ</t>
    </rPh>
    <rPh sb="11" eb="12">
      <t>ジ</t>
    </rPh>
    <rPh sb="12" eb="14">
      <t>タイオウ</t>
    </rPh>
    <rPh sb="14" eb="16">
      <t>カサン</t>
    </rPh>
    <phoneticPr fontId="8"/>
  </si>
  <si>
    <t>　２の２　地域密着型通所介護サービスコード表</t>
    <rPh sb="5" eb="7">
      <t>チイキ</t>
    </rPh>
    <rPh sb="7" eb="9">
      <t>ミッチャク</t>
    </rPh>
    <rPh sb="9" eb="10">
      <t>カタ</t>
    </rPh>
    <rPh sb="10" eb="12">
      <t>ツウショ</t>
    </rPh>
    <rPh sb="12" eb="14">
      <t>カイゴ</t>
    </rPh>
    <phoneticPr fontId="8"/>
  </si>
  <si>
    <t>　３　認知症対応型通所介護サービスコード表</t>
    <rPh sb="3" eb="6">
      <t>ニンチショウ</t>
    </rPh>
    <rPh sb="6" eb="9">
      <t>タイオウガタ</t>
    </rPh>
    <rPh sb="9" eb="11">
      <t>ツウショ</t>
    </rPh>
    <rPh sb="11" eb="13">
      <t>カイゴ</t>
    </rPh>
    <phoneticPr fontId="8"/>
  </si>
  <si>
    <t>　４　小規模多機能型居宅介護サービスコード表</t>
    <rPh sb="3" eb="6">
      <t>ショウキボ</t>
    </rPh>
    <rPh sb="6" eb="9">
      <t>タキノウ</t>
    </rPh>
    <rPh sb="9" eb="10">
      <t>ガタ</t>
    </rPh>
    <rPh sb="10" eb="12">
      <t>キョタク</t>
    </rPh>
    <rPh sb="12" eb="14">
      <t>カイゴ</t>
    </rPh>
    <phoneticPr fontId="8"/>
  </si>
  <si>
    <t>　５　認知症対応型共同生活介護サービスコード表</t>
    <rPh sb="3" eb="6">
      <t>ニンチショウ</t>
    </rPh>
    <rPh sb="6" eb="9">
      <t>タイオウガタ</t>
    </rPh>
    <rPh sb="9" eb="11">
      <t>キョウドウ</t>
    </rPh>
    <rPh sb="11" eb="13">
      <t>セイカツ</t>
    </rPh>
    <rPh sb="13" eb="15">
      <t>カイゴ</t>
    </rPh>
    <phoneticPr fontId="8"/>
  </si>
  <si>
    <t>　６　地域密着型特定施設入居者生活介護サービスコード表</t>
    <rPh sb="3" eb="5">
      <t>チイキ</t>
    </rPh>
    <rPh sb="5" eb="8">
      <t>ミッチャクガタ</t>
    </rPh>
    <rPh sb="8" eb="10">
      <t>トクテイ</t>
    </rPh>
    <rPh sb="10" eb="12">
      <t>シセツ</t>
    </rPh>
    <rPh sb="12" eb="15">
      <t>ニュウキョシャ</t>
    </rPh>
    <rPh sb="15" eb="17">
      <t>セイカツ</t>
    </rPh>
    <rPh sb="17" eb="19">
      <t>カイゴ</t>
    </rPh>
    <phoneticPr fontId="8"/>
  </si>
  <si>
    <t>　７　地域密着型介護老人福祉施設入所者生活介護サービスコード表</t>
    <rPh sb="3" eb="5">
      <t>チイキ</t>
    </rPh>
    <rPh sb="5" eb="8">
      <t>ミッチャクガタ</t>
    </rPh>
    <rPh sb="8" eb="10">
      <t>カイゴ</t>
    </rPh>
    <rPh sb="12" eb="14">
      <t>フクシ</t>
    </rPh>
    <rPh sb="14" eb="16">
      <t>シセツ</t>
    </rPh>
    <phoneticPr fontId="8"/>
  </si>
  <si>
    <t>　８　複合型サービスサービスコード表</t>
    <rPh sb="3" eb="6">
      <t>フクゴウガタ</t>
    </rPh>
    <phoneticPr fontId="8"/>
  </si>
  <si>
    <t>４　小規模多機能型居宅介護サービスコード表</t>
    <rPh sb="2" eb="5">
      <t>ショウキボ</t>
    </rPh>
    <rPh sb="5" eb="9">
      <t>タキノウガタ</t>
    </rPh>
    <rPh sb="9" eb="11">
      <t>キョタク</t>
    </rPh>
    <rPh sb="11" eb="13">
      <t>カイゴ</t>
    </rPh>
    <rPh sb="20" eb="21">
      <t>ヒョウ</t>
    </rPh>
    <phoneticPr fontId="8"/>
  </si>
  <si>
    <t>５　認知症対応型共同生活介護サービスコード表</t>
    <rPh sb="2" eb="4">
      <t>ニンチ</t>
    </rPh>
    <rPh sb="4" eb="5">
      <t>ショウ</t>
    </rPh>
    <rPh sb="5" eb="8">
      <t>タイオウガタ</t>
    </rPh>
    <rPh sb="8" eb="10">
      <t>キョウドウ</t>
    </rPh>
    <rPh sb="10" eb="12">
      <t>セイカツ</t>
    </rPh>
    <rPh sb="12" eb="14">
      <t>カイゴ</t>
    </rPh>
    <rPh sb="21" eb="22">
      <t>ヒョウ</t>
    </rPh>
    <phoneticPr fontId="8"/>
  </si>
  <si>
    <t>７  地域密着型介護老人福祉施設入所者生活介護サービスコード表</t>
    <rPh sb="10" eb="12">
      <t>ロウジン</t>
    </rPh>
    <rPh sb="16" eb="19">
      <t>ニュウショシャ</t>
    </rPh>
    <rPh sb="19" eb="21">
      <t>セイカツ</t>
    </rPh>
    <rPh sb="21" eb="23">
      <t>カイゴ</t>
    </rPh>
    <phoneticPr fontId="8"/>
  </si>
  <si>
    <t>８　複合型サービスサービスコード表</t>
    <rPh sb="2" eb="4">
      <t>フクゴウ</t>
    </rPh>
    <rPh sb="4" eb="5">
      <t>カタ</t>
    </rPh>
    <rPh sb="16" eb="17">
      <t>ヒョウ</t>
    </rPh>
    <phoneticPr fontId="8"/>
  </si>
  <si>
    <t>認知症通所介護Ⅰⅰ２１・時減</t>
    <rPh sb="12" eb="13">
      <t>ジ</t>
    </rPh>
    <rPh sb="13" eb="14">
      <t>ゲン</t>
    </rPh>
    <phoneticPr fontId="8"/>
  </si>
  <si>
    <t>認知症通所介護Ⅰⅰ２２・時減</t>
    <rPh sb="12" eb="13">
      <t>ジ</t>
    </rPh>
    <rPh sb="13" eb="14">
      <t>ゲン</t>
    </rPh>
    <phoneticPr fontId="8"/>
  </si>
  <si>
    <t>認知症通所介護Ⅰⅰ２３・時減</t>
    <rPh sb="12" eb="13">
      <t>ジ</t>
    </rPh>
    <rPh sb="13" eb="14">
      <t>ゲン</t>
    </rPh>
    <phoneticPr fontId="8"/>
  </si>
  <si>
    <t>認知症通所介護Ⅰⅰ２４・時減</t>
    <rPh sb="12" eb="13">
      <t>ジ</t>
    </rPh>
    <rPh sb="13" eb="14">
      <t>ゲン</t>
    </rPh>
    <phoneticPr fontId="8"/>
  </si>
  <si>
    <t>認知症通所介護Ⅰⅰ２５・時減</t>
    <rPh sb="12" eb="13">
      <t>ジ</t>
    </rPh>
    <rPh sb="13" eb="14">
      <t>ゲン</t>
    </rPh>
    <phoneticPr fontId="8"/>
  </si>
  <si>
    <t>認知症通所介護Ⅰⅱ２１・時減</t>
    <rPh sb="12" eb="13">
      <t>ジ</t>
    </rPh>
    <rPh sb="13" eb="14">
      <t>ゲン</t>
    </rPh>
    <phoneticPr fontId="8"/>
  </si>
  <si>
    <t>認知症通所介護Ⅰⅱ２２・時減</t>
    <rPh sb="12" eb="13">
      <t>ジ</t>
    </rPh>
    <rPh sb="13" eb="14">
      <t>ゲン</t>
    </rPh>
    <phoneticPr fontId="8"/>
  </si>
  <si>
    <t>認知症通所介護Ⅰⅱ２３・時減</t>
    <rPh sb="12" eb="13">
      <t>ジ</t>
    </rPh>
    <rPh sb="13" eb="14">
      <t>ゲン</t>
    </rPh>
    <phoneticPr fontId="8"/>
  </si>
  <si>
    <t>認知症通所介護Ⅰⅱ２４・時減</t>
    <rPh sb="12" eb="13">
      <t>ジ</t>
    </rPh>
    <rPh sb="13" eb="14">
      <t>ゲン</t>
    </rPh>
    <phoneticPr fontId="8"/>
  </si>
  <si>
    <t>認知症通所介護Ⅰⅱ２５・時減</t>
    <rPh sb="12" eb="13">
      <t>ジ</t>
    </rPh>
    <rPh sb="13" eb="14">
      <t>ゲン</t>
    </rPh>
    <phoneticPr fontId="8"/>
  </si>
  <si>
    <t>認知症通所介護Ⅱ２１・時減</t>
    <rPh sb="11" eb="12">
      <t>ジ</t>
    </rPh>
    <rPh sb="12" eb="13">
      <t>ゲン</t>
    </rPh>
    <phoneticPr fontId="8"/>
  </si>
  <si>
    <t>認知症通所介護Ⅱ２２・時減</t>
    <rPh sb="11" eb="12">
      <t>ジ</t>
    </rPh>
    <rPh sb="12" eb="13">
      <t>ゲン</t>
    </rPh>
    <phoneticPr fontId="8"/>
  </si>
  <si>
    <t>認知症通所介護Ⅱ２３・時減</t>
    <rPh sb="11" eb="12">
      <t>ジ</t>
    </rPh>
    <rPh sb="12" eb="13">
      <t>ゲン</t>
    </rPh>
    <phoneticPr fontId="8"/>
  </si>
  <si>
    <t>認知症通所介護Ⅱ２４・時減</t>
    <rPh sb="11" eb="12">
      <t>ジ</t>
    </rPh>
    <rPh sb="12" eb="13">
      <t>ゲン</t>
    </rPh>
    <phoneticPr fontId="8"/>
  </si>
  <si>
    <t>認知症通所介護Ⅱ２５・時減</t>
    <rPh sb="11" eb="12">
      <t>ジ</t>
    </rPh>
    <rPh sb="12" eb="13">
      <t>ゲン</t>
    </rPh>
    <phoneticPr fontId="8"/>
  </si>
  <si>
    <t>認知通所介護Ⅰⅰ２２・定超・時減</t>
    <phoneticPr fontId="8"/>
  </si>
  <si>
    <t>認知通所介護Ⅰⅰ２３・定超・時減</t>
    <phoneticPr fontId="8"/>
  </si>
  <si>
    <t>予防認知通所介護Ⅰⅰ２１・時減</t>
    <rPh sb="13" eb="14">
      <t>ジ</t>
    </rPh>
    <rPh sb="14" eb="15">
      <t>ゲン</t>
    </rPh>
    <phoneticPr fontId="8"/>
  </si>
  <si>
    <t>予防認知通所介護Ⅰⅰ２２・時減</t>
    <rPh sb="13" eb="14">
      <t>ジ</t>
    </rPh>
    <rPh sb="14" eb="15">
      <t>ゲン</t>
    </rPh>
    <phoneticPr fontId="8"/>
  </si>
  <si>
    <t>予防認知通所介護Ⅰⅱ２１・時減</t>
    <rPh sb="13" eb="14">
      <t>ジ</t>
    </rPh>
    <rPh sb="14" eb="15">
      <t>ゲン</t>
    </rPh>
    <phoneticPr fontId="8"/>
  </si>
  <si>
    <t>予防認知通所介護Ⅰⅱ２２・時減</t>
    <rPh sb="13" eb="14">
      <t>ジ</t>
    </rPh>
    <rPh sb="14" eb="15">
      <t>ゲン</t>
    </rPh>
    <phoneticPr fontId="8"/>
  </si>
  <si>
    <t>予防認知通所介護Ⅱ２１・時減</t>
    <rPh sb="12" eb="13">
      <t>ジ</t>
    </rPh>
    <rPh sb="13" eb="14">
      <t>ゲン</t>
    </rPh>
    <phoneticPr fontId="8"/>
  </si>
  <si>
    <t>予防認知通所介護Ⅱ２２・時減</t>
    <rPh sb="12" eb="13">
      <t>ジ</t>
    </rPh>
    <rPh sb="13" eb="14">
      <t>ゲン</t>
    </rPh>
    <phoneticPr fontId="8"/>
  </si>
  <si>
    <t>看護小規模中山間地域等提供加算・日割</t>
    <rPh sb="16" eb="18">
      <t>ヒワ</t>
    </rPh>
    <phoneticPr fontId="8"/>
  </si>
  <si>
    <t>地域特定施設退院退所時連携加算</t>
    <rPh sb="8" eb="10">
      <t>タイショ</t>
    </rPh>
    <phoneticPr fontId="8"/>
  </si>
  <si>
    <t>ハ 退院・退所時連携加算</t>
    <rPh sb="5" eb="7">
      <t>タイショ</t>
    </rPh>
    <phoneticPr fontId="8"/>
  </si>
  <si>
    <t>地域通所介護２１・時減</t>
    <rPh sb="9" eb="10">
      <t>ジ</t>
    </rPh>
    <rPh sb="10" eb="11">
      <t>ゲン</t>
    </rPh>
    <phoneticPr fontId="8"/>
  </si>
  <si>
    <t>地域通所介護２２・時減</t>
    <rPh sb="9" eb="10">
      <t>ジ</t>
    </rPh>
    <rPh sb="10" eb="11">
      <t>ゲン</t>
    </rPh>
    <phoneticPr fontId="8"/>
  </si>
  <si>
    <t>地域通所介護２３・時減</t>
    <rPh sb="9" eb="10">
      <t>ジ</t>
    </rPh>
    <rPh sb="10" eb="11">
      <t>ゲン</t>
    </rPh>
    <phoneticPr fontId="8"/>
  </si>
  <si>
    <t>地域通所介護２４・時減</t>
    <rPh sb="9" eb="10">
      <t>ジ</t>
    </rPh>
    <rPh sb="10" eb="11">
      <t>ゲン</t>
    </rPh>
    <phoneticPr fontId="8"/>
  </si>
  <si>
    <t>地域通所介護２５・時減</t>
    <rPh sb="9" eb="10">
      <t>ジ</t>
    </rPh>
    <rPh sb="10" eb="11">
      <t>ゲン</t>
    </rPh>
    <phoneticPr fontId="8"/>
  </si>
  <si>
    <t>○○％減算</t>
    <rPh sb="3" eb="5">
      <t>ゲンサン</t>
    </rPh>
    <phoneticPr fontId="8"/>
  </si>
  <si>
    <t>所定単位数　－　所定単位数　×　○○／１００</t>
    <rPh sb="0" eb="2">
      <t>ショテイ</t>
    </rPh>
    <rPh sb="2" eb="5">
      <t>タンイスウ</t>
    </rPh>
    <rPh sb="8" eb="10">
      <t>ショテイ</t>
    </rPh>
    <rPh sb="10" eb="13">
      <t>タンイスウ</t>
    </rPh>
    <phoneticPr fontId="8"/>
  </si>
  <si>
    <t>英字は大文字アルファベットのみであり、</t>
    <phoneticPr fontId="8"/>
  </si>
  <si>
    <t>「I」、「O」、「Q」を除く。</t>
    <phoneticPr fontId="8"/>
  </si>
  <si>
    <t>サービス内容略称</t>
    <phoneticPr fontId="8"/>
  </si>
  <si>
    <t>単位加算</t>
    <rPh sb="0" eb="2">
      <t>タンイ</t>
    </rPh>
    <rPh sb="2" eb="4">
      <t>カサン</t>
    </rPh>
    <phoneticPr fontId="8"/>
  </si>
  <si>
    <t>(1) サービス提供体制強化加算（Ⅰ）</t>
    <phoneticPr fontId="8"/>
  </si>
  <si>
    <t>(3) サービス提供体制強化加算（Ⅲ）</t>
    <phoneticPr fontId="8"/>
  </si>
  <si>
    <t>短期小多機能型サービス提供体制加算Ⅰ</t>
    <rPh sb="11" eb="13">
      <t>テイキョウ</t>
    </rPh>
    <rPh sb="13" eb="15">
      <t>タイセイ</t>
    </rPh>
    <rPh sb="15" eb="17">
      <t>カサン</t>
    </rPh>
    <phoneticPr fontId="8"/>
  </si>
  <si>
    <t>認知症対応サービス提供体制加算Ⅰ</t>
    <rPh sb="9" eb="11">
      <t>テイキョウ</t>
    </rPh>
    <rPh sb="11" eb="13">
      <t>タイセイ</t>
    </rPh>
    <rPh sb="13" eb="15">
      <t>カサン</t>
    </rPh>
    <phoneticPr fontId="8"/>
  </si>
  <si>
    <t>短期共同サービス提供体制加算Ⅰ</t>
    <rPh sb="8" eb="10">
      <t>テイキョウ</t>
    </rPh>
    <rPh sb="10" eb="12">
      <t>タイセイ</t>
    </rPh>
    <rPh sb="12" eb="14">
      <t>カサン</t>
    </rPh>
    <phoneticPr fontId="8"/>
  </si>
  <si>
    <t>地域特定施設サービス提供体制加算Ⅰ</t>
    <rPh sb="10" eb="12">
      <t>テイキョウ</t>
    </rPh>
    <rPh sb="12" eb="14">
      <t>タイセイ</t>
    </rPh>
    <rPh sb="14" eb="16">
      <t>カサン</t>
    </rPh>
    <phoneticPr fontId="8"/>
  </si>
  <si>
    <t>(1)サービス提供体制強化加算（Ⅰ）</t>
    <phoneticPr fontId="8"/>
  </si>
  <si>
    <t>(2)サービス提供体制強化加算（Ⅱ）</t>
    <phoneticPr fontId="8"/>
  </si>
  <si>
    <t>(3)サービス提供体制強化加算（Ⅲ）</t>
    <phoneticPr fontId="8"/>
  </si>
  <si>
    <t>短期地域特定施設サービス提供体制加算Ⅰ</t>
    <rPh sb="12" eb="14">
      <t>テイキョウ</t>
    </rPh>
    <rPh sb="14" eb="16">
      <t>タイセイ</t>
    </rPh>
    <rPh sb="16" eb="18">
      <t>カサン</t>
    </rPh>
    <phoneticPr fontId="8"/>
  </si>
  <si>
    <t>地福祉施設サービス提供体制加算Ⅰ</t>
    <rPh sb="9" eb="11">
      <t>テイキョウ</t>
    </rPh>
    <rPh sb="11" eb="13">
      <t>タイセイ</t>
    </rPh>
    <rPh sb="13" eb="15">
      <t>カサン</t>
    </rPh>
    <phoneticPr fontId="8"/>
  </si>
  <si>
    <t>短期看護小規模サービス提供体制加算Ⅰ</t>
    <rPh sb="11" eb="13">
      <t>テイキョウ</t>
    </rPh>
    <rPh sb="13" eb="15">
      <t>タイセイ</t>
    </rPh>
    <rPh sb="15" eb="17">
      <t>カサン</t>
    </rPh>
    <phoneticPr fontId="8"/>
  </si>
  <si>
    <t>予小多機能サービス提供体制加算Ⅰ</t>
    <rPh sb="9" eb="11">
      <t>テイキョウ</t>
    </rPh>
    <rPh sb="11" eb="13">
      <t>タイセイ</t>
    </rPh>
    <rPh sb="13" eb="15">
      <t>カサン</t>
    </rPh>
    <phoneticPr fontId="8"/>
  </si>
  <si>
    <t>予短期共同サービス提供体制加算Ⅰ</t>
    <rPh sb="9" eb="11">
      <t>テイキョウ</t>
    </rPh>
    <rPh sb="11" eb="13">
      <t>タイセイ</t>
    </rPh>
    <rPh sb="13" eb="15">
      <t>カサン</t>
    </rPh>
    <phoneticPr fontId="8"/>
  </si>
  <si>
    <t>地域通所介護栄養アセスメント加算</t>
    <rPh sb="6" eb="8">
      <t>エイヨウ</t>
    </rPh>
    <rPh sb="14" eb="16">
      <t>カサン</t>
    </rPh>
    <phoneticPr fontId="8"/>
  </si>
  <si>
    <t>地域療養通所介護</t>
    <rPh sb="2" eb="4">
      <t>リョウヨウ</t>
    </rPh>
    <rPh sb="6" eb="8">
      <t>カイゴ</t>
    </rPh>
    <phoneticPr fontId="8"/>
  </si>
  <si>
    <t>地域療養通所介護・過少</t>
    <rPh sb="9" eb="11">
      <t>カショウ</t>
    </rPh>
    <phoneticPr fontId="8"/>
  </si>
  <si>
    <t>認知通所介護生活機能向上連携加算Ⅱ１</t>
    <rPh sb="2" eb="3">
      <t>ツウ</t>
    </rPh>
    <rPh sb="3" eb="4">
      <t>ショ</t>
    </rPh>
    <rPh sb="4" eb="6">
      <t>カイゴ</t>
    </rPh>
    <rPh sb="6" eb="8">
      <t>セイカツ</t>
    </rPh>
    <rPh sb="8" eb="10">
      <t>キノウ</t>
    </rPh>
    <rPh sb="10" eb="12">
      <t>コウジョウ</t>
    </rPh>
    <rPh sb="12" eb="14">
      <t>レンケイ</t>
    </rPh>
    <rPh sb="14" eb="16">
      <t>カサン</t>
    </rPh>
    <phoneticPr fontId="8"/>
  </si>
  <si>
    <t>認知通所介護生活機能向上連携加算Ⅱ２</t>
    <rPh sb="2" eb="3">
      <t>ツウ</t>
    </rPh>
    <rPh sb="3" eb="4">
      <t>ショ</t>
    </rPh>
    <rPh sb="4" eb="6">
      <t>カイゴ</t>
    </rPh>
    <rPh sb="6" eb="8">
      <t>セイカツ</t>
    </rPh>
    <rPh sb="8" eb="10">
      <t>キノウ</t>
    </rPh>
    <rPh sb="10" eb="12">
      <t>コウジョウ</t>
    </rPh>
    <rPh sb="12" eb="14">
      <t>レンケイ</t>
    </rPh>
    <rPh sb="14" eb="16">
      <t>カサン</t>
    </rPh>
    <phoneticPr fontId="8"/>
  </si>
  <si>
    <t>ADL維持等加算</t>
  </si>
  <si>
    <t>短期小多機能型認知症行動心理症状緊急対応加算</t>
    <phoneticPr fontId="8"/>
  </si>
  <si>
    <t>認知症対応型栄養管理体制加算</t>
    <rPh sb="6" eb="8">
      <t>エイヨウ</t>
    </rPh>
    <rPh sb="8" eb="10">
      <t>カンリ</t>
    </rPh>
    <rPh sb="10" eb="12">
      <t>タイセイ</t>
    </rPh>
    <rPh sb="12" eb="14">
      <t>カサン</t>
    </rPh>
    <phoneticPr fontId="8"/>
  </si>
  <si>
    <t>(2)死亡日以前４日以上30日以下</t>
    <rPh sb="3" eb="6">
      <t>シボウビ</t>
    </rPh>
    <rPh sb="6" eb="8">
      <t>イゼン</t>
    </rPh>
    <rPh sb="9" eb="12">
      <t>ニチイジョウ</t>
    </rPh>
    <rPh sb="14" eb="15">
      <t>ニチ</t>
    </rPh>
    <rPh sb="15" eb="17">
      <t>イカ</t>
    </rPh>
    <phoneticPr fontId="8"/>
  </si>
  <si>
    <t>(3)死亡日以前２日又は３日</t>
    <rPh sb="3" eb="6">
      <t>シボウビ</t>
    </rPh>
    <rPh sb="6" eb="8">
      <t>イゼン</t>
    </rPh>
    <rPh sb="9" eb="10">
      <t>カ</t>
    </rPh>
    <rPh sb="10" eb="11">
      <t>マタ</t>
    </rPh>
    <rPh sb="13" eb="14">
      <t>カ</t>
    </rPh>
    <phoneticPr fontId="8"/>
  </si>
  <si>
    <t>(4)死亡日</t>
    <rPh sb="3" eb="6">
      <t>シボウビ</t>
    </rPh>
    <phoneticPr fontId="8"/>
  </si>
  <si>
    <t>認知症対応型看取り介護加算４</t>
    <rPh sb="0" eb="2">
      <t>ニンチ</t>
    </rPh>
    <rPh sb="6" eb="8">
      <t>ミト</t>
    </rPh>
    <rPh sb="9" eb="11">
      <t>カイゴ</t>
    </rPh>
    <rPh sb="11" eb="13">
      <t>カサン</t>
    </rPh>
    <phoneticPr fontId="8"/>
  </si>
  <si>
    <t>地福祉施設看取り介護加算Ⅰ４</t>
    <rPh sb="1" eb="3">
      <t>フクシ</t>
    </rPh>
    <rPh sb="3" eb="5">
      <t>シセツ</t>
    </rPh>
    <rPh sb="5" eb="7">
      <t>ミト</t>
    </rPh>
    <rPh sb="8" eb="10">
      <t>カイゴ</t>
    </rPh>
    <rPh sb="10" eb="12">
      <t>カサン</t>
    </rPh>
    <phoneticPr fontId="8"/>
  </si>
  <si>
    <t>地福祉施設看取り介護加算Ⅱ４</t>
    <rPh sb="1" eb="3">
      <t>フクシ</t>
    </rPh>
    <rPh sb="3" eb="5">
      <t>シセツ</t>
    </rPh>
    <rPh sb="5" eb="7">
      <t>ミト</t>
    </rPh>
    <rPh sb="8" eb="10">
      <t>カイゴ</t>
    </rPh>
    <rPh sb="10" eb="12">
      <t>カサン</t>
    </rPh>
    <phoneticPr fontId="8"/>
  </si>
  <si>
    <t>(2)褥瘡マネジメント加算（Ⅱ）</t>
    <phoneticPr fontId="8"/>
  </si>
  <si>
    <t>地福祉施設排せつ支援加算Ⅰ</t>
    <rPh sb="10" eb="12">
      <t>カサン</t>
    </rPh>
    <phoneticPr fontId="8"/>
  </si>
  <si>
    <t>地福祉施設科学的介護推進体制加算Ⅰ</t>
    <rPh sb="5" eb="8">
      <t>カガクテキ</t>
    </rPh>
    <rPh sb="8" eb="10">
      <t>カイゴ</t>
    </rPh>
    <rPh sb="10" eb="12">
      <t>スイシン</t>
    </rPh>
    <rPh sb="12" eb="14">
      <t>タイセイ</t>
    </rPh>
    <rPh sb="14" eb="16">
      <t>カサン</t>
    </rPh>
    <phoneticPr fontId="8"/>
  </si>
  <si>
    <t>月２回限度</t>
    <phoneticPr fontId="8"/>
  </si>
  <si>
    <t>看護小規模排せつ支援加算Ⅰ</t>
    <phoneticPr fontId="8"/>
  </si>
  <si>
    <t>1日につき</t>
    <rPh sb="1" eb="2">
      <t>ヒ</t>
    </rPh>
    <phoneticPr fontId="8"/>
  </si>
  <si>
    <t>加算</t>
  </si>
  <si>
    <t>(1)イを算定する場合
（基本夜間対応型訪問介護費を除く）</t>
    <rPh sb="13" eb="15">
      <t>キホン</t>
    </rPh>
    <rPh sb="15" eb="17">
      <t>ヤカン</t>
    </rPh>
    <rPh sb="17" eb="19">
      <t>タイオウ</t>
    </rPh>
    <rPh sb="19" eb="20">
      <t>カタ</t>
    </rPh>
    <rPh sb="20" eb="22">
      <t>ホウモン</t>
    </rPh>
    <rPh sb="22" eb="24">
      <t>カイゴ</t>
    </rPh>
    <rPh sb="24" eb="25">
      <t>ヒ</t>
    </rPh>
    <rPh sb="26" eb="27">
      <t>ノゾ</t>
    </rPh>
    <phoneticPr fontId="8"/>
  </si>
  <si>
    <t>(2)ロを算定する場合</t>
    <rPh sb="5" eb="7">
      <t>サンテイ</t>
    </rPh>
    <rPh sb="9" eb="11">
      <t>バアイ</t>
    </rPh>
    <phoneticPr fontId="8"/>
  </si>
  <si>
    <t>（一）認知症専門ケア加算（Ⅰ）　</t>
    <rPh sb="1" eb="2">
      <t>１</t>
    </rPh>
    <phoneticPr fontId="8"/>
  </si>
  <si>
    <t>（二）認知症専門ケア加算（Ⅱ）　　</t>
    <rPh sb="1" eb="2">
      <t>２</t>
    </rPh>
    <phoneticPr fontId="8"/>
  </si>
  <si>
    <t>（三）サービス提供体制強化加算（Ⅲ）</t>
    <rPh sb="1" eb="2">
      <t>３</t>
    </rPh>
    <phoneticPr fontId="8"/>
  </si>
  <si>
    <t>地域通所介護個別機能訓練加算Ⅰ１</t>
    <rPh sb="4" eb="6">
      <t>カイゴ</t>
    </rPh>
    <rPh sb="6" eb="8">
      <t>コベツ</t>
    </rPh>
    <rPh sb="8" eb="12">
      <t>キノウクンレン</t>
    </rPh>
    <rPh sb="12" eb="14">
      <t>カサン</t>
    </rPh>
    <phoneticPr fontId="8"/>
  </si>
  <si>
    <t>　個別機能訓練加算（Ⅰ）イ</t>
    <rPh sb="1" eb="3">
      <t>コベツ</t>
    </rPh>
    <rPh sb="3" eb="5">
      <t>キノウ</t>
    </rPh>
    <rPh sb="5" eb="7">
      <t>クンレン</t>
    </rPh>
    <rPh sb="7" eb="9">
      <t>カサン</t>
    </rPh>
    <phoneticPr fontId="8"/>
  </si>
  <si>
    <t>地域通所介護口腔栄養スクリーニング加算Ⅱ</t>
    <rPh sb="4" eb="6">
      <t>カイゴ</t>
    </rPh>
    <rPh sb="8" eb="10">
      <t>エイヨウ</t>
    </rPh>
    <rPh sb="17" eb="19">
      <t>カサン</t>
    </rPh>
    <phoneticPr fontId="8"/>
  </si>
  <si>
    <t>地域通所介護口腔機能向上加算Ⅱ</t>
    <rPh sb="4" eb="6">
      <t>カイゴ</t>
    </rPh>
    <rPh sb="6" eb="8">
      <t>コウクウ</t>
    </rPh>
    <rPh sb="8" eb="10">
      <t>キノウ</t>
    </rPh>
    <rPh sb="10" eb="12">
      <t>コウジョウ</t>
    </rPh>
    <rPh sb="12" eb="14">
      <t>カサン</t>
    </rPh>
    <phoneticPr fontId="8"/>
  </si>
  <si>
    <t>地域通所介護入浴介助加算Ⅰ</t>
    <rPh sb="4" eb="6">
      <t>カイゴ</t>
    </rPh>
    <rPh sb="6" eb="8">
      <t>ニュウヨク</t>
    </rPh>
    <rPh sb="8" eb="10">
      <t>カイジョ</t>
    </rPh>
    <rPh sb="10" eb="12">
      <t>カサン</t>
    </rPh>
    <phoneticPr fontId="8"/>
  </si>
  <si>
    <t>　入浴介助加算</t>
    <rPh sb="1" eb="3">
      <t>ニュウヨク</t>
    </rPh>
    <rPh sb="3" eb="5">
      <t>カイジョ</t>
    </rPh>
    <rPh sb="5" eb="7">
      <t>カサン</t>
    </rPh>
    <phoneticPr fontId="8"/>
  </si>
  <si>
    <t>地域通所介護科学的介護推進体制加算</t>
    <rPh sb="0" eb="2">
      <t>チイキ</t>
    </rPh>
    <rPh sb="2" eb="4">
      <t>ツウショ</t>
    </rPh>
    <rPh sb="4" eb="6">
      <t>カイゴ</t>
    </rPh>
    <rPh sb="6" eb="9">
      <t>カガクテキ</t>
    </rPh>
    <rPh sb="9" eb="11">
      <t>カイゴ</t>
    </rPh>
    <rPh sb="11" eb="13">
      <t>スイシン</t>
    </rPh>
    <rPh sb="13" eb="15">
      <t>タイセイ</t>
    </rPh>
    <rPh sb="15" eb="17">
      <t>カサン</t>
    </rPh>
    <phoneticPr fontId="8"/>
  </si>
  <si>
    <t>（一）サービス提供体制強化加算（Ⅲ）イ</t>
    <rPh sb="1" eb="2">
      <t>１</t>
    </rPh>
    <phoneticPr fontId="8"/>
  </si>
  <si>
    <t>（二）サービス提供体制強化加算（Ⅲ）ロ</t>
    <rPh sb="1" eb="2">
      <t>２</t>
    </rPh>
    <phoneticPr fontId="8"/>
  </si>
  <si>
    <t>認知通所介護個別機能訓練加算Ⅰ</t>
    <rPh sb="2" eb="4">
      <t>ツウショ</t>
    </rPh>
    <rPh sb="4" eb="6">
      <t>カイゴ</t>
    </rPh>
    <rPh sb="6" eb="8">
      <t>コベツ</t>
    </rPh>
    <rPh sb="8" eb="12">
      <t>キノウクンレン</t>
    </rPh>
    <rPh sb="12" eb="14">
      <t>カサン</t>
    </rPh>
    <phoneticPr fontId="8"/>
  </si>
  <si>
    <t>認知通所介護個別機能訓練加算Ⅱ</t>
    <rPh sb="2" eb="4">
      <t>ツウショ</t>
    </rPh>
    <rPh sb="4" eb="6">
      <t>カイゴ</t>
    </rPh>
    <rPh sb="6" eb="8">
      <t>コベツ</t>
    </rPh>
    <rPh sb="8" eb="12">
      <t>キノウクンレン</t>
    </rPh>
    <rPh sb="12" eb="14">
      <t>カサン</t>
    </rPh>
    <phoneticPr fontId="8"/>
  </si>
  <si>
    <t>入浴介助加算</t>
  </si>
  <si>
    <t>　入浴介助加算（Ⅰ）</t>
    <rPh sb="1" eb="5">
      <t>ニュウヨクカイジョ</t>
    </rPh>
    <phoneticPr fontId="8"/>
  </si>
  <si>
    <t>　入浴介助加算（Ⅱ）</t>
    <rPh sb="1" eb="5">
      <t>ニュウヨクカイジョ</t>
    </rPh>
    <phoneticPr fontId="8"/>
  </si>
  <si>
    <t>　個別機能訓練加算（Ⅰ）</t>
    <rPh sb="1" eb="3">
      <t>コベツ</t>
    </rPh>
    <rPh sb="3" eb="5">
      <t>キノウ</t>
    </rPh>
    <rPh sb="5" eb="7">
      <t>クンレン</t>
    </rPh>
    <rPh sb="7" eb="9">
      <t>カサン</t>
    </rPh>
    <phoneticPr fontId="8"/>
  </si>
  <si>
    <t>　個別機能訓練加算（Ⅱ）</t>
    <rPh sb="1" eb="3">
      <t>コベツ</t>
    </rPh>
    <rPh sb="3" eb="5">
      <t>キノウ</t>
    </rPh>
    <rPh sb="5" eb="7">
      <t>クンレン</t>
    </rPh>
    <rPh sb="7" eb="9">
      <t>カサン</t>
    </rPh>
    <phoneticPr fontId="8"/>
  </si>
  <si>
    <t>認知通所介護口腔機能向上加算Ⅰ</t>
    <rPh sb="2" eb="3">
      <t>ツウ</t>
    </rPh>
    <rPh sb="3" eb="4">
      <t>ショ</t>
    </rPh>
    <rPh sb="4" eb="6">
      <t>カイゴ</t>
    </rPh>
    <rPh sb="6" eb="8">
      <t>コウクウ</t>
    </rPh>
    <rPh sb="8" eb="10">
      <t>キノウ</t>
    </rPh>
    <rPh sb="10" eb="12">
      <t>コウジョウ</t>
    </rPh>
    <rPh sb="12" eb="14">
      <t>カサン</t>
    </rPh>
    <phoneticPr fontId="8"/>
  </si>
  <si>
    <t>認知通所介護口腔機能向上加算Ⅱ</t>
    <rPh sb="2" eb="3">
      <t>ツウ</t>
    </rPh>
    <rPh sb="3" eb="4">
      <t>ショ</t>
    </rPh>
    <rPh sb="4" eb="6">
      <t>カイゴ</t>
    </rPh>
    <rPh sb="6" eb="8">
      <t>コウクウ</t>
    </rPh>
    <rPh sb="8" eb="10">
      <t>キノウ</t>
    </rPh>
    <rPh sb="10" eb="12">
      <t>コウジョウ</t>
    </rPh>
    <rPh sb="12" eb="14">
      <t>カサン</t>
    </rPh>
    <phoneticPr fontId="8"/>
  </si>
  <si>
    <t>認知通所介護科学的介護推進体制加算</t>
    <rPh sb="0" eb="2">
      <t>ニンチ</t>
    </rPh>
    <rPh sb="2" eb="4">
      <t>ツウショ</t>
    </rPh>
    <rPh sb="4" eb="6">
      <t>カイゴ</t>
    </rPh>
    <rPh sb="6" eb="9">
      <t>カガクテキ</t>
    </rPh>
    <rPh sb="9" eb="11">
      <t>カイゴ</t>
    </rPh>
    <rPh sb="11" eb="13">
      <t>スイシン</t>
    </rPh>
    <rPh sb="13" eb="15">
      <t>タイセイ</t>
    </rPh>
    <rPh sb="15" eb="17">
      <t>カサン</t>
    </rPh>
    <phoneticPr fontId="8"/>
  </si>
  <si>
    <t>小多機能型生活機能向上連携加算Ⅰ</t>
    <phoneticPr fontId="8"/>
  </si>
  <si>
    <t>特別地域小規模多機能型居宅介護加算</t>
    <rPh sb="0" eb="2">
      <t>トクベツ</t>
    </rPh>
    <rPh sb="2" eb="4">
      <t>チイキ</t>
    </rPh>
    <rPh sb="4" eb="7">
      <t>ショウキボ</t>
    </rPh>
    <rPh sb="7" eb="15">
      <t>タキノウガタキョタクカイゴ</t>
    </rPh>
    <rPh sb="15" eb="17">
      <t>カサン</t>
    </rPh>
    <phoneticPr fontId="8"/>
  </si>
  <si>
    <t>中山間地域等における小規模事業所加算</t>
    <rPh sb="0" eb="3">
      <t>チュウサンカン</t>
    </rPh>
    <rPh sb="3" eb="5">
      <t>チイキ</t>
    </rPh>
    <rPh sb="5" eb="6">
      <t>トウ</t>
    </rPh>
    <rPh sb="10" eb="13">
      <t>ショウキボ</t>
    </rPh>
    <rPh sb="13" eb="16">
      <t>ジギョウショ</t>
    </rPh>
    <rPh sb="16" eb="18">
      <t>カサン</t>
    </rPh>
    <phoneticPr fontId="8"/>
  </si>
  <si>
    <t>リ　口腔・栄養スクリーニング加算</t>
    <rPh sb="2" eb="4">
      <t>コウクウ</t>
    </rPh>
    <phoneticPr fontId="8"/>
  </si>
  <si>
    <t>地域特定施設生活機能向上連携加算Ⅱ１</t>
    <rPh sb="6" eb="8">
      <t>セイカツ</t>
    </rPh>
    <rPh sb="8" eb="10">
      <t>キノウ</t>
    </rPh>
    <rPh sb="10" eb="12">
      <t>コウジョウ</t>
    </rPh>
    <rPh sb="12" eb="14">
      <t>レンケイ</t>
    </rPh>
    <rPh sb="14" eb="16">
      <t>カサン</t>
    </rPh>
    <phoneticPr fontId="8"/>
  </si>
  <si>
    <t>地域特定施設生活機能向上連携加算Ⅱ２</t>
    <rPh sb="6" eb="8">
      <t>セイカツ</t>
    </rPh>
    <rPh sb="8" eb="10">
      <t>キノウ</t>
    </rPh>
    <rPh sb="10" eb="12">
      <t>コウジョウ</t>
    </rPh>
    <rPh sb="12" eb="14">
      <t>レンケイ</t>
    </rPh>
    <rPh sb="14" eb="16">
      <t>カサン</t>
    </rPh>
    <phoneticPr fontId="8"/>
  </si>
  <si>
    <t>地域特定施設個別機能訓練加算Ⅰ</t>
    <rPh sb="6" eb="8">
      <t>コベツ</t>
    </rPh>
    <rPh sb="8" eb="12">
      <t>キノウクンレン</t>
    </rPh>
    <rPh sb="12" eb="14">
      <t>カサン</t>
    </rPh>
    <phoneticPr fontId="8"/>
  </si>
  <si>
    <t>地域特定施設個別機能訓練加算Ⅱ</t>
    <rPh sb="6" eb="8">
      <t>コベツ</t>
    </rPh>
    <rPh sb="8" eb="12">
      <t>キノウクンレン</t>
    </rPh>
    <rPh sb="12" eb="14">
      <t>カサン</t>
    </rPh>
    <phoneticPr fontId="8"/>
  </si>
  <si>
    <t>地域特定施設看取り介護加算Ⅰ２</t>
    <rPh sb="6" eb="8">
      <t>ミト</t>
    </rPh>
    <rPh sb="9" eb="11">
      <t>カイゴ</t>
    </rPh>
    <rPh sb="11" eb="13">
      <t>カサン</t>
    </rPh>
    <phoneticPr fontId="8"/>
  </si>
  <si>
    <t>地域特定施設看取り介護加算Ⅰ３</t>
    <rPh sb="6" eb="8">
      <t>ミト</t>
    </rPh>
    <rPh sb="9" eb="11">
      <t>カイゴ</t>
    </rPh>
    <rPh sb="11" eb="13">
      <t>カサン</t>
    </rPh>
    <phoneticPr fontId="8"/>
  </si>
  <si>
    <t>地域特定施設看取り介護加算Ⅰ４</t>
    <rPh sb="6" eb="8">
      <t>ミト</t>
    </rPh>
    <rPh sb="9" eb="11">
      <t>カイゴ</t>
    </rPh>
    <rPh sb="11" eb="13">
      <t>カサン</t>
    </rPh>
    <phoneticPr fontId="8"/>
  </si>
  <si>
    <t>地域特定施設看取り介護加算Ⅱ２</t>
    <rPh sb="6" eb="8">
      <t>ミト</t>
    </rPh>
    <rPh sb="9" eb="11">
      <t>カイゴ</t>
    </rPh>
    <rPh sb="11" eb="13">
      <t>カサン</t>
    </rPh>
    <phoneticPr fontId="8"/>
  </si>
  <si>
    <t>地域特定施設看取り介護加算Ⅱ３</t>
    <rPh sb="6" eb="8">
      <t>ミト</t>
    </rPh>
    <rPh sb="9" eb="11">
      <t>カイゴ</t>
    </rPh>
    <rPh sb="11" eb="13">
      <t>カサン</t>
    </rPh>
    <phoneticPr fontId="8"/>
  </si>
  <si>
    <t>地域特定施設看取り介護加算Ⅱ４</t>
    <rPh sb="6" eb="8">
      <t>ミト</t>
    </rPh>
    <rPh sb="9" eb="11">
      <t>カイゴ</t>
    </rPh>
    <rPh sb="11" eb="13">
      <t>カサン</t>
    </rPh>
    <phoneticPr fontId="8"/>
  </si>
  <si>
    <t>地域特定施設科学的介護推進体制加算</t>
    <rPh sb="6" eb="9">
      <t>カガクテキ</t>
    </rPh>
    <rPh sb="9" eb="11">
      <t>カイゴ</t>
    </rPh>
    <rPh sb="11" eb="13">
      <t>スイシン</t>
    </rPh>
    <rPh sb="13" eb="15">
      <t>タイセイ</t>
    </rPh>
    <rPh sb="15" eb="17">
      <t>カサン</t>
    </rPh>
    <phoneticPr fontId="8"/>
  </si>
  <si>
    <t>地福祉施設安全管理体制未実施減算</t>
    <rPh sb="5" eb="7">
      <t>アンゼン</t>
    </rPh>
    <rPh sb="7" eb="9">
      <t>カンリ</t>
    </rPh>
    <rPh sb="9" eb="11">
      <t>タイセイ</t>
    </rPh>
    <rPh sb="11" eb="14">
      <t>ミジッシ</t>
    </rPh>
    <rPh sb="14" eb="16">
      <t>ゲンザン</t>
    </rPh>
    <phoneticPr fontId="8"/>
  </si>
  <si>
    <t>地福祉施設生活機能向上連携加算Ⅰ</t>
    <rPh sb="1" eb="3">
      <t>フクシ</t>
    </rPh>
    <rPh sb="3" eb="5">
      <t>シセツ</t>
    </rPh>
    <rPh sb="5" eb="7">
      <t>セイカツ</t>
    </rPh>
    <rPh sb="7" eb="9">
      <t>キノウ</t>
    </rPh>
    <rPh sb="9" eb="11">
      <t>コウジョウ</t>
    </rPh>
    <rPh sb="11" eb="13">
      <t>レンケイ</t>
    </rPh>
    <rPh sb="13" eb="15">
      <t>カサン</t>
    </rPh>
    <phoneticPr fontId="8"/>
  </si>
  <si>
    <t>地福祉施設生活機能向上連携加算Ⅱ１</t>
    <rPh sb="1" eb="3">
      <t>フクシ</t>
    </rPh>
    <rPh sb="3" eb="5">
      <t>シセツ</t>
    </rPh>
    <rPh sb="5" eb="7">
      <t>セイカツ</t>
    </rPh>
    <rPh sb="7" eb="9">
      <t>キノウ</t>
    </rPh>
    <rPh sb="9" eb="11">
      <t>コウジョウ</t>
    </rPh>
    <rPh sb="11" eb="13">
      <t>レンケイ</t>
    </rPh>
    <rPh sb="13" eb="15">
      <t>カサン</t>
    </rPh>
    <phoneticPr fontId="8"/>
  </si>
  <si>
    <t>地福祉施設生活機能向上連携加算Ⅱ２</t>
    <rPh sb="1" eb="3">
      <t>フクシ</t>
    </rPh>
    <rPh sb="3" eb="5">
      <t>シセツ</t>
    </rPh>
    <rPh sb="5" eb="7">
      <t>セイカツ</t>
    </rPh>
    <rPh sb="7" eb="9">
      <t>キノウ</t>
    </rPh>
    <rPh sb="9" eb="11">
      <t>コウジョウ</t>
    </rPh>
    <rPh sb="11" eb="13">
      <t>レンケイ</t>
    </rPh>
    <rPh sb="13" eb="15">
      <t>カサン</t>
    </rPh>
    <phoneticPr fontId="8"/>
  </si>
  <si>
    <t>生活機能向上連携加算</t>
  </si>
  <si>
    <t>地福祉施設個別機能訓練加算Ⅰ</t>
    <rPh sb="1" eb="3">
      <t>フクシ</t>
    </rPh>
    <rPh sb="3" eb="5">
      <t>シセツ</t>
    </rPh>
    <rPh sb="5" eb="7">
      <t>コベツ</t>
    </rPh>
    <rPh sb="7" eb="9">
      <t>キノウ</t>
    </rPh>
    <rPh sb="9" eb="11">
      <t>クンレン</t>
    </rPh>
    <rPh sb="11" eb="13">
      <t>カサン</t>
    </rPh>
    <phoneticPr fontId="8"/>
  </si>
  <si>
    <t>地福祉施設個別機能訓練加算Ⅱ</t>
    <rPh sb="1" eb="3">
      <t>フクシ</t>
    </rPh>
    <rPh sb="3" eb="5">
      <t>シセツ</t>
    </rPh>
    <rPh sb="5" eb="7">
      <t>コベツ</t>
    </rPh>
    <rPh sb="7" eb="9">
      <t>キノウ</t>
    </rPh>
    <rPh sb="9" eb="11">
      <t>クンレン</t>
    </rPh>
    <rPh sb="11" eb="13">
      <t>カサン</t>
    </rPh>
    <phoneticPr fontId="8"/>
  </si>
  <si>
    <t>個別機能訓練加算（Ⅰ）</t>
    <rPh sb="0" eb="2">
      <t>コベツ</t>
    </rPh>
    <rPh sb="2" eb="4">
      <t>キノウ</t>
    </rPh>
    <rPh sb="4" eb="6">
      <t>クンレン</t>
    </rPh>
    <rPh sb="6" eb="8">
      <t>カサン</t>
    </rPh>
    <phoneticPr fontId="8"/>
  </si>
  <si>
    <t>個別機能訓練加算（Ⅱ）</t>
    <rPh sb="0" eb="2">
      <t>コベツ</t>
    </rPh>
    <rPh sb="2" eb="4">
      <t>キノウ</t>
    </rPh>
    <rPh sb="4" eb="6">
      <t>クンレン</t>
    </rPh>
    <rPh sb="6" eb="8">
      <t>カサン</t>
    </rPh>
    <phoneticPr fontId="8"/>
  </si>
  <si>
    <t>看護小規模口腔機能向上加算Ⅰ</t>
    <rPh sb="5" eb="7">
      <t>コウクウ</t>
    </rPh>
    <rPh sb="7" eb="9">
      <t>キノウ</t>
    </rPh>
    <rPh sb="9" eb="11">
      <t>コウジョウ</t>
    </rPh>
    <phoneticPr fontId="8"/>
  </si>
  <si>
    <t>看護小規模口腔機能向上加算Ⅱ</t>
    <rPh sb="5" eb="7">
      <t>コウクウ</t>
    </rPh>
    <rPh sb="7" eb="9">
      <t>キノウ</t>
    </rPh>
    <rPh sb="9" eb="11">
      <t>コウジョウ</t>
    </rPh>
    <phoneticPr fontId="8"/>
  </si>
  <si>
    <t>入浴介助加算（Ⅰ）</t>
    <rPh sb="0" eb="2">
      <t>ニュウヨク</t>
    </rPh>
    <rPh sb="2" eb="4">
      <t>カイジョ</t>
    </rPh>
    <rPh sb="4" eb="6">
      <t>カサン</t>
    </rPh>
    <phoneticPr fontId="8"/>
  </si>
  <si>
    <t>予認通所介護生活機能向上連携加算Ⅱ１</t>
    <rPh sb="2" eb="4">
      <t>ツウショ</t>
    </rPh>
    <rPh sb="4" eb="6">
      <t>カイゴ</t>
    </rPh>
    <rPh sb="6" eb="8">
      <t>セイカツ</t>
    </rPh>
    <rPh sb="8" eb="10">
      <t>キノウ</t>
    </rPh>
    <rPh sb="10" eb="12">
      <t>コウジョウ</t>
    </rPh>
    <rPh sb="12" eb="14">
      <t>レンケイ</t>
    </rPh>
    <rPh sb="14" eb="16">
      <t>カサン</t>
    </rPh>
    <phoneticPr fontId="8"/>
  </si>
  <si>
    <t>予認通所介護生活機能向上連携加算Ⅱ２</t>
    <rPh sb="2" eb="4">
      <t>ツウショ</t>
    </rPh>
    <rPh sb="4" eb="6">
      <t>カイゴ</t>
    </rPh>
    <rPh sb="6" eb="8">
      <t>セイカツ</t>
    </rPh>
    <rPh sb="8" eb="10">
      <t>キノウ</t>
    </rPh>
    <rPh sb="10" eb="12">
      <t>コウジョウ</t>
    </rPh>
    <rPh sb="12" eb="14">
      <t>レンケイ</t>
    </rPh>
    <rPh sb="14" eb="16">
      <t>カサン</t>
    </rPh>
    <phoneticPr fontId="8"/>
  </si>
  <si>
    <t>予認通所介護個別機能訓練加算Ⅰ</t>
    <rPh sb="2" eb="4">
      <t>ツウショ</t>
    </rPh>
    <rPh sb="4" eb="6">
      <t>カイゴ</t>
    </rPh>
    <rPh sb="6" eb="8">
      <t>コベツ</t>
    </rPh>
    <rPh sb="8" eb="12">
      <t>キノウクンレン</t>
    </rPh>
    <rPh sb="12" eb="14">
      <t>カサン</t>
    </rPh>
    <phoneticPr fontId="8"/>
  </si>
  <si>
    <t>予認通所介護口腔栄養スクリーニング加算Ⅰ</t>
    <rPh sb="2" eb="3">
      <t>ツウ</t>
    </rPh>
    <rPh sb="3" eb="4">
      <t>ショ</t>
    </rPh>
    <rPh sb="4" eb="6">
      <t>カイゴ</t>
    </rPh>
    <rPh sb="6" eb="8">
      <t>コウクウ</t>
    </rPh>
    <rPh sb="8" eb="10">
      <t>エイヨウ</t>
    </rPh>
    <rPh sb="17" eb="19">
      <t>カサン</t>
    </rPh>
    <phoneticPr fontId="8"/>
  </si>
  <si>
    <t>予認通所介護口腔栄養スクリーニング加算Ⅱ</t>
    <rPh sb="2" eb="3">
      <t>ツウ</t>
    </rPh>
    <rPh sb="3" eb="4">
      <t>ショ</t>
    </rPh>
    <rPh sb="4" eb="6">
      <t>カイゴ</t>
    </rPh>
    <rPh sb="6" eb="8">
      <t>コウクウ</t>
    </rPh>
    <rPh sb="8" eb="10">
      <t>エイヨウ</t>
    </rPh>
    <rPh sb="17" eb="19">
      <t>カサン</t>
    </rPh>
    <phoneticPr fontId="8"/>
  </si>
  <si>
    <t>特別地域介護予防小規模多機能型居宅介護加算</t>
    <phoneticPr fontId="8"/>
  </si>
  <si>
    <t>介護予防認知症対応型共同生活介護費（Ⅱ）</t>
  </si>
  <si>
    <t>特別地域夜間対応型訪問介護加算</t>
    <rPh sb="0" eb="2">
      <t>トクベツ</t>
    </rPh>
    <rPh sb="2" eb="4">
      <t>チイキ</t>
    </rPh>
    <rPh sb="4" eb="6">
      <t>ヤカン</t>
    </rPh>
    <rPh sb="6" eb="9">
      <t>タイオウガタ</t>
    </rPh>
    <rPh sb="9" eb="11">
      <t>ホウモン</t>
    </rPh>
    <rPh sb="11" eb="13">
      <t>カイゴ</t>
    </rPh>
    <rPh sb="13" eb="15">
      <t>カサン</t>
    </rPh>
    <phoneticPr fontId="8"/>
  </si>
  <si>
    <t>地域療養通所介護・定超</t>
    <rPh sb="2" eb="4">
      <t>リョウヨウ</t>
    </rPh>
    <rPh sb="6" eb="8">
      <t>カイゴ</t>
    </rPh>
    <phoneticPr fontId="8"/>
  </si>
  <si>
    <t>地域療養通所介護・定超・過少</t>
    <rPh sb="12" eb="14">
      <t>カショウ</t>
    </rPh>
    <phoneticPr fontId="8"/>
  </si>
  <si>
    <t>注　定員超過の場合</t>
    <rPh sb="0" eb="1">
      <t>チュウ</t>
    </rPh>
    <phoneticPr fontId="8"/>
  </si>
  <si>
    <t>注　看護・介護職員が欠員の場合</t>
    <rPh sb="0" eb="1">
      <t>チュウ</t>
    </rPh>
    <phoneticPr fontId="8"/>
  </si>
  <si>
    <t>ヘ 若年性認知症利用者受入加算</t>
    <phoneticPr fontId="8"/>
  </si>
  <si>
    <t>ト 看護職員配置加算</t>
    <rPh sb="2" eb="4">
      <t>カンゴ</t>
    </rPh>
    <rPh sb="4" eb="6">
      <t>ショクイン</t>
    </rPh>
    <rPh sb="6" eb="8">
      <t>ハイチ</t>
    </rPh>
    <rPh sb="8" eb="10">
      <t>カサン</t>
    </rPh>
    <phoneticPr fontId="8"/>
  </si>
  <si>
    <t>チ 看取り連携体制加算</t>
    <rPh sb="2" eb="4">
      <t>ミト</t>
    </rPh>
    <rPh sb="5" eb="7">
      <t>レンケイ</t>
    </rPh>
    <rPh sb="7" eb="9">
      <t>タイセイ</t>
    </rPh>
    <rPh sb="9" eb="11">
      <t>カサン</t>
    </rPh>
    <phoneticPr fontId="8"/>
  </si>
  <si>
    <t>ヌ 総合マネジメント体制強化加算</t>
    <rPh sb="2" eb="4">
      <t>ソウゴウ</t>
    </rPh>
    <rPh sb="10" eb="12">
      <t>タイセイ</t>
    </rPh>
    <rPh sb="12" eb="14">
      <t>キョウカ</t>
    </rPh>
    <phoneticPr fontId="8"/>
  </si>
  <si>
    <t>ル　生活機能向上連携加算</t>
    <phoneticPr fontId="8"/>
  </si>
  <si>
    <t>ワ　科学的介護推進体制加算</t>
    <rPh sb="2" eb="5">
      <t>カガクテキ</t>
    </rPh>
    <rPh sb="5" eb="7">
      <t>カイゴ</t>
    </rPh>
    <rPh sb="7" eb="9">
      <t>スイシン</t>
    </rPh>
    <rPh sb="9" eb="11">
      <t>タイセイ</t>
    </rPh>
    <rPh sb="11" eb="13">
      <t>カサン</t>
    </rPh>
    <phoneticPr fontId="8"/>
  </si>
  <si>
    <t>ホ　認知症行動・心理症状緊急対応加算（７日間を限度）</t>
    <rPh sb="20" eb="21">
      <t>ヒ</t>
    </rPh>
    <rPh sb="21" eb="22">
      <t>カン</t>
    </rPh>
    <phoneticPr fontId="8"/>
  </si>
  <si>
    <t>地福祉施設栄養マネジメント強化加算</t>
    <rPh sb="13" eb="15">
      <t>キョウカ</t>
    </rPh>
    <phoneticPr fontId="8"/>
  </si>
  <si>
    <t>地福祉施設安全対策体制加算</t>
    <rPh sb="5" eb="7">
      <t>アンゼン</t>
    </rPh>
    <rPh sb="7" eb="9">
      <t>タイサク</t>
    </rPh>
    <rPh sb="9" eb="11">
      <t>タイセイ</t>
    </rPh>
    <rPh sb="11" eb="13">
      <t>カサン</t>
    </rPh>
    <phoneticPr fontId="8"/>
  </si>
  <si>
    <t>ヌ　口腔機能向上加算</t>
    <rPh sb="4" eb="6">
      <t>キノウ</t>
    </rPh>
    <rPh sb="6" eb="8">
      <t>コウジョウ</t>
    </rPh>
    <rPh sb="8" eb="10">
      <t>カサン</t>
    </rPh>
    <phoneticPr fontId="8"/>
  </si>
  <si>
    <t>ル　退院時共同指導加算</t>
    <phoneticPr fontId="8"/>
  </si>
  <si>
    <t>ワ　特別管理加算</t>
    <rPh sb="2" eb="4">
      <t>トクベツ</t>
    </rPh>
    <rPh sb="4" eb="6">
      <t>カンリ</t>
    </rPh>
    <rPh sb="6" eb="8">
      <t>カサン</t>
    </rPh>
    <phoneticPr fontId="8"/>
  </si>
  <si>
    <t>看護小規模排せつ支援加算Ⅲ</t>
    <phoneticPr fontId="8"/>
  </si>
  <si>
    <t>ヘ 総合マネジメント体制強化加算</t>
    <rPh sb="2" eb="4">
      <t>ソウゴウ</t>
    </rPh>
    <rPh sb="10" eb="12">
      <t>タイセイ</t>
    </rPh>
    <rPh sb="12" eb="14">
      <t>キョウカ</t>
    </rPh>
    <rPh sb="14" eb="16">
      <t>カサン</t>
    </rPh>
    <phoneticPr fontId="8"/>
  </si>
  <si>
    <t>予短期小多機能サービス提供体制加算Ⅰ</t>
    <rPh sb="11" eb="13">
      <t>テイキョウ</t>
    </rPh>
    <rPh sb="13" eb="15">
      <t>タイセイ</t>
    </rPh>
    <rPh sb="15" eb="17">
      <t>カサン</t>
    </rPh>
    <phoneticPr fontId="8"/>
  </si>
  <si>
    <t>夜間訪問中山間地域等提供加算１</t>
    <rPh sb="4" eb="5">
      <t>ナカ</t>
    </rPh>
    <rPh sb="5" eb="7">
      <t>ヤマアイ</t>
    </rPh>
    <rPh sb="7" eb="10">
      <t>チイキナド</t>
    </rPh>
    <rPh sb="10" eb="12">
      <t>テイキョウ</t>
    </rPh>
    <rPh sb="12" eb="14">
      <t>カサン</t>
    </rPh>
    <phoneticPr fontId="8"/>
  </si>
  <si>
    <t>夜間訪問中山間地域等提供加算２</t>
    <rPh sb="4" eb="5">
      <t>ナカ</t>
    </rPh>
    <rPh sb="5" eb="7">
      <t>ヤマアイ</t>
    </rPh>
    <rPh sb="7" eb="10">
      <t>チイキナド</t>
    </rPh>
    <rPh sb="10" eb="12">
      <t>テイキョウ</t>
    </rPh>
    <rPh sb="12" eb="14">
      <t>カサン</t>
    </rPh>
    <phoneticPr fontId="8"/>
  </si>
  <si>
    <t>１回限り</t>
    <rPh sb="1" eb="2">
      <t>カイ</t>
    </rPh>
    <rPh sb="2" eb="3">
      <t>カギ</t>
    </rPh>
    <phoneticPr fontId="8"/>
  </si>
  <si>
    <t>入浴介助加算</t>
    <rPh sb="0" eb="2">
      <t>ニュウヨク</t>
    </rPh>
    <rPh sb="2" eb="4">
      <t>カイジョ</t>
    </rPh>
    <rPh sb="4" eb="6">
      <t>カサン</t>
    </rPh>
    <phoneticPr fontId="8"/>
  </si>
  <si>
    <t>看護小規模口腔栄養スクリーニング加算Ⅰ</t>
    <rPh sb="5" eb="7">
      <t>コウクウ</t>
    </rPh>
    <phoneticPr fontId="8"/>
  </si>
  <si>
    <t>看護小規模口腔栄養スクリーニング加算Ⅱ</t>
    <rPh sb="5" eb="7">
      <t>コウクウ</t>
    </rPh>
    <phoneticPr fontId="8"/>
  </si>
  <si>
    <t>(2)口腔・栄養スクリーニング加算（Ⅱ）（６月に１回を限度）</t>
    <phoneticPr fontId="8"/>
  </si>
  <si>
    <t>看護小規模科学的介護推進体制加算</t>
    <rPh sb="5" eb="8">
      <t>カガクテキ</t>
    </rPh>
    <rPh sb="8" eb="10">
      <t>カイゴ</t>
    </rPh>
    <rPh sb="10" eb="12">
      <t>スイシン</t>
    </rPh>
    <rPh sb="12" eb="14">
      <t>タイセイ</t>
    </rPh>
    <rPh sb="14" eb="16">
      <t>カサン</t>
    </rPh>
    <phoneticPr fontId="8"/>
  </si>
  <si>
    <t>認知通所介護入浴介助加算Ⅰ</t>
    <rPh sb="2" eb="4">
      <t>ツウショ</t>
    </rPh>
    <rPh sb="4" eb="6">
      <t>カイゴ</t>
    </rPh>
    <rPh sb="6" eb="8">
      <t>ニュウヨク</t>
    </rPh>
    <rPh sb="8" eb="10">
      <t>カイジョ</t>
    </rPh>
    <rPh sb="10" eb="12">
      <t>カサン</t>
    </rPh>
    <phoneticPr fontId="8"/>
  </si>
  <si>
    <t>予認通所介護入浴介助加算Ⅰ</t>
    <rPh sb="0" eb="1">
      <t>ヨ</t>
    </rPh>
    <rPh sb="1" eb="2">
      <t>ニン</t>
    </rPh>
    <rPh sb="2" eb="4">
      <t>ツウショ</t>
    </rPh>
    <rPh sb="4" eb="6">
      <t>カイゴ</t>
    </rPh>
    <rPh sb="6" eb="8">
      <t>ニュウヨク</t>
    </rPh>
    <rPh sb="8" eb="10">
      <t>カイジョ</t>
    </rPh>
    <rPh sb="10" eb="12">
      <t>カサン</t>
    </rPh>
    <phoneticPr fontId="8"/>
  </si>
  <si>
    <t>　１０時間以上１１時間未満の場合</t>
  </si>
  <si>
    <t>　１１時間以上１２時間未満の場合</t>
  </si>
  <si>
    <t>　１２時間以上１３時間未満の場合</t>
  </si>
  <si>
    <t>　１３時間以上１４時間未満の場合</t>
  </si>
  <si>
    <t>入浴介助を行わない場合</t>
  </si>
  <si>
    <t>地域療養通所介護・入浴無</t>
    <rPh sb="9" eb="11">
      <t>ニュウヨク</t>
    </rPh>
    <rPh sb="11" eb="12">
      <t>ム</t>
    </rPh>
    <phoneticPr fontId="8"/>
  </si>
  <si>
    <t>地域療養通所介護・入浴無・過少</t>
    <rPh sb="9" eb="11">
      <t>ニュウヨク</t>
    </rPh>
    <rPh sb="11" eb="12">
      <t>ム</t>
    </rPh>
    <phoneticPr fontId="8"/>
  </si>
  <si>
    <t>地域療養通所介護・定超・入浴無</t>
    <rPh sb="12" eb="14">
      <t>ニュウヨク</t>
    </rPh>
    <rPh sb="14" eb="15">
      <t>ム</t>
    </rPh>
    <phoneticPr fontId="8"/>
  </si>
  <si>
    <t>地域療養通所介護・定超・入浴無・過少</t>
    <rPh sb="12" eb="14">
      <t>ニュウヨク</t>
    </rPh>
    <rPh sb="14" eb="15">
      <t>ム</t>
    </rPh>
    <phoneticPr fontId="8"/>
  </si>
  <si>
    <t>注 看護・介護職員が欠員の場合</t>
    <rPh sb="0" eb="1">
      <t>チュウ</t>
    </rPh>
    <rPh sb="2" eb="4">
      <t>カンゴ</t>
    </rPh>
    <rPh sb="5" eb="7">
      <t>カイゴ</t>
    </rPh>
    <rPh sb="7" eb="9">
      <t>ショクイン</t>
    </rPh>
    <rPh sb="10" eb="12">
      <t>ケツイン</t>
    </rPh>
    <rPh sb="13" eb="15">
      <t>バアイ</t>
    </rPh>
    <phoneticPr fontId="8"/>
  </si>
  <si>
    <t>地域療養通所介護・人欠</t>
    <rPh sb="2" eb="4">
      <t>リョウヨウ</t>
    </rPh>
    <rPh sb="6" eb="8">
      <t>カイゴ</t>
    </rPh>
    <phoneticPr fontId="8"/>
  </si>
  <si>
    <t>地域療養通所介護・人欠・入浴無</t>
    <rPh sb="12" eb="14">
      <t>ニュウヨク</t>
    </rPh>
    <rPh sb="14" eb="15">
      <t>ム</t>
    </rPh>
    <phoneticPr fontId="8"/>
  </si>
  <si>
    <t>地域療養通所介護・人欠・過少</t>
    <rPh sb="12" eb="14">
      <t>カショウ</t>
    </rPh>
    <phoneticPr fontId="8"/>
  </si>
  <si>
    <t>地域療養通所介護・人欠・入浴無・過少</t>
    <rPh sb="12" eb="14">
      <t>ニュウヨク</t>
    </rPh>
    <rPh sb="14" eb="15">
      <t>ム</t>
    </rPh>
    <phoneticPr fontId="8"/>
  </si>
  <si>
    <t>３ユニットで夜勤を行う職員の員数を２人以上とする場合</t>
  </si>
  <si>
    <t>口腔・栄養スクリーニング加算（６月に１回を限度）</t>
    <rPh sb="0" eb="2">
      <t>コウクウ</t>
    </rPh>
    <phoneticPr fontId="8"/>
  </si>
  <si>
    <t>地域特定施設口腔栄養スクリーニング加算</t>
    <rPh sb="6" eb="8">
      <t>コウクウ</t>
    </rPh>
    <phoneticPr fontId="8"/>
  </si>
  <si>
    <t>栄養管理の基準を満たさない場合</t>
    <rPh sb="0" eb="2">
      <t>エイヨウ</t>
    </rPh>
    <rPh sb="2" eb="4">
      <t>カンリ</t>
    </rPh>
    <rPh sb="5" eb="7">
      <t>キジュン</t>
    </rPh>
    <rPh sb="8" eb="9">
      <t>ミ</t>
    </rPh>
    <rPh sb="13" eb="15">
      <t>バアイ</t>
    </rPh>
    <phoneticPr fontId="8"/>
  </si>
  <si>
    <t>予小多機能口腔栄養スクリーニング加算</t>
    <rPh sb="1" eb="2">
      <t>ショウ</t>
    </rPh>
    <rPh sb="2" eb="5">
      <t>タキノウ</t>
    </rPh>
    <rPh sb="5" eb="7">
      <t>コウクウ</t>
    </rPh>
    <rPh sb="7" eb="9">
      <t>エイヨウ</t>
    </rPh>
    <rPh sb="16" eb="18">
      <t>カサン</t>
    </rPh>
    <phoneticPr fontId="8"/>
  </si>
  <si>
    <t>チ　口腔・栄養スクリーニング加算（６月に１回を限度）</t>
    <rPh sb="2" eb="4">
      <t>コウクウ</t>
    </rPh>
    <phoneticPr fontId="8"/>
  </si>
  <si>
    <t>小多機能型小規模事業所加算</t>
    <rPh sb="1" eb="5">
      <t>タキノウガタ</t>
    </rPh>
    <rPh sb="5" eb="8">
      <t>ショウキボ</t>
    </rPh>
    <rPh sb="8" eb="11">
      <t>ジギョウショ</t>
    </rPh>
    <rPh sb="11" eb="13">
      <t>カサン</t>
    </rPh>
    <phoneticPr fontId="8"/>
  </si>
  <si>
    <t>短期小多機能型小規模事業所加算</t>
    <rPh sb="0" eb="2">
      <t>タンキ</t>
    </rPh>
    <rPh sb="2" eb="3">
      <t>ショウ</t>
    </rPh>
    <rPh sb="3" eb="6">
      <t>タキノウ</t>
    </rPh>
    <rPh sb="6" eb="7">
      <t>ガタ</t>
    </rPh>
    <rPh sb="7" eb="10">
      <t>ショウキボ</t>
    </rPh>
    <rPh sb="10" eb="13">
      <t>ジギョウショ</t>
    </rPh>
    <rPh sb="13" eb="15">
      <t>カサン</t>
    </rPh>
    <phoneticPr fontId="8"/>
  </si>
  <si>
    <t>看護小規模小規模事業所加算</t>
    <rPh sb="8" eb="11">
      <t>ジギョウショ</t>
    </rPh>
    <phoneticPr fontId="8"/>
  </si>
  <si>
    <t>短期看護小規模小規模事業所加算</t>
    <rPh sb="0" eb="2">
      <t>タンキ</t>
    </rPh>
    <rPh sb="10" eb="13">
      <t>ジギョウショ</t>
    </rPh>
    <phoneticPr fontId="8"/>
  </si>
  <si>
    <t>予小多機能小規模事業所加算</t>
    <rPh sb="0" eb="1">
      <t>ヨ</t>
    </rPh>
    <rPh sb="1" eb="2">
      <t>コ</t>
    </rPh>
    <rPh sb="2" eb="3">
      <t>タ</t>
    </rPh>
    <rPh sb="3" eb="5">
      <t>キノウ</t>
    </rPh>
    <rPh sb="5" eb="8">
      <t>ショウキボ</t>
    </rPh>
    <rPh sb="8" eb="11">
      <t>ジギョウショ</t>
    </rPh>
    <rPh sb="11" eb="13">
      <t>カサン</t>
    </rPh>
    <phoneticPr fontId="8"/>
  </si>
  <si>
    <t>予短期小多機能小規模事業所加算</t>
    <rPh sb="0" eb="1">
      <t>ヨ</t>
    </rPh>
    <rPh sb="1" eb="3">
      <t>タンキ</t>
    </rPh>
    <rPh sb="3" eb="4">
      <t>ショウ</t>
    </rPh>
    <rPh sb="4" eb="7">
      <t>タキノウ</t>
    </rPh>
    <rPh sb="7" eb="10">
      <t>ショウキボ</t>
    </rPh>
    <rPh sb="10" eb="13">
      <t>ジギョウショ</t>
    </rPh>
    <rPh sb="13" eb="15">
      <t>カサン</t>
    </rPh>
    <phoneticPr fontId="8"/>
  </si>
  <si>
    <t>ヲ　口腔・栄養スクリーニング加算（６月に１回を限度）</t>
    <rPh sb="2" eb="4">
      <t>コウクウ</t>
    </rPh>
    <phoneticPr fontId="8"/>
  </si>
  <si>
    <t>経過的ユニット型地域密着型介護老人福祉施設入所者生活介護費</t>
    <phoneticPr fontId="8"/>
  </si>
  <si>
    <t>地ユ型福祉施設１</t>
  </si>
  <si>
    <t>地ユ型福祉施設１・未減</t>
  </si>
  <si>
    <t>地ユ型福祉施設１・夜減</t>
  </si>
  <si>
    <t>地ユ型福祉施設１・夜減・未減</t>
  </si>
  <si>
    <t>地ユ型福祉施設２</t>
  </si>
  <si>
    <t>地ユ型福祉施設２・未減</t>
  </si>
  <si>
    <t>地ユ型福祉施設２・夜減</t>
  </si>
  <si>
    <t>地ユ型福祉施設２・夜減・未減</t>
  </si>
  <si>
    <t>地ユ型福祉施設３</t>
  </si>
  <si>
    <t>地ユ型福祉施設３・未減</t>
  </si>
  <si>
    <t>地ユ型福祉施設３・夜減</t>
  </si>
  <si>
    <t>地ユ型福祉施設３・夜減・未減</t>
  </si>
  <si>
    <t>地ユ型福祉施設４</t>
  </si>
  <si>
    <t>地ユ型福祉施設４・未減</t>
  </si>
  <si>
    <t>地ユ型福祉施設４・夜減</t>
  </si>
  <si>
    <t>地ユ型福祉施設４・夜減・未減</t>
  </si>
  <si>
    <t>地ユ型福祉施設５</t>
  </si>
  <si>
    <t>地ユ型福祉施設５・未減</t>
  </si>
  <si>
    <t>地ユ型福祉施設５・夜減</t>
  </si>
  <si>
    <t>地ユ型福祉施設５・夜減・未減</t>
  </si>
  <si>
    <t>地ユ型福祉施設身体拘束廃止未実施減算１</t>
  </si>
  <si>
    <t>地ユ型福祉施設身体拘束廃止未実施減算２</t>
  </si>
  <si>
    <t>地ユ型福祉施設身体拘束廃止未実施減算３</t>
  </si>
  <si>
    <t>地ユ型福祉施設身体拘束廃止未実施減算４</t>
  </si>
  <si>
    <t>地ユ型福祉施設身体拘束廃止未実施減算５</t>
  </si>
  <si>
    <t>地ユ型福祉施設１・定超</t>
  </si>
  <si>
    <t>地ユ型福祉施設１・定超・未</t>
  </si>
  <si>
    <t>地ユ型福祉施設１・夜・定超</t>
  </si>
  <si>
    <t>地ユ型福祉施設１・夜・定超・未</t>
  </si>
  <si>
    <t>地ユ型福祉施設２・定超</t>
  </si>
  <si>
    <t>地ユ型福祉施設２・定超・未</t>
  </si>
  <si>
    <t>地ユ型福祉施設２・夜・定超</t>
  </si>
  <si>
    <t>地ユ型福祉施設２・夜・定超・未</t>
  </si>
  <si>
    <t>地ユ型福祉施設３・定超</t>
  </si>
  <si>
    <t>地ユ型福祉施設３・定超・未</t>
  </si>
  <si>
    <t>地ユ型福祉施設３・夜・定超</t>
  </si>
  <si>
    <t>地ユ型福祉施設３・夜・定超・未</t>
  </si>
  <si>
    <t>地ユ型福祉施設４・定超</t>
  </si>
  <si>
    <t>地ユ型福祉施設４・定超・未</t>
  </si>
  <si>
    <t>地ユ型福祉施設４・夜・定超</t>
  </si>
  <si>
    <t>地ユ型福祉施設４・夜・定超・未</t>
  </si>
  <si>
    <t>地ユ型福祉施設５・定超</t>
  </si>
  <si>
    <t>地ユ型福祉施設５・定超・未</t>
  </si>
  <si>
    <t>地ユ型福祉施設５・夜・定超</t>
  </si>
  <si>
    <t>地ユ型福祉施設５・夜・定超・未</t>
  </si>
  <si>
    <t>地ユ型福祉施設１・人欠</t>
  </si>
  <si>
    <t>地ユ型福祉施設１・人欠・未</t>
  </si>
  <si>
    <t>地ユ型福祉施設１・夜・人欠</t>
  </si>
  <si>
    <t>地ユ型福祉施設１・夜・人欠・未</t>
  </si>
  <si>
    <t>地ユ型福祉施設２・人欠</t>
  </si>
  <si>
    <t>地ユ型福祉施設２・人欠・未</t>
  </si>
  <si>
    <t>地ユ型福祉施設２・夜・人欠</t>
  </si>
  <si>
    <t>地ユ型福祉施設２・夜・人欠・未</t>
  </si>
  <si>
    <t>地ユ型福祉施設３・人欠</t>
  </si>
  <si>
    <t>地ユ型福祉施設３・人欠・未</t>
  </si>
  <si>
    <t>地ユ型福祉施設３・夜・人欠</t>
  </si>
  <si>
    <t>地ユ型福祉施設３・夜・人欠・未</t>
  </si>
  <si>
    <t>地ユ型福祉施設４・人欠</t>
  </si>
  <si>
    <t>地ユ型福祉施設４・人欠・未</t>
  </si>
  <si>
    <t>地ユ型福祉施設４・夜・人欠</t>
  </si>
  <si>
    <t>地ユ型福祉施設４・夜・人欠・未</t>
  </si>
  <si>
    <t>地ユ型福祉施設５・人欠</t>
  </si>
  <si>
    <t>地ユ型福祉施設５・人欠・未</t>
  </si>
  <si>
    <t>地ユ型福祉施設５・夜・人欠</t>
  </si>
  <si>
    <t>地ユ型福祉施設５・夜・人欠・未</t>
  </si>
  <si>
    <t>小多機能型小規模事業所加算・日割</t>
  </si>
  <si>
    <t>看護小規模小規模事業所加算・日割</t>
  </si>
  <si>
    <t>予小多機能小規模事業所加算・日割</t>
  </si>
  <si>
    <t>夜間訪問小規模事業所加算２・日割</t>
  </si>
  <si>
    <t>口腔機能向上加算</t>
  </si>
  <si>
    <t>口腔機能向上加算（Ⅱ）</t>
  </si>
  <si>
    <t>口腔機能向上加算（Ⅰ）</t>
  </si>
  <si>
    <t>小多機能型科学的介護推進体制加算</t>
    <rPh sb="5" eb="8">
      <t>カガクテキ</t>
    </rPh>
    <rPh sb="8" eb="10">
      <t>カイゴ</t>
    </rPh>
    <rPh sb="10" eb="12">
      <t>スイシン</t>
    </rPh>
    <rPh sb="12" eb="14">
      <t>タイセイ</t>
    </rPh>
    <rPh sb="14" eb="16">
      <t>カサン</t>
    </rPh>
    <phoneticPr fontId="8"/>
  </si>
  <si>
    <t>特別地域夜間対応型訪問介護加算２・日割</t>
    <rPh sb="0" eb="2">
      <t>トクベツ</t>
    </rPh>
    <rPh sb="2" eb="4">
      <t>チイキ</t>
    </rPh>
    <rPh sb="4" eb="6">
      <t>ヤカン</t>
    </rPh>
    <rPh sb="6" eb="8">
      <t>タイオウ</t>
    </rPh>
    <rPh sb="8" eb="9">
      <t>カタ</t>
    </rPh>
    <rPh sb="9" eb="11">
      <t>ホウモン</t>
    </rPh>
    <rPh sb="11" eb="13">
      <t>カイゴ</t>
    </rPh>
    <rPh sb="13" eb="15">
      <t>カサン</t>
    </rPh>
    <rPh sb="17" eb="19">
      <t>ヒワリ</t>
    </rPh>
    <phoneticPr fontId="8"/>
  </si>
  <si>
    <t>特別地域小規模多機能型居宅介護加算</t>
    <rPh sb="0" eb="2">
      <t>トクベツ</t>
    </rPh>
    <rPh sb="2" eb="4">
      <t>チイキ</t>
    </rPh>
    <rPh sb="4" eb="7">
      <t>ショウキボ</t>
    </rPh>
    <rPh sb="7" eb="10">
      <t>タキノウ</t>
    </rPh>
    <rPh sb="10" eb="11">
      <t>カタ</t>
    </rPh>
    <rPh sb="11" eb="13">
      <t>キョタク</t>
    </rPh>
    <rPh sb="13" eb="15">
      <t>カイゴ</t>
    </rPh>
    <rPh sb="15" eb="17">
      <t>カサン</t>
    </rPh>
    <phoneticPr fontId="8"/>
  </si>
  <si>
    <t>特別地域小規模多機能型居宅介護加算・日割</t>
    <rPh sb="0" eb="2">
      <t>トクベツ</t>
    </rPh>
    <rPh sb="2" eb="4">
      <t>チイキ</t>
    </rPh>
    <rPh sb="4" eb="7">
      <t>ショウキボ</t>
    </rPh>
    <rPh sb="7" eb="10">
      <t>タキノウ</t>
    </rPh>
    <rPh sb="10" eb="11">
      <t>カタ</t>
    </rPh>
    <rPh sb="11" eb="13">
      <t>キョタク</t>
    </rPh>
    <rPh sb="13" eb="15">
      <t>カイゴ</t>
    </rPh>
    <rPh sb="15" eb="17">
      <t>カサン</t>
    </rPh>
    <rPh sb="18" eb="20">
      <t>ヒワリ</t>
    </rPh>
    <phoneticPr fontId="8"/>
  </si>
  <si>
    <t>特別地域予防小規模多機能型居宅介護加算</t>
    <rPh sb="0" eb="2">
      <t>トクベツ</t>
    </rPh>
    <rPh sb="2" eb="4">
      <t>チイキ</t>
    </rPh>
    <rPh sb="4" eb="6">
      <t>ヨボウ</t>
    </rPh>
    <rPh sb="6" eb="9">
      <t>ショウキボ</t>
    </rPh>
    <rPh sb="9" eb="12">
      <t>タキノウ</t>
    </rPh>
    <rPh sb="12" eb="13">
      <t>カタ</t>
    </rPh>
    <rPh sb="13" eb="15">
      <t>キョタク</t>
    </rPh>
    <rPh sb="15" eb="17">
      <t>カイゴ</t>
    </rPh>
    <rPh sb="17" eb="19">
      <t>カサン</t>
    </rPh>
    <phoneticPr fontId="8"/>
  </si>
  <si>
    <t>　ＡＤＬ維持等加算（Ⅰ）</t>
  </si>
  <si>
    <t>　ＡＤＬ維持等加算（Ⅱ）</t>
  </si>
  <si>
    <t>地域療養通所介護・日割</t>
    <rPh sb="2" eb="4">
      <t>リョウヨウ</t>
    </rPh>
    <rPh sb="6" eb="8">
      <t>カイゴ</t>
    </rPh>
    <rPh sb="9" eb="11">
      <t>ヒワリ</t>
    </rPh>
    <phoneticPr fontId="8"/>
  </si>
  <si>
    <t>地域療養通所介護・入浴無・日割</t>
    <rPh sb="9" eb="11">
      <t>ニュウヨク</t>
    </rPh>
    <rPh sb="11" eb="12">
      <t>ム</t>
    </rPh>
    <phoneticPr fontId="8"/>
  </si>
  <si>
    <t>地域療養通所介護・過少・日割</t>
    <rPh sb="9" eb="11">
      <t>カショウ</t>
    </rPh>
    <phoneticPr fontId="8"/>
  </si>
  <si>
    <t>地域療養通所介護・入浴無・過少・日割</t>
    <rPh sb="9" eb="11">
      <t>ニュウヨク</t>
    </rPh>
    <rPh sb="11" eb="12">
      <t>ム</t>
    </rPh>
    <phoneticPr fontId="8"/>
  </si>
  <si>
    <t>　中山間地域等に居住する者へのサービス提供加算</t>
    <rPh sb="1" eb="2">
      <t>ナカ</t>
    </rPh>
    <rPh sb="2" eb="4">
      <t>ヤマアイ</t>
    </rPh>
    <rPh sb="4" eb="7">
      <t>チイキナド</t>
    </rPh>
    <rPh sb="8" eb="10">
      <t>キョジュウ</t>
    </rPh>
    <rPh sb="12" eb="13">
      <t>モノ</t>
    </rPh>
    <rPh sb="19" eb="21">
      <t>テイキョウ</t>
    </rPh>
    <rPh sb="21" eb="23">
      <t>カサン</t>
    </rPh>
    <phoneticPr fontId="8"/>
  </si>
  <si>
    <t>地域療養通所介護・定超・日割</t>
    <rPh sb="2" eb="4">
      <t>リョウヨウ</t>
    </rPh>
    <rPh sb="6" eb="8">
      <t>カイゴ</t>
    </rPh>
    <phoneticPr fontId="8"/>
  </si>
  <si>
    <t>地域療養通所介護・定超・入浴無・日割</t>
    <rPh sb="12" eb="14">
      <t>ニュウヨク</t>
    </rPh>
    <rPh sb="14" eb="15">
      <t>ム</t>
    </rPh>
    <phoneticPr fontId="8"/>
  </si>
  <si>
    <t>地域療養通所介護・定超・過少・日割</t>
    <rPh sb="12" eb="14">
      <t>カショウ</t>
    </rPh>
    <phoneticPr fontId="8"/>
  </si>
  <si>
    <t>地域療養通所介護・定超・入浴無・過少・日割</t>
    <rPh sb="12" eb="14">
      <t>ニュウヨク</t>
    </rPh>
    <rPh sb="14" eb="15">
      <t>ム</t>
    </rPh>
    <phoneticPr fontId="8"/>
  </si>
  <si>
    <t>地域療養通所介護・人欠・日割</t>
    <rPh sb="2" eb="4">
      <t>リョウヨウ</t>
    </rPh>
    <rPh sb="6" eb="8">
      <t>カイゴ</t>
    </rPh>
    <phoneticPr fontId="8"/>
  </si>
  <si>
    <t>地域療養通所介護・人欠・入浴無・日割</t>
    <rPh sb="12" eb="14">
      <t>ニュウヨク</t>
    </rPh>
    <rPh sb="14" eb="15">
      <t>ム</t>
    </rPh>
    <phoneticPr fontId="8"/>
  </si>
  <si>
    <t>地域療養通所介護・人欠・過少・日割</t>
    <rPh sb="12" eb="14">
      <t>カショウ</t>
    </rPh>
    <phoneticPr fontId="8"/>
  </si>
  <si>
    <t>地域療養通所介護・人欠・入浴無・過少・日割</t>
    <rPh sb="12" eb="14">
      <t>ニュウヨク</t>
    </rPh>
    <rPh sb="14" eb="15">
      <t>ム</t>
    </rPh>
    <phoneticPr fontId="8"/>
  </si>
  <si>
    <t>給付管理</t>
    <rPh sb="0" eb="2">
      <t>キュウフ</t>
    </rPh>
    <rPh sb="2" eb="4">
      <t>カンリ</t>
    </rPh>
    <phoneticPr fontId="8"/>
  </si>
  <si>
    <t>地域通所介護延長加算１</t>
  </si>
  <si>
    <t>地域通所介護延長加算２</t>
  </si>
  <si>
    <t>地域通所介護延長加算３</t>
  </si>
  <si>
    <t>地域通所介護延長加算４</t>
  </si>
  <si>
    <t>地域通所介護延長加算５</t>
  </si>
  <si>
    <t>認知通所介護延長加算１</t>
  </si>
  <si>
    <t>認知通所介護延長加算２</t>
  </si>
  <si>
    <t>認知通所介護延長加算３</t>
  </si>
  <si>
    <t>認知通所介護延長加算４</t>
  </si>
  <si>
    <t>認知通所介護延長加算５</t>
  </si>
  <si>
    <t>認知通所介護サービス提供体制加算Ⅰ</t>
    <rPh sb="3" eb="4">
      <t>ショ</t>
    </rPh>
    <phoneticPr fontId="9"/>
  </si>
  <si>
    <t>認知通所介護サービス提供体制加算Ⅱ</t>
    <rPh sb="3" eb="4">
      <t>ショ</t>
    </rPh>
    <rPh sb="10" eb="12">
      <t>テイキョウ</t>
    </rPh>
    <rPh sb="12" eb="14">
      <t>タイセイ</t>
    </rPh>
    <rPh sb="14" eb="16">
      <t>カサン</t>
    </rPh>
    <phoneticPr fontId="9"/>
  </si>
  <si>
    <t>認知通所介護サービス提供体制加算Ⅲ</t>
    <rPh sb="3" eb="4">
      <t>ショ</t>
    </rPh>
    <phoneticPr fontId="9"/>
  </si>
  <si>
    <t>経地ユ型福祉施設１</t>
  </si>
  <si>
    <t>経地ユ型福祉施設１・未減</t>
  </si>
  <si>
    <t>経地ユ型福祉施設１・夜減</t>
  </si>
  <si>
    <t>経地ユ型福祉施設１・夜減・未減</t>
  </si>
  <si>
    <t>経地ユ型福祉施設２</t>
  </si>
  <si>
    <t>経地ユ型福祉施設２・未減</t>
  </si>
  <si>
    <t>経地ユ型福祉施設２・夜減</t>
  </si>
  <si>
    <t>経地ユ型福祉施設２・夜減・未減</t>
  </si>
  <si>
    <t>経地ユ型福祉施設３</t>
  </si>
  <si>
    <t>経地ユ型福祉施設３・未減</t>
  </si>
  <si>
    <t>経地ユ型福祉施設３・夜減</t>
  </si>
  <si>
    <t>経地ユ型福祉施設３・夜減・未減</t>
  </si>
  <si>
    <t>経地ユ型福祉施設４</t>
  </si>
  <si>
    <t>経地ユ型福祉施設４・未減</t>
  </si>
  <si>
    <t>経地ユ型福祉施設４・夜減</t>
  </si>
  <si>
    <t>経地ユ型福祉施設４・夜減・未減</t>
  </si>
  <si>
    <t>経地ユ型福祉施設５</t>
  </si>
  <si>
    <t>経地ユ型福祉施設５・未減</t>
  </si>
  <si>
    <t>経地ユ型福祉施設５・夜減</t>
  </si>
  <si>
    <t>経地ユ型福祉施設５・夜減・未減</t>
  </si>
  <si>
    <t>経地ユ型福祉施設身体拘束廃止未実施減算１</t>
  </si>
  <si>
    <t>経地ユ型福祉施設身体拘束廃止未実施減算２</t>
  </si>
  <si>
    <t>経地ユ型福祉施設身体拘束廃止未実施減算３</t>
  </si>
  <si>
    <t>経地ユ型福祉施設身体拘束廃止未実施減算４</t>
  </si>
  <si>
    <t>経地ユ型福祉施設身体拘束廃止未実施減算５</t>
  </si>
  <si>
    <t>経地ユ型福祉施設１・定超</t>
  </si>
  <si>
    <t>経地ユ型福祉施設１・定超・未</t>
  </si>
  <si>
    <t>経地ユ型福祉施設１・夜・定超</t>
  </si>
  <si>
    <t>経地ユ型福祉施設１・夜・定超・未</t>
  </si>
  <si>
    <t>経地ユ型福祉施設２・定超</t>
  </si>
  <si>
    <t>経地ユ型福祉施設２・定超・未</t>
  </si>
  <si>
    <t>経地ユ型福祉施設２・夜・定超</t>
  </si>
  <si>
    <t>経地ユ型福祉施設２・夜・定超・未</t>
  </si>
  <si>
    <t>経地ユ型福祉施設３・定超</t>
  </si>
  <si>
    <t>経地ユ型福祉施設３・定超・未</t>
  </si>
  <si>
    <t>経地ユ型福祉施設３・夜・定超</t>
  </si>
  <si>
    <t>経地ユ型福祉施設３・夜・定超・未</t>
  </si>
  <si>
    <t>経地ユ型福祉施設４・定超</t>
  </si>
  <si>
    <t>経地ユ型福祉施設４・定超・未</t>
  </si>
  <si>
    <t>経地ユ型福祉施設４・夜・定超</t>
  </si>
  <si>
    <t>経地ユ型福祉施設４・夜・定超・未</t>
  </si>
  <si>
    <t>経地ユ型福祉施設５・定超</t>
  </si>
  <si>
    <t>経地ユ型福祉施設５・定超・未</t>
  </si>
  <si>
    <t>経地ユ型福祉施設５・夜・定超</t>
  </si>
  <si>
    <t>経地ユ型福祉施設５・夜・定超・未</t>
  </si>
  <si>
    <t>経地ユ型福祉施設１・人欠</t>
  </si>
  <si>
    <t>経地ユ型福祉施設１・人欠・未</t>
  </si>
  <si>
    <t>経地ユ型福祉施設１・夜・人欠</t>
  </si>
  <si>
    <t>経地ユ型福祉施設１・夜・人欠・未</t>
  </si>
  <si>
    <t>経地ユ型福祉施設２・人欠</t>
  </si>
  <si>
    <t>経地ユ型福祉施設２・人欠・未</t>
  </si>
  <si>
    <t>経地ユ型福祉施設２・夜・人欠</t>
  </si>
  <si>
    <t>経地ユ型福祉施設２・夜・人欠・未</t>
  </si>
  <si>
    <t>経地ユ型福祉施設３・人欠</t>
  </si>
  <si>
    <t>経地ユ型福祉施設３・人欠・未</t>
  </si>
  <si>
    <t>経地ユ型福祉施設３・夜・人欠</t>
  </si>
  <si>
    <t>経地ユ型福祉施設３・夜・人欠・未</t>
  </si>
  <si>
    <t>経地ユ型福祉施設４・人欠</t>
  </si>
  <si>
    <t>経地ユ型福祉施設４・人欠・未</t>
  </si>
  <si>
    <t>経地ユ型福祉施設４・夜・人欠</t>
  </si>
  <si>
    <t>経地ユ型福祉施設４・夜・人欠・未</t>
  </si>
  <si>
    <t>経地ユ型福祉施設５・人欠</t>
  </si>
  <si>
    <t>経地ユ型福祉施設５・人欠・未</t>
  </si>
  <si>
    <t>経地ユ型福祉施設５・夜・人欠</t>
  </si>
  <si>
    <t>経地ユ型福祉施設５・夜・人欠・未</t>
  </si>
  <si>
    <t>予認通所介護延長加算１</t>
  </si>
  <si>
    <t>予認通所介護延長加算２</t>
  </si>
  <si>
    <t>予認通所介護延長加算３</t>
  </si>
  <si>
    <t>予認通所介護延長加算４</t>
  </si>
  <si>
    <t>予認通所介護延長加算５</t>
  </si>
  <si>
    <t>予認通所介護サービス提供体制加算Ⅱ</t>
    <rPh sb="10" eb="12">
      <t>テイキョウ</t>
    </rPh>
    <rPh sb="12" eb="14">
      <t>タイセイ</t>
    </rPh>
    <rPh sb="14" eb="16">
      <t>カサン</t>
    </rPh>
    <phoneticPr fontId="9"/>
  </si>
  <si>
    <t>予認通所介護サービス提供体制加算Ⅲ</t>
  </si>
  <si>
    <t>予認知症対応型生活機能向上連携加算Ⅰ</t>
    <rPh sb="4" eb="7">
      <t>タイオウガタ</t>
    </rPh>
    <phoneticPr fontId="9"/>
  </si>
  <si>
    <t>予認知症対応型生活機能向上連携加算Ⅱ</t>
    <rPh sb="4" eb="7">
      <t>タイオウガタ</t>
    </rPh>
    <phoneticPr fontId="9"/>
  </si>
  <si>
    <t>予認知症対応型栄養管理体制加算</t>
    <rPh sb="4" eb="7">
      <t>タイオウガタ</t>
    </rPh>
    <rPh sb="7" eb="9">
      <t>エイヨウ</t>
    </rPh>
    <rPh sb="9" eb="11">
      <t>カンリ</t>
    </rPh>
    <rPh sb="11" eb="13">
      <t>タイセイ</t>
    </rPh>
    <rPh sb="13" eb="15">
      <t>カサン</t>
    </rPh>
    <phoneticPr fontId="9"/>
  </si>
  <si>
    <t>予認知症対応型口腔衛生管理体制加算</t>
    <rPh sb="4" eb="7">
      <t>タイオウガタ</t>
    </rPh>
    <rPh sb="7" eb="9">
      <t>コウコウ</t>
    </rPh>
    <rPh sb="9" eb="11">
      <t>エイセイ</t>
    </rPh>
    <rPh sb="11" eb="13">
      <t>カンリ</t>
    </rPh>
    <rPh sb="13" eb="15">
      <t>タイセイ</t>
    </rPh>
    <rPh sb="15" eb="17">
      <t>カサン</t>
    </rPh>
    <phoneticPr fontId="9"/>
  </si>
  <si>
    <t>予認知症対応型口腔栄養スクリーニング加算</t>
    <rPh sb="4" eb="7">
      <t>タイオウガタ</t>
    </rPh>
    <rPh sb="7" eb="9">
      <t>コウクウ</t>
    </rPh>
    <phoneticPr fontId="9"/>
  </si>
  <si>
    <t>予認知症対応型科学的介護推進体制加算</t>
    <rPh sb="4" eb="7">
      <t>タイオウガタ</t>
    </rPh>
    <phoneticPr fontId="9"/>
  </si>
  <si>
    <t>予短期共同３ユニット夜勤職員２人以上の場合の減算</t>
    <rPh sb="0" eb="1">
      <t>ヨ</t>
    </rPh>
    <rPh sb="1" eb="3">
      <t>タンキ</t>
    </rPh>
    <rPh sb="3" eb="5">
      <t>キョウドウ</t>
    </rPh>
    <rPh sb="12" eb="14">
      <t>ショクイン</t>
    </rPh>
    <rPh sb="15" eb="16">
      <t>ニン</t>
    </rPh>
    <rPh sb="16" eb="18">
      <t>イジョウ</t>
    </rPh>
    <rPh sb="19" eb="21">
      <t>バアイ</t>
    </rPh>
    <phoneticPr fontId="9"/>
  </si>
  <si>
    <t>ニ　経過的ユニット型地域密着型介護老人福祉施設入所者生活介護費</t>
    <rPh sb="2" eb="5">
      <t>ケイカテキ</t>
    </rPh>
    <rPh sb="9" eb="10">
      <t>ガタ</t>
    </rPh>
    <rPh sb="10" eb="12">
      <t>チイキ</t>
    </rPh>
    <rPh sb="12" eb="15">
      <t>ミッチャクガタ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</si>
  <si>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経地ユ型福祉施設Ⅰ１</t>
  </si>
  <si>
    <t>経地ユ型福祉施設Ⅰ１・未減</t>
  </si>
  <si>
    <t>経地ユ型福祉施設Ⅰ１・夜減</t>
  </si>
  <si>
    <t>経地ユ型福祉施設Ⅰ１・夜減・未減</t>
  </si>
  <si>
    <t>経地ユ型福祉施設Ⅰ２</t>
  </si>
  <si>
    <t>経地ユ型福祉施設Ⅰ２・未減</t>
  </si>
  <si>
    <t>経地ユ型福祉施設Ⅰ２・夜減</t>
  </si>
  <si>
    <t>経地ユ型福祉施設Ⅰ２・夜減・未減</t>
  </si>
  <si>
    <t>経地ユ型福祉施設Ⅰ３</t>
  </si>
  <si>
    <t>経地ユ型福祉施設Ⅰ３・未減</t>
  </si>
  <si>
    <t>経地ユ型福祉施設Ⅰ３・夜減</t>
  </si>
  <si>
    <t>経地ユ型福祉施設Ⅰ３・夜減・未減</t>
  </si>
  <si>
    <t>経地ユ型福祉施設Ⅰ４</t>
  </si>
  <si>
    <t>経地ユ型福祉施設Ⅰ４・未減</t>
  </si>
  <si>
    <t>経地ユ型福祉施設Ⅰ４・夜減</t>
  </si>
  <si>
    <t>経地ユ型福祉施設Ⅰ４・夜減・未減</t>
  </si>
  <si>
    <t>経地ユ型福祉施設Ⅰ５</t>
  </si>
  <si>
    <t>経地ユ型福祉施設Ⅰ５・未減</t>
  </si>
  <si>
    <t>経地ユ型福祉施設Ⅰ５・夜減</t>
  </si>
  <si>
    <t>経地ユ型福祉施設Ⅰ５・夜減・未減</t>
  </si>
  <si>
    <t>経地ユ型福祉施設Ⅱ１</t>
  </si>
  <si>
    <t>経地ユ型福祉施設Ⅱ１・未減</t>
  </si>
  <si>
    <t>経地ユ型福祉施設Ⅱ１・夜減</t>
  </si>
  <si>
    <t>経地ユ型福祉施設Ⅱ１・夜減・未減</t>
  </si>
  <si>
    <t>経地ユ型福祉施設Ⅱ２</t>
  </si>
  <si>
    <t>経地ユ型福祉施設Ⅱ２・未減</t>
  </si>
  <si>
    <t>経地ユ型福祉施設Ⅱ２・夜減</t>
  </si>
  <si>
    <t>経地ユ型福祉施設Ⅱ２・夜減・未減</t>
  </si>
  <si>
    <t>経地ユ型福祉施設Ⅱ３</t>
  </si>
  <si>
    <t>経地ユ型福祉施設Ⅱ３・未減</t>
  </si>
  <si>
    <t>経地ユ型福祉施設Ⅱ３・夜減</t>
  </si>
  <si>
    <t>経地ユ型福祉施設Ⅱ３・夜減・未減</t>
  </si>
  <si>
    <t>経地ユ型福祉施設Ⅱ４</t>
  </si>
  <si>
    <t>経地ユ型福祉施設Ⅱ４・未減</t>
  </si>
  <si>
    <t>経地ユ型福祉施設Ⅱ４・夜減</t>
  </si>
  <si>
    <t>経地ユ型福祉施設Ⅱ４・夜減・未減</t>
  </si>
  <si>
    <t>経地ユ型福祉施設Ⅱ５</t>
  </si>
  <si>
    <t>経地ユ型福祉施設Ⅱ５・未減</t>
  </si>
  <si>
    <t>経地ユ型福祉施設Ⅱ５・夜減</t>
  </si>
  <si>
    <t>経地ユ型福祉施設Ⅱ５・夜減・未減</t>
  </si>
  <si>
    <t>経地ユ型福祉施設身体拘束廃止未実施減算Ⅰ１</t>
  </si>
  <si>
    <t>経地ユ型福祉施設身体拘束廃止未実施減算Ⅰ２</t>
  </si>
  <si>
    <t>経地ユ型福祉施設身体拘束廃止未実施減算Ⅰ３</t>
  </si>
  <si>
    <t>経地ユ型福祉施設身体拘束廃止未実施減算Ⅰ４</t>
  </si>
  <si>
    <t>経地ユ型福祉施設身体拘束廃止未実施減算Ⅰ５</t>
  </si>
  <si>
    <t>経地ユ型福祉施設身体拘束廃止未実施減算Ⅱ１</t>
  </si>
  <si>
    <t>経地ユ型福祉施設身体拘束廃止未実施減算Ⅱ２</t>
  </si>
  <si>
    <t>経地ユ型福祉施設身体拘束廃止未実施減算Ⅱ３</t>
  </si>
  <si>
    <t>経地ユ型福祉施設身体拘束廃止未実施減算Ⅱ４</t>
  </si>
  <si>
    <t>経地ユ型福祉施設身体拘束廃止未実施減算Ⅱ５</t>
  </si>
  <si>
    <t>ニ　経過的ユニット型地域密着型介護老人福祉施設入所者生活介護費</t>
    <rPh sb="9" eb="10">
      <t>カタ</t>
    </rPh>
    <rPh sb="10" eb="12">
      <t>チイキ</t>
    </rPh>
    <rPh sb="12" eb="14">
      <t>ミッチャク</t>
    </rPh>
    <rPh sb="14" eb="15">
      <t>カタ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</si>
  <si>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経過的ユニット型地域密着型介護老人福祉施設入所者生活介護費（Ⅰ）</t>
    <rPh sb="8" eb="10">
      <t>チイキ</t>
    </rPh>
    <phoneticPr fontId="8"/>
  </si>
  <si>
    <t>経過的ユニット型地域密着型介護老人福祉施設入所者生活介護費（Ⅱ）</t>
    <rPh sb="8" eb="10">
      <t>チイキ</t>
    </rPh>
    <phoneticPr fontId="8"/>
  </si>
  <si>
    <t>経地ユ型福祉施設Ⅰ１・定超</t>
  </si>
  <si>
    <t>経地ユ型福祉施設Ⅰ１・定超・未</t>
  </si>
  <si>
    <t>経地ユ型福祉施設Ⅰ１・夜・定超</t>
  </si>
  <si>
    <t>経地ユ型福祉施設Ⅰ１・夜・定超・未</t>
  </si>
  <si>
    <t>経地ユ型福祉施設Ⅰ２・定超</t>
  </si>
  <si>
    <t>経地ユ型福祉施設Ⅰ２・定超・未</t>
  </si>
  <si>
    <t>経地ユ型福祉施設Ⅰ２・夜・定超</t>
  </si>
  <si>
    <t>経地ユ型福祉施設Ⅰ２・夜・定超・未</t>
  </si>
  <si>
    <t>経地ユ型福祉施設Ⅰ３・定超</t>
  </si>
  <si>
    <t>経地ユ型福祉施設Ⅰ３・定超・未</t>
  </si>
  <si>
    <t>経地ユ型福祉施設Ⅰ３・夜・定超</t>
  </si>
  <si>
    <t>経地ユ型福祉施設Ⅰ３・夜・定超・未</t>
  </si>
  <si>
    <t>経地ユ型福祉施設Ⅰ４・定超</t>
  </si>
  <si>
    <t>経地ユ型福祉施設Ⅰ４・定超・未</t>
  </si>
  <si>
    <t>経地ユ型福祉施設Ⅰ４・夜・定超</t>
  </si>
  <si>
    <t>経地ユ型福祉施設Ⅰ４・夜・定超・未</t>
  </si>
  <si>
    <t>経地ユ型福祉施設Ⅰ５・定超</t>
  </si>
  <si>
    <t>経地ユ型福祉施設Ⅰ５・定超・未</t>
  </si>
  <si>
    <t>経地ユ型福祉施設Ⅰ５・夜・定超</t>
  </si>
  <si>
    <t>経地ユ型福祉施設Ⅰ５・夜・定超・未</t>
  </si>
  <si>
    <t>経地ユ型福祉施設Ⅱ１・定超</t>
  </si>
  <si>
    <t>経地ユ型福祉施設Ⅱ１・定超・未</t>
  </si>
  <si>
    <t>経地ユ型福祉施設Ⅱ１・夜・定超</t>
  </si>
  <si>
    <t>経地ユ型福祉施設Ⅱ１・夜・定超・未</t>
  </si>
  <si>
    <t>経地ユ型福祉施設Ⅱ２・定超</t>
  </si>
  <si>
    <t>経地ユ型福祉施設Ⅱ２・定超・未</t>
  </si>
  <si>
    <t>経地ユ型福祉施設Ⅱ２・夜・定超</t>
  </si>
  <si>
    <t>経地ユ型福祉施設Ⅱ２・夜・定超・未</t>
  </si>
  <si>
    <t>経地ユ型福祉施設Ⅱ３・定超</t>
  </si>
  <si>
    <t>経地ユ型福祉施設Ⅱ３・定超・未</t>
  </si>
  <si>
    <t>経地ユ型福祉施設Ⅱ３・夜・定超</t>
  </si>
  <si>
    <t>経地ユ型福祉施設Ⅱ３・夜・定超・未</t>
  </si>
  <si>
    <t>経地ユ型福祉施設Ⅱ４・定超</t>
  </si>
  <si>
    <t>経地ユ型福祉施設Ⅱ４・定超・未</t>
  </si>
  <si>
    <t>経地ユ型福祉施設Ⅱ４・夜・定超</t>
  </si>
  <si>
    <t>経地ユ型福祉施設Ⅱ４・夜・定超・未</t>
  </si>
  <si>
    <t>経地ユ型福祉施設Ⅱ５・定超</t>
  </si>
  <si>
    <t>経地ユ型福祉施設Ⅱ５・定超・未</t>
  </si>
  <si>
    <t>経地ユ型福祉施設Ⅱ５・夜・定超</t>
  </si>
  <si>
    <t>経地ユ型福祉施設Ⅱ５・夜・定超・未</t>
  </si>
  <si>
    <t>二　経過的ユニット型地域密着型介護老人福祉施設入所者生活介護費</t>
    <rPh sb="0" eb="1">
      <t>ニ</t>
    </rPh>
    <rPh sb="9" eb="10">
      <t>カタ</t>
    </rPh>
    <rPh sb="10" eb="12">
      <t>チイキ</t>
    </rPh>
    <rPh sb="12" eb="14">
      <t>ミッチャク</t>
    </rPh>
    <rPh sb="14" eb="15">
      <t>カタ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</si>
  <si>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経地ユ型福祉施設Ⅰ１・人欠</t>
  </si>
  <si>
    <t>経地ユ型福祉施設Ⅰ１・人欠・未</t>
  </si>
  <si>
    <t>経地ユ型福祉施設Ⅰ１・夜・人欠</t>
  </si>
  <si>
    <t>経地ユ型福祉施設Ⅰ１・夜・人欠・未</t>
  </si>
  <si>
    <t>経地ユ型福祉施設Ⅰ２・人欠</t>
  </si>
  <si>
    <t>経地ユ型福祉施設Ⅰ２・人欠・未</t>
  </si>
  <si>
    <t>経地ユ型福祉施設Ⅰ２・夜・人欠</t>
  </si>
  <si>
    <t>経地ユ型福祉施設Ⅰ２・夜・人欠・未</t>
  </si>
  <si>
    <t>経地ユ型福祉施設Ⅰ３・人欠</t>
  </si>
  <si>
    <t>経地ユ型福祉施設Ⅰ３・人欠・未</t>
  </si>
  <si>
    <t>経地ユ型福祉施設Ⅰ３・夜・人欠</t>
  </si>
  <si>
    <t>経地ユ型福祉施設Ⅰ３・夜・人欠・未</t>
  </si>
  <si>
    <t>経地ユ型福祉施設Ⅰ４・人欠</t>
  </si>
  <si>
    <t>経地ユ型福祉施設Ⅰ４・人欠・未</t>
  </si>
  <si>
    <t>経地ユ型福祉施設Ⅰ４・夜・人欠</t>
  </si>
  <si>
    <t>経地ユ型福祉施設Ⅰ４・夜・人欠・未</t>
  </si>
  <si>
    <t>経地ユ型福祉施設Ⅰ５・人欠</t>
  </si>
  <si>
    <t>経地ユ型福祉施設Ⅰ５・人欠・未</t>
  </si>
  <si>
    <t>経地ユ型福祉施設Ⅰ５・夜・人欠</t>
  </si>
  <si>
    <t>経地ユ型福祉施設Ⅰ５・夜・人欠・未</t>
  </si>
  <si>
    <t>経地ユ型福祉施設Ⅱ１・人欠</t>
  </si>
  <si>
    <t>経地ユ型福祉施設Ⅱ１・人欠・未</t>
  </si>
  <si>
    <t>経地ユ型福祉施設Ⅱ１・夜・人欠</t>
  </si>
  <si>
    <t>経地ユ型福祉施設Ⅱ１・夜・人欠・未</t>
  </si>
  <si>
    <t>経地ユ型福祉施設Ⅱ２・人欠</t>
  </si>
  <si>
    <t>経地ユ型福祉施設Ⅱ２・人欠・未</t>
  </si>
  <si>
    <t>経地ユ型福祉施設Ⅱ２・夜・人欠</t>
  </si>
  <si>
    <t>経地ユ型福祉施設Ⅱ２・夜・人欠・未</t>
  </si>
  <si>
    <t>経地ユ型福祉施設Ⅱ３・人欠</t>
  </si>
  <si>
    <t>経地ユ型福祉施設Ⅱ３・人欠・未</t>
  </si>
  <si>
    <t>経地ユ型福祉施設Ⅱ３・夜・人欠</t>
  </si>
  <si>
    <t>経地ユ型福祉施設Ⅱ３・夜・人欠・未</t>
  </si>
  <si>
    <t>経地ユ型福祉施設Ⅱ４・人欠</t>
  </si>
  <si>
    <t>経地ユ型福祉施設Ⅱ４・人欠・未</t>
  </si>
  <si>
    <t>経地ユ型福祉施設Ⅱ４・夜・人欠</t>
  </si>
  <si>
    <t>経地ユ型福祉施設Ⅱ４・夜・人欠・未</t>
  </si>
  <si>
    <t>経地ユ型福祉施設Ⅱ５・人欠</t>
  </si>
  <si>
    <t>経地ユ型福祉施設Ⅱ５・人欠・未</t>
  </si>
  <si>
    <t>経地ユ型福祉施設Ⅱ５・夜・人欠</t>
  </si>
  <si>
    <t>経地ユ型福祉施設Ⅱ５・夜・人欠・未</t>
  </si>
  <si>
    <t>地域通所介護中山間地域等提供加算１</t>
    <rPh sb="4" eb="6">
      <t>カイゴ</t>
    </rPh>
    <rPh sb="6" eb="7">
      <t>チュウ</t>
    </rPh>
    <rPh sb="7" eb="9">
      <t>ヤマアイ</t>
    </rPh>
    <rPh sb="9" eb="12">
      <t>チイキナド</t>
    </rPh>
    <rPh sb="12" eb="14">
      <t>テイキョウ</t>
    </rPh>
    <rPh sb="14" eb="16">
      <t>カサン</t>
    </rPh>
    <phoneticPr fontId="8"/>
  </si>
  <si>
    <t>　ロを算定する場合</t>
    <rPh sb="3" eb="5">
      <t>サンテイ</t>
    </rPh>
    <rPh sb="7" eb="9">
      <t>バアイ</t>
    </rPh>
    <phoneticPr fontId="8"/>
  </si>
  <si>
    <t>　生活機能向上連携加算（Ⅰ）（原則３月に１回を限度）</t>
    <rPh sb="15" eb="17">
      <t>ゲンソク</t>
    </rPh>
    <phoneticPr fontId="9"/>
  </si>
  <si>
    <t>生活機能向上連携加算（Ⅰ）（原則３月に１回を限度）</t>
    <rPh sb="14" eb="16">
      <t>ゲンソク</t>
    </rPh>
    <phoneticPr fontId="9"/>
  </si>
  <si>
    <t>Ⅲ　特定入所者介護サービス費（地域密着型）サービスコード</t>
    <rPh sb="2" eb="4">
      <t>トクテイ</t>
    </rPh>
    <rPh sb="4" eb="7">
      <t>ニュウショシャ</t>
    </rPh>
    <rPh sb="7" eb="9">
      <t>カイゴ</t>
    </rPh>
    <rPh sb="13" eb="14">
      <t>ヒ</t>
    </rPh>
    <rPh sb="15" eb="17">
      <t>チイキ</t>
    </rPh>
    <rPh sb="17" eb="20">
      <t>ミッチャクガタ</t>
    </rPh>
    <phoneticPr fontId="8"/>
  </si>
  <si>
    <t>基本夜間対応型訪問介護費（Ⅰ）
市町村独自加算
（市町村が定める単位数を算定）</t>
    <rPh sb="0" eb="2">
      <t>キホン</t>
    </rPh>
    <rPh sb="16" eb="19">
      <t>シチョウソン</t>
    </rPh>
    <rPh sb="19" eb="21">
      <t>ドクジ</t>
    </rPh>
    <rPh sb="21" eb="23">
      <t>カサン</t>
    </rPh>
    <rPh sb="25" eb="28">
      <t>シチョウソン</t>
    </rPh>
    <rPh sb="29" eb="30">
      <t>サダ</t>
    </rPh>
    <rPh sb="32" eb="35">
      <t>タンイスウ</t>
    </rPh>
    <rPh sb="36" eb="38">
      <t>サンテイ</t>
    </rPh>
    <phoneticPr fontId="8"/>
  </si>
  <si>
    <t xml:space="preserve"> 　　 ２の２  地域密着型通所介護サービスコード表</t>
    <rPh sb="9" eb="11">
      <t>チイキ</t>
    </rPh>
    <rPh sb="11" eb="13">
      <t>ミッチャク</t>
    </rPh>
    <rPh sb="13" eb="14">
      <t>カタ</t>
    </rPh>
    <rPh sb="14" eb="16">
      <t>ツウショ</t>
    </rPh>
    <rPh sb="16" eb="18">
      <t>カイゴ</t>
    </rPh>
    <phoneticPr fontId="8"/>
  </si>
  <si>
    <t>基本夜間対応型訪問介護費（Ⅰ）
市町村独自加算
（市町村が定める単位数を算定）</t>
    <rPh sb="0" eb="2">
      <t>キホン</t>
    </rPh>
    <rPh sb="16" eb="19">
      <t>シチョウソン</t>
    </rPh>
    <rPh sb="19" eb="21">
      <t>ドクジ</t>
    </rPh>
    <rPh sb="21" eb="23">
      <t>カサン</t>
    </rPh>
    <phoneticPr fontId="8"/>
  </si>
  <si>
    <t>定期巡回総合マネジメント体制加算Ⅰ</t>
    <rPh sb="4" eb="6">
      <t>ソウゴウ</t>
    </rPh>
    <rPh sb="12" eb="14">
      <t>タイセイ</t>
    </rPh>
    <rPh sb="14" eb="16">
      <t>カサン</t>
    </rPh>
    <phoneticPr fontId="8"/>
  </si>
  <si>
    <t>定期巡回総合マネジメント体制加算Ⅱ</t>
    <rPh sb="4" eb="6">
      <t>ソウゴウ</t>
    </rPh>
    <rPh sb="12" eb="14">
      <t>タイセイ</t>
    </rPh>
    <rPh sb="14" eb="16">
      <t>カサン</t>
    </rPh>
    <phoneticPr fontId="8"/>
  </si>
  <si>
    <t>ハ　短期利用療養通所介護費</t>
    <rPh sb="2" eb="6">
      <t>タンキリヨウ</t>
    </rPh>
    <phoneticPr fontId="8"/>
  </si>
  <si>
    <t>地域短期利用療養通所介護</t>
    <rPh sb="2" eb="6">
      <t>タンキリヨウ</t>
    </rPh>
    <rPh sb="6" eb="8">
      <t>リョウヨウ</t>
    </rPh>
    <rPh sb="10" eb="12">
      <t>カイゴ</t>
    </rPh>
    <phoneticPr fontId="8"/>
  </si>
  <si>
    <t>1月につき</t>
  </si>
  <si>
    <t>小規模多機能型認知症加算Ⅲ</t>
    <rPh sb="7" eb="9">
      <t>ニンチ</t>
    </rPh>
    <rPh sb="9" eb="10">
      <t>ショウ</t>
    </rPh>
    <rPh sb="10" eb="12">
      <t>カサン</t>
    </rPh>
    <phoneticPr fontId="8"/>
  </si>
  <si>
    <t>小規模多機能型認知症加算Ⅳ</t>
    <rPh sb="7" eb="10">
      <t>ニンチショウ</t>
    </rPh>
    <rPh sb="10" eb="12">
      <t>カサン</t>
    </rPh>
    <phoneticPr fontId="8"/>
  </si>
  <si>
    <t>(3) 認知症加算（Ⅲ）</t>
    <phoneticPr fontId="8"/>
  </si>
  <si>
    <t>(4) 認知症加算（Ⅳ）</t>
    <phoneticPr fontId="8"/>
  </si>
  <si>
    <t>認知症対応型医療連携体制加算Ⅰ１</t>
    <rPh sb="3" eb="5">
      <t>タイオウ</t>
    </rPh>
    <rPh sb="5" eb="6">
      <t>カタ</t>
    </rPh>
    <rPh sb="6" eb="8">
      <t>イリョウ</t>
    </rPh>
    <rPh sb="8" eb="10">
      <t>レンケイ</t>
    </rPh>
    <rPh sb="10" eb="12">
      <t>タイセイ</t>
    </rPh>
    <rPh sb="12" eb="14">
      <t>カサン</t>
    </rPh>
    <phoneticPr fontId="8"/>
  </si>
  <si>
    <t>看護小規模緊急時対応加算</t>
    <rPh sb="8" eb="10">
      <t>タイオウ</t>
    </rPh>
    <phoneticPr fontId="8"/>
  </si>
  <si>
    <t>ヲ　緊急時対応加算</t>
    <rPh sb="2" eb="5">
      <t>キンキュウジ</t>
    </rPh>
    <rPh sb="5" eb="7">
      <t>タイオウ</t>
    </rPh>
    <rPh sb="7" eb="9">
      <t>カサン</t>
    </rPh>
    <phoneticPr fontId="8"/>
  </si>
  <si>
    <t>短期共同生活医療連携体制加算Ⅰ１</t>
    <rPh sb="0" eb="2">
      <t>タンキ</t>
    </rPh>
    <rPh sb="2" eb="4">
      <t>キョウドウ</t>
    </rPh>
    <rPh sb="4" eb="6">
      <t>セイカツ</t>
    </rPh>
    <rPh sb="6" eb="8">
      <t>イリョウ</t>
    </rPh>
    <rPh sb="8" eb="10">
      <t>レンケイ</t>
    </rPh>
    <rPh sb="10" eb="12">
      <t>タイセイ</t>
    </rPh>
    <rPh sb="12" eb="14">
      <t>カサン</t>
    </rPh>
    <phoneticPr fontId="8"/>
  </si>
  <si>
    <t>地福祉施設配置医師緊急時対応加算２</t>
    <rPh sb="0" eb="1">
      <t>チ</t>
    </rPh>
    <rPh sb="1" eb="3">
      <t>フクシ</t>
    </rPh>
    <rPh sb="3" eb="5">
      <t>シセツ</t>
    </rPh>
    <rPh sb="5" eb="7">
      <t>ハイチ</t>
    </rPh>
    <rPh sb="7" eb="9">
      <t>イシ</t>
    </rPh>
    <rPh sb="9" eb="11">
      <t>キンキュウ</t>
    </rPh>
    <rPh sb="11" eb="12">
      <t>ジ</t>
    </rPh>
    <rPh sb="12" eb="14">
      <t>タイオウ</t>
    </rPh>
    <rPh sb="14" eb="16">
      <t>カサン</t>
    </rPh>
    <phoneticPr fontId="8"/>
  </si>
  <si>
    <t>地福祉施設配置医師緊急時対応加算３</t>
    <rPh sb="0" eb="1">
      <t>チ</t>
    </rPh>
    <rPh sb="1" eb="3">
      <t>フクシ</t>
    </rPh>
    <rPh sb="3" eb="5">
      <t>シセツ</t>
    </rPh>
    <rPh sb="5" eb="7">
      <t>ハイチ</t>
    </rPh>
    <rPh sb="7" eb="9">
      <t>イシ</t>
    </rPh>
    <rPh sb="9" eb="11">
      <t>キンキュウ</t>
    </rPh>
    <rPh sb="12" eb="14">
      <t>タイオウ</t>
    </rPh>
    <rPh sb="14" eb="16">
      <t>カサン</t>
    </rPh>
    <phoneticPr fontId="8"/>
  </si>
  <si>
    <t>(1)配置医師の勤務時間外の場合</t>
    <rPh sb="3" eb="7">
      <t>ハイチイシ</t>
    </rPh>
    <rPh sb="8" eb="13">
      <t>キンムジカンガイ</t>
    </rPh>
    <rPh sb="14" eb="16">
      <t>バアイ</t>
    </rPh>
    <phoneticPr fontId="8"/>
  </si>
  <si>
    <t>単位加算</t>
    <phoneticPr fontId="8"/>
  </si>
  <si>
    <t>看護小規模遠隔死亡診断補助加算</t>
    <rPh sb="0" eb="5">
      <t>カンゴショウキボ</t>
    </rPh>
    <phoneticPr fontId="8"/>
  </si>
  <si>
    <t>単位加算</t>
    <rPh sb="0" eb="4">
      <t>タンイカサン</t>
    </rPh>
    <phoneticPr fontId="8"/>
  </si>
  <si>
    <t>合成</t>
    <phoneticPr fontId="8"/>
  </si>
  <si>
    <t>算定</t>
    <phoneticPr fontId="8"/>
  </si>
  <si>
    <t>認知症共同生活介護Ⅰ１</t>
    <phoneticPr fontId="8"/>
  </si>
  <si>
    <t>イ  認知症対応型共同生活介護費</t>
    <phoneticPr fontId="8"/>
  </si>
  <si>
    <t>(1) 認知症対応型共同生活介護費（Ⅰ）</t>
    <phoneticPr fontId="8"/>
  </si>
  <si>
    <t>要介護１</t>
    <phoneticPr fontId="8"/>
  </si>
  <si>
    <t>1日につき</t>
    <phoneticPr fontId="8"/>
  </si>
  <si>
    <t>×</t>
    <phoneticPr fontId="8"/>
  </si>
  <si>
    <t>認知症共同生活介護Ⅰ２</t>
    <phoneticPr fontId="8"/>
  </si>
  <si>
    <t>要介護２</t>
    <phoneticPr fontId="8"/>
  </si>
  <si>
    <t>要介護３</t>
    <phoneticPr fontId="8"/>
  </si>
  <si>
    <t>要介護４</t>
    <phoneticPr fontId="8"/>
  </si>
  <si>
    <t>要介護５</t>
    <phoneticPr fontId="8"/>
  </si>
  <si>
    <t>認知症共同生活介護Ⅰ５・夜減</t>
    <phoneticPr fontId="8"/>
  </si>
  <si>
    <t>(2) 認知症対応型共同生活介護費（Ⅱ）</t>
    <phoneticPr fontId="8"/>
  </si>
  <si>
    <t>認知症対応型身体拘束廃止未実施減算Ⅰ１</t>
    <phoneticPr fontId="8"/>
  </si>
  <si>
    <t>認知症対応型共同生活介護費（Ⅰ）</t>
    <phoneticPr fontId="8"/>
  </si>
  <si>
    <t>認知症対応型身体拘束廃止未実施減算Ⅰ２</t>
    <phoneticPr fontId="8"/>
  </si>
  <si>
    <t>認知症対応型身体拘束廃止未実施減算Ⅱ１</t>
    <phoneticPr fontId="8"/>
  </si>
  <si>
    <t>認知症対応型共同生活介護費（Ⅱ）</t>
    <phoneticPr fontId="8"/>
  </si>
  <si>
    <t>認知症対応型身体拘束廃止未実施減算Ⅱ２</t>
    <phoneticPr fontId="8"/>
  </si>
  <si>
    <t>認知症対応型３ユニット夜勤職員２人以上の場合の減算</t>
    <phoneticPr fontId="8"/>
  </si>
  <si>
    <t>３ユニットで夜勤を行う職員の員数を２人以上とする場合</t>
    <phoneticPr fontId="8"/>
  </si>
  <si>
    <t>夜間支援体制加算</t>
    <phoneticPr fontId="8"/>
  </si>
  <si>
    <t>夜間支援体制加算（Ⅰ）</t>
    <phoneticPr fontId="8"/>
  </si>
  <si>
    <t>夜間支援体制加算（Ⅱ）</t>
    <phoneticPr fontId="8"/>
  </si>
  <si>
    <t>若年性認知症利用者受入加算</t>
    <phoneticPr fontId="8"/>
  </si>
  <si>
    <t>業務継続計画未策定減算</t>
  </si>
  <si>
    <t>高齢者虐待防止措置未実施減算</t>
  </si>
  <si>
    <t>認知症対応型入院時費用</t>
    <phoneticPr fontId="8"/>
  </si>
  <si>
    <t>認知症対応型看取り介護加算１</t>
    <phoneticPr fontId="8"/>
  </si>
  <si>
    <t>看取り介護加算</t>
    <phoneticPr fontId="8"/>
  </si>
  <si>
    <t>(1)死亡日以前31日以上45日以下</t>
    <phoneticPr fontId="8"/>
  </si>
  <si>
    <t>認知症対応型初期加算</t>
    <phoneticPr fontId="8"/>
  </si>
  <si>
    <t>ハ  初期加算（入居日から３０日以内の期間）</t>
    <phoneticPr fontId="8"/>
  </si>
  <si>
    <t>(1) 医療連携体制加算Ⅰ（イ）</t>
    <phoneticPr fontId="8"/>
  </si>
  <si>
    <t>認知症対応型医療連携体制加算Ⅰ２</t>
    <phoneticPr fontId="8"/>
  </si>
  <si>
    <t>(2) 医療連携体制加算Ⅰ（ロ）</t>
    <phoneticPr fontId="8"/>
  </si>
  <si>
    <t>認知症対応型医療連携体制加算Ⅰ３</t>
    <phoneticPr fontId="8"/>
  </si>
  <si>
    <t>(3) 医療連携体制加算Ⅰ（ハ）</t>
    <phoneticPr fontId="8"/>
  </si>
  <si>
    <t>認知症対応型医療連携体制加算Ⅱ</t>
    <phoneticPr fontId="8"/>
  </si>
  <si>
    <t>(4) 医療連携体制加算Ⅱ</t>
    <phoneticPr fontId="8"/>
  </si>
  <si>
    <t>ヘ　認知症専門ケア加算</t>
    <phoneticPr fontId="8"/>
  </si>
  <si>
    <t>(1) 認知症専門ケア加算（Ⅰ）</t>
    <phoneticPr fontId="8"/>
  </si>
  <si>
    <t>(2) 認知症専門ケア加算（Ⅱ）</t>
    <phoneticPr fontId="8"/>
  </si>
  <si>
    <t>認知症対応型生活機能向上連携加算Ⅰ</t>
    <phoneticPr fontId="8"/>
  </si>
  <si>
    <t>チ　生活機能向上連携加算</t>
    <phoneticPr fontId="8"/>
  </si>
  <si>
    <t>(1) 生活機能向上連携加算（Ⅰ）</t>
    <phoneticPr fontId="8"/>
  </si>
  <si>
    <t>認知症対応型生活機能向上連携加算Ⅱ</t>
    <phoneticPr fontId="8"/>
  </si>
  <si>
    <t>(2) 生活機能向上連携加算（Ⅱ）</t>
    <phoneticPr fontId="8"/>
  </si>
  <si>
    <t>リ　栄養管理体制加算</t>
    <phoneticPr fontId="8"/>
  </si>
  <si>
    <t>認知症対応型口腔衛生管理体制加算</t>
    <phoneticPr fontId="8"/>
  </si>
  <si>
    <t>ヌ　口腔衛生管理体制加算</t>
    <phoneticPr fontId="8"/>
  </si>
  <si>
    <t>認知症対応型口腔栄養スクリーニング加算</t>
    <phoneticPr fontId="8"/>
  </si>
  <si>
    <t>ル　口腔・栄養スクリーニング加算（６月に１回を限度）</t>
    <rPh sb="2" eb="4">
      <t>コウクウ</t>
    </rPh>
    <phoneticPr fontId="8"/>
  </si>
  <si>
    <t>認知症対応型科学的介護推進体制加算</t>
    <phoneticPr fontId="8"/>
  </si>
  <si>
    <t>ヲ　科学的介護推進体制加算</t>
    <phoneticPr fontId="8"/>
  </si>
  <si>
    <t>1月につき</t>
    <phoneticPr fontId="8"/>
  </si>
  <si>
    <t>認知症対応型生産性向上推進体制加算Ⅰ</t>
    <phoneticPr fontId="8"/>
  </si>
  <si>
    <t>（１）　生産性向上推進体制加算（Ⅰ）</t>
  </si>
  <si>
    <t>認知症対応型生産性向上推進体制加算Ⅱ</t>
    <phoneticPr fontId="8"/>
  </si>
  <si>
    <t>(1) サービス提供体制強化加算（Ⅰ）</t>
    <phoneticPr fontId="8"/>
  </si>
  <si>
    <t>(2) サービス提供体制強化加算（Ⅱ）</t>
    <phoneticPr fontId="8"/>
  </si>
  <si>
    <t>(3) サービス提供体制強化加算（Ⅲ）</t>
    <phoneticPr fontId="8"/>
  </si>
  <si>
    <t>認知症対応型処遇改善加算Ⅳ</t>
    <rPh sb="6" eb="8">
      <t>ショグウ</t>
    </rPh>
    <rPh sb="8" eb="10">
      <t>カイゼン</t>
    </rPh>
    <rPh sb="10" eb="12">
      <t>カサン</t>
    </rPh>
    <phoneticPr fontId="8"/>
  </si>
  <si>
    <t>定員超過の場合</t>
    <phoneticPr fontId="8"/>
  </si>
  <si>
    <t>合成</t>
    <phoneticPr fontId="8"/>
  </si>
  <si>
    <t>算定</t>
    <phoneticPr fontId="8"/>
  </si>
  <si>
    <t>イ  認知症対応型共同生活介護費</t>
    <phoneticPr fontId="8"/>
  </si>
  <si>
    <t>(1) 認知症対応型共同生活介護費（Ⅰ）</t>
    <phoneticPr fontId="8"/>
  </si>
  <si>
    <t>要介護１</t>
    <phoneticPr fontId="8"/>
  </si>
  <si>
    <t>×</t>
    <phoneticPr fontId="8"/>
  </si>
  <si>
    <t>要介護２</t>
    <phoneticPr fontId="8"/>
  </si>
  <si>
    <t>要介護３</t>
    <phoneticPr fontId="8"/>
  </si>
  <si>
    <t>要介護４</t>
    <phoneticPr fontId="8"/>
  </si>
  <si>
    <t>要介護５</t>
    <phoneticPr fontId="8"/>
  </si>
  <si>
    <t>認知症共同生活介護Ⅱ１・超</t>
    <phoneticPr fontId="8"/>
  </si>
  <si>
    <t>認知症共同生活介護Ⅱ１・夜減・超</t>
    <phoneticPr fontId="8"/>
  </si>
  <si>
    <t>介護従業者が欠員の場合</t>
    <phoneticPr fontId="8"/>
  </si>
  <si>
    <t>認知症共同生活介護Ⅱ１・夜減・欠</t>
    <phoneticPr fontId="8"/>
  </si>
  <si>
    <t>ロ  短期利用認知症対応型共同生活介護費</t>
    <phoneticPr fontId="8"/>
  </si>
  <si>
    <t>(1) 短期利用認知症対応型共同生活介護費（Ⅰ）</t>
    <phoneticPr fontId="8"/>
  </si>
  <si>
    <t>(2) 短期利用認知症対応型共同生活介護費（Ⅱ）</t>
    <phoneticPr fontId="8"/>
  </si>
  <si>
    <t>短期共同生活３ユニット夜勤職員２人以上の場合の減算</t>
    <phoneticPr fontId="8"/>
  </si>
  <si>
    <t>短期利用認知症対応型共同生活介護費（Ⅱ）</t>
    <phoneticPr fontId="8"/>
  </si>
  <si>
    <t>短期共同生活医療連携体制加算Ⅰ２</t>
    <phoneticPr fontId="8"/>
  </si>
  <si>
    <t>短期共同生活医療連携体制加算Ⅰ３</t>
    <phoneticPr fontId="8"/>
  </si>
  <si>
    <t>短期共同生活医療連携体制加算Ⅱ</t>
    <phoneticPr fontId="8"/>
  </si>
  <si>
    <t>短期共同生活生活機能向上連携加算Ⅰ</t>
    <phoneticPr fontId="8"/>
  </si>
  <si>
    <t>短期共同生活生活機能向上連携加算Ⅱ</t>
    <phoneticPr fontId="8"/>
  </si>
  <si>
    <t>短期共同生活生産性向上推進体制加算Ⅰ</t>
    <rPh sb="0" eb="6">
      <t>タンキキョウドウセイカツ</t>
    </rPh>
    <phoneticPr fontId="8"/>
  </si>
  <si>
    <t>短期共同生活生産性向上推進体制加算Ⅱ</t>
    <rPh sb="0" eb="6">
      <t>タンキキョウドウセイカツ</t>
    </rPh>
    <phoneticPr fontId="8"/>
  </si>
  <si>
    <t>短期共同生活処遇改善加算Ⅳ</t>
    <rPh sb="6" eb="8">
      <t>ショグウ</t>
    </rPh>
    <rPh sb="8" eb="10">
      <t>カイゼン</t>
    </rPh>
    <rPh sb="10" eb="12">
      <t>カサン</t>
    </rPh>
    <phoneticPr fontId="8"/>
  </si>
  <si>
    <t>ロ  短期利用認知症対応型共同生活介護費</t>
    <phoneticPr fontId="8"/>
  </si>
  <si>
    <t>(1) 短期利用認知症対応型共同生活介護費（Ⅰ）</t>
    <phoneticPr fontId="8"/>
  </si>
  <si>
    <t>ロ  短期利用認知症対応型共同生活介護費</t>
    <phoneticPr fontId="8"/>
  </si>
  <si>
    <t>６  地域密着型特定施設入居者生活介護サービスコード表</t>
    <phoneticPr fontId="8"/>
  </si>
  <si>
    <t>合成</t>
    <phoneticPr fontId="8"/>
  </si>
  <si>
    <t>地域特定施設生活介護５</t>
    <phoneticPr fontId="8"/>
  </si>
  <si>
    <t>地域特定施設身体拘束廃止未実施減算１</t>
    <phoneticPr fontId="8"/>
  </si>
  <si>
    <t>地域密着型特定施設入居者生活介護費</t>
    <phoneticPr fontId="8"/>
  </si>
  <si>
    <t>地域特定施設入居継続支援加算Ⅰ</t>
    <phoneticPr fontId="8"/>
  </si>
  <si>
    <t>入居継続支援加算</t>
    <phoneticPr fontId="8"/>
  </si>
  <si>
    <t>入居継続支援加算（Ⅰ）</t>
    <phoneticPr fontId="8"/>
  </si>
  <si>
    <t>地域特定施設入居継続支援加算Ⅱ</t>
    <phoneticPr fontId="8"/>
  </si>
  <si>
    <t>入居継続支援加算（Ⅱ）</t>
    <phoneticPr fontId="8"/>
  </si>
  <si>
    <t>地域特定施設生活機能向上連携加算Ⅰ</t>
    <phoneticPr fontId="8"/>
  </si>
  <si>
    <t>生活機能向上連携加算</t>
    <phoneticPr fontId="8"/>
  </si>
  <si>
    <t>　生活機能向上連携加算（Ⅱ）</t>
    <phoneticPr fontId="8"/>
  </si>
  <si>
    <t>個別機能訓練加算を算定している場合</t>
    <phoneticPr fontId="8"/>
  </si>
  <si>
    <t>　</t>
    <phoneticPr fontId="8"/>
  </si>
  <si>
    <t>個別機能訓練加算</t>
    <phoneticPr fontId="8"/>
  </si>
  <si>
    <t>地域特定施設ＡＤＬ維持等加算Ⅰ</t>
    <phoneticPr fontId="8"/>
  </si>
  <si>
    <t>ＡＤＬ維持等加算</t>
    <phoneticPr fontId="8"/>
  </si>
  <si>
    <t>　ADL維持等加算（Ⅰ）</t>
    <phoneticPr fontId="8"/>
  </si>
  <si>
    <t>地域特定施設ＡＤＬ維持等加算Ⅱ</t>
    <phoneticPr fontId="8"/>
  </si>
  <si>
    <t>　ADL維持等加算（Ⅱ）</t>
    <phoneticPr fontId="8"/>
  </si>
  <si>
    <t>口腔衛生管理体制加算</t>
    <phoneticPr fontId="8"/>
  </si>
  <si>
    <t>地域特定施設看取り介護加算Ⅰ１</t>
    <phoneticPr fontId="8"/>
  </si>
  <si>
    <t>ニ 看取り介護加算</t>
    <phoneticPr fontId="8"/>
  </si>
  <si>
    <t>(1)看取り介護加算（Ⅰ）　　</t>
    <phoneticPr fontId="8"/>
  </si>
  <si>
    <t>地域特定施設看取り介護加算Ⅱ１</t>
    <phoneticPr fontId="8"/>
  </si>
  <si>
    <t>(2)看取り介護加算（Ⅱ）　　</t>
    <phoneticPr fontId="8"/>
  </si>
  <si>
    <t>(1) 認知症専門ケア加算（Ⅰ）　　</t>
    <phoneticPr fontId="8"/>
  </si>
  <si>
    <t>　 （イを算定する場合のみ算定）</t>
    <phoneticPr fontId="8"/>
  </si>
  <si>
    <t>(2) 認知症専門ケア加算（Ⅱ）　　</t>
    <phoneticPr fontId="8"/>
  </si>
  <si>
    <t>地域特定施設生産性向上推進体制加算Ⅰ</t>
    <rPh sb="0" eb="6">
      <t>チイキトクテイシセツ</t>
    </rPh>
    <rPh sb="6" eb="8">
      <t>セイサン</t>
    </rPh>
    <phoneticPr fontId="8"/>
  </si>
  <si>
    <t>地域特定施設生産性向上推進体制加算Ⅱ</t>
    <rPh sb="0" eb="6">
      <t>チイキトクテイシセツ</t>
    </rPh>
    <phoneticPr fontId="8"/>
  </si>
  <si>
    <t>(1)サービス提供体制強化加算（Ⅰ）</t>
    <phoneticPr fontId="8"/>
  </si>
  <si>
    <t>(2)サービス提供体制強化加算（Ⅱ）</t>
    <phoneticPr fontId="8"/>
  </si>
  <si>
    <t>(3)サービス提供体制強化加算（Ⅲ）</t>
    <phoneticPr fontId="8"/>
  </si>
  <si>
    <t>地域特定施設処遇改善加算Ⅳ</t>
    <rPh sb="6" eb="8">
      <t>ショグウ</t>
    </rPh>
    <rPh sb="8" eb="10">
      <t>カイゼン</t>
    </rPh>
    <rPh sb="10" eb="12">
      <t>カサン</t>
    </rPh>
    <phoneticPr fontId="8"/>
  </si>
  <si>
    <t>地域特定施設生活介護１・人欠</t>
    <phoneticPr fontId="8"/>
  </si>
  <si>
    <t>看護・介護職員が欠員の場合</t>
    <phoneticPr fontId="8"/>
  </si>
  <si>
    <t>短期地域特定施設生活介護１</t>
    <phoneticPr fontId="8"/>
  </si>
  <si>
    <t>短期地域特定施設生産性向上推進体制加算Ⅰ</t>
    <rPh sb="0" eb="2">
      <t>タンキ</t>
    </rPh>
    <rPh sb="2" eb="8">
      <t>チイキトクテイシセツ</t>
    </rPh>
    <rPh sb="8" eb="10">
      <t>セイサン</t>
    </rPh>
    <phoneticPr fontId="8"/>
  </si>
  <si>
    <t>短期地域特定施設生産性向上推進体制加算Ⅱ</t>
    <rPh sb="0" eb="2">
      <t>タンキ</t>
    </rPh>
    <rPh sb="2" eb="8">
      <t>チイキトクテイシセツ</t>
    </rPh>
    <phoneticPr fontId="8"/>
  </si>
  <si>
    <t>短期地域特定施設処遇改善加算Ⅳ</t>
    <rPh sb="8" eb="10">
      <t>ショグウ</t>
    </rPh>
    <rPh sb="10" eb="12">
      <t>カイゼン</t>
    </rPh>
    <rPh sb="12" eb="14">
      <t>カサン</t>
    </rPh>
    <phoneticPr fontId="8"/>
  </si>
  <si>
    <t>短期地域特定施設生活介護１・人欠</t>
    <phoneticPr fontId="8"/>
  </si>
  <si>
    <t>ロ 短期利用地域密着型特定施設入居者生活介護費</t>
    <phoneticPr fontId="8"/>
  </si>
  <si>
    <t>合成</t>
    <phoneticPr fontId="8"/>
  </si>
  <si>
    <t>算定</t>
    <phoneticPr fontId="8"/>
  </si>
  <si>
    <t>(1)</t>
    <phoneticPr fontId="8"/>
  </si>
  <si>
    <t>1日につき</t>
    <phoneticPr fontId="8"/>
  </si>
  <si>
    <t>地域密着型介護老人福祉施設入所者生活介護費(Ⅰ)</t>
    <phoneticPr fontId="8"/>
  </si>
  <si>
    <t>夜勤の勤務条件に関する基準を満たさない場合</t>
    <phoneticPr fontId="8"/>
  </si>
  <si>
    <t xml:space="preserve"> 要介護２</t>
    <phoneticPr fontId="8"/>
  </si>
  <si>
    <t>夜勤の勤務条件に関する基準を満たさない場合</t>
    <phoneticPr fontId="8"/>
  </si>
  <si>
    <t xml:space="preserve"> 要介護３</t>
    <phoneticPr fontId="8"/>
  </si>
  <si>
    <t>夜勤の勤務条件に関する基準を満たさない場合</t>
    <phoneticPr fontId="8"/>
  </si>
  <si>
    <t xml:space="preserve"> 要介護４</t>
    <phoneticPr fontId="8"/>
  </si>
  <si>
    <t xml:space="preserve"> 要介護５</t>
    <phoneticPr fontId="8"/>
  </si>
  <si>
    <t>(2)</t>
    <phoneticPr fontId="8"/>
  </si>
  <si>
    <t>地域密着型介護老人福祉施設入所者生活介護費(Ⅱ)</t>
    <phoneticPr fontId="8"/>
  </si>
  <si>
    <t xml:space="preserve"> 要介護２</t>
    <phoneticPr fontId="8"/>
  </si>
  <si>
    <t>＜多床室＞</t>
    <phoneticPr fontId="8"/>
  </si>
  <si>
    <t xml:space="preserve"> 要介護３</t>
    <phoneticPr fontId="8"/>
  </si>
  <si>
    <t>(1)</t>
    <phoneticPr fontId="8"/>
  </si>
  <si>
    <t>ユニット型地域密着型介護老人福祉施設入所者生活介護費</t>
    <phoneticPr fontId="8"/>
  </si>
  <si>
    <t>を満たさない場合</t>
    <phoneticPr fontId="8"/>
  </si>
  <si>
    <t>経過的ユニット型地域密着型介護老人福祉施設入所者生活介護費</t>
    <phoneticPr fontId="8"/>
  </si>
  <si>
    <t>地経福祉施設Ⅰ１</t>
    <phoneticPr fontId="8"/>
  </si>
  <si>
    <t>(１)</t>
    <phoneticPr fontId="8"/>
  </si>
  <si>
    <t>(２)</t>
    <phoneticPr fontId="8"/>
  </si>
  <si>
    <t>経過的ユニット型地域密着型介護老人福祉施設入所者生活介護費（Ⅰ）</t>
    <phoneticPr fontId="8"/>
  </si>
  <si>
    <t>経過的ユニット型地域密着型介護老人福祉施設入所者生活介護費（Ⅱ）</t>
    <phoneticPr fontId="8"/>
  </si>
  <si>
    <t>＜ユニット型個室的多床室＞</t>
    <phoneticPr fontId="8"/>
  </si>
  <si>
    <t>地福祉施設身体拘束廃止未実施減算Ⅰ１</t>
    <phoneticPr fontId="8"/>
  </si>
  <si>
    <t>身体拘束廃止未実施減算</t>
    <phoneticPr fontId="8"/>
  </si>
  <si>
    <t>地域密着型介護老人福祉施設入所者生活介護費</t>
    <phoneticPr fontId="8"/>
  </si>
  <si>
    <t>地域密着型介護老人福祉施設入所者生活介護費(Ⅰ)
＜従来型個室＞</t>
    <phoneticPr fontId="8"/>
  </si>
  <si>
    <t>地福祉施設身体拘束廃止未実施減算Ⅰ２</t>
    <phoneticPr fontId="8"/>
  </si>
  <si>
    <t>地福祉施設身体拘束廃止未実施減算Ⅰ３</t>
    <phoneticPr fontId="8"/>
  </si>
  <si>
    <t>地福祉施設身体拘束廃止未実施減算Ⅰ４</t>
    <phoneticPr fontId="8"/>
  </si>
  <si>
    <t>地福祉施設身体拘束廃止未実施減算Ⅰ５</t>
    <phoneticPr fontId="8"/>
  </si>
  <si>
    <t>地福祉施設身体拘束廃止未実施減算Ⅱ１</t>
    <phoneticPr fontId="8"/>
  </si>
  <si>
    <t>地域密着型介護老人福祉施設入所者生活介護費(Ⅱ)
＜多床室＞</t>
    <phoneticPr fontId="8"/>
  </si>
  <si>
    <t>地福祉施設身体拘束廃止未実施減算Ⅱ２</t>
    <phoneticPr fontId="8"/>
  </si>
  <si>
    <t>地福祉施設身体拘束廃止未実施減算Ⅱ３</t>
    <phoneticPr fontId="8"/>
  </si>
  <si>
    <t>地福祉施設身体拘束廃止未実施減算Ⅱ４</t>
    <phoneticPr fontId="8"/>
  </si>
  <si>
    <t>地福祉施設身体拘束廃止未実施減算Ⅱ５</t>
    <phoneticPr fontId="8"/>
  </si>
  <si>
    <t>ユニット型地域密着型介護老人福祉施設入所者生活介護費
＜ユニット型個室＞</t>
    <phoneticPr fontId="8"/>
  </si>
  <si>
    <t>経過的ユニット型地域密着型介護老人福祉施設入所者生活介護費
＜ユニット型個室的多床室＞</t>
    <phoneticPr fontId="8"/>
  </si>
  <si>
    <t>経過的地域密着型介護老人福祉施設入所者生活介護費</t>
    <phoneticPr fontId="8"/>
  </si>
  <si>
    <t>経過的地域密着型介護老人福祉施設入所者生活介護費(Ⅰ)
＜従来型個室＞</t>
    <phoneticPr fontId="8"/>
  </si>
  <si>
    <t>経過的地域密着型介護老人福祉施設入所者生活介護費(Ⅱ)
＜多床室＞</t>
    <phoneticPr fontId="8"/>
  </si>
  <si>
    <t>経過的ユニット型地域密着型介護老人福祉施設入所者生活介護費（Ⅰ）
＜ユニット型個室＞</t>
    <phoneticPr fontId="8"/>
  </si>
  <si>
    <t>経過的ユニット型地域密着型介護老人福祉施設入所者生活介護費（Ⅱ）
＜ユニット型個室的多床室＞</t>
    <phoneticPr fontId="8"/>
  </si>
  <si>
    <t>安全管理体制未実施減算</t>
    <phoneticPr fontId="8"/>
  </si>
  <si>
    <t>地福祉施設栄養管理基準減算</t>
    <phoneticPr fontId="8"/>
  </si>
  <si>
    <t>日常生活継続支援加算</t>
    <phoneticPr fontId="8"/>
  </si>
  <si>
    <t>イを算定する場合</t>
    <phoneticPr fontId="8"/>
  </si>
  <si>
    <t>ハを算定する場合</t>
    <phoneticPr fontId="8"/>
  </si>
  <si>
    <t>ロを算定する場合</t>
    <phoneticPr fontId="8"/>
  </si>
  <si>
    <t>ニを算定する場合</t>
    <phoneticPr fontId="8"/>
  </si>
  <si>
    <t>準ユニットケア加算</t>
    <phoneticPr fontId="8"/>
  </si>
  <si>
    <t>生活機能向上連携加算（Ⅱ）</t>
    <phoneticPr fontId="8"/>
  </si>
  <si>
    <t>地福祉施設ＡＤＬ維持等加算Ⅰ</t>
    <phoneticPr fontId="8"/>
  </si>
  <si>
    <t>ADL維持等加算（Ⅰ）</t>
    <phoneticPr fontId="8"/>
  </si>
  <si>
    <t>地福祉施設ＡＤＬ維持等加算Ⅱ</t>
    <phoneticPr fontId="8"/>
  </si>
  <si>
    <t>ADL維持等加算（Ⅱ）</t>
    <phoneticPr fontId="8"/>
  </si>
  <si>
    <t>障害者生活支援体制加算（Ⅰ）</t>
    <phoneticPr fontId="8"/>
  </si>
  <si>
    <t>障害者生活支援体制加算（Ⅱ）</t>
    <phoneticPr fontId="8"/>
  </si>
  <si>
    <t>単位</t>
    <phoneticPr fontId="8"/>
  </si>
  <si>
    <t>居宅における外泊を認め、介護老人福祉施設により提供される在宅サービスを利用した場合</t>
    <phoneticPr fontId="8"/>
  </si>
  <si>
    <t>地福祉施設初期加算</t>
    <phoneticPr fontId="8"/>
  </si>
  <si>
    <t>ホ　初期加算（入所日から３０日以内の期間。入院後の再入所も同様。）</t>
    <phoneticPr fontId="8"/>
  </si>
  <si>
    <t>地福祉施設再入所時栄養連携加算</t>
    <phoneticPr fontId="8"/>
  </si>
  <si>
    <t>地福祉施設退所時栄養情報連携加算</t>
    <phoneticPr fontId="8"/>
  </si>
  <si>
    <t>単位加算</t>
    <phoneticPr fontId="8"/>
  </si>
  <si>
    <t>１日につき</t>
    <phoneticPr fontId="8"/>
  </si>
  <si>
    <t>地福祉施設口腔衛生管理加算Ⅰ</t>
    <phoneticPr fontId="8"/>
  </si>
  <si>
    <t>(1)口腔衛生管理加算Ⅰ</t>
    <phoneticPr fontId="8"/>
  </si>
  <si>
    <t>地福祉施設口腔衛生管理加算Ⅱ</t>
    <phoneticPr fontId="8"/>
  </si>
  <si>
    <t>(2)口腔衛生管理加算Ⅱ</t>
    <phoneticPr fontId="8"/>
  </si>
  <si>
    <t>(2)早朝・夜間の場合　</t>
    <phoneticPr fontId="8"/>
  </si>
  <si>
    <t>(3)深夜の場合</t>
    <phoneticPr fontId="8"/>
  </si>
  <si>
    <t>地福祉施設看取り介護加算Ⅰ１</t>
    <phoneticPr fontId="8"/>
  </si>
  <si>
    <t>(1)看取り介護加算（Ⅰ）</t>
    <phoneticPr fontId="8"/>
  </si>
  <si>
    <t>１日につき</t>
    <phoneticPr fontId="8"/>
  </si>
  <si>
    <t>地福祉施設看取り介護加算Ⅱ１</t>
    <phoneticPr fontId="8"/>
  </si>
  <si>
    <t>(2)看取り介護加算（Ⅱ）</t>
    <phoneticPr fontId="8"/>
  </si>
  <si>
    <t>１日につき</t>
    <phoneticPr fontId="8"/>
  </si>
  <si>
    <t>(1)認知症専門ケア加算（Ⅰ）</t>
    <phoneticPr fontId="8"/>
  </si>
  <si>
    <t>(2)認知症専門ケア加算（Ⅱ）</t>
    <phoneticPr fontId="8"/>
  </si>
  <si>
    <t>地福祉施設褥瘡マネジメント加算Ⅰ</t>
    <phoneticPr fontId="8"/>
  </si>
  <si>
    <t>(1)褥瘡マネジメント加算（Ⅰ）</t>
    <phoneticPr fontId="8"/>
  </si>
  <si>
    <t>地福祉施設褥瘡マネジメント加算Ⅱ</t>
    <phoneticPr fontId="8"/>
  </si>
  <si>
    <t>(2)褥瘡マネジメント加算（Ⅱ）</t>
    <phoneticPr fontId="8"/>
  </si>
  <si>
    <t>(1)排せつ支援加算（Ⅰ）</t>
    <phoneticPr fontId="8"/>
  </si>
  <si>
    <t>地福祉施設排せつ支援加算Ⅱ</t>
    <phoneticPr fontId="8"/>
  </si>
  <si>
    <t>(2)排せつ支援加算（Ⅱ）</t>
    <phoneticPr fontId="8"/>
  </si>
  <si>
    <t>地福祉施設排せつ支援加算Ⅲ</t>
    <phoneticPr fontId="8"/>
  </si>
  <si>
    <t>(3)排せつ支援加算（Ⅲ）</t>
    <phoneticPr fontId="8"/>
  </si>
  <si>
    <t>地福祉施設自立支援促進加算</t>
    <phoneticPr fontId="8"/>
  </si>
  <si>
    <t>(1)科学的介護推進体制加算（Ⅰ）</t>
    <phoneticPr fontId="8"/>
  </si>
  <si>
    <t>地福祉施設科学的介護推進体制加算Ⅱ</t>
    <phoneticPr fontId="8"/>
  </si>
  <si>
    <t>(2)科学的介護推進体制加算（Ⅱ）</t>
    <phoneticPr fontId="8"/>
  </si>
  <si>
    <t>地福祉施設生産性向上推進体制加算Ⅰ</t>
    <rPh sb="0" eb="1">
      <t>チ</t>
    </rPh>
    <rPh sb="1" eb="3">
      <t>フクシ</t>
    </rPh>
    <rPh sb="3" eb="5">
      <t>シセツ</t>
    </rPh>
    <rPh sb="5" eb="7">
      <t>セイサン</t>
    </rPh>
    <phoneticPr fontId="8"/>
  </si>
  <si>
    <t>地福祉施設生産性向上推進体制加算Ⅱ</t>
    <rPh sb="0" eb="1">
      <t>チ</t>
    </rPh>
    <rPh sb="1" eb="3">
      <t>フクシ</t>
    </rPh>
    <rPh sb="3" eb="5">
      <t>シセツ</t>
    </rPh>
    <rPh sb="5" eb="7">
      <t>セイサン</t>
    </rPh>
    <phoneticPr fontId="8"/>
  </si>
  <si>
    <t>地福祉施設処遇改善加算Ⅲ</t>
    <phoneticPr fontId="8"/>
  </si>
  <si>
    <t>地福祉施設処遇改善加算Ⅳ</t>
    <phoneticPr fontId="8"/>
  </si>
  <si>
    <t>(1)</t>
    <phoneticPr fontId="8"/>
  </si>
  <si>
    <t>地域密着型介護老人福祉施設入所者生活介護費(Ⅰ)</t>
    <phoneticPr fontId="8"/>
  </si>
  <si>
    <t xml:space="preserve"> 要介護４</t>
    <phoneticPr fontId="8"/>
  </si>
  <si>
    <t xml:space="preserve"> 要介護５</t>
    <phoneticPr fontId="8"/>
  </si>
  <si>
    <t>×</t>
    <phoneticPr fontId="8"/>
  </si>
  <si>
    <t>(2)</t>
    <phoneticPr fontId="8"/>
  </si>
  <si>
    <t>地福祉施設Ⅱ５・夜減・定超</t>
    <phoneticPr fontId="8"/>
  </si>
  <si>
    <t xml:space="preserve"> 要介護３</t>
    <phoneticPr fontId="8"/>
  </si>
  <si>
    <t>を満たさない場合</t>
    <phoneticPr fontId="8"/>
  </si>
  <si>
    <t>ユニット型地域密着型介護老人福祉施設入所者生活介護費</t>
    <phoneticPr fontId="8"/>
  </si>
  <si>
    <t>を満たさない場合</t>
    <phoneticPr fontId="8"/>
  </si>
  <si>
    <t>経過的ユニット型地域密着型介護老人福祉施設入所者生活介護費</t>
    <phoneticPr fontId="8"/>
  </si>
  <si>
    <t>を満たさない場合</t>
    <phoneticPr fontId="8"/>
  </si>
  <si>
    <t>を満たさない場合</t>
    <phoneticPr fontId="8"/>
  </si>
  <si>
    <t>を満たさない場合</t>
    <phoneticPr fontId="8"/>
  </si>
  <si>
    <t xml:space="preserve"> 要介護５</t>
    <phoneticPr fontId="8"/>
  </si>
  <si>
    <t xml:space="preserve"> 要介護４</t>
    <phoneticPr fontId="8"/>
  </si>
  <si>
    <t>夜勤の勤務条件に関する基準を満たさない場合</t>
    <phoneticPr fontId="8"/>
  </si>
  <si>
    <t>夜勤の勤務条件に関する基準を満たさない場合</t>
    <phoneticPr fontId="8"/>
  </si>
  <si>
    <t xml:space="preserve"> 要介護３</t>
    <phoneticPr fontId="8"/>
  </si>
  <si>
    <t xml:space="preserve"> 要介護４</t>
    <phoneticPr fontId="8"/>
  </si>
  <si>
    <t>(ニ)</t>
    <phoneticPr fontId="8"/>
  </si>
  <si>
    <t>特別地域看護小規模多機能型居宅介護加算</t>
    <phoneticPr fontId="8"/>
  </si>
  <si>
    <t>中山間地域等における小規模事業所加算</t>
    <phoneticPr fontId="8"/>
  </si>
  <si>
    <t>(2) 認知症加算（Ⅱ）</t>
    <phoneticPr fontId="8"/>
  </si>
  <si>
    <t>看護小規模若年性認知症受入加算</t>
    <phoneticPr fontId="8"/>
  </si>
  <si>
    <t>ヘ　若年性認知症利用者受入加算</t>
    <phoneticPr fontId="8"/>
  </si>
  <si>
    <t>看護小規模栄養アセスメント加算</t>
    <phoneticPr fontId="8"/>
  </si>
  <si>
    <t>ト　栄養アセスメント加算</t>
    <phoneticPr fontId="8"/>
  </si>
  <si>
    <t>看護小規模栄養改善加算</t>
    <phoneticPr fontId="8"/>
  </si>
  <si>
    <t>チ　栄養改善加算</t>
    <phoneticPr fontId="8"/>
  </si>
  <si>
    <t>月２回限度</t>
    <phoneticPr fontId="8"/>
  </si>
  <si>
    <t>(1)口腔・栄養スクリーニング加算（Ⅰ）（６月に１回を限度）</t>
    <phoneticPr fontId="8"/>
  </si>
  <si>
    <t>(1)口腔機能向上加算（Ⅰ）</t>
    <phoneticPr fontId="8"/>
  </si>
  <si>
    <t>(2)口腔機能向上加算（Ⅱ）</t>
    <phoneticPr fontId="8"/>
  </si>
  <si>
    <t>看護小規模特別管理加算Ⅰ</t>
    <phoneticPr fontId="8"/>
  </si>
  <si>
    <t>看護小規模特別管理加算Ⅱ</t>
    <phoneticPr fontId="8"/>
  </si>
  <si>
    <t>看護小規模ターミナルケア加算</t>
    <phoneticPr fontId="8"/>
  </si>
  <si>
    <t>(1)看護体制強化加算（Ⅰ）</t>
    <phoneticPr fontId="8"/>
  </si>
  <si>
    <t>(2)看護体制強化加算（Ⅱ）　</t>
    <phoneticPr fontId="8"/>
  </si>
  <si>
    <t>看護小規模褥瘡マネジメント加算Ⅰ</t>
    <phoneticPr fontId="8"/>
  </si>
  <si>
    <t>看護小規模褥瘡マネジメント加算Ⅱ</t>
    <phoneticPr fontId="8"/>
  </si>
  <si>
    <t>(1)排せつ支援加算（Ⅰ）</t>
    <phoneticPr fontId="8"/>
  </si>
  <si>
    <t>看護小規模排せつ支援加算Ⅱ</t>
    <phoneticPr fontId="8"/>
  </si>
  <si>
    <t>看護小規模生産性向上推進体制加算Ⅰ</t>
    <rPh sb="0" eb="2">
      <t>カンゴ</t>
    </rPh>
    <rPh sb="2" eb="5">
      <t>ショウキボ</t>
    </rPh>
    <rPh sb="5" eb="7">
      <t>セイサン</t>
    </rPh>
    <phoneticPr fontId="8"/>
  </si>
  <si>
    <t>看護小規模生産性向上推進体制加算Ⅱ</t>
    <rPh sb="0" eb="2">
      <t>カンゴ</t>
    </rPh>
    <rPh sb="2" eb="5">
      <t>ショウキボ</t>
    </rPh>
    <rPh sb="5" eb="7">
      <t>セイサン</t>
    </rPh>
    <phoneticPr fontId="8"/>
  </si>
  <si>
    <t>看護小規模サービス提供体制加算Ⅰ</t>
    <phoneticPr fontId="8"/>
  </si>
  <si>
    <t>(2) サービス提供体制強化加算（Ⅱ）</t>
    <phoneticPr fontId="8"/>
  </si>
  <si>
    <t>看護小規模処遇改善加算Ⅳ</t>
    <rPh sb="5" eb="7">
      <t>ショグウ</t>
    </rPh>
    <rPh sb="7" eb="9">
      <t>カイゼン</t>
    </rPh>
    <rPh sb="9" eb="11">
      <t>カサン</t>
    </rPh>
    <phoneticPr fontId="8"/>
  </si>
  <si>
    <t>特別地域看護小規模多機能型居宅介護加算・日割</t>
    <phoneticPr fontId="8"/>
  </si>
  <si>
    <t>中山間地域等に居住する者へのサービス提供加算</t>
    <phoneticPr fontId="8"/>
  </si>
  <si>
    <t>合成</t>
    <phoneticPr fontId="8"/>
  </si>
  <si>
    <t>算定</t>
    <phoneticPr fontId="8"/>
  </si>
  <si>
    <t>短期看護小規模２</t>
    <phoneticPr fontId="8"/>
  </si>
  <si>
    <t>短期看護小規模３</t>
    <phoneticPr fontId="8"/>
  </si>
  <si>
    <t>短期看護小規模４</t>
    <phoneticPr fontId="8"/>
  </si>
  <si>
    <t>短期看護小規模５</t>
    <phoneticPr fontId="8"/>
  </si>
  <si>
    <t>中山間地域等における小規模事業所加算</t>
    <phoneticPr fontId="8"/>
  </si>
  <si>
    <t>短期看護小規模認知症緊急対応加算</t>
    <phoneticPr fontId="8"/>
  </si>
  <si>
    <t>ホ　認知症行動・心理症状緊急対応加算（７日間を限度）</t>
    <phoneticPr fontId="8"/>
  </si>
  <si>
    <t>短期看護小規模生産性向上推進体制加算Ⅰ</t>
    <rPh sb="0" eb="2">
      <t>タンキ</t>
    </rPh>
    <rPh sb="2" eb="4">
      <t>カンゴ</t>
    </rPh>
    <rPh sb="4" eb="7">
      <t>ショウキボ</t>
    </rPh>
    <rPh sb="7" eb="9">
      <t>セイサン</t>
    </rPh>
    <phoneticPr fontId="8"/>
  </si>
  <si>
    <t>短期看護小規模生産性向上推進体制加算Ⅱ</t>
    <rPh sb="0" eb="2">
      <t>タンキ</t>
    </rPh>
    <rPh sb="2" eb="4">
      <t>カンゴ</t>
    </rPh>
    <rPh sb="4" eb="7">
      <t>ショウキボ</t>
    </rPh>
    <rPh sb="7" eb="9">
      <t>セイサン</t>
    </rPh>
    <phoneticPr fontId="8"/>
  </si>
  <si>
    <t>(1) サービス提供体制強化加算（Ⅰ）</t>
    <phoneticPr fontId="8"/>
  </si>
  <si>
    <t>(3) サービス提供体制強化加算（Ⅲ）</t>
    <phoneticPr fontId="8"/>
  </si>
  <si>
    <t>短期看護小規模処遇改善加算Ⅳ</t>
    <rPh sb="7" eb="9">
      <t>ショグウ</t>
    </rPh>
    <rPh sb="9" eb="11">
      <t>カイゼン</t>
    </rPh>
    <rPh sb="11" eb="13">
      <t>カサン</t>
    </rPh>
    <phoneticPr fontId="8"/>
  </si>
  <si>
    <t>短期看護小規模１・人欠</t>
    <phoneticPr fontId="8"/>
  </si>
  <si>
    <t>短期看護小規模２・人欠</t>
    <phoneticPr fontId="8"/>
  </si>
  <si>
    <t>短期看護小規模３・人欠</t>
    <phoneticPr fontId="8"/>
  </si>
  <si>
    <t>短期看護小規模４・人欠</t>
    <phoneticPr fontId="8"/>
  </si>
  <si>
    <t>短期看護小規模５・人欠</t>
    <phoneticPr fontId="8"/>
  </si>
  <si>
    <t>要支援１</t>
    <phoneticPr fontId="8"/>
  </si>
  <si>
    <t>1日につき</t>
    <phoneticPr fontId="8"/>
  </si>
  <si>
    <t>(1)生活機能向上連携加算（Ⅰ）</t>
    <phoneticPr fontId="8"/>
  </si>
  <si>
    <t>予短期小多機能処遇改善加算Ⅲ</t>
    <phoneticPr fontId="8"/>
  </si>
  <si>
    <t>イ　介護予防認知症対応型共同生活介護費</t>
    <phoneticPr fontId="8"/>
  </si>
  <si>
    <t>(1) 介護予防認知症対応型共同生活介護費（Ⅰ）</t>
    <phoneticPr fontId="8"/>
  </si>
  <si>
    <t>要支援２</t>
    <phoneticPr fontId="8"/>
  </si>
  <si>
    <t>(2) 介護予防認知症対応型共同生活介護費（Ⅱ）</t>
    <phoneticPr fontId="8"/>
  </si>
  <si>
    <t>介護予防認知症対応型共同生活介護費（Ⅰ）</t>
    <phoneticPr fontId="8"/>
  </si>
  <si>
    <t>介護予防認知症対応型共同生活介護費（Ⅱ）</t>
    <phoneticPr fontId="8"/>
  </si>
  <si>
    <t>予認知症対応型３ユニット夜勤職員２人以上の場合の減算</t>
    <phoneticPr fontId="8"/>
  </si>
  <si>
    <t>予認知症対応型入院時費用</t>
    <phoneticPr fontId="8"/>
  </si>
  <si>
    <t>(2)生活機能向上連携加算（Ⅱ）</t>
    <phoneticPr fontId="8"/>
  </si>
  <si>
    <t>予認知症対応型生産性向上推進体制加算Ⅰ</t>
    <rPh sb="0" eb="1">
      <t>ヨ</t>
    </rPh>
    <phoneticPr fontId="8"/>
  </si>
  <si>
    <t>予認知症対応型生産性向上推進体制加算Ⅱ</t>
    <rPh sb="0" eb="1">
      <t>ヨ</t>
    </rPh>
    <phoneticPr fontId="8"/>
  </si>
  <si>
    <t>予認知対応サービス提供体制加算Ⅰ</t>
    <phoneticPr fontId="8"/>
  </si>
  <si>
    <t>予認知症対応型処遇改善加算Ⅳ</t>
    <rPh sb="7" eb="9">
      <t>ショグウ</t>
    </rPh>
    <rPh sb="9" eb="11">
      <t>カイゼン</t>
    </rPh>
    <rPh sb="11" eb="13">
      <t>カサン</t>
    </rPh>
    <phoneticPr fontId="8"/>
  </si>
  <si>
    <t>イ　介護予防認知症対応型共同生活介護費</t>
    <phoneticPr fontId="8"/>
  </si>
  <si>
    <t>(1) 介護予防認知症対応型共同生活介護費（Ⅰ）</t>
    <phoneticPr fontId="8"/>
  </si>
  <si>
    <t>要支援２</t>
    <phoneticPr fontId="8"/>
  </si>
  <si>
    <t>(2) 介護予防認知症対応型共同生活介護費（Ⅱ）</t>
    <phoneticPr fontId="8"/>
  </si>
  <si>
    <t>予認知症共同生活介護Ⅱ２・夜・超</t>
    <phoneticPr fontId="8"/>
  </si>
  <si>
    <t>予認知症共同生活介護Ⅰ２・夜・欠</t>
    <phoneticPr fontId="8"/>
  </si>
  <si>
    <t>予認知症共同生活介護Ⅱ２・夜・欠</t>
    <phoneticPr fontId="8"/>
  </si>
  <si>
    <t>ロ　介護予防短期利用認知症対応型共同生活介護費</t>
    <phoneticPr fontId="8"/>
  </si>
  <si>
    <t>(1)介護予防短期利用認知症対応型共同生活介護費（Ⅰ）</t>
    <phoneticPr fontId="8"/>
  </si>
  <si>
    <t>(2)介護予防短期利用認知症対応型共同生活介護費（Ⅱ）</t>
    <phoneticPr fontId="8"/>
  </si>
  <si>
    <t>介護予防短期利用認知症対応型共同生活介護費（Ⅱ）</t>
    <phoneticPr fontId="8"/>
  </si>
  <si>
    <t>夜間支援体制加算</t>
    <phoneticPr fontId="8"/>
  </si>
  <si>
    <t>夜間支援体制加算（Ⅰ）</t>
    <phoneticPr fontId="8"/>
  </si>
  <si>
    <t>夜間支援体制加算（Ⅱ）</t>
    <phoneticPr fontId="8"/>
  </si>
  <si>
    <t>若年性認知症利用者受入加算</t>
    <phoneticPr fontId="8"/>
  </si>
  <si>
    <t>予短期共同生活機能向上連携加算Ⅰ</t>
    <phoneticPr fontId="8"/>
  </si>
  <si>
    <t>予短期共同生活機能向上連携加算Ⅱ</t>
    <phoneticPr fontId="8"/>
  </si>
  <si>
    <t>予短期共同生産性向上推進体制加算Ⅰ</t>
    <rPh sb="0" eb="1">
      <t>ヨ</t>
    </rPh>
    <rPh sb="1" eb="5">
      <t>タンキキョウドウ</t>
    </rPh>
    <phoneticPr fontId="8"/>
  </si>
  <si>
    <t>予短期共同生産性向上推進体制加算Ⅱ</t>
    <rPh sb="0" eb="1">
      <t>ヨ</t>
    </rPh>
    <rPh sb="1" eb="5">
      <t>タンキキョウドウ</t>
    </rPh>
    <phoneticPr fontId="8"/>
  </si>
  <si>
    <t>予短期共同生活処遇改善加算Ⅳ</t>
    <rPh sb="7" eb="9">
      <t>ショグウ</t>
    </rPh>
    <rPh sb="9" eb="11">
      <t>カイゼン</t>
    </rPh>
    <rPh sb="11" eb="13">
      <t>カサン</t>
    </rPh>
    <phoneticPr fontId="8"/>
  </si>
  <si>
    <t>(1)介護予防短期利用認知症対応型共同生活介護費（Ⅰ）</t>
    <phoneticPr fontId="8"/>
  </si>
  <si>
    <t>ロ　介護予防利用短期認知症対応型共同生活介護費</t>
    <phoneticPr fontId="8"/>
  </si>
  <si>
    <t>(2)介護予防短期利用認知症対応型共同生活介護費（Ⅱ）</t>
    <phoneticPr fontId="8"/>
  </si>
  <si>
    <t>(2) 訪問看護サービスを行う場合</t>
    <phoneticPr fontId="8"/>
  </si>
  <si>
    <t>×</t>
    <phoneticPr fontId="8"/>
  </si>
  <si>
    <t>×</t>
    <phoneticPr fontId="8"/>
  </si>
  <si>
    <t>ロ　定期巡回・随時対応型訪問介護看護費（Ⅱ）</t>
    <phoneticPr fontId="8"/>
  </si>
  <si>
    <t>イ(2)を算定する場合</t>
    <phoneticPr fontId="8"/>
  </si>
  <si>
    <t>同一敷地内建物の利用者にサービスを行う場合</t>
    <phoneticPr fontId="8"/>
  </si>
  <si>
    <t>同一敷地内建物の利用者50人以上にサービスを行う場合</t>
    <phoneticPr fontId="8"/>
  </si>
  <si>
    <t>加算</t>
    <phoneticPr fontId="8"/>
  </si>
  <si>
    <t>定期巡回緊急時訪問看護加算Ⅰ</t>
    <phoneticPr fontId="8"/>
  </si>
  <si>
    <t>単位加算</t>
    <phoneticPr fontId="8"/>
  </si>
  <si>
    <t>定期巡回緊急時訪問看護加算Ⅱ</t>
    <phoneticPr fontId="8"/>
  </si>
  <si>
    <t>定期巡回特別管理加算Ⅰ</t>
    <phoneticPr fontId="8"/>
  </si>
  <si>
    <t>定期巡回特別管理加算Ⅱ</t>
    <phoneticPr fontId="8"/>
  </si>
  <si>
    <t>定期巡回ターミナルケア加算</t>
    <phoneticPr fontId="8"/>
  </si>
  <si>
    <t>定期巡回生活機能向上連携加算Ⅰ</t>
    <phoneticPr fontId="8"/>
  </si>
  <si>
    <t>定期巡回生活機能向上連携加算Ⅱ</t>
    <phoneticPr fontId="8"/>
  </si>
  <si>
    <t>定期巡回口腔連携強化加算</t>
    <phoneticPr fontId="8"/>
  </si>
  <si>
    <t>月１回限度</t>
    <rPh sb="0" eb="1">
      <t>ツキ</t>
    </rPh>
    <rPh sb="2" eb="5">
      <t>カイゲンド</t>
    </rPh>
    <phoneticPr fontId="8"/>
  </si>
  <si>
    <t>1月につき</t>
    <phoneticPr fontId="8"/>
  </si>
  <si>
    <t>１回につき</t>
    <rPh sb="1" eb="2">
      <t>カイ</t>
    </rPh>
    <phoneticPr fontId="8"/>
  </si>
  <si>
    <t>定期巡回処遇改善加算Ⅳ</t>
    <rPh sb="4" eb="6">
      <t>ショグウ</t>
    </rPh>
    <rPh sb="6" eb="8">
      <t>カイゼン</t>
    </rPh>
    <rPh sb="8" eb="10">
      <t>カサン</t>
    </rPh>
    <phoneticPr fontId="8"/>
  </si>
  <si>
    <t>合成</t>
    <phoneticPr fontId="8"/>
  </si>
  <si>
    <t>算定</t>
    <phoneticPr fontId="8"/>
  </si>
  <si>
    <t>÷</t>
    <phoneticPr fontId="8"/>
  </si>
  <si>
    <t>×</t>
    <phoneticPr fontId="8"/>
  </si>
  <si>
    <t>事業所と同一建物の利用者等にサービスを行う場合</t>
    <phoneticPr fontId="8"/>
  </si>
  <si>
    <t>定期巡回特別地域訪問看護加算日割</t>
    <phoneticPr fontId="8"/>
  </si>
  <si>
    <t>÷</t>
    <phoneticPr fontId="8"/>
  </si>
  <si>
    <t>サービスコード</t>
    <phoneticPr fontId="8"/>
  </si>
  <si>
    <t>夜間訪問介護２４時間通報対応加算</t>
    <phoneticPr fontId="8"/>
  </si>
  <si>
    <t>２４時間通報対応加算</t>
    <phoneticPr fontId="8"/>
  </si>
  <si>
    <t>同一敷地内建物等の利用者50人以上にサービスを行う場合</t>
    <phoneticPr fontId="8"/>
  </si>
  <si>
    <t>特別地域夜間対応型訪問介護加算１</t>
    <phoneticPr fontId="8"/>
  </si>
  <si>
    <t>イを算定する場合（基本夜間対応型訪問介護費を除く）</t>
    <phoneticPr fontId="8"/>
  </si>
  <si>
    <t>特別地域夜間対応型訪問介護加算２</t>
    <phoneticPr fontId="8"/>
  </si>
  <si>
    <t>ロを算定する場合</t>
    <phoneticPr fontId="8"/>
  </si>
  <si>
    <t>夜間訪問小規模事業所加算１</t>
    <phoneticPr fontId="8"/>
  </si>
  <si>
    <t>夜間訪問小規模事業所加算２</t>
    <phoneticPr fontId="8"/>
  </si>
  <si>
    <t>単位減算</t>
    <phoneticPr fontId="8"/>
  </si>
  <si>
    <t>夜間訪問介護認知症専門ケア加算Ⅰ１</t>
    <phoneticPr fontId="8"/>
  </si>
  <si>
    <t>ハ　認知症専門ケア加算</t>
    <phoneticPr fontId="8"/>
  </si>
  <si>
    <t>夜間訪問介護認知症専門ケア加算Ⅰ２</t>
    <phoneticPr fontId="8"/>
  </si>
  <si>
    <t>夜間訪問介護認知症専門ケア加算Ⅱ１</t>
    <phoneticPr fontId="8"/>
  </si>
  <si>
    <t>（一）認知症専門ケア加算（Ⅰ）　</t>
    <phoneticPr fontId="8"/>
  </si>
  <si>
    <t>夜間訪問介護認知症専門ケア加算Ⅱ２</t>
    <phoneticPr fontId="8"/>
  </si>
  <si>
    <t>（二）認知症専門ケア加算（Ⅱ）　　</t>
    <phoneticPr fontId="8"/>
  </si>
  <si>
    <t>ニ　サービス提供体制強化加算</t>
    <phoneticPr fontId="8"/>
  </si>
  <si>
    <t>（一）サービス提供体制強化加算（Ⅰ）</t>
    <phoneticPr fontId="8"/>
  </si>
  <si>
    <t>（二）サービス提供体制強化加算（Ⅱ）</t>
    <phoneticPr fontId="8"/>
  </si>
  <si>
    <t>夜間訪問サービス提供体制加算Ⅰ３</t>
    <phoneticPr fontId="8"/>
  </si>
  <si>
    <t>夜間訪問サービス提供体制加算Ⅱ１</t>
    <phoneticPr fontId="8"/>
  </si>
  <si>
    <t>夜間訪問サービス提供体制加算Ⅱ３</t>
    <phoneticPr fontId="8"/>
  </si>
  <si>
    <t>（三）サービス提供体制強化加算（Ⅲ）</t>
    <phoneticPr fontId="8"/>
  </si>
  <si>
    <t>夜間訪問介護処遇改善加算Ⅲ</t>
    <phoneticPr fontId="8"/>
  </si>
  <si>
    <t>夜間訪問介護処遇改善加算Ⅳ</t>
    <phoneticPr fontId="8"/>
  </si>
  <si>
    <t>基本夜間訪問Ⅰ市町村独自加算２</t>
    <phoneticPr fontId="8"/>
  </si>
  <si>
    <t>基本夜間訪問Ⅰ市町村独自加算３</t>
    <phoneticPr fontId="8"/>
  </si>
  <si>
    <t>サービスコード</t>
    <phoneticPr fontId="8"/>
  </si>
  <si>
    <t>特別地域夜間対応型訪問介護加算</t>
    <phoneticPr fontId="8"/>
  </si>
  <si>
    <t>ロを算定する場合</t>
    <phoneticPr fontId="8"/>
  </si>
  <si>
    <t>夜間訪問中山間地域等提供加算２・日割</t>
    <phoneticPr fontId="8"/>
  </si>
  <si>
    <t>1回につき</t>
    <phoneticPr fontId="8"/>
  </si>
  <si>
    <t>×</t>
    <phoneticPr fontId="8"/>
  </si>
  <si>
    <t>地域通所介護４１</t>
    <phoneticPr fontId="19"/>
  </si>
  <si>
    <t>地域通所介護４２</t>
    <phoneticPr fontId="19"/>
  </si>
  <si>
    <t>地域通所介護４３</t>
    <phoneticPr fontId="19"/>
  </si>
  <si>
    <t>地域通所介護４４</t>
    <phoneticPr fontId="19"/>
  </si>
  <si>
    <t>地域通所介護４５</t>
    <phoneticPr fontId="19"/>
  </si>
  <si>
    <t>地域通所介護５１</t>
    <phoneticPr fontId="19"/>
  </si>
  <si>
    <t>(５)７時間以上８時間未満</t>
    <phoneticPr fontId="8"/>
  </si>
  <si>
    <t>地域通所介護５２</t>
    <phoneticPr fontId="19"/>
  </si>
  <si>
    <t>地域通所介護５３</t>
    <phoneticPr fontId="19"/>
  </si>
  <si>
    <t>地域通所介護５４</t>
    <phoneticPr fontId="19"/>
  </si>
  <si>
    <t>地域通所介護５５</t>
    <phoneticPr fontId="19"/>
  </si>
  <si>
    <t>地域通所介護６１</t>
    <phoneticPr fontId="19"/>
  </si>
  <si>
    <t>地域通所介護６２</t>
    <phoneticPr fontId="19"/>
  </si>
  <si>
    <t>地域通所介護６３</t>
    <phoneticPr fontId="19"/>
  </si>
  <si>
    <t>地域通所介護６４</t>
    <phoneticPr fontId="19"/>
  </si>
  <si>
    <t>地域通所介護６５</t>
    <phoneticPr fontId="19"/>
  </si>
  <si>
    <t>ロ　療養通所介護費</t>
    <phoneticPr fontId="8"/>
  </si>
  <si>
    <t>入浴介助を行わない場合</t>
    <phoneticPr fontId="8"/>
  </si>
  <si>
    <t>　</t>
    <phoneticPr fontId="8"/>
  </si>
  <si>
    <t>過少サービスに対する減算　</t>
    <phoneticPr fontId="8"/>
  </si>
  <si>
    <t>地域通所介護感染症災害３％加算</t>
    <phoneticPr fontId="8"/>
  </si>
  <si>
    <t>感染症又は災害の発生を理由とする利用者数の減少が一定以上生じている場合</t>
    <phoneticPr fontId="8"/>
  </si>
  <si>
    <t>８時間以上９時間未満の地域密着型通所介護の前後に日常生活上の世話を行う場合</t>
    <phoneticPr fontId="8"/>
  </si>
  <si>
    <t>　９時間以上１０時間未満の場合</t>
    <phoneticPr fontId="8"/>
  </si>
  <si>
    <t>　共生型地域密着型通所介護</t>
    <phoneticPr fontId="8"/>
  </si>
  <si>
    <t>　指定生活介護事業所が行う場合</t>
    <phoneticPr fontId="8"/>
  </si>
  <si>
    <t>1月につき</t>
    <phoneticPr fontId="8"/>
  </si>
  <si>
    <t>　を行う場合</t>
    <phoneticPr fontId="8"/>
  </si>
  <si>
    <t>　指定自立訓練事業所が行う場合</t>
    <phoneticPr fontId="8"/>
  </si>
  <si>
    <t>減算</t>
    <phoneticPr fontId="8"/>
  </si>
  <si>
    <t>地域通所介護共生型サービス児童発達支援</t>
    <phoneticPr fontId="8"/>
  </si>
  <si>
    <t>　指定児童発達支援事業所が行う場合</t>
    <phoneticPr fontId="8"/>
  </si>
  <si>
    <t>地域通所介護共生型サービス放課後等デイ</t>
    <phoneticPr fontId="8"/>
  </si>
  <si>
    <t>　指定放課後等デイサービス事業所が行う場合</t>
    <phoneticPr fontId="8"/>
  </si>
  <si>
    <t>減算</t>
    <phoneticPr fontId="8"/>
  </si>
  <si>
    <t>地域通所介護生活相談員配置等加算</t>
    <phoneticPr fontId="8"/>
  </si>
  <si>
    <t>　生活相談員配置等加算</t>
    <phoneticPr fontId="8"/>
  </si>
  <si>
    <t>１日につき</t>
    <phoneticPr fontId="8"/>
  </si>
  <si>
    <t>地域通所介護中山間地域等提供加算２</t>
    <phoneticPr fontId="8"/>
  </si>
  <si>
    <t>　ロを算定する場合</t>
    <phoneticPr fontId="8"/>
  </si>
  <si>
    <t>地域通所介護入浴介助加算Ⅱ</t>
    <phoneticPr fontId="8"/>
  </si>
  <si>
    <t>地域通所介護中重度者ケア体制加算</t>
    <phoneticPr fontId="8"/>
  </si>
  <si>
    <t>　中重度者ケア体制加算</t>
    <phoneticPr fontId="8"/>
  </si>
  <si>
    <t>地域通所介護生活機能向上連携加算Ⅰ</t>
    <phoneticPr fontId="8"/>
  </si>
  <si>
    <t>　生活機能向上連携加算</t>
    <phoneticPr fontId="8"/>
  </si>
  <si>
    <t>地域通所介護生活機能向上連携加算Ⅱ１</t>
    <phoneticPr fontId="8"/>
  </si>
  <si>
    <t>　生活機能向上連携加算（Ⅱ）</t>
    <phoneticPr fontId="8"/>
  </si>
  <si>
    <t>地域通所介護生活機能向上連携加算Ⅱ２</t>
    <phoneticPr fontId="8"/>
  </si>
  <si>
    <t>個別機能訓練加算を算定している場合</t>
    <phoneticPr fontId="8"/>
  </si>
  <si>
    <t>　個別機能訓練加算</t>
    <phoneticPr fontId="8"/>
  </si>
  <si>
    <t>地域通所介護個別機能訓練加算Ⅰ２</t>
    <phoneticPr fontId="8"/>
  </si>
  <si>
    <t>　個別機能訓練加算（Ⅰ）ロ</t>
    <phoneticPr fontId="8"/>
  </si>
  <si>
    <t>地域通所介護個別機能訓練加算Ⅱ</t>
    <phoneticPr fontId="8"/>
  </si>
  <si>
    <t>地域通所介護ＡＤＬ維持等加算Ⅰ</t>
    <phoneticPr fontId="8"/>
  </si>
  <si>
    <t>　ＡＤＬ維持等加算</t>
    <phoneticPr fontId="8"/>
  </si>
  <si>
    <t>地域通所介護ＡＤＬ維持等加算Ⅱ</t>
    <phoneticPr fontId="8"/>
  </si>
  <si>
    <t>地域通所介護認知症加算</t>
    <phoneticPr fontId="8"/>
  </si>
  <si>
    <t>　認知症加算</t>
    <phoneticPr fontId="8"/>
  </si>
  <si>
    <t>　栄養アセスメント加算</t>
    <phoneticPr fontId="8"/>
  </si>
  <si>
    <t>月２回限度</t>
    <phoneticPr fontId="8"/>
  </si>
  <si>
    <t>地域通所介護口腔栄養スクリーニング加算Ⅰ</t>
    <phoneticPr fontId="8"/>
  </si>
  <si>
    <t>　口腔・栄養スクリーニング加算　</t>
    <phoneticPr fontId="8"/>
  </si>
  <si>
    <t>　口腔・栄養スクリーニング加算（Ⅰ）（６月に１回を限度）</t>
    <phoneticPr fontId="8"/>
  </si>
  <si>
    <t>1回につき</t>
    <phoneticPr fontId="8"/>
  </si>
  <si>
    <t>　口腔・栄養スクリーニング加算（Ⅱ）（６月に１回を限度）</t>
    <phoneticPr fontId="8"/>
  </si>
  <si>
    <t>地域通所介護口腔機能向上加算Ⅰ</t>
    <phoneticPr fontId="8"/>
  </si>
  <si>
    <t>　口腔機能向上加算</t>
    <phoneticPr fontId="8"/>
  </si>
  <si>
    <t>　口腔機能向上加算（Ⅰ）</t>
    <phoneticPr fontId="8"/>
  </si>
  <si>
    <t>月２回限度</t>
    <phoneticPr fontId="8"/>
  </si>
  <si>
    <t>　</t>
    <phoneticPr fontId="8"/>
  </si>
  <si>
    <t>　口腔機能向上加算（Ⅱ）</t>
    <phoneticPr fontId="8"/>
  </si>
  <si>
    <t>　科学的介護推進体制加算</t>
    <phoneticPr fontId="8"/>
  </si>
  <si>
    <t>　事業所が送迎を行わない場合</t>
    <phoneticPr fontId="8"/>
  </si>
  <si>
    <t>地域通所介護サービス提供体制加算Ⅰ</t>
    <phoneticPr fontId="8"/>
  </si>
  <si>
    <t>(1)イを算定している場合</t>
    <phoneticPr fontId="8"/>
  </si>
  <si>
    <t>地域通所介護サービス提供体制加算Ⅱ</t>
    <phoneticPr fontId="8"/>
  </si>
  <si>
    <t>（二）サービス提供体制強化加算（Ⅱ）</t>
    <phoneticPr fontId="8"/>
  </si>
  <si>
    <t>地域通所介護サービス提供体制加算Ⅲ</t>
    <phoneticPr fontId="8"/>
  </si>
  <si>
    <t>(2)ロを算定している場合</t>
    <phoneticPr fontId="8"/>
  </si>
  <si>
    <t>地域通所介護処遇改善加算Ⅳ</t>
    <rPh sb="6" eb="8">
      <t>ショグウ</t>
    </rPh>
    <rPh sb="8" eb="10">
      <t>カイゼン</t>
    </rPh>
    <rPh sb="10" eb="12">
      <t>カサン</t>
    </rPh>
    <phoneticPr fontId="8"/>
  </si>
  <si>
    <t>ロ　療養通所介護費</t>
    <phoneticPr fontId="8"/>
  </si>
  <si>
    <t>１日につき</t>
    <phoneticPr fontId="8"/>
  </si>
  <si>
    <t>入浴介助を行わない場合</t>
    <phoneticPr fontId="8"/>
  </si>
  <si>
    <t>過少サービスに対する減算　</t>
    <phoneticPr fontId="8"/>
  </si>
  <si>
    <t>地域通所介護中山間地域等提供加算２・日割</t>
    <phoneticPr fontId="8"/>
  </si>
  <si>
    <t>　中山間地域等に居住する者へのサービス提供加算</t>
    <phoneticPr fontId="8"/>
  </si>
  <si>
    <t>加算</t>
    <phoneticPr fontId="8"/>
  </si>
  <si>
    <t>合成</t>
    <phoneticPr fontId="8"/>
  </si>
  <si>
    <t>算定</t>
    <phoneticPr fontId="8"/>
  </si>
  <si>
    <t>地域通所介護２１・定超・時減</t>
    <phoneticPr fontId="19"/>
  </si>
  <si>
    <t>イ　地域密着型通所介護費</t>
    <phoneticPr fontId="8"/>
  </si>
  <si>
    <t>地域通所介護２２・定超・時減</t>
    <phoneticPr fontId="8"/>
  </si>
  <si>
    <t>　 ３時間未満</t>
    <phoneticPr fontId="8"/>
  </si>
  <si>
    <t>地域通所介護２３・定超・時減</t>
    <phoneticPr fontId="8"/>
  </si>
  <si>
    <t>地域通所介護２４・定超・時減</t>
    <phoneticPr fontId="8"/>
  </si>
  <si>
    <t>地域通所介護２５・定超・時減</t>
    <phoneticPr fontId="8"/>
  </si>
  <si>
    <t>　 ４時間未満</t>
    <phoneticPr fontId="8"/>
  </si>
  <si>
    <t>地域通所介護２１・定超</t>
    <phoneticPr fontId="19"/>
  </si>
  <si>
    <t>地域通所介護２２・定超</t>
    <phoneticPr fontId="19"/>
  </si>
  <si>
    <t>　 ５時間未満</t>
    <phoneticPr fontId="8"/>
  </si>
  <si>
    <t>地域通所介護２３・定超</t>
    <phoneticPr fontId="19"/>
  </si>
  <si>
    <t>地域通所介護２４・定超</t>
    <phoneticPr fontId="19"/>
  </si>
  <si>
    <t>地域通所介護２５・定超</t>
    <phoneticPr fontId="19"/>
  </si>
  <si>
    <t>地域通所介護３１・定超</t>
    <phoneticPr fontId="19"/>
  </si>
  <si>
    <t>地域通所介護３２・定超</t>
    <phoneticPr fontId="19"/>
  </si>
  <si>
    <t>　 ６時間未満</t>
    <phoneticPr fontId="8"/>
  </si>
  <si>
    <t>地域通所介護３３・定超</t>
    <phoneticPr fontId="19"/>
  </si>
  <si>
    <t>地域通所介護３４・定超</t>
    <phoneticPr fontId="19"/>
  </si>
  <si>
    <t>地域通所介護３５・定超</t>
    <phoneticPr fontId="19"/>
  </si>
  <si>
    <t>地域通所介護４１・定超</t>
    <phoneticPr fontId="19"/>
  </si>
  <si>
    <t>地域通所介護４２・定超</t>
    <phoneticPr fontId="19"/>
  </si>
  <si>
    <t>　 ７時間未満</t>
    <phoneticPr fontId="8"/>
  </si>
  <si>
    <t>地域通所介護４３・定超</t>
    <phoneticPr fontId="19"/>
  </si>
  <si>
    <t>地域通所介護４４・定超</t>
    <phoneticPr fontId="19"/>
  </si>
  <si>
    <t>地域通所介護４５・定超</t>
    <phoneticPr fontId="19"/>
  </si>
  <si>
    <t>地域通所介護５１・定超</t>
    <phoneticPr fontId="19"/>
  </si>
  <si>
    <t>(５)７時間以上</t>
    <phoneticPr fontId="8"/>
  </si>
  <si>
    <t>地域通所介護５２・定超</t>
    <phoneticPr fontId="19"/>
  </si>
  <si>
    <t>　８時間未満</t>
    <phoneticPr fontId="8"/>
  </si>
  <si>
    <t>地域通所介護５３・定超</t>
    <phoneticPr fontId="19"/>
  </si>
  <si>
    <t>地域通所介護５４・定超</t>
    <phoneticPr fontId="19"/>
  </si>
  <si>
    <t>地域通所介護５５・定超</t>
    <phoneticPr fontId="19"/>
  </si>
  <si>
    <t>地域通所介護６１・定超</t>
    <phoneticPr fontId="19"/>
  </si>
  <si>
    <t>(６)８時間以上</t>
    <phoneticPr fontId="8"/>
  </si>
  <si>
    <t>地域通所介護６２・定超</t>
    <phoneticPr fontId="19"/>
  </si>
  <si>
    <t>　 ９時間未満</t>
    <phoneticPr fontId="8"/>
  </si>
  <si>
    <t>地域通所介護６３・定超</t>
    <phoneticPr fontId="19"/>
  </si>
  <si>
    <t>地域通所介護６４・定超</t>
    <phoneticPr fontId="19"/>
  </si>
  <si>
    <t>地域通所介護６５・定超</t>
    <phoneticPr fontId="19"/>
  </si>
  <si>
    <t>１日につき</t>
    <phoneticPr fontId="8"/>
  </si>
  <si>
    <t>÷</t>
    <phoneticPr fontId="8"/>
  </si>
  <si>
    <t>地域通所介護２１・人欠・時減</t>
    <phoneticPr fontId="8"/>
  </si>
  <si>
    <t>イ　地域密着型通所介護費</t>
    <phoneticPr fontId="8"/>
  </si>
  <si>
    <t>地域通所介護２２・人欠・時減</t>
    <phoneticPr fontId="8"/>
  </si>
  <si>
    <t>地域通所介護２３・人欠・時減</t>
    <phoneticPr fontId="8"/>
  </si>
  <si>
    <t>地域通所介護２４・人欠・時減</t>
    <phoneticPr fontId="8"/>
  </si>
  <si>
    <t>地域通所介護２５・人欠・時減</t>
    <phoneticPr fontId="8"/>
  </si>
  <si>
    <t>　４時間未満</t>
    <phoneticPr fontId="8"/>
  </si>
  <si>
    <t>　 ８時間未満</t>
    <phoneticPr fontId="8"/>
  </si>
  <si>
    <t>×</t>
    <phoneticPr fontId="8"/>
  </si>
  <si>
    <t xml:space="preserve"> ３  認知症対応型通所介護サービスコード表</t>
    <phoneticPr fontId="8"/>
  </si>
  <si>
    <t>×</t>
    <phoneticPr fontId="8"/>
  </si>
  <si>
    <t>認知症通所介護Ⅰⅰ２１</t>
    <phoneticPr fontId="8"/>
  </si>
  <si>
    <t>認知症通所介護Ⅰⅰ４１</t>
    <phoneticPr fontId="8"/>
  </si>
  <si>
    <t>認知症通所介護Ⅰⅰ４２</t>
    <phoneticPr fontId="8"/>
  </si>
  <si>
    <t>認知症通所介護Ⅰⅰ４３</t>
    <phoneticPr fontId="8"/>
  </si>
  <si>
    <t>認知症通所介護Ⅰⅰ４４</t>
    <phoneticPr fontId="8"/>
  </si>
  <si>
    <t>認知症通所介護Ⅰⅰ４５</t>
    <phoneticPr fontId="8"/>
  </si>
  <si>
    <t>認知症通所介護Ⅰⅰ５１</t>
    <phoneticPr fontId="8"/>
  </si>
  <si>
    <t>認知症通所介護Ⅰⅰ５２</t>
    <phoneticPr fontId="8"/>
  </si>
  <si>
    <t>認知症通所介護Ⅰⅰ５３</t>
    <phoneticPr fontId="8"/>
  </si>
  <si>
    <t>認知症通所介護Ⅰⅰ５４</t>
    <phoneticPr fontId="8"/>
  </si>
  <si>
    <t>認知症通所介護Ⅰⅰ５５</t>
    <phoneticPr fontId="8"/>
  </si>
  <si>
    <t>認知症通所介護Ⅰⅰ６１</t>
    <phoneticPr fontId="8"/>
  </si>
  <si>
    <t>認知症通所介護Ⅰⅰ６２</t>
    <phoneticPr fontId="8"/>
  </si>
  <si>
    <t>認知症通所介護Ⅰⅰ６４</t>
    <phoneticPr fontId="8"/>
  </si>
  <si>
    <t>認知症通所介護Ⅰⅰ６５</t>
    <phoneticPr fontId="8"/>
  </si>
  <si>
    <t>イ　認知症対応型通所介護費（Ⅰ）</t>
    <phoneticPr fontId="8"/>
  </si>
  <si>
    <t>×</t>
    <phoneticPr fontId="8"/>
  </si>
  <si>
    <t>×</t>
    <phoneticPr fontId="8"/>
  </si>
  <si>
    <t>×</t>
    <phoneticPr fontId="8"/>
  </si>
  <si>
    <t>認知症通所介護Ⅱ３１</t>
    <phoneticPr fontId="8"/>
  </si>
  <si>
    <t>認知症通所介護Ⅱ３２</t>
    <phoneticPr fontId="8"/>
  </si>
  <si>
    <t>認知症通所介護Ⅱ３３</t>
    <phoneticPr fontId="8"/>
  </si>
  <si>
    <t>認知症通所介護Ⅱ３４</t>
    <phoneticPr fontId="8"/>
  </si>
  <si>
    <t>認知症通所介護Ⅱ３５</t>
    <phoneticPr fontId="8"/>
  </si>
  <si>
    <t>認知症通所介護Ⅱ４１</t>
    <phoneticPr fontId="8"/>
  </si>
  <si>
    <t>認知症通所介護Ⅱ４２</t>
    <phoneticPr fontId="8"/>
  </si>
  <si>
    <t>認知症通所介護Ⅱ４３</t>
    <phoneticPr fontId="8"/>
  </si>
  <si>
    <t>認知症通所介護Ⅱ４４</t>
    <phoneticPr fontId="8"/>
  </si>
  <si>
    <t>認知症通所介護Ⅱ４５</t>
    <phoneticPr fontId="8"/>
  </si>
  <si>
    <t>認知症通所介護Ⅱ５１</t>
    <phoneticPr fontId="8"/>
  </si>
  <si>
    <t>（５）７時間以上８時間未満</t>
    <phoneticPr fontId="8"/>
  </si>
  <si>
    <t>認知症通所介護Ⅱ５２</t>
    <phoneticPr fontId="8"/>
  </si>
  <si>
    <t>認知症通所介護Ⅱ５３</t>
    <phoneticPr fontId="8"/>
  </si>
  <si>
    <t>認知症通所介護Ⅱ５４</t>
    <phoneticPr fontId="8"/>
  </si>
  <si>
    <t>認知症通所介護Ⅱ５５</t>
    <phoneticPr fontId="8"/>
  </si>
  <si>
    <t>認知症通所介護Ⅱ６１</t>
    <phoneticPr fontId="8"/>
  </si>
  <si>
    <t>（６）８時間以上９時間未満</t>
    <phoneticPr fontId="8"/>
  </si>
  <si>
    <t>認知症通所介護Ⅱ６２</t>
    <phoneticPr fontId="8"/>
  </si>
  <si>
    <t>認知症通所介護Ⅱ６３</t>
    <phoneticPr fontId="8"/>
  </si>
  <si>
    <t>認知症通所介護Ⅱ６４</t>
    <phoneticPr fontId="8"/>
  </si>
  <si>
    <t>認知症通所介護Ⅱ６５</t>
    <phoneticPr fontId="8"/>
  </si>
  <si>
    <t>認知通所介護感染症災害３％加算</t>
    <phoneticPr fontId="8"/>
  </si>
  <si>
    <t>感染症又は災害の発生を理由とする利用者数の減少が一定以上生じている場合</t>
    <phoneticPr fontId="8"/>
  </si>
  <si>
    <t>８時間以上９時間未満の認知症対応型通所介護の前後に日常生活上の世話を行う場合</t>
    <phoneticPr fontId="8"/>
  </si>
  <si>
    <t>認知通所介護中山間地域等提供加算</t>
    <phoneticPr fontId="8"/>
  </si>
  <si>
    <t>中山間地域等に居住する者へのサービス提供加算</t>
    <phoneticPr fontId="8"/>
  </si>
  <si>
    <t>１日につき</t>
    <phoneticPr fontId="8"/>
  </si>
  <si>
    <t>認知通所介護入浴介助加算Ⅱ</t>
    <phoneticPr fontId="8"/>
  </si>
  <si>
    <t>認知通所介護生活機能向上連携加算Ⅰ</t>
    <phoneticPr fontId="8"/>
  </si>
  <si>
    <t>生活機能向上連携加算</t>
    <phoneticPr fontId="8"/>
  </si>
  <si>
    <t>　生活機能向上連携加算（Ⅱ）</t>
    <phoneticPr fontId="8"/>
  </si>
  <si>
    <t>　</t>
    <phoneticPr fontId="8"/>
  </si>
  <si>
    <t>個別機能訓練加算を算定している場合</t>
    <phoneticPr fontId="8"/>
  </si>
  <si>
    <t>1月につき</t>
    <phoneticPr fontId="8"/>
  </si>
  <si>
    <t>認知通所介護ＡＤＬ維持等加算Ⅰ</t>
    <phoneticPr fontId="8"/>
  </si>
  <si>
    <t>　</t>
    <phoneticPr fontId="8"/>
  </si>
  <si>
    <t>　ADL維持等加算（Ⅰ）</t>
    <phoneticPr fontId="8"/>
  </si>
  <si>
    <t>認知通所介護ＡＤＬ維持等加算Ⅱ</t>
    <phoneticPr fontId="8"/>
  </si>
  <si>
    <t>　ADL維持等加算（Ⅱ）</t>
    <phoneticPr fontId="8"/>
  </si>
  <si>
    <t>認知通所介護栄養アセスメント加算</t>
    <phoneticPr fontId="8"/>
  </si>
  <si>
    <t>栄養アセスメント加算</t>
    <phoneticPr fontId="8"/>
  </si>
  <si>
    <t>認知通所介護口腔栄養スクリーニング加算Ⅰ</t>
    <phoneticPr fontId="8"/>
  </si>
  <si>
    <t>口腔・栄養スクリーニング加算</t>
    <phoneticPr fontId="8"/>
  </si>
  <si>
    <t>　口腔・栄養スクリーニング加算（Ⅰ）（６月に１回を限度）</t>
    <phoneticPr fontId="8"/>
  </si>
  <si>
    <t>1回につき</t>
    <phoneticPr fontId="8"/>
  </si>
  <si>
    <t>認知通所介護口腔栄養スクリーニング加算Ⅱ</t>
    <phoneticPr fontId="8"/>
  </si>
  <si>
    <t>　口腔・栄養スクリーニング加算（Ⅱ）（６月に１回を限度）</t>
    <phoneticPr fontId="8"/>
  </si>
  <si>
    <t>口腔機能向上加算</t>
    <phoneticPr fontId="8"/>
  </si>
  <si>
    <t>　口腔機能向上加算（Ⅰ）</t>
    <phoneticPr fontId="8"/>
  </si>
  <si>
    <t>　口腔機能向上加算（Ⅱ）</t>
    <phoneticPr fontId="8"/>
  </si>
  <si>
    <t>科学的介護推進体制加算</t>
    <phoneticPr fontId="8"/>
  </si>
  <si>
    <t>1月につき</t>
    <phoneticPr fontId="8"/>
  </si>
  <si>
    <t>単位減算</t>
    <rPh sb="0" eb="4">
      <t>タンイゲンサン</t>
    </rPh>
    <phoneticPr fontId="8"/>
  </si>
  <si>
    <t>ハ　サービス提供体制強化加算</t>
    <phoneticPr fontId="8"/>
  </si>
  <si>
    <t>(1) サービス提供体制強化加算（Ⅰ）</t>
    <phoneticPr fontId="8"/>
  </si>
  <si>
    <t>1回につき</t>
    <phoneticPr fontId="8"/>
  </si>
  <si>
    <t>(2) サービス提供体制強化加算（Ⅱ）</t>
    <phoneticPr fontId="8"/>
  </si>
  <si>
    <t>(3) サービス提供体制強化加算（Ⅲ）</t>
    <phoneticPr fontId="8"/>
  </si>
  <si>
    <t>認知通所介護処遇改善加算Ⅳ</t>
    <rPh sb="6" eb="8">
      <t>ショグウ</t>
    </rPh>
    <rPh sb="8" eb="10">
      <t>カイゼン</t>
    </rPh>
    <rPh sb="10" eb="12">
      <t>カサン</t>
    </rPh>
    <phoneticPr fontId="8"/>
  </si>
  <si>
    <t>合成</t>
    <phoneticPr fontId="8"/>
  </si>
  <si>
    <t>算定</t>
    <phoneticPr fontId="8"/>
  </si>
  <si>
    <t>認知通所介護Ⅰⅰ２１・定超・時減</t>
    <phoneticPr fontId="8"/>
  </si>
  <si>
    <t>×</t>
    <phoneticPr fontId="8"/>
  </si>
  <si>
    <t>×</t>
    <phoneticPr fontId="8"/>
  </si>
  <si>
    <t>×</t>
    <phoneticPr fontId="8"/>
  </si>
  <si>
    <t>×</t>
    <phoneticPr fontId="8"/>
  </si>
  <si>
    <t>×</t>
    <phoneticPr fontId="8"/>
  </si>
  <si>
    <t>認知通所介護Ⅰⅰ２４・定超・時減</t>
    <phoneticPr fontId="8"/>
  </si>
  <si>
    <t>認知通所介護Ⅰⅰ２５・定超・時減</t>
    <phoneticPr fontId="8"/>
  </si>
  <si>
    <t>×</t>
    <phoneticPr fontId="8"/>
  </si>
  <si>
    <t>×</t>
    <phoneticPr fontId="8"/>
  </si>
  <si>
    <t>×</t>
    <phoneticPr fontId="8"/>
  </si>
  <si>
    <t>×</t>
    <phoneticPr fontId="8"/>
  </si>
  <si>
    <t>×</t>
    <phoneticPr fontId="8"/>
  </si>
  <si>
    <t>認知通所介護Ⅰⅰ４１・定超</t>
    <phoneticPr fontId="8"/>
  </si>
  <si>
    <t>認知通所介護Ⅰⅰ４２・定超</t>
    <phoneticPr fontId="8"/>
  </si>
  <si>
    <t>認知通所介護Ⅰⅰ４３・定超</t>
    <phoneticPr fontId="8"/>
  </si>
  <si>
    <t>認知通所介護Ⅰⅰ４４・定超</t>
    <phoneticPr fontId="8"/>
  </si>
  <si>
    <t>認知通所介護Ⅰⅰ４５・定超</t>
    <phoneticPr fontId="8"/>
  </si>
  <si>
    <t>認知通所介護Ⅰⅰ５１・定超</t>
    <phoneticPr fontId="8"/>
  </si>
  <si>
    <t>認知通所介護Ⅰⅰ５２・定超</t>
    <phoneticPr fontId="8"/>
  </si>
  <si>
    <t>×</t>
    <phoneticPr fontId="8"/>
  </si>
  <si>
    <t>認知通所介護Ⅰⅰ５３・定超</t>
    <phoneticPr fontId="8"/>
  </si>
  <si>
    <t>×</t>
    <phoneticPr fontId="8"/>
  </si>
  <si>
    <t>認知通所介護Ⅰⅰ５４・定超</t>
    <phoneticPr fontId="8"/>
  </si>
  <si>
    <t>×</t>
    <phoneticPr fontId="8"/>
  </si>
  <si>
    <t>認知通所介護Ⅰⅰ５５・定超</t>
    <phoneticPr fontId="8"/>
  </si>
  <si>
    <t>認知通所介護Ⅰⅰ６１・定超</t>
    <phoneticPr fontId="8"/>
  </si>
  <si>
    <t>認知通所介護Ⅰⅰ６２・定超</t>
    <phoneticPr fontId="8"/>
  </si>
  <si>
    <t>認知通所介護Ⅰⅰ６３・定超</t>
    <phoneticPr fontId="8"/>
  </si>
  <si>
    <t>×</t>
    <phoneticPr fontId="8"/>
  </si>
  <si>
    <t>認知通所介護Ⅰⅰ６４・定超</t>
    <phoneticPr fontId="8"/>
  </si>
  <si>
    <t>認知通所介護Ⅰⅰ６５・定超</t>
    <phoneticPr fontId="8"/>
  </si>
  <si>
    <t>認知通所介護Ⅰⅱ２１・定超・時減</t>
    <phoneticPr fontId="8"/>
  </si>
  <si>
    <t>イ　認知症対応型通所介護費（Ⅰ）</t>
    <phoneticPr fontId="8"/>
  </si>
  <si>
    <t>認知通所介護Ⅰⅱ２２・定超・時減</t>
    <phoneticPr fontId="8"/>
  </si>
  <si>
    <t>認知通所介護Ⅰⅱ２３・定超・時減</t>
    <phoneticPr fontId="8"/>
  </si>
  <si>
    <t>認知通所介護Ⅰⅱ２４・定超・時減</t>
    <phoneticPr fontId="8"/>
  </si>
  <si>
    <t>認知通所介護Ⅰⅱ２５・定超・時減</t>
    <phoneticPr fontId="8"/>
  </si>
  <si>
    <t>×</t>
    <phoneticPr fontId="8"/>
  </si>
  <si>
    <t>認知通所介護Ⅰⅱ４１・定超</t>
    <phoneticPr fontId="8"/>
  </si>
  <si>
    <t>認知通所介護Ⅰⅱ４２・定超</t>
    <phoneticPr fontId="8"/>
  </si>
  <si>
    <t>×</t>
    <phoneticPr fontId="8"/>
  </si>
  <si>
    <t>認知通所介護Ⅰⅱ４３・定超</t>
    <phoneticPr fontId="8"/>
  </si>
  <si>
    <t>認知通所介護Ⅰⅱ４４・定超</t>
    <phoneticPr fontId="8"/>
  </si>
  <si>
    <t>×</t>
    <phoneticPr fontId="8"/>
  </si>
  <si>
    <t>認知通所介護Ⅰⅱ４５・定超</t>
    <phoneticPr fontId="8"/>
  </si>
  <si>
    <t>認知通所介護Ⅰⅱ５１・定超</t>
    <phoneticPr fontId="8"/>
  </si>
  <si>
    <t>認知通所介護Ⅰⅱ５２・定超</t>
    <phoneticPr fontId="8"/>
  </si>
  <si>
    <t>認知通所介護Ⅰⅱ５３・定超</t>
    <phoneticPr fontId="8"/>
  </si>
  <si>
    <t>認知通所介護Ⅰⅱ５４・定超</t>
    <phoneticPr fontId="8"/>
  </si>
  <si>
    <t>認知通所介護Ⅰⅱ５５・定超</t>
    <phoneticPr fontId="8"/>
  </si>
  <si>
    <t>認知通所介護Ⅰⅱ６１・定超</t>
    <phoneticPr fontId="8"/>
  </si>
  <si>
    <t>認知通所介護Ⅰⅱ６２・定超</t>
    <phoneticPr fontId="8"/>
  </si>
  <si>
    <t>認知通所介護Ⅰⅱ６３・定超</t>
    <phoneticPr fontId="8"/>
  </si>
  <si>
    <t>認知通所介護Ⅰⅱ６４・定超</t>
    <phoneticPr fontId="8"/>
  </si>
  <si>
    <t>認知通所介護Ⅰⅱ６５・定超</t>
    <phoneticPr fontId="8"/>
  </si>
  <si>
    <t>認知通所介護Ⅱ２１・定超・時減</t>
    <phoneticPr fontId="8"/>
  </si>
  <si>
    <t>認知通所介護Ⅱ２２・定超・時減</t>
    <phoneticPr fontId="8"/>
  </si>
  <si>
    <t>認知通所介護Ⅱ２３・定超・時減</t>
    <phoneticPr fontId="8"/>
  </si>
  <si>
    <t>認知通所介護Ⅱ２４・定超・時減</t>
    <phoneticPr fontId="8"/>
  </si>
  <si>
    <t>認知通所介護Ⅱ２５・定超・時減</t>
    <phoneticPr fontId="8"/>
  </si>
  <si>
    <t>×</t>
    <phoneticPr fontId="8"/>
  </si>
  <si>
    <t>×</t>
    <phoneticPr fontId="8"/>
  </si>
  <si>
    <t>×</t>
    <phoneticPr fontId="8"/>
  </si>
  <si>
    <t>認知通所介護Ⅱ４１・定超</t>
    <phoneticPr fontId="8"/>
  </si>
  <si>
    <t>認知通所介護Ⅱ４３・定超</t>
    <phoneticPr fontId="8"/>
  </si>
  <si>
    <t>×</t>
    <phoneticPr fontId="8"/>
  </si>
  <si>
    <t>認知通所介護Ⅱ４４・定超</t>
    <phoneticPr fontId="8"/>
  </si>
  <si>
    <t>×</t>
    <phoneticPr fontId="8"/>
  </si>
  <si>
    <t>認知通所介護Ⅱ５１・定超</t>
    <phoneticPr fontId="8"/>
  </si>
  <si>
    <t>認知通所介護Ⅱ５４・定超</t>
    <phoneticPr fontId="8"/>
  </si>
  <si>
    <t>認知通所介護Ⅱ５５・定超</t>
    <phoneticPr fontId="8"/>
  </si>
  <si>
    <t>認知通所介護Ⅱ６１・定超</t>
    <phoneticPr fontId="8"/>
  </si>
  <si>
    <t>認知通所介護Ⅱ６２・定超</t>
    <phoneticPr fontId="8"/>
  </si>
  <si>
    <t>認知通所介護Ⅰⅰ２１・人欠・時減</t>
    <phoneticPr fontId="8"/>
  </si>
  <si>
    <t>認知通所介護Ⅰⅰ２２・人欠・時減</t>
    <phoneticPr fontId="8"/>
  </si>
  <si>
    <t>認知通所介護Ⅰⅰ２３・人欠・時減</t>
    <phoneticPr fontId="8"/>
  </si>
  <si>
    <t>認知通所介護Ⅰⅰ２４・人欠・時減</t>
    <phoneticPr fontId="8"/>
  </si>
  <si>
    <t>認知通所介護Ⅰⅰ２５・人欠・時減</t>
    <phoneticPr fontId="8"/>
  </si>
  <si>
    <t>認知通所介護Ⅰⅱ２１・人欠・時減</t>
    <phoneticPr fontId="8"/>
  </si>
  <si>
    <t>イ　認知症対応型通所介護費（Ⅰ）</t>
    <phoneticPr fontId="8"/>
  </si>
  <si>
    <t>認知通所介護Ⅰⅱ２２・人欠・時減</t>
    <phoneticPr fontId="8"/>
  </si>
  <si>
    <t>認知通所介護Ⅰⅱ２３・人欠・時減</t>
    <phoneticPr fontId="8"/>
  </si>
  <si>
    <t>認知通所介護Ⅰⅱ２４・人欠・時減</t>
    <phoneticPr fontId="8"/>
  </si>
  <si>
    <t>認知通所介護Ⅰⅱ２５・人欠・時減</t>
    <phoneticPr fontId="8"/>
  </si>
  <si>
    <t>認知通所介護Ⅱ２１・人欠・時減</t>
    <phoneticPr fontId="8"/>
  </si>
  <si>
    <t>認知通所介護Ⅱ２２・人欠・時減</t>
    <phoneticPr fontId="8"/>
  </si>
  <si>
    <t>認知通所介護Ⅱ２３・人欠・時減</t>
    <phoneticPr fontId="8"/>
  </si>
  <si>
    <t>認知通所介護Ⅱ２４・人欠・時減</t>
    <phoneticPr fontId="8"/>
  </si>
  <si>
    <t>認知通所介護Ⅱ２５・人欠・時減</t>
    <phoneticPr fontId="8"/>
  </si>
  <si>
    <t>算定</t>
    <phoneticPr fontId="8"/>
  </si>
  <si>
    <t>イ　小規模多機能型居宅介護費</t>
    <phoneticPr fontId="8"/>
  </si>
  <si>
    <t>中山間地域等に居住する者へのサービス提供加算</t>
    <phoneticPr fontId="8"/>
  </si>
  <si>
    <t>(2) 看護職員配置加算（Ⅱ）</t>
    <phoneticPr fontId="8"/>
  </si>
  <si>
    <t>(3) 看護職員配置加算（Ⅲ）</t>
    <phoneticPr fontId="8"/>
  </si>
  <si>
    <t>リ 訪問体制強化加算</t>
    <phoneticPr fontId="8"/>
  </si>
  <si>
    <t>小多機能型生活機能向上連携加算Ⅱ</t>
    <phoneticPr fontId="8"/>
  </si>
  <si>
    <t>(2) 生活機能向上連携加算（Ⅱ）</t>
    <phoneticPr fontId="8"/>
  </si>
  <si>
    <t>小多機能型口腔栄養スクリーニング加算</t>
    <phoneticPr fontId="8"/>
  </si>
  <si>
    <t>小多機能型生産性向上推進体制加算Ⅰ</t>
    <rPh sb="5" eb="7">
      <t>セイサン</t>
    </rPh>
    <phoneticPr fontId="8"/>
  </si>
  <si>
    <t>小多機能型生産性向上推進体制加算Ⅱ</t>
    <rPh sb="5" eb="7">
      <t>セイサン</t>
    </rPh>
    <phoneticPr fontId="8"/>
  </si>
  <si>
    <t>小多機能型サービス提供体制加算Ⅰ</t>
    <phoneticPr fontId="8"/>
  </si>
  <si>
    <t>小規模多機能型処遇改善加算Ⅳ</t>
    <phoneticPr fontId="8"/>
  </si>
  <si>
    <t>定員超過の場合</t>
    <phoneticPr fontId="8"/>
  </si>
  <si>
    <t>合成</t>
    <phoneticPr fontId="8"/>
  </si>
  <si>
    <t>算定</t>
    <phoneticPr fontId="8"/>
  </si>
  <si>
    <t>合成</t>
    <phoneticPr fontId="8"/>
  </si>
  <si>
    <t>算定</t>
    <phoneticPr fontId="8"/>
  </si>
  <si>
    <t>ロ　短期利用居宅介護費</t>
    <phoneticPr fontId="8"/>
  </si>
  <si>
    <t>短期小規模多機能２</t>
    <phoneticPr fontId="8"/>
  </si>
  <si>
    <t>短期小規模多機能３</t>
    <phoneticPr fontId="8"/>
  </si>
  <si>
    <t>短期小規模多機能４</t>
    <phoneticPr fontId="8"/>
  </si>
  <si>
    <t>短期小規模多機能５</t>
    <phoneticPr fontId="8"/>
  </si>
  <si>
    <t>短期小多機能型生活機能向上連携加算Ⅰ</t>
    <phoneticPr fontId="8"/>
  </si>
  <si>
    <t>ル　生活機能向上連携加算</t>
    <phoneticPr fontId="8"/>
  </si>
  <si>
    <t>短期小多機能型生活機能向上連携加算Ⅱ</t>
    <phoneticPr fontId="8"/>
  </si>
  <si>
    <t>（２）生活機能向上連携加算（Ⅱ）</t>
    <phoneticPr fontId="8"/>
  </si>
  <si>
    <t>短期小多機能型生産性向上推進体制加算Ⅰ</t>
    <rPh sb="7" eb="9">
      <t>セイサン</t>
    </rPh>
    <phoneticPr fontId="8"/>
  </si>
  <si>
    <t>短期小多機能型生産性向上推進体制加算Ⅱ</t>
    <rPh sb="7" eb="9">
      <t>セイサン</t>
    </rPh>
    <phoneticPr fontId="8"/>
  </si>
  <si>
    <t>単位加算</t>
    <phoneticPr fontId="8"/>
  </si>
  <si>
    <t>(2) サービス提供体制強化加算（Ⅱ）</t>
    <phoneticPr fontId="8"/>
  </si>
  <si>
    <t>(3) サービス提供体制強化加算（Ⅲ）</t>
    <phoneticPr fontId="8"/>
  </si>
  <si>
    <t>短期小多機能型処遇改善加算Ⅲ</t>
    <phoneticPr fontId="8"/>
  </si>
  <si>
    <t>短期小多機能型処遇改善加算Ⅳ</t>
    <phoneticPr fontId="8"/>
  </si>
  <si>
    <t>ロ　短期利用居宅介護費</t>
    <phoneticPr fontId="8"/>
  </si>
  <si>
    <t>短期小規模多機能２・人欠</t>
    <phoneticPr fontId="8"/>
  </si>
  <si>
    <t>×</t>
    <phoneticPr fontId="8"/>
  </si>
  <si>
    <t>短期小規模多機能５・人欠</t>
    <phoneticPr fontId="8"/>
  </si>
  <si>
    <t>Ⅱ　地域密着型介護予防サービスコード</t>
    <phoneticPr fontId="8"/>
  </si>
  <si>
    <t>要支援１</t>
    <phoneticPr fontId="8"/>
  </si>
  <si>
    <t>要支援２</t>
    <phoneticPr fontId="8"/>
  </si>
  <si>
    <t>(一)３時間以上４時間未満</t>
    <phoneticPr fontId="8"/>
  </si>
  <si>
    <t>予防認知通所介護Ⅰⅰ４１</t>
    <phoneticPr fontId="19"/>
  </si>
  <si>
    <t>予防認知通所介護Ⅰⅰ４２</t>
    <phoneticPr fontId="19"/>
  </si>
  <si>
    <t>予防認知通所介護Ⅰⅰ５１</t>
    <phoneticPr fontId="19"/>
  </si>
  <si>
    <t>予防認知通所介護Ⅰⅰ５２</t>
    <phoneticPr fontId="19"/>
  </si>
  <si>
    <t>予防認知通所介護Ⅰⅰ６１</t>
    <phoneticPr fontId="19"/>
  </si>
  <si>
    <t>予防認知通所介護Ⅰⅰ６２</t>
    <phoneticPr fontId="19"/>
  </si>
  <si>
    <t>予防認知通所介護Ⅰⅱ４１</t>
    <phoneticPr fontId="19"/>
  </si>
  <si>
    <t>予防認知通所介護Ⅰⅱ４２</t>
    <phoneticPr fontId="19"/>
  </si>
  <si>
    <t>予防認知通所介護Ⅰⅱ５１</t>
    <phoneticPr fontId="19"/>
  </si>
  <si>
    <t>予防認知通所介護Ⅰⅱ５２</t>
    <phoneticPr fontId="19"/>
  </si>
  <si>
    <t>予防認知通所介護Ⅰⅱ６１</t>
    <phoneticPr fontId="19"/>
  </si>
  <si>
    <t>予防認知通所介護Ⅰⅱ６２</t>
    <phoneticPr fontId="19"/>
  </si>
  <si>
    <t>予防認知通所介護Ⅱ４１</t>
    <phoneticPr fontId="19"/>
  </si>
  <si>
    <t>予防認知通所介護Ⅱ４２</t>
    <phoneticPr fontId="19"/>
  </si>
  <si>
    <t>予防認知通所介護Ⅱ５１</t>
    <phoneticPr fontId="19"/>
  </si>
  <si>
    <t>予防認知通所介護Ⅱ５２</t>
    <phoneticPr fontId="19"/>
  </si>
  <si>
    <t>予防認知通所介護Ⅱ６１</t>
    <phoneticPr fontId="19"/>
  </si>
  <si>
    <t>予防認知通所介護Ⅱ６２</t>
    <phoneticPr fontId="19"/>
  </si>
  <si>
    <t>予認通所介護感染症災害３％加算</t>
    <phoneticPr fontId="8"/>
  </si>
  <si>
    <t>８時間以上９時間未満の介護予防認知症対応型通所介護の前後に日常生活上の世話を行う場合</t>
    <phoneticPr fontId="8"/>
  </si>
  <si>
    <t>　９時間以上１０時間未満の場合</t>
    <phoneticPr fontId="8"/>
  </si>
  <si>
    <t>予認通所介護中山間地域等提供加算</t>
    <phoneticPr fontId="8"/>
  </si>
  <si>
    <t>中山間地域等に居住する者へのサービス提供加算</t>
    <phoneticPr fontId="8"/>
  </si>
  <si>
    <t>1日につき</t>
    <phoneticPr fontId="8"/>
  </si>
  <si>
    <t>予認通所介護入浴介助加算Ⅱ</t>
    <phoneticPr fontId="8"/>
  </si>
  <si>
    <t>入浴介助加算（Ⅱ）</t>
    <phoneticPr fontId="8"/>
  </si>
  <si>
    <t>予認通所介護生活機能向上連携加算Ⅰ</t>
    <phoneticPr fontId="8"/>
  </si>
  <si>
    <t>生活機能向上連携加算</t>
    <phoneticPr fontId="8"/>
  </si>
  <si>
    <t>生活機能向上連携加算（Ⅱ）</t>
    <phoneticPr fontId="8"/>
  </si>
  <si>
    <t>個別機能訓練加算を算定している場合</t>
    <phoneticPr fontId="8"/>
  </si>
  <si>
    <t>　　　　　　　</t>
    <phoneticPr fontId="8"/>
  </si>
  <si>
    <t>予認通所介護個別機能訓練加算Ⅱ</t>
    <phoneticPr fontId="8"/>
  </si>
  <si>
    <t>個別機能訓練加算（Ⅱ）</t>
    <phoneticPr fontId="8"/>
  </si>
  <si>
    <t>予認通所介護栄養アセスメント加算</t>
    <phoneticPr fontId="8"/>
  </si>
  <si>
    <t>栄養アセスメント加算</t>
    <phoneticPr fontId="8"/>
  </si>
  <si>
    <t>口腔・栄養スクリーニング加算</t>
    <phoneticPr fontId="8"/>
  </si>
  <si>
    <t>口腔・栄養スクリーニング加算（Ⅰ）（６月に１回を限度）</t>
    <phoneticPr fontId="8"/>
  </si>
  <si>
    <t>口腔・栄養スクリーニング加算（Ⅱ）（６月に１回を限度）</t>
    <phoneticPr fontId="8"/>
  </si>
  <si>
    <t>予認通所介護口腔機能向上加算Ⅰ</t>
    <phoneticPr fontId="8"/>
  </si>
  <si>
    <t>予認通所介護口腔機能向上加算Ⅱ</t>
    <phoneticPr fontId="8"/>
  </si>
  <si>
    <t>予認通所介護科学的介護推進体制加算</t>
    <phoneticPr fontId="8"/>
  </si>
  <si>
    <t>科学的介護推進体制加算</t>
    <phoneticPr fontId="8"/>
  </si>
  <si>
    <t>事業所が送迎を行わない場合</t>
    <phoneticPr fontId="8"/>
  </si>
  <si>
    <t>予認通所介護サービス提供体制加算Ⅰ</t>
    <phoneticPr fontId="8"/>
  </si>
  <si>
    <t>ハ サービス提供体制強化加算</t>
    <phoneticPr fontId="8"/>
  </si>
  <si>
    <t>(1) サービス提供体制強化加算（Ⅰ）</t>
    <phoneticPr fontId="8"/>
  </si>
  <si>
    <t>(2) サービス提供体制強化加算（Ⅱ）</t>
    <phoneticPr fontId="8"/>
  </si>
  <si>
    <t>(3) サービス提供体制強化加算（Ⅲ）</t>
    <phoneticPr fontId="8"/>
  </si>
  <si>
    <t>予認通所介護処遇改善加算Ⅳ</t>
    <rPh sb="6" eb="8">
      <t>ショグウ</t>
    </rPh>
    <rPh sb="8" eb="10">
      <t>カイゼン</t>
    </rPh>
    <rPh sb="10" eb="12">
      <t>カサン</t>
    </rPh>
    <phoneticPr fontId="8"/>
  </si>
  <si>
    <t>合成</t>
    <phoneticPr fontId="8"/>
  </si>
  <si>
    <t>予認通所介護Ⅰⅰ２１・定超・時減</t>
    <phoneticPr fontId="8"/>
  </si>
  <si>
    <t>要支援１</t>
    <phoneticPr fontId="8"/>
  </si>
  <si>
    <t>予認通所介護Ⅰⅰ２２・定超・時減</t>
    <phoneticPr fontId="8"/>
  </si>
  <si>
    <t>×</t>
    <phoneticPr fontId="8"/>
  </si>
  <si>
    <t>予認通所介護Ⅰⅱ２１・定超・時減</t>
    <phoneticPr fontId="8"/>
  </si>
  <si>
    <t>予認通所介護Ⅰⅱ２２・定超・時減</t>
    <phoneticPr fontId="8"/>
  </si>
  <si>
    <t>予認通所介護Ⅱ２１・定超・時減</t>
    <phoneticPr fontId="8"/>
  </si>
  <si>
    <t>予認通所介護Ⅱ２２・定超・時減</t>
    <phoneticPr fontId="8"/>
  </si>
  <si>
    <t>予認通所介護Ⅰⅰ２１・人欠・時減</t>
    <phoneticPr fontId="8"/>
  </si>
  <si>
    <t>予認通所介護Ⅰⅰ２２・人欠・時減</t>
    <phoneticPr fontId="8"/>
  </si>
  <si>
    <t>要支援２</t>
    <phoneticPr fontId="8"/>
  </si>
  <si>
    <t>×</t>
    <phoneticPr fontId="8"/>
  </si>
  <si>
    <t>要支援２</t>
    <phoneticPr fontId="8"/>
  </si>
  <si>
    <t>要支援１</t>
    <phoneticPr fontId="8"/>
  </si>
  <si>
    <t>予認通所介護Ⅰⅱ２１・人欠・時減</t>
    <phoneticPr fontId="8"/>
  </si>
  <si>
    <t>予認通所介護Ⅰⅱ２２・人欠・時減</t>
    <phoneticPr fontId="8"/>
  </si>
  <si>
    <t>予認通所介護Ⅱ２１・人欠・時減</t>
    <phoneticPr fontId="8"/>
  </si>
  <si>
    <t>予認通所介護Ⅱ２２・人欠・時減</t>
    <phoneticPr fontId="8"/>
  </si>
  <si>
    <t>算定</t>
    <phoneticPr fontId="8"/>
  </si>
  <si>
    <t>　要支援２</t>
    <phoneticPr fontId="8"/>
  </si>
  <si>
    <t>中山間地域等における小規模事業所加算</t>
    <phoneticPr fontId="8"/>
  </si>
  <si>
    <t>ホ 若年性認知症利用者受入加算</t>
    <phoneticPr fontId="8"/>
  </si>
  <si>
    <t>予小多機能生活機能向上連携加算Ⅰ</t>
    <phoneticPr fontId="8"/>
  </si>
  <si>
    <t>ト　生活機能向上連携加算</t>
    <phoneticPr fontId="8"/>
  </si>
  <si>
    <t>(1)生活機能向上連携加算（Ⅰ）</t>
    <phoneticPr fontId="8"/>
  </si>
  <si>
    <t>予小多機能生活機能向上連携加算Ⅱ</t>
    <phoneticPr fontId="8"/>
  </si>
  <si>
    <t>(2)生活機能向上連携加算（Ⅱ）</t>
    <phoneticPr fontId="8"/>
  </si>
  <si>
    <t>予小多機能科学的介護推進体制加算</t>
    <phoneticPr fontId="8"/>
  </si>
  <si>
    <t>リ　科学的介護推進体制加算</t>
    <phoneticPr fontId="8"/>
  </si>
  <si>
    <t>予小多機能生産性向上推進体制加算Ⅰ</t>
    <rPh sb="0" eb="1">
      <t>ヨ</t>
    </rPh>
    <rPh sb="1" eb="2">
      <t>ショウ</t>
    </rPh>
    <rPh sb="2" eb="5">
      <t>タキノウ</t>
    </rPh>
    <rPh sb="5" eb="7">
      <t>セイサン</t>
    </rPh>
    <phoneticPr fontId="8"/>
  </si>
  <si>
    <t>予小多機能生産性向上推進体制加算Ⅱ</t>
    <rPh sb="0" eb="1">
      <t>ヨ</t>
    </rPh>
    <rPh sb="1" eb="2">
      <t>ショウ</t>
    </rPh>
    <rPh sb="2" eb="5">
      <t>タキノウ</t>
    </rPh>
    <rPh sb="5" eb="7">
      <t>セイサン</t>
    </rPh>
    <phoneticPr fontId="8"/>
  </si>
  <si>
    <t>(1)サービス提供体制強化加算（Ⅰ）</t>
    <phoneticPr fontId="8"/>
  </si>
  <si>
    <t>(2)サービス提供体制強化加算（Ⅱ）</t>
    <phoneticPr fontId="8"/>
  </si>
  <si>
    <t>(3)サービス提供体制強化加算（Ⅲ）</t>
    <phoneticPr fontId="8"/>
  </si>
  <si>
    <t>予小規模多機能処遇改善加算Ⅲ</t>
    <phoneticPr fontId="8"/>
  </si>
  <si>
    <t>予小規模多機能処遇改善加算Ⅳ</t>
    <rPh sb="0" eb="1">
      <t>ヨ</t>
    </rPh>
    <rPh sb="1" eb="4">
      <t>ショウキボ</t>
    </rPh>
    <phoneticPr fontId="8"/>
  </si>
  <si>
    <t>　要支援２</t>
    <phoneticPr fontId="8"/>
  </si>
  <si>
    <t>イ　介護予防小規模多機能型居宅介護費</t>
    <phoneticPr fontId="8"/>
  </si>
  <si>
    <t>特別地域予防小規模多機能型居宅介護加算・日割</t>
    <phoneticPr fontId="8"/>
  </si>
  <si>
    <t>合成</t>
    <phoneticPr fontId="8"/>
  </si>
  <si>
    <t>算定</t>
    <phoneticPr fontId="8"/>
  </si>
  <si>
    <t>予短期小規模多機能１</t>
    <phoneticPr fontId="8"/>
  </si>
  <si>
    <t>予短期小規模多機能２</t>
    <phoneticPr fontId="8"/>
  </si>
  <si>
    <t>中山間地域等における小規模事業所加算</t>
    <phoneticPr fontId="8"/>
  </si>
  <si>
    <t>予短期小多機能認知症緊急対応加算</t>
    <phoneticPr fontId="8"/>
  </si>
  <si>
    <t>ニ　認知症行動・心理症状緊急対応加算（７日間を限度）</t>
    <phoneticPr fontId="8"/>
  </si>
  <si>
    <t>予短期小多機能生活機能向上連携加算Ⅰ</t>
    <phoneticPr fontId="8"/>
  </si>
  <si>
    <t>ト　生活機能向上連携加算</t>
    <phoneticPr fontId="8"/>
  </si>
  <si>
    <t>(1)生活機能向上連携加算（Ⅰ）</t>
    <phoneticPr fontId="8"/>
  </si>
  <si>
    <t>予短期小多機能生活機能向上連携加算Ⅱ</t>
    <phoneticPr fontId="8"/>
  </si>
  <si>
    <t>予短期小多機能生産性向上推進体制加算Ⅰ</t>
    <rPh sb="0" eb="1">
      <t>ヨ</t>
    </rPh>
    <rPh sb="1" eb="3">
      <t>タンキ</t>
    </rPh>
    <rPh sb="3" eb="4">
      <t>ショウ</t>
    </rPh>
    <rPh sb="4" eb="7">
      <t>タキノウ</t>
    </rPh>
    <rPh sb="7" eb="9">
      <t>セイサン</t>
    </rPh>
    <phoneticPr fontId="8"/>
  </si>
  <si>
    <t>予短期小多機能生産性向上推進体制加算Ⅱ</t>
    <rPh sb="0" eb="1">
      <t>ヨ</t>
    </rPh>
    <rPh sb="1" eb="3">
      <t>タンキ</t>
    </rPh>
    <rPh sb="3" eb="4">
      <t>ショウ</t>
    </rPh>
    <rPh sb="4" eb="7">
      <t>タキノウ</t>
    </rPh>
    <rPh sb="7" eb="9">
      <t>セイサン</t>
    </rPh>
    <phoneticPr fontId="8"/>
  </si>
  <si>
    <t>予短期小多機能処遇改善加算Ⅳ</t>
    <rPh sb="0" eb="1">
      <t>ヨ</t>
    </rPh>
    <phoneticPr fontId="8"/>
  </si>
  <si>
    <t>予短期小規模多機能１・超</t>
    <phoneticPr fontId="8"/>
  </si>
  <si>
    <t>予短期小規模多機能２・超</t>
    <phoneticPr fontId="8"/>
  </si>
  <si>
    <t>予短期小規模多機能１・欠</t>
    <phoneticPr fontId="8"/>
  </si>
  <si>
    <t>従業者が欠員の場合</t>
    <phoneticPr fontId="8"/>
  </si>
  <si>
    <t>予短期小規模多機能２・欠</t>
    <phoneticPr fontId="8"/>
  </si>
  <si>
    <t>地域特定施設夜間看護体制加算Ⅰ</t>
    <rPh sb="0" eb="2">
      <t>チイキ</t>
    </rPh>
    <rPh sb="6" eb="8">
      <t>ヤカン</t>
    </rPh>
    <rPh sb="8" eb="10">
      <t>カンゴ</t>
    </rPh>
    <rPh sb="10" eb="12">
      <t>タイセイ</t>
    </rPh>
    <rPh sb="12" eb="14">
      <t>カサン</t>
    </rPh>
    <phoneticPr fontId="8"/>
  </si>
  <si>
    <t>地域特定施設夜間看護体制加算Ⅱ</t>
    <rPh sb="0" eb="2">
      <t>チイキ</t>
    </rPh>
    <rPh sb="6" eb="8">
      <t>ヤカン</t>
    </rPh>
    <rPh sb="8" eb="10">
      <t>カンゴ</t>
    </rPh>
    <rPh sb="10" eb="12">
      <t>タイセイ</t>
    </rPh>
    <rPh sb="12" eb="14">
      <t>カサン</t>
    </rPh>
    <phoneticPr fontId="8"/>
  </si>
  <si>
    <t>　夜間看護体制加算（Ⅰ）</t>
    <phoneticPr fontId="8"/>
  </si>
  <si>
    <t>　夜間看護体制加算（Ⅱ）</t>
    <phoneticPr fontId="8"/>
  </si>
  <si>
    <t>短期地域特定施設夜間看護体制加算Ⅰ</t>
    <rPh sb="8" eb="10">
      <t>ヤカン</t>
    </rPh>
    <rPh sb="10" eb="12">
      <t>カンゴ</t>
    </rPh>
    <rPh sb="12" eb="14">
      <t>タイセイ</t>
    </rPh>
    <rPh sb="14" eb="16">
      <t>カサン</t>
    </rPh>
    <phoneticPr fontId="8"/>
  </si>
  <si>
    <t>短期地域特定施設夜間看護体制加算Ⅱ</t>
    <rPh sb="8" eb="10">
      <t>ヤカン</t>
    </rPh>
    <rPh sb="10" eb="12">
      <t>カンゴ</t>
    </rPh>
    <rPh sb="12" eb="14">
      <t>タイセイ</t>
    </rPh>
    <rPh sb="14" eb="16">
      <t>カサン</t>
    </rPh>
    <phoneticPr fontId="8"/>
  </si>
  <si>
    <t>　夜間看護体制加算（Ⅰ）</t>
    <phoneticPr fontId="8"/>
  </si>
  <si>
    <t>地福祉施設退所時情報提供加算</t>
    <phoneticPr fontId="8"/>
  </si>
  <si>
    <t>認知症対応型新興感染症等施設療養費</t>
    <phoneticPr fontId="8"/>
  </si>
  <si>
    <t>予認知症対応型新興感染症等施設療養費</t>
    <rPh sb="0" eb="1">
      <t>ヨ</t>
    </rPh>
    <phoneticPr fontId="8"/>
  </si>
  <si>
    <t>地域特定施設新興感染症等施設療養費</t>
    <phoneticPr fontId="8"/>
  </si>
  <si>
    <t>短期地域特定施設新興感染症等施設療養費</t>
    <rPh sb="0" eb="2">
      <t>タンキ</t>
    </rPh>
    <phoneticPr fontId="8"/>
  </si>
  <si>
    <t>地福祉施設新興感染症等施設療養費</t>
    <phoneticPr fontId="8"/>
  </si>
  <si>
    <t>認知症対応型認知症チームケア推進加算Ⅰ</t>
    <phoneticPr fontId="8"/>
  </si>
  <si>
    <t>認知症対応型認知症チームケア推進加算Ⅱ</t>
    <phoneticPr fontId="8"/>
  </si>
  <si>
    <t>ト　認知症チームケア推進加算</t>
    <phoneticPr fontId="8"/>
  </si>
  <si>
    <t>(1) 認知症チームケア推進加算（Ⅰ）</t>
    <phoneticPr fontId="8"/>
  </si>
  <si>
    <t>(2) 認知症チームケア推進加算（Ⅱ）</t>
    <phoneticPr fontId="8"/>
  </si>
  <si>
    <t>短期共同生活新興感染症等施設療養費</t>
    <rPh sb="0" eb="2">
      <t>タンキ</t>
    </rPh>
    <rPh sb="2" eb="4">
      <t>キョウドウ</t>
    </rPh>
    <rPh sb="4" eb="6">
      <t>セイカツ</t>
    </rPh>
    <rPh sb="6" eb="8">
      <t>シンコウ</t>
    </rPh>
    <phoneticPr fontId="8"/>
  </si>
  <si>
    <t>予認知症対応型認知症チームケア推進加算Ⅰ</t>
    <rPh sb="0" eb="1">
      <t>ヨ</t>
    </rPh>
    <phoneticPr fontId="8"/>
  </si>
  <si>
    <t>予認知症対応型認知症チームケア推進加算Ⅱ</t>
    <rPh sb="0" eb="1">
      <t>ヨ</t>
    </rPh>
    <phoneticPr fontId="8"/>
  </si>
  <si>
    <t>予短期共同新興感染症等施設療養費</t>
    <rPh sb="0" eb="1">
      <t>ヨ</t>
    </rPh>
    <rPh sb="1" eb="3">
      <t>タンキ</t>
    </rPh>
    <rPh sb="3" eb="5">
      <t>キョウドウ</t>
    </rPh>
    <rPh sb="5" eb="7">
      <t>シンコウ</t>
    </rPh>
    <phoneticPr fontId="8"/>
  </si>
  <si>
    <t>地福祉施設認知症チームケア推進加算Ⅰ</t>
    <phoneticPr fontId="8"/>
  </si>
  <si>
    <t>地福祉施設認知症チームケア推進加算Ⅱ</t>
    <phoneticPr fontId="8"/>
  </si>
  <si>
    <t>(1)認知症チームケア推進加算（Ⅰ）</t>
    <phoneticPr fontId="8"/>
  </si>
  <si>
    <t>(2)認知症チームケア推進加算（Ⅱ）</t>
    <phoneticPr fontId="8"/>
  </si>
  <si>
    <t>(1)生産性向上推進体制加算（Ⅰ）</t>
    <phoneticPr fontId="8"/>
  </si>
  <si>
    <t>(1)生産性向上推進体制加算（Ⅰ）</t>
    <phoneticPr fontId="8"/>
  </si>
  <si>
    <t>(1)生産性向上推進体制加算（Ⅰ）</t>
    <phoneticPr fontId="8"/>
  </si>
  <si>
    <t>(2)生産性向上推進体制加算（Ⅱ）</t>
    <phoneticPr fontId="8"/>
  </si>
  <si>
    <t>(1)生産性向上推進体制加算（Ⅰ）</t>
    <phoneticPr fontId="8"/>
  </si>
  <si>
    <t>(2)生産性向上推進体制加算（Ⅱ）</t>
    <phoneticPr fontId="8"/>
  </si>
  <si>
    <t>(1)生産性向上推進体制加算（Ⅰ）</t>
    <phoneticPr fontId="8"/>
  </si>
  <si>
    <t>小多機能型総合マネジメント加算Ⅰ</t>
    <rPh sb="5" eb="7">
      <t>ソウゴウ</t>
    </rPh>
    <rPh sb="13" eb="15">
      <t>カサン</t>
    </rPh>
    <phoneticPr fontId="8"/>
  </si>
  <si>
    <t>小多機能型総合マネジメント加算Ⅱ</t>
    <rPh sb="5" eb="7">
      <t>ソウゴウ</t>
    </rPh>
    <rPh sb="13" eb="15">
      <t>カサン</t>
    </rPh>
    <phoneticPr fontId="8"/>
  </si>
  <si>
    <t>(1) 総合マネジメント体制強化加算（Ⅰ）</t>
    <phoneticPr fontId="8"/>
  </si>
  <si>
    <t>(2) 総合マネジメント体制強化加算（Ⅱ）</t>
    <phoneticPr fontId="8"/>
  </si>
  <si>
    <t>予小多機能総合マネジメント加算Ⅰ</t>
    <rPh sb="5" eb="7">
      <t>ソウゴウ</t>
    </rPh>
    <phoneticPr fontId="8"/>
  </si>
  <si>
    <t>予小多機能総合マネジメント加算Ⅱ</t>
    <rPh sb="5" eb="7">
      <t>ソウゴウ</t>
    </rPh>
    <phoneticPr fontId="8"/>
  </si>
  <si>
    <t>(1)総合マネジメント体制強化加算（Ⅰ）</t>
    <phoneticPr fontId="8"/>
  </si>
  <si>
    <t>(2)総合マネジメント体制強化加算（Ⅱ）</t>
    <phoneticPr fontId="8"/>
  </si>
  <si>
    <t>看護小規模総合マネジメント加算Ⅰ</t>
    <rPh sb="5" eb="7">
      <t>ソウゴウ</t>
    </rPh>
    <phoneticPr fontId="8"/>
  </si>
  <si>
    <t>看護小規模総合マネジメント加算Ⅱ</t>
    <rPh sb="5" eb="7">
      <t>ソウゴウ</t>
    </rPh>
    <phoneticPr fontId="8"/>
  </si>
  <si>
    <t>(2)総合マネジメント体制強化加算（Ⅱ）</t>
    <phoneticPr fontId="8"/>
  </si>
  <si>
    <t>看護小規模認知症加算Ⅲ</t>
    <rPh sb="5" eb="7">
      <t>ニンチ</t>
    </rPh>
    <rPh sb="7" eb="8">
      <t>ショウ</t>
    </rPh>
    <rPh sb="8" eb="10">
      <t>カサン</t>
    </rPh>
    <phoneticPr fontId="8"/>
  </si>
  <si>
    <t>看護小規模認知症加算Ⅳ</t>
    <rPh sb="5" eb="8">
      <t>ニンチショウ</t>
    </rPh>
    <rPh sb="8" eb="10">
      <t>カサン</t>
    </rPh>
    <phoneticPr fontId="8"/>
  </si>
  <si>
    <t>(3) 認知症加算（Ⅲ）</t>
    <phoneticPr fontId="8"/>
  </si>
  <si>
    <t>(4) 認知症加算（Ⅳ）</t>
    <phoneticPr fontId="8"/>
  </si>
  <si>
    <t>緊急時訪問看護加算（Ⅰ）</t>
  </si>
  <si>
    <t>緊急時訪問看護加算（Ⅱ）</t>
  </si>
  <si>
    <t>(1) 生活機能向上連携加算（Ⅰ）</t>
  </si>
  <si>
    <t>(1) 総合マネジメント体制強化加算（Ⅰ）</t>
    <rPh sb="4" eb="6">
      <t>ソウゴウ</t>
    </rPh>
    <rPh sb="12" eb="18">
      <t>タイセイキョウカカサン</t>
    </rPh>
    <phoneticPr fontId="8"/>
  </si>
  <si>
    <t>(2) 総合マネジメント体制強化加算（Ⅱ）</t>
    <rPh sb="4" eb="6">
      <t>ソウゴウ</t>
    </rPh>
    <rPh sb="12" eb="14">
      <t>タイセイ</t>
    </rPh>
    <rPh sb="14" eb="18">
      <t>キョウカカサン</t>
    </rPh>
    <phoneticPr fontId="8"/>
  </si>
  <si>
    <t>定期巡回同一建物減算２</t>
    <phoneticPr fontId="8"/>
  </si>
  <si>
    <t>定期巡回同一建物減算３</t>
    <phoneticPr fontId="8"/>
  </si>
  <si>
    <t>定期巡回同一建物減算４</t>
    <phoneticPr fontId="8"/>
  </si>
  <si>
    <t>同一敷地内建物等の利用者又はこれ以外の同一建物の利用者20人以上にサービスを行う場合</t>
    <phoneticPr fontId="8"/>
  </si>
  <si>
    <t>定期巡回随時Ⅰ２４・准看</t>
    <phoneticPr fontId="8"/>
  </si>
  <si>
    <t>注　定員超過の場合</t>
    <phoneticPr fontId="8"/>
  </si>
  <si>
    <t>地域短期利用療養通所介護・定超</t>
    <rPh sb="2" eb="6">
      <t>タンキリヨウ</t>
    </rPh>
    <rPh sb="6" eb="8">
      <t>リョウヨウ</t>
    </rPh>
    <rPh sb="10" eb="12">
      <t>カイゴ</t>
    </rPh>
    <rPh sb="13" eb="15">
      <t>テイチョウ</t>
    </rPh>
    <phoneticPr fontId="8"/>
  </si>
  <si>
    <t>地域短期利用療養通所介護・人欠</t>
    <rPh sb="2" eb="6">
      <t>タンキリヨウ</t>
    </rPh>
    <rPh sb="6" eb="8">
      <t>リョウヨウ</t>
    </rPh>
    <rPh sb="10" eb="12">
      <t>カイゴ</t>
    </rPh>
    <rPh sb="13" eb="15">
      <t>ジンケツ</t>
    </rPh>
    <phoneticPr fontId="8"/>
  </si>
  <si>
    <t>（二）認知症専門ケア加算（Ⅱ）　　</t>
    <rPh sb="1" eb="2">
      <t>ニ</t>
    </rPh>
    <phoneticPr fontId="8"/>
  </si>
  <si>
    <t>（二）サービス提供体制強化加算（Ⅱ）</t>
    <rPh sb="1" eb="2">
      <t>ニ</t>
    </rPh>
    <phoneticPr fontId="8"/>
  </si>
  <si>
    <t>（三）サービス提供体制強化加算（Ⅲ）</t>
    <rPh sb="1" eb="2">
      <t>サン</t>
    </rPh>
    <phoneticPr fontId="8"/>
  </si>
  <si>
    <t>（２）　生産性向上推進体制加算（Ⅱ）</t>
    <phoneticPr fontId="8"/>
  </si>
  <si>
    <t>(1)生産性向上推進体制加算（Ⅰ）</t>
    <phoneticPr fontId="8"/>
  </si>
  <si>
    <t>(2)生産性向上推進体制加算（Ⅱ）</t>
    <phoneticPr fontId="8"/>
  </si>
  <si>
    <t>定期巡回認知症専門ケア加算Ⅰ１</t>
    <phoneticPr fontId="8"/>
  </si>
  <si>
    <t>定期巡回認知症専門ケア加算Ⅱ１</t>
    <phoneticPr fontId="8"/>
  </si>
  <si>
    <t>定期巡回サービス提供体制加算Ⅰ１</t>
    <phoneticPr fontId="8"/>
  </si>
  <si>
    <t>定期巡回サービス提供体制加算Ⅱ１</t>
    <phoneticPr fontId="8"/>
  </si>
  <si>
    <t>定期巡回サービス提供体制加算Ⅲ１</t>
    <rPh sb="8" eb="10">
      <t>テイキョウ</t>
    </rPh>
    <rPh sb="10" eb="12">
      <t>タイセイ</t>
    </rPh>
    <rPh sb="12" eb="14">
      <t>カサン</t>
    </rPh>
    <phoneticPr fontId="8"/>
  </si>
  <si>
    <t>定期巡回随時Ⅲ１</t>
    <phoneticPr fontId="8"/>
  </si>
  <si>
    <t>定期巡回随時Ⅲ２</t>
    <phoneticPr fontId="8"/>
  </si>
  <si>
    <t>定期巡回随時Ⅲ３</t>
    <phoneticPr fontId="8"/>
  </si>
  <si>
    <t>定期巡回随時Ⅲ４</t>
    <phoneticPr fontId="8"/>
  </si>
  <si>
    <t>ハ　定期巡回・随時対応型訪問介護看護費（Ⅲ）</t>
    <phoneticPr fontId="8"/>
  </si>
  <si>
    <t>基本夜間訪問サービス費</t>
  </si>
  <si>
    <t>基本夜間訪問サービス費</t>
    <rPh sb="0" eb="6">
      <t>キホンヤカンホウモン</t>
    </rPh>
    <rPh sb="10" eb="11">
      <t>ヒ</t>
    </rPh>
    <phoneticPr fontId="8"/>
  </si>
  <si>
    <t>定期巡回サービス費</t>
    <rPh sb="0" eb="4">
      <t>テイキジュンカイ</t>
    </rPh>
    <rPh sb="8" eb="9">
      <t>ヒ</t>
    </rPh>
    <phoneticPr fontId="8"/>
  </si>
  <si>
    <t>随時訪問サービス費（Ⅰ）</t>
    <rPh sb="0" eb="4">
      <t>ズイジホウモン</t>
    </rPh>
    <rPh sb="8" eb="9">
      <t>ヒ</t>
    </rPh>
    <phoneticPr fontId="8"/>
  </si>
  <si>
    <t>随時訪問サービス費（Ⅱ）</t>
    <rPh sb="0" eb="4">
      <t>ズイジホウモン</t>
    </rPh>
    <rPh sb="8" eb="9">
      <t>ヒ</t>
    </rPh>
    <phoneticPr fontId="8"/>
  </si>
  <si>
    <t>高齢者虐待防止措置未実施減算</t>
    <phoneticPr fontId="8"/>
  </si>
  <si>
    <t>(1) 訪問看護サービスを行わない場合</t>
    <phoneticPr fontId="8"/>
  </si>
  <si>
    <t>定期巡回特別地域訪問看護加算１</t>
    <phoneticPr fontId="8"/>
  </si>
  <si>
    <t>定期巡回特別地域訪問看護加算２</t>
    <phoneticPr fontId="8"/>
  </si>
  <si>
    <t>特別地域定期巡回・随時対応型訪問介護看護加算</t>
    <rPh sb="0" eb="2">
      <t>トクベツ</t>
    </rPh>
    <rPh sb="2" eb="4">
      <t>チイキ</t>
    </rPh>
    <rPh sb="4" eb="6">
      <t>テイキ</t>
    </rPh>
    <rPh sb="6" eb="8">
      <t>ジュンカイ</t>
    </rPh>
    <rPh sb="9" eb="11">
      <t>ズイジ</t>
    </rPh>
    <rPh sb="11" eb="14">
      <t>タイオウガタ</t>
    </rPh>
    <rPh sb="14" eb="16">
      <t>ホウモン</t>
    </rPh>
    <rPh sb="16" eb="18">
      <t>カイゴ</t>
    </rPh>
    <rPh sb="18" eb="20">
      <t>カンゴ</t>
    </rPh>
    <phoneticPr fontId="8"/>
  </si>
  <si>
    <t>イ、ロを算定する場合</t>
    <phoneticPr fontId="8"/>
  </si>
  <si>
    <t>定期巡回小規模事業所加算１</t>
    <rPh sb="4" eb="7">
      <t>ショウキボ</t>
    </rPh>
    <rPh sb="7" eb="10">
      <t>ジギョウショ</t>
    </rPh>
    <rPh sb="10" eb="12">
      <t>カサン</t>
    </rPh>
    <phoneticPr fontId="8"/>
  </si>
  <si>
    <t>定期巡回小規模事業所加算２</t>
    <rPh sb="4" eb="7">
      <t>ショウキボ</t>
    </rPh>
    <rPh sb="7" eb="10">
      <t>ジギョウショ</t>
    </rPh>
    <rPh sb="10" eb="12">
      <t>カサン</t>
    </rPh>
    <phoneticPr fontId="8"/>
  </si>
  <si>
    <t>定期巡回中山間地域等提供加算１</t>
    <rPh sb="4" eb="5">
      <t>チュウ</t>
    </rPh>
    <rPh sb="5" eb="7">
      <t>ヤマアイ</t>
    </rPh>
    <rPh sb="7" eb="10">
      <t>チイキナド</t>
    </rPh>
    <rPh sb="10" eb="12">
      <t>テイキョウ</t>
    </rPh>
    <rPh sb="12" eb="14">
      <t>カサン</t>
    </rPh>
    <phoneticPr fontId="8"/>
  </si>
  <si>
    <t>定期巡回中山間地域等提供加算２</t>
    <rPh sb="4" eb="5">
      <t>チュウ</t>
    </rPh>
    <rPh sb="5" eb="7">
      <t>ヤマアイ</t>
    </rPh>
    <rPh sb="7" eb="10">
      <t>チイキナド</t>
    </rPh>
    <rPh sb="10" eb="12">
      <t>テイキョウ</t>
    </rPh>
    <rPh sb="12" eb="14">
      <t>カサン</t>
    </rPh>
    <phoneticPr fontId="8"/>
  </si>
  <si>
    <t>ホ　退院時共同指導加算（イ(2)を算定する場合のみ算定）</t>
    <phoneticPr fontId="8"/>
  </si>
  <si>
    <t>ニ　初期加算（イ又はロを算定する場合のみ算定）</t>
    <rPh sb="2" eb="6">
      <t>ショキカサン</t>
    </rPh>
    <rPh sb="8" eb="9">
      <t>マタ</t>
    </rPh>
    <rPh sb="20" eb="22">
      <t>サンテイ</t>
    </rPh>
    <phoneticPr fontId="8"/>
  </si>
  <si>
    <t>ヘ　総合マネジメント体制強化加算（イ又はロを算定する場合のみ算定）</t>
    <rPh sb="18" eb="19">
      <t>マタ</t>
    </rPh>
    <phoneticPr fontId="8"/>
  </si>
  <si>
    <t>事業所と同一建物の利用者にサービスを行う場合（イ又はロを算定する場合）</t>
    <rPh sb="24" eb="25">
      <t>マタ</t>
    </rPh>
    <phoneticPr fontId="8"/>
  </si>
  <si>
    <t>ト　生活機能向上連携加算（イ又はロを算定する場合のみ算定）</t>
    <rPh sb="14" eb="15">
      <t>マタ</t>
    </rPh>
    <phoneticPr fontId="8"/>
  </si>
  <si>
    <t>チ 認知症専門ケア加算</t>
    <phoneticPr fontId="8"/>
  </si>
  <si>
    <t>ハを算定する場合（基本夜間訪問サービス費を除く）</t>
    <phoneticPr fontId="8"/>
  </si>
  <si>
    <t>事業所と同一建物の利用者にサービスを行う場合（ハを算定する場合（基本夜間訪問サービス費を除く））</t>
    <phoneticPr fontId="8"/>
  </si>
  <si>
    <t>(1)　イ又はロを算定している場合</t>
    <rPh sb="5" eb="6">
      <t>マタ</t>
    </rPh>
    <rPh sb="9" eb="11">
      <t>サンテイ</t>
    </rPh>
    <rPh sb="15" eb="17">
      <t>バアイ</t>
    </rPh>
    <phoneticPr fontId="8"/>
  </si>
  <si>
    <t>(2)　ハを算定する場合（基本夜間訪問サービス費を除く）</t>
    <rPh sb="6" eb="8">
      <t>サンテイ</t>
    </rPh>
    <rPh sb="10" eb="12">
      <t>バアイ</t>
    </rPh>
    <phoneticPr fontId="8"/>
  </si>
  <si>
    <t>（一）認知症専門ケア加算（Ⅰ）　</t>
    <rPh sb="1" eb="2">
      <t>イチ</t>
    </rPh>
    <phoneticPr fontId="8"/>
  </si>
  <si>
    <t>リ 口腔連携強化加算（イ又はロを算定する場合のみ算定）</t>
    <rPh sb="2" eb="4">
      <t>コウクウ</t>
    </rPh>
    <rPh sb="4" eb="6">
      <t>レンケイ</t>
    </rPh>
    <rPh sb="6" eb="8">
      <t>キョウカ</t>
    </rPh>
    <rPh sb="8" eb="10">
      <t>カサン</t>
    </rPh>
    <phoneticPr fontId="8"/>
  </si>
  <si>
    <t>ヌ サービス提供体制強化加算</t>
    <phoneticPr fontId="8"/>
  </si>
  <si>
    <t>定期巡回認知症専門ケア加算Ⅰ２</t>
    <phoneticPr fontId="8"/>
  </si>
  <si>
    <t>定期巡回認知症専門ケア加算Ⅱ２</t>
    <phoneticPr fontId="8"/>
  </si>
  <si>
    <t>定期巡回サービス提供体制加算Ⅰ２</t>
    <phoneticPr fontId="8"/>
  </si>
  <si>
    <t>定期巡回サービス提供体制加算Ⅱ２</t>
    <phoneticPr fontId="8"/>
  </si>
  <si>
    <t>定期巡回サービス提供体制加算Ⅲ２</t>
    <rPh sb="8" eb="10">
      <t>テイキョウ</t>
    </rPh>
    <rPh sb="10" eb="12">
      <t>タイセイ</t>
    </rPh>
    <rPh sb="12" eb="14">
      <t>カサン</t>
    </rPh>
    <phoneticPr fontId="8"/>
  </si>
  <si>
    <t>定期巡回高齢者虐待防止未実施減算Ⅰ１１</t>
    <rPh sb="0" eb="2">
      <t>テイキ</t>
    </rPh>
    <rPh sb="2" eb="4">
      <t>ジュンカイ</t>
    </rPh>
    <rPh sb="4" eb="7">
      <t>コウレイシャ</t>
    </rPh>
    <phoneticPr fontId="8"/>
  </si>
  <si>
    <t>定期巡回高齢者虐待防止未実施減算Ⅰ１２</t>
    <rPh sb="0" eb="2">
      <t>テイキ</t>
    </rPh>
    <rPh sb="2" eb="4">
      <t>ジュンカイ</t>
    </rPh>
    <rPh sb="4" eb="7">
      <t>コウレイシャ</t>
    </rPh>
    <phoneticPr fontId="8"/>
  </si>
  <si>
    <t>定期巡回高齢者虐待防止未実施減算Ⅰ１３</t>
    <rPh sb="0" eb="2">
      <t>テイキ</t>
    </rPh>
    <rPh sb="2" eb="4">
      <t>ジュンカイ</t>
    </rPh>
    <rPh sb="4" eb="7">
      <t>コウレイシャ</t>
    </rPh>
    <phoneticPr fontId="8"/>
  </si>
  <si>
    <t>定期巡回高齢者虐待防止未実施減算Ⅰ１４</t>
    <rPh sb="0" eb="2">
      <t>テイキ</t>
    </rPh>
    <rPh sb="2" eb="4">
      <t>ジュンカイ</t>
    </rPh>
    <rPh sb="4" eb="7">
      <t>コウレイシャ</t>
    </rPh>
    <phoneticPr fontId="8"/>
  </si>
  <si>
    <t>定期巡回高齢者虐待防止未実施減算Ⅰ１５</t>
    <rPh sb="0" eb="2">
      <t>テイキ</t>
    </rPh>
    <rPh sb="2" eb="4">
      <t>ジュンカイ</t>
    </rPh>
    <rPh sb="4" eb="7">
      <t>コウレイシャ</t>
    </rPh>
    <phoneticPr fontId="8"/>
  </si>
  <si>
    <t>定期巡回高齢者虐待防止未実施減算Ⅱ１</t>
    <rPh sb="0" eb="2">
      <t>テイキ</t>
    </rPh>
    <rPh sb="2" eb="4">
      <t>ジュンカイ</t>
    </rPh>
    <rPh sb="4" eb="7">
      <t>コウレイシャ</t>
    </rPh>
    <phoneticPr fontId="8"/>
  </si>
  <si>
    <t>定期巡回高齢者虐待防止未実施減算Ⅱ２</t>
    <rPh sb="0" eb="2">
      <t>テイキ</t>
    </rPh>
    <rPh sb="2" eb="4">
      <t>ジュンカイ</t>
    </rPh>
    <rPh sb="4" eb="7">
      <t>コウレイシャ</t>
    </rPh>
    <phoneticPr fontId="8"/>
  </si>
  <si>
    <t>定期巡回高齢者虐待防止未実施減算Ⅱ３</t>
    <rPh sb="0" eb="2">
      <t>テイキ</t>
    </rPh>
    <rPh sb="2" eb="4">
      <t>ジュンカイ</t>
    </rPh>
    <rPh sb="4" eb="7">
      <t>コウレイシャ</t>
    </rPh>
    <phoneticPr fontId="8"/>
  </si>
  <si>
    <t>定期巡回高齢者虐待防止未実施減算Ⅱ４</t>
    <rPh sb="0" eb="2">
      <t>テイキ</t>
    </rPh>
    <rPh sb="2" eb="4">
      <t>ジュンカイ</t>
    </rPh>
    <rPh sb="4" eb="7">
      <t>コウレイシャ</t>
    </rPh>
    <phoneticPr fontId="8"/>
  </si>
  <si>
    <t>定期巡回高齢者虐待防止未実施減算Ⅱ５</t>
    <rPh sb="0" eb="2">
      <t>テイキ</t>
    </rPh>
    <rPh sb="2" eb="4">
      <t>ジュンカイ</t>
    </rPh>
    <rPh sb="4" eb="7">
      <t>コウレイシャ</t>
    </rPh>
    <phoneticPr fontId="8"/>
  </si>
  <si>
    <t>定期巡回高齢者虐待防止未実施減算Ⅲ１</t>
    <rPh sb="0" eb="2">
      <t>テイキ</t>
    </rPh>
    <rPh sb="2" eb="4">
      <t>ジュンカイ</t>
    </rPh>
    <rPh sb="4" eb="7">
      <t>コウレイシャ</t>
    </rPh>
    <phoneticPr fontId="8"/>
  </si>
  <si>
    <t>定期巡回高齢者虐待防止未実施減算Ⅲ２</t>
    <rPh sb="0" eb="2">
      <t>テイキ</t>
    </rPh>
    <rPh sb="2" eb="4">
      <t>ジュンカイ</t>
    </rPh>
    <rPh sb="4" eb="7">
      <t>コウレイシャ</t>
    </rPh>
    <phoneticPr fontId="8"/>
  </si>
  <si>
    <t>定期巡回高齢者虐待防止未実施減算Ⅲ３</t>
    <rPh sb="0" eb="2">
      <t>テイキ</t>
    </rPh>
    <rPh sb="2" eb="4">
      <t>ジュンカイ</t>
    </rPh>
    <rPh sb="4" eb="7">
      <t>コウレイシャ</t>
    </rPh>
    <phoneticPr fontId="8"/>
  </si>
  <si>
    <t>定期巡回高齢者虐待防止未実施減算Ⅲ４</t>
    <rPh sb="0" eb="2">
      <t>テイキ</t>
    </rPh>
    <rPh sb="2" eb="4">
      <t>ジュンカイ</t>
    </rPh>
    <rPh sb="4" eb="7">
      <t>コウレイシャ</t>
    </rPh>
    <phoneticPr fontId="8"/>
  </si>
  <si>
    <t>(2)　ハを算定する場合（基本夜間訪問サービス費を除く）</t>
    <rPh sb="6" eb="8">
      <t>サンテイ</t>
    </rPh>
    <rPh sb="10" eb="12">
      <t>バアイ</t>
    </rPh>
    <rPh sb="13" eb="15">
      <t>キホン</t>
    </rPh>
    <rPh sb="15" eb="17">
      <t>ヤカン</t>
    </rPh>
    <rPh sb="17" eb="19">
      <t>ホウモン</t>
    </rPh>
    <rPh sb="23" eb="24">
      <t>ヒ</t>
    </rPh>
    <rPh sb="25" eb="26">
      <t>ノゾ</t>
    </rPh>
    <phoneticPr fontId="8"/>
  </si>
  <si>
    <t>（一）サービス提供体制強化加算（ⅰ）</t>
    <rPh sb="1" eb="2">
      <t>イチ</t>
    </rPh>
    <phoneticPr fontId="8"/>
  </si>
  <si>
    <t>（二）サービス提供体制強化加算（ⅱ）</t>
    <rPh sb="1" eb="2">
      <t>ニ</t>
    </rPh>
    <phoneticPr fontId="8"/>
  </si>
  <si>
    <t>（三）サービス提供体制強化加算（ⅲ）</t>
    <rPh sb="1" eb="2">
      <t>サン</t>
    </rPh>
    <phoneticPr fontId="8"/>
  </si>
  <si>
    <t>定期巡回随時Ⅲ１・日割</t>
    <rPh sb="9" eb="11">
      <t>ヒワリ</t>
    </rPh>
    <phoneticPr fontId="8"/>
  </si>
  <si>
    <t>事業所と同一建物の利用者等にサービスを行う場合（イ又はロを算定する場合）</t>
    <rPh sb="25" eb="26">
      <t>マタ</t>
    </rPh>
    <phoneticPr fontId="8"/>
  </si>
  <si>
    <t>イ　夜間対応型訪問介護費（Ⅰ）</t>
    <phoneticPr fontId="8"/>
  </si>
  <si>
    <t>ロ　夜間対応型訪問介護費（Ⅱ）　</t>
    <phoneticPr fontId="8"/>
  </si>
  <si>
    <t>夜間訪問高齢者虐待防止未実施減算Ⅱ</t>
    <rPh sb="0" eb="2">
      <t>ヤカン</t>
    </rPh>
    <rPh sb="2" eb="4">
      <t>ホウモン</t>
    </rPh>
    <rPh sb="4" eb="7">
      <t>コウレイシャ</t>
    </rPh>
    <phoneticPr fontId="8"/>
  </si>
  <si>
    <t>夜間訪問高齢者虐待防止未実施減算Ⅰ１</t>
    <rPh sb="0" eb="2">
      <t>ヤカン</t>
    </rPh>
    <rPh sb="2" eb="4">
      <t>ホウモン</t>
    </rPh>
    <rPh sb="4" eb="7">
      <t>コウレイシャ</t>
    </rPh>
    <phoneticPr fontId="8"/>
  </si>
  <si>
    <t>夜間訪問高齢者虐待防止未実施減算Ⅰ２</t>
    <rPh sb="0" eb="2">
      <t>ヤカン</t>
    </rPh>
    <rPh sb="2" eb="4">
      <t>ホウモン</t>
    </rPh>
    <rPh sb="4" eb="7">
      <t>コウレイシャ</t>
    </rPh>
    <phoneticPr fontId="8"/>
  </si>
  <si>
    <t>夜間訪問高齢者虐待防止未実施減算Ⅰ３</t>
    <rPh sb="0" eb="2">
      <t>ヤカン</t>
    </rPh>
    <rPh sb="2" eb="4">
      <t>ホウモン</t>
    </rPh>
    <rPh sb="4" eb="7">
      <t>コウレイシャ</t>
    </rPh>
    <phoneticPr fontId="8"/>
  </si>
  <si>
    <t>夜間訪問高齢者虐待防止未実施減算Ⅰ４</t>
    <rPh sb="0" eb="2">
      <t>ヤカン</t>
    </rPh>
    <rPh sb="2" eb="4">
      <t>ホウモン</t>
    </rPh>
    <rPh sb="4" eb="7">
      <t>コウレイシャ</t>
    </rPh>
    <phoneticPr fontId="8"/>
  </si>
  <si>
    <t>イ　地域密着型通所介護費</t>
    <phoneticPr fontId="8"/>
  </si>
  <si>
    <t>(１)３時間以上４時間未満</t>
    <phoneticPr fontId="8"/>
  </si>
  <si>
    <t>地域通所介護高齢者虐待防止未実施減算１１</t>
    <rPh sb="0" eb="2">
      <t>チイキ</t>
    </rPh>
    <rPh sb="2" eb="4">
      <t>ツウショ</t>
    </rPh>
    <rPh sb="4" eb="6">
      <t>カイゴ</t>
    </rPh>
    <rPh sb="6" eb="9">
      <t>コウレイシャ</t>
    </rPh>
    <phoneticPr fontId="8"/>
  </si>
  <si>
    <t>地域通所介護高齢者虐待防止未実施減算１２</t>
    <rPh sb="0" eb="2">
      <t>チイキ</t>
    </rPh>
    <rPh sb="2" eb="4">
      <t>ツウショ</t>
    </rPh>
    <rPh sb="4" eb="6">
      <t>カイゴ</t>
    </rPh>
    <rPh sb="6" eb="9">
      <t>コウレイシャ</t>
    </rPh>
    <phoneticPr fontId="8"/>
  </si>
  <si>
    <t>地域通所介護高齢者虐待防止未実施減算１３</t>
    <rPh sb="0" eb="2">
      <t>チイキ</t>
    </rPh>
    <rPh sb="2" eb="4">
      <t>ツウショ</t>
    </rPh>
    <rPh sb="4" eb="6">
      <t>カイゴ</t>
    </rPh>
    <rPh sb="6" eb="9">
      <t>コウレイシャ</t>
    </rPh>
    <phoneticPr fontId="8"/>
  </si>
  <si>
    <t>地域通所介護高齢者虐待防止未実施減算１４</t>
    <rPh sb="0" eb="2">
      <t>チイキ</t>
    </rPh>
    <rPh sb="2" eb="4">
      <t>ツウショ</t>
    </rPh>
    <rPh sb="4" eb="6">
      <t>カイゴ</t>
    </rPh>
    <rPh sb="6" eb="9">
      <t>コウレイシャ</t>
    </rPh>
    <phoneticPr fontId="8"/>
  </si>
  <si>
    <t>地域通所介護高齢者虐待防止未実施減算１５</t>
    <rPh sb="0" eb="2">
      <t>チイキ</t>
    </rPh>
    <rPh sb="2" eb="4">
      <t>ツウショ</t>
    </rPh>
    <rPh sb="4" eb="6">
      <t>カイゴ</t>
    </rPh>
    <rPh sb="6" eb="9">
      <t>コウレイシャ</t>
    </rPh>
    <phoneticPr fontId="8"/>
  </si>
  <si>
    <t>地域通所介護高齢者虐待防止未実施減算２１</t>
    <rPh sb="0" eb="2">
      <t>チイキ</t>
    </rPh>
    <rPh sb="2" eb="4">
      <t>ツウショ</t>
    </rPh>
    <rPh sb="4" eb="6">
      <t>カイゴ</t>
    </rPh>
    <rPh sb="6" eb="9">
      <t>コウレイシャ</t>
    </rPh>
    <phoneticPr fontId="8"/>
  </si>
  <si>
    <t>地域通所介護高齢者虐待防止未実施減算２２</t>
    <rPh sb="0" eb="2">
      <t>チイキ</t>
    </rPh>
    <rPh sb="2" eb="4">
      <t>ツウショ</t>
    </rPh>
    <rPh sb="4" eb="6">
      <t>カイゴ</t>
    </rPh>
    <rPh sb="6" eb="9">
      <t>コウレイシャ</t>
    </rPh>
    <phoneticPr fontId="8"/>
  </si>
  <si>
    <t>地域通所介護高齢者虐待防止未実施減算２３</t>
    <rPh sb="0" eb="2">
      <t>チイキ</t>
    </rPh>
    <rPh sb="2" eb="4">
      <t>ツウショ</t>
    </rPh>
    <rPh sb="4" eb="6">
      <t>カイゴ</t>
    </rPh>
    <rPh sb="6" eb="9">
      <t>コウレイシャ</t>
    </rPh>
    <phoneticPr fontId="8"/>
  </si>
  <si>
    <t>地域通所介護高齢者虐待防止未実施減算２４</t>
    <rPh sb="0" eb="2">
      <t>チイキ</t>
    </rPh>
    <rPh sb="2" eb="4">
      <t>ツウショ</t>
    </rPh>
    <rPh sb="4" eb="6">
      <t>カイゴ</t>
    </rPh>
    <rPh sb="6" eb="9">
      <t>コウレイシャ</t>
    </rPh>
    <phoneticPr fontId="8"/>
  </si>
  <si>
    <t>地域通所介護高齢者虐待防止未実施減算２５</t>
    <rPh sb="0" eb="2">
      <t>チイキ</t>
    </rPh>
    <rPh sb="2" eb="4">
      <t>ツウショ</t>
    </rPh>
    <rPh sb="4" eb="6">
      <t>カイゴ</t>
    </rPh>
    <rPh sb="6" eb="9">
      <t>コウレイシャ</t>
    </rPh>
    <phoneticPr fontId="8"/>
  </si>
  <si>
    <t>地域通所介護高齢者虐待防止未実施減算３１</t>
    <rPh sb="0" eb="2">
      <t>チイキ</t>
    </rPh>
    <rPh sb="2" eb="4">
      <t>ツウショ</t>
    </rPh>
    <rPh sb="4" eb="6">
      <t>カイゴ</t>
    </rPh>
    <rPh sb="6" eb="9">
      <t>コウレイシャ</t>
    </rPh>
    <phoneticPr fontId="8"/>
  </si>
  <si>
    <t>地域通所介護高齢者虐待防止未実施減算３２</t>
    <rPh sb="0" eb="2">
      <t>チイキ</t>
    </rPh>
    <rPh sb="2" eb="4">
      <t>ツウショ</t>
    </rPh>
    <rPh sb="4" eb="6">
      <t>カイゴ</t>
    </rPh>
    <rPh sb="6" eb="9">
      <t>コウレイシャ</t>
    </rPh>
    <phoneticPr fontId="8"/>
  </si>
  <si>
    <t>地域通所介護高齢者虐待防止未実施減算３３</t>
    <rPh sb="0" eb="2">
      <t>チイキ</t>
    </rPh>
    <rPh sb="2" eb="4">
      <t>ツウショ</t>
    </rPh>
    <rPh sb="4" eb="6">
      <t>カイゴ</t>
    </rPh>
    <rPh sb="6" eb="9">
      <t>コウレイシャ</t>
    </rPh>
    <phoneticPr fontId="8"/>
  </si>
  <si>
    <t>地域通所介護高齢者虐待防止未実施減算３４</t>
    <rPh sb="0" eb="2">
      <t>チイキ</t>
    </rPh>
    <rPh sb="2" eb="4">
      <t>ツウショ</t>
    </rPh>
    <rPh sb="4" eb="6">
      <t>カイゴ</t>
    </rPh>
    <rPh sb="6" eb="9">
      <t>コウレイシャ</t>
    </rPh>
    <phoneticPr fontId="8"/>
  </si>
  <si>
    <t>地域通所介護高齢者虐待防止未実施減算３５</t>
    <rPh sb="0" eb="2">
      <t>チイキ</t>
    </rPh>
    <rPh sb="2" eb="4">
      <t>ツウショ</t>
    </rPh>
    <rPh sb="4" eb="6">
      <t>カイゴ</t>
    </rPh>
    <rPh sb="6" eb="9">
      <t>コウレイシャ</t>
    </rPh>
    <phoneticPr fontId="8"/>
  </si>
  <si>
    <t>地域通所介護高齢者虐待防止未実施減算４１</t>
    <rPh sb="0" eb="2">
      <t>チイキ</t>
    </rPh>
    <rPh sb="2" eb="4">
      <t>ツウショ</t>
    </rPh>
    <rPh sb="4" eb="6">
      <t>カイゴ</t>
    </rPh>
    <rPh sb="6" eb="9">
      <t>コウレイシャ</t>
    </rPh>
    <phoneticPr fontId="8"/>
  </si>
  <si>
    <t>地域通所介護高齢者虐待防止未実施減算４２</t>
    <rPh sb="0" eb="2">
      <t>チイキ</t>
    </rPh>
    <rPh sb="2" eb="4">
      <t>ツウショ</t>
    </rPh>
    <rPh sb="4" eb="6">
      <t>カイゴ</t>
    </rPh>
    <rPh sb="6" eb="9">
      <t>コウレイシャ</t>
    </rPh>
    <phoneticPr fontId="8"/>
  </si>
  <si>
    <t>地域通所介護高齢者虐待防止未実施減算４３</t>
    <rPh sb="0" eb="2">
      <t>チイキ</t>
    </rPh>
    <rPh sb="2" eb="4">
      <t>ツウショ</t>
    </rPh>
    <rPh sb="4" eb="6">
      <t>カイゴ</t>
    </rPh>
    <rPh sb="6" eb="9">
      <t>コウレイシャ</t>
    </rPh>
    <phoneticPr fontId="8"/>
  </si>
  <si>
    <t>地域通所介護高齢者虐待防止未実施減算４４</t>
    <rPh sb="0" eb="2">
      <t>チイキ</t>
    </rPh>
    <rPh sb="2" eb="4">
      <t>ツウショ</t>
    </rPh>
    <rPh sb="4" eb="6">
      <t>カイゴ</t>
    </rPh>
    <rPh sb="6" eb="9">
      <t>コウレイシャ</t>
    </rPh>
    <phoneticPr fontId="8"/>
  </si>
  <si>
    <t>地域通所介護高齢者虐待防止未実施減算４５</t>
    <rPh sb="0" eb="2">
      <t>チイキ</t>
    </rPh>
    <rPh sb="2" eb="4">
      <t>ツウショ</t>
    </rPh>
    <rPh sb="4" eb="6">
      <t>カイゴ</t>
    </rPh>
    <rPh sb="6" eb="9">
      <t>コウレイシャ</t>
    </rPh>
    <phoneticPr fontId="8"/>
  </si>
  <si>
    <t>地域通所介護高齢者虐待防止未実施減算５１</t>
    <rPh sb="0" eb="2">
      <t>チイキ</t>
    </rPh>
    <rPh sb="2" eb="4">
      <t>ツウショ</t>
    </rPh>
    <rPh sb="4" eb="6">
      <t>カイゴ</t>
    </rPh>
    <rPh sb="6" eb="9">
      <t>コウレイシャ</t>
    </rPh>
    <phoneticPr fontId="8"/>
  </si>
  <si>
    <t>地域通所介護高齢者虐待防止未実施減算５２</t>
    <rPh sb="0" eb="2">
      <t>チイキ</t>
    </rPh>
    <rPh sb="2" eb="4">
      <t>ツウショ</t>
    </rPh>
    <rPh sb="4" eb="6">
      <t>カイゴ</t>
    </rPh>
    <rPh sb="6" eb="9">
      <t>コウレイシャ</t>
    </rPh>
    <phoneticPr fontId="8"/>
  </si>
  <si>
    <t>地域通所介護高齢者虐待防止未実施減算５３</t>
    <rPh sb="0" eb="2">
      <t>チイキ</t>
    </rPh>
    <rPh sb="2" eb="4">
      <t>ツウショ</t>
    </rPh>
    <rPh sb="4" eb="6">
      <t>カイゴ</t>
    </rPh>
    <rPh sb="6" eb="9">
      <t>コウレイシャ</t>
    </rPh>
    <phoneticPr fontId="8"/>
  </si>
  <si>
    <t>地域通所介護高齢者虐待防止未実施減算５４</t>
    <rPh sb="0" eb="2">
      <t>チイキ</t>
    </rPh>
    <rPh sb="2" eb="4">
      <t>ツウショ</t>
    </rPh>
    <rPh sb="4" eb="6">
      <t>カイゴ</t>
    </rPh>
    <rPh sb="6" eb="9">
      <t>コウレイシャ</t>
    </rPh>
    <phoneticPr fontId="8"/>
  </si>
  <si>
    <t>地域通所介護高齢者虐待防止未実施減算５５</t>
    <rPh sb="0" eb="2">
      <t>チイキ</t>
    </rPh>
    <rPh sb="2" eb="4">
      <t>ツウショ</t>
    </rPh>
    <rPh sb="4" eb="6">
      <t>カイゴ</t>
    </rPh>
    <rPh sb="6" eb="9">
      <t>コウレイシャ</t>
    </rPh>
    <phoneticPr fontId="8"/>
  </si>
  <si>
    <t>地域通所介護高齢者虐待防止未実施減算６１</t>
    <rPh sb="0" eb="2">
      <t>チイキ</t>
    </rPh>
    <rPh sb="2" eb="4">
      <t>ツウショ</t>
    </rPh>
    <rPh sb="4" eb="6">
      <t>カイゴ</t>
    </rPh>
    <rPh sb="6" eb="9">
      <t>コウレイシャ</t>
    </rPh>
    <phoneticPr fontId="8"/>
  </si>
  <si>
    <t>地域通所介護高齢者虐待防止未実施減算６２</t>
    <rPh sb="0" eb="2">
      <t>チイキ</t>
    </rPh>
    <rPh sb="2" eb="4">
      <t>ツウショ</t>
    </rPh>
    <rPh sb="4" eb="6">
      <t>カイゴ</t>
    </rPh>
    <rPh sb="6" eb="9">
      <t>コウレイシャ</t>
    </rPh>
    <phoneticPr fontId="8"/>
  </si>
  <si>
    <t>地域通所介護高齢者虐待防止未実施減算６３</t>
    <rPh sb="0" eb="2">
      <t>チイキ</t>
    </rPh>
    <rPh sb="2" eb="4">
      <t>ツウショ</t>
    </rPh>
    <rPh sb="4" eb="6">
      <t>カイゴ</t>
    </rPh>
    <rPh sb="6" eb="9">
      <t>コウレイシャ</t>
    </rPh>
    <phoneticPr fontId="8"/>
  </si>
  <si>
    <t>地域通所介護高齢者虐待防止未実施減算６４</t>
    <rPh sb="0" eb="2">
      <t>チイキ</t>
    </rPh>
    <rPh sb="2" eb="4">
      <t>ツウショ</t>
    </rPh>
    <rPh sb="4" eb="6">
      <t>カイゴ</t>
    </rPh>
    <rPh sb="6" eb="9">
      <t>コウレイシャ</t>
    </rPh>
    <phoneticPr fontId="8"/>
  </si>
  <si>
    <t>地域通所介護高齢者虐待防止未実施減算６５</t>
    <rPh sb="0" eb="2">
      <t>チイキ</t>
    </rPh>
    <rPh sb="2" eb="4">
      <t>ツウショ</t>
    </rPh>
    <rPh sb="4" eb="6">
      <t>カイゴ</t>
    </rPh>
    <rPh sb="6" eb="9">
      <t>コウレイシャ</t>
    </rPh>
    <phoneticPr fontId="8"/>
  </si>
  <si>
    <t>地域短期療養通所介護高齢者虐待防止未実施減算</t>
    <rPh sb="0" eb="2">
      <t>チイキ</t>
    </rPh>
    <rPh sb="2" eb="6">
      <t>タンキリョウヨウ</t>
    </rPh>
    <rPh sb="6" eb="8">
      <t>ツウショ</t>
    </rPh>
    <rPh sb="8" eb="10">
      <t>カイゴ</t>
    </rPh>
    <rPh sb="10" eb="13">
      <t>コウレイシャ</t>
    </rPh>
    <phoneticPr fontId="8"/>
  </si>
  <si>
    <t>(２)４時間以上５時間未満</t>
    <phoneticPr fontId="8"/>
  </si>
  <si>
    <t>(３)５時間以上６時間未満</t>
    <phoneticPr fontId="8"/>
  </si>
  <si>
    <t>(４)６時間以上７時間未満</t>
    <phoneticPr fontId="8"/>
  </si>
  <si>
    <t>(５)７時間以上８時間未満</t>
    <phoneticPr fontId="8"/>
  </si>
  <si>
    <t>(６)８時間以上９時間未満</t>
    <phoneticPr fontId="8"/>
  </si>
  <si>
    <t>ハ　短期利用療養通所介護費</t>
    <phoneticPr fontId="8"/>
  </si>
  <si>
    <t>単位</t>
    <rPh sb="0" eb="2">
      <t>タンイ</t>
    </rPh>
    <phoneticPr fontId="8"/>
  </si>
  <si>
    <t>注 看護・介護職員が欠員の場合</t>
    <phoneticPr fontId="8"/>
  </si>
  <si>
    <t>イ　認知症対応型通所介護費（Ⅰ）</t>
    <phoneticPr fontId="8"/>
  </si>
  <si>
    <t>（１）認知症対応型通所介護費（ⅰ）</t>
  </si>
  <si>
    <t>（一）３時間以上４時間未満</t>
  </si>
  <si>
    <t>（二）４時間以上５時間未満</t>
  </si>
  <si>
    <t>（三）５時間以上６時間未満</t>
    <phoneticPr fontId="8"/>
  </si>
  <si>
    <t>（四）６時間以上７時間未満</t>
    <phoneticPr fontId="8"/>
  </si>
  <si>
    <t>（五）７時間以上８時間未満</t>
    <phoneticPr fontId="8"/>
  </si>
  <si>
    <t>（六）８時間以上９時間未満</t>
    <phoneticPr fontId="8"/>
  </si>
  <si>
    <t>（２）認知症対応型通所介護費（ⅱ）</t>
    <phoneticPr fontId="8"/>
  </si>
  <si>
    <t>（一）３時間以上４時間未満</t>
    <phoneticPr fontId="8"/>
  </si>
  <si>
    <t>（二）４時間以上５時間未満</t>
    <phoneticPr fontId="8"/>
  </si>
  <si>
    <t>ロ　認知症対応型通所介護費（Ⅱ）</t>
    <phoneticPr fontId="8"/>
  </si>
  <si>
    <t>（１）３時間以上４時間未満</t>
    <phoneticPr fontId="8"/>
  </si>
  <si>
    <t>（２）４時間以上５時間未満</t>
    <phoneticPr fontId="8"/>
  </si>
  <si>
    <t>（３）５時間以上６時間未満</t>
    <phoneticPr fontId="8"/>
  </si>
  <si>
    <t>（４）６時間以上７時間未満</t>
    <phoneticPr fontId="8"/>
  </si>
  <si>
    <t>（５）７時間以上８時間未満</t>
    <phoneticPr fontId="8"/>
  </si>
  <si>
    <t>（６）８時間以上９時間未満</t>
    <phoneticPr fontId="8"/>
  </si>
  <si>
    <t>カ　生産性向上推進体制加算</t>
    <phoneticPr fontId="8"/>
  </si>
  <si>
    <t>ヨ サービス提供体制強化加算</t>
    <phoneticPr fontId="8"/>
  </si>
  <si>
    <t>短期小多機能型高齢者虐待防止未実施減算１</t>
    <rPh sb="0" eb="2">
      <t>タンキ</t>
    </rPh>
    <rPh sb="2" eb="3">
      <t>ショウ</t>
    </rPh>
    <rPh sb="3" eb="6">
      <t>タキノウ</t>
    </rPh>
    <rPh sb="6" eb="7">
      <t>ガタ</t>
    </rPh>
    <rPh sb="7" eb="10">
      <t>コウレイシャ</t>
    </rPh>
    <phoneticPr fontId="8"/>
  </si>
  <si>
    <t>短期小多機能型高齢者虐待防止未実施減算２</t>
    <rPh sb="0" eb="2">
      <t>タンキ</t>
    </rPh>
    <rPh sb="2" eb="3">
      <t>ショウ</t>
    </rPh>
    <rPh sb="3" eb="6">
      <t>タキノウ</t>
    </rPh>
    <rPh sb="6" eb="7">
      <t>ガタ</t>
    </rPh>
    <rPh sb="7" eb="10">
      <t>コウレイシャ</t>
    </rPh>
    <phoneticPr fontId="8"/>
  </si>
  <si>
    <t>短期小多機能型高齢者虐待防止未実施減算３</t>
    <rPh sb="0" eb="2">
      <t>タンキ</t>
    </rPh>
    <rPh sb="2" eb="3">
      <t>ショウ</t>
    </rPh>
    <rPh sb="3" eb="6">
      <t>タキノウ</t>
    </rPh>
    <rPh sb="6" eb="7">
      <t>ガタ</t>
    </rPh>
    <rPh sb="7" eb="10">
      <t>コウレイシャ</t>
    </rPh>
    <phoneticPr fontId="8"/>
  </si>
  <si>
    <t>短期小多機能型高齢者虐待防止未実施減算４</t>
    <rPh sb="0" eb="2">
      <t>タンキ</t>
    </rPh>
    <rPh sb="2" eb="3">
      <t>ショウ</t>
    </rPh>
    <rPh sb="3" eb="6">
      <t>タキノウ</t>
    </rPh>
    <rPh sb="6" eb="7">
      <t>ガタ</t>
    </rPh>
    <rPh sb="7" eb="10">
      <t>コウレイシャ</t>
    </rPh>
    <phoneticPr fontId="8"/>
  </si>
  <si>
    <t>短期小多機能型高齢者虐待防止未実施減算５</t>
    <rPh sb="0" eb="2">
      <t>タンキ</t>
    </rPh>
    <rPh sb="2" eb="3">
      <t>ショウ</t>
    </rPh>
    <rPh sb="3" eb="6">
      <t>タキノウ</t>
    </rPh>
    <rPh sb="6" eb="7">
      <t>ガタ</t>
    </rPh>
    <rPh sb="7" eb="10">
      <t>コウレイシャ</t>
    </rPh>
    <phoneticPr fontId="8"/>
  </si>
  <si>
    <t>ロ　短期利用居宅介護費</t>
    <phoneticPr fontId="8"/>
  </si>
  <si>
    <t>要介護１</t>
  </si>
  <si>
    <t>要介護１</t>
    <rPh sb="0" eb="3">
      <t>ヨウカイゴ</t>
    </rPh>
    <phoneticPr fontId="8"/>
  </si>
  <si>
    <t>要介護２</t>
    <rPh sb="0" eb="3">
      <t>ヨウカイゴ</t>
    </rPh>
    <phoneticPr fontId="8"/>
  </si>
  <si>
    <t>要介護３</t>
    <rPh sb="0" eb="3">
      <t>ヨウカイゴ</t>
    </rPh>
    <phoneticPr fontId="8"/>
  </si>
  <si>
    <t>要介護４</t>
    <rPh sb="0" eb="3">
      <t>ヨウカイゴ</t>
    </rPh>
    <phoneticPr fontId="8"/>
  </si>
  <si>
    <t>要介護５</t>
    <rPh sb="0" eb="3">
      <t>ヨウカイゴ</t>
    </rPh>
    <phoneticPr fontId="8"/>
  </si>
  <si>
    <t>認知症対応型共同生活介護費（Ⅰ）</t>
  </si>
  <si>
    <t>認知症対応型共同生活介護費（Ⅱ）</t>
  </si>
  <si>
    <t>要介護２</t>
  </si>
  <si>
    <t>要介護３</t>
  </si>
  <si>
    <t>要介護４</t>
  </si>
  <si>
    <t>要介護５</t>
  </si>
  <si>
    <t>認知症対応型高齢者虐待防止未実施減算Ⅰ１</t>
    <phoneticPr fontId="8"/>
  </si>
  <si>
    <t>認知症対応型高齢者虐待防止未実施減算Ⅰ２</t>
  </si>
  <si>
    <t>認知症対応型高齢者虐待防止未実施減算Ⅰ３</t>
  </si>
  <si>
    <t>認知症対応型高齢者虐待防止未実施減算Ⅰ４</t>
  </si>
  <si>
    <t>認知症対応型高齢者虐待防止未実施減算Ⅰ５</t>
  </si>
  <si>
    <t>認知症対応型高齢者虐待防止未実施減算Ⅱ１</t>
    <phoneticPr fontId="8"/>
  </si>
  <si>
    <t>認知症対応型高齢者虐待防止未実施減算Ⅱ２</t>
  </si>
  <si>
    <t>認知症対応型高齢者虐待防止未実施減算Ⅱ３</t>
  </si>
  <si>
    <t>認知症対応型高齢者虐待防止未実施減算Ⅱ４</t>
  </si>
  <si>
    <t>認知症対応型高齢者虐待防止未実施減算Ⅱ５</t>
  </si>
  <si>
    <t>ニ　協力医療機関連携加算</t>
    <rPh sb="2" eb="4">
      <t>キョウリョク</t>
    </rPh>
    <phoneticPr fontId="8"/>
  </si>
  <si>
    <t>（１）相談・診療を行う体制を常時確保している協力医療機関と連携している場合</t>
    <phoneticPr fontId="8"/>
  </si>
  <si>
    <t>（２）上記以外の協力医療機関と連携している場合</t>
    <phoneticPr fontId="8"/>
  </si>
  <si>
    <t>ホ　医療連携体制加算</t>
    <rPh sb="2" eb="4">
      <t>イリョウ</t>
    </rPh>
    <rPh sb="4" eb="6">
      <t>レンケイ</t>
    </rPh>
    <rPh sb="6" eb="8">
      <t>タイセイ</t>
    </rPh>
    <rPh sb="8" eb="10">
      <t>カサン</t>
    </rPh>
    <phoneticPr fontId="8"/>
  </si>
  <si>
    <t>認知症対応型退居時情報提供加算</t>
    <rPh sb="7" eb="8">
      <t>キョ</t>
    </rPh>
    <phoneticPr fontId="8"/>
  </si>
  <si>
    <t>ト　退居時相談援助加算</t>
    <phoneticPr fontId="8"/>
  </si>
  <si>
    <t>チ　認知症専門ケア加算</t>
    <phoneticPr fontId="8"/>
  </si>
  <si>
    <t>リ　認知症チームケア推進加算</t>
    <phoneticPr fontId="8"/>
  </si>
  <si>
    <t>ヌ　生活機能向上連携加算</t>
    <phoneticPr fontId="8"/>
  </si>
  <si>
    <t>ル　栄養管理体制加算</t>
    <phoneticPr fontId="8"/>
  </si>
  <si>
    <t>ヲ　口腔衛生管理体制加算</t>
    <phoneticPr fontId="8"/>
  </si>
  <si>
    <t>ワ　口腔・栄養スクリーニング加算（６月に１回を限度）</t>
    <rPh sb="2" eb="4">
      <t>コウクウ</t>
    </rPh>
    <phoneticPr fontId="8"/>
  </si>
  <si>
    <t>カ　科学的介護推進体制加算</t>
    <phoneticPr fontId="8"/>
  </si>
  <si>
    <t>タ　新興感染症等施設療養費</t>
    <phoneticPr fontId="8"/>
  </si>
  <si>
    <t>レ　生産性向上推進体制加算</t>
    <phoneticPr fontId="8"/>
  </si>
  <si>
    <t>ソ　サービス提供体制強化加算</t>
    <phoneticPr fontId="8"/>
  </si>
  <si>
    <t>(1) 短期利用認知症対応型共同生活介護費（Ⅰ）</t>
    <phoneticPr fontId="8"/>
  </si>
  <si>
    <t>(2) 短期利用認知症対応型共同生活介護費（Ⅱ）</t>
    <phoneticPr fontId="8"/>
  </si>
  <si>
    <t>短期共同生活高齢者虐待防止未実施減算Ⅰ１</t>
    <rPh sb="0" eb="4">
      <t>タンキキョウドウ</t>
    </rPh>
    <rPh sb="4" eb="6">
      <t>セイカツ</t>
    </rPh>
    <phoneticPr fontId="8"/>
  </si>
  <si>
    <t>短期共同生活高齢者虐待防止未実施減算Ⅰ２</t>
    <rPh sb="0" eb="4">
      <t>タンキキョウドウ</t>
    </rPh>
    <rPh sb="4" eb="6">
      <t>セイカツ</t>
    </rPh>
    <phoneticPr fontId="8"/>
  </si>
  <si>
    <t>短期共同生活高齢者虐待防止未実施減算Ⅰ３</t>
    <rPh sb="0" eb="4">
      <t>タンキキョウドウ</t>
    </rPh>
    <rPh sb="4" eb="6">
      <t>セイカツ</t>
    </rPh>
    <phoneticPr fontId="8"/>
  </si>
  <si>
    <t>短期共同生活高齢者虐待防止未実施減算Ⅰ４</t>
    <rPh sb="0" eb="4">
      <t>タンキキョウドウ</t>
    </rPh>
    <rPh sb="4" eb="6">
      <t>セイカツ</t>
    </rPh>
    <phoneticPr fontId="8"/>
  </si>
  <si>
    <t>短期共同生活高齢者虐待防止未実施減算Ⅰ５</t>
    <rPh sb="0" eb="4">
      <t>タンキキョウドウ</t>
    </rPh>
    <rPh sb="4" eb="6">
      <t>セイカツ</t>
    </rPh>
    <phoneticPr fontId="8"/>
  </si>
  <si>
    <t>短期共同生活高齢者虐待防止未実施減算Ⅱ１</t>
    <rPh sb="0" eb="4">
      <t>タンキキョウドウ</t>
    </rPh>
    <rPh sb="4" eb="6">
      <t>セイカツ</t>
    </rPh>
    <phoneticPr fontId="8"/>
  </si>
  <si>
    <t>短期共同生活高齢者虐待防止未実施減算Ⅱ２</t>
    <rPh sb="0" eb="4">
      <t>タンキキョウドウ</t>
    </rPh>
    <rPh sb="4" eb="6">
      <t>セイカツ</t>
    </rPh>
    <phoneticPr fontId="8"/>
  </si>
  <si>
    <t>短期共同生活高齢者虐待防止未実施減算Ⅱ３</t>
    <rPh sb="0" eb="4">
      <t>タンキキョウドウ</t>
    </rPh>
    <rPh sb="4" eb="6">
      <t>セイカツ</t>
    </rPh>
    <phoneticPr fontId="8"/>
  </si>
  <si>
    <t>短期共同生活高齢者虐待防止未実施減算Ⅱ４</t>
    <rPh sb="0" eb="4">
      <t>タンキキョウドウ</t>
    </rPh>
    <rPh sb="4" eb="6">
      <t>セイカツ</t>
    </rPh>
    <phoneticPr fontId="8"/>
  </si>
  <si>
    <t>短期共同生活高齢者虐待防止未実施減算Ⅱ５</t>
    <rPh sb="0" eb="4">
      <t>タンキキョウドウ</t>
    </rPh>
    <rPh sb="4" eb="6">
      <t>セイカツ</t>
    </rPh>
    <phoneticPr fontId="8"/>
  </si>
  <si>
    <t>地域特定施設高齢者虐待防止未実施減算１</t>
    <rPh sb="0" eb="6">
      <t>チイキトクテイシセツ</t>
    </rPh>
    <phoneticPr fontId="8"/>
  </si>
  <si>
    <t>地域特定施設高齢者虐待防止未実施減算２</t>
    <rPh sb="0" eb="6">
      <t>チイキトクテイシセツ</t>
    </rPh>
    <phoneticPr fontId="8"/>
  </si>
  <si>
    <t>地域特定施設高齢者虐待防止未実施減算３</t>
    <rPh sb="0" eb="6">
      <t>チイキトクテイシセツ</t>
    </rPh>
    <phoneticPr fontId="8"/>
  </si>
  <si>
    <t>地域特定施設高齢者虐待防止未実施減算４</t>
    <rPh sb="0" eb="6">
      <t>チイキトクテイシセツ</t>
    </rPh>
    <phoneticPr fontId="8"/>
  </si>
  <si>
    <t>地域特定施設高齢者虐待防止未実施減算５</t>
    <rPh sb="0" eb="6">
      <t>チイキトクテイシセツ</t>
    </rPh>
    <phoneticPr fontId="8"/>
  </si>
  <si>
    <t>地域密着型特定施設入居者生活介護費</t>
    <phoneticPr fontId="8"/>
  </si>
  <si>
    <t>協力医療機関連携加算</t>
    <rPh sb="0" eb="2">
      <t>キョウリョク</t>
    </rPh>
    <phoneticPr fontId="8"/>
  </si>
  <si>
    <t>ホ 退居時情報提供加算（イを算定する場合のみ算定可）</t>
    <rPh sb="3" eb="4">
      <t>キョ</t>
    </rPh>
    <rPh sb="24" eb="25">
      <t>カ</t>
    </rPh>
    <phoneticPr fontId="8"/>
  </si>
  <si>
    <t>地域特定施設退居時情報提供加算</t>
    <rPh sb="0" eb="6">
      <t>チイキトクテイシセツ</t>
    </rPh>
    <rPh sb="7" eb="8">
      <t>キョ</t>
    </rPh>
    <phoneticPr fontId="8"/>
  </si>
  <si>
    <t>ヘ 認知症専門ケア加算</t>
    <phoneticPr fontId="8"/>
  </si>
  <si>
    <t>ト　科学的介護推進体制加算</t>
    <phoneticPr fontId="8"/>
  </si>
  <si>
    <t>リ　新興感染症等施設療養費</t>
    <phoneticPr fontId="8"/>
  </si>
  <si>
    <t>ヌ　生産性向上推進体制加算</t>
    <phoneticPr fontId="8"/>
  </si>
  <si>
    <t>ル サービス提供体制強化加算</t>
    <rPh sb="6" eb="8">
      <t>テイキョウ</t>
    </rPh>
    <rPh sb="8" eb="10">
      <t>タイセイ</t>
    </rPh>
    <rPh sb="10" eb="12">
      <t>キョウカ</t>
    </rPh>
    <rPh sb="12" eb="14">
      <t>カサン</t>
    </rPh>
    <phoneticPr fontId="8"/>
  </si>
  <si>
    <t>短期地域特定施設高齢者虐待防止未実施減算１</t>
    <rPh sb="0" eb="2">
      <t>タンキ</t>
    </rPh>
    <rPh sb="2" eb="8">
      <t>チイキトクテイシセツ</t>
    </rPh>
    <phoneticPr fontId="8"/>
  </si>
  <si>
    <t>短期地域特定施設高齢者虐待防止未実施減算２</t>
    <rPh sb="0" eb="2">
      <t>タンキ</t>
    </rPh>
    <rPh sb="2" eb="8">
      <t>チイキトクテイシセツ</t>
    </rPh>
    <phoneticPr fontId="8"/>
  </si>
  <si>
    <t>短期地域特定施設高齢者虐待防止未実施減算３</t>
    <rPh sb="0" eb="2">
      <t>タンキ</t>
    </rPh>
    <rPh sb="2" eb="8">
      <t>チイキトクテイシセツ</t>
    </rPh>
    <phoneticPr fontId="8"/>
  </si>
  <si>
    <t>短期地域特定施設高齢者虐待防止未実施減算４</t>
    <rPh sb="0" eb="2">
      <t>タンキ</t>
    </rPh>
    <rPh sb="2" eb="8">
      <t>チイキトクテイシセツ</t>
    </rPh>
    <phoneticPr fontId="8"/>
  </si>
  <si>
    <t>短期地域特定施設高齢者虐待防止未実施減算５</t>
    <rPh sb="0" eb="2">
      <t>タンキ</t>
    </rPh>
    <rPh sb="2" eb="8">
      <t>チイキトクテイシセツ</t>
    </rPh>
    <phoneticPr fontId="8"/>
  </si>
  <si>
    <t>短期利用地域密着型特定施設入居者生活介護費</t>
    <phoneticPr fontId="8"/>
  </si>
  <si>
    <t>地域密着型介護老人福祉施設入所者生活介護費</t>
  </si>
  <si>
    <t>ユニット型地域密着型介護老人福祉施設入所者生活介護費</t>
  </si>
  <si>
    <t>経過的地域密着型介護老人福祉施設入所者生活介護費</t>
  </si>
  <si>
    <t>経過的ユニット型地域密着型介護老人福祉施設入所者生活介護費</t>
  </si>
  <si>
    <t>地域密着型介護老人福祉施設入所者生活介護費(Ⅰ)
＜従来型個室＞</t>
  </si>
  <si>
    <t>地域密着型介護老人福祉施設入所者生活介護費(Ⅱ)
＜多床室＞</t>
  </si>
  <si>
    <t>ユニット型地域密着型介護老人福祉施設入所者生活介護費
＜ユニット型個室＞</t>
  </si>
  <si>
    <t>経過的ユニット型地域密着型介護老人福祉施設入所者生活介護費
＜ユニット型個室的多床室＞</t>
  </si>
  <si>
    <t>経過的地域密着型介護老人福祉施設入所者生活介護費(Ⅰ)
＜従来型個室＞</t>
  </si>
  <si>
    <t>経過的地域密着型介護老人福祉施設入所者生活介護費(Ⅱ)
＜多床室＞</t>
  </si>
  <si>
    <t>経過的ユニット型地域密着型介護老人福祉施設入所者生活介護費（Ⅰ）
＜ユニット型個室＞</t>
  </si>
  <si>
    <t>経過的ユニット型地域密着型介護老人福祉施設入所者生活介護費（Ⅱ）
＜ユニット型個室的多床室＞</t>
  </si>
  <si>
    <t>地福祉施設個別機能訓練加算Ⅲ</t>
    <rPh sb="1" eb="3">
      <t>フクシ</t>
    </rPh>
    <rPh sb="3" eb="5">
      <t>シセツ</t>
    </rPh>
    <rPh sb="5" eb="7">
      <t>コベツ</t>
    </rPh>
    <rPh sb="7" eb="9">
      <t>キノウ</t>
    </rPh>
    <rPh sb="9" eb="11">
      <t>クンレン</t>
    </rPh>
    <rPh sb="11" eb="13">
      <t>カサン</t>
    </rPh>
    <phoneticPr fontId="8"/>
  </si>
  <si>
    <t>個別機能訓練加算（Ⅲ）</t>
    <rPh sb="0" eb="2">
      <t>コベツ</t>
    </rPh>
    <rPh sb="2" eb="4">
      <t>キノウ</t>
    </rPh>
    <rPh sb="4" eb="6">
      <t>クンレン</t>
    </rPh>
    <rPh sb="6" eb="8">
      <t>カサン</t>
    </rPh>
    <phoneticPr fontId="8"/>
  </si>
  <si>
    <t>ヘ　退所時栄養情報連携加算</t>
    <phoneticPr fontId="8"/>
  </si>
  <si>
    <t>ト　再入所時栄養連携加算</t>
    <phoneticPr fontId="8"/>
  </si>
  <si>
    <t>チ　退所時等相談援助加算</t>
    <phoneticPr fontId="8"/>
  </si>
  <si>
    <t>(5)退所時情報提供加算</t>
    <phoneticPr fontId="8"/>
  </si>
  <si>
    <t>リ　協力医療機関連携加算</t>
    <rPh sb="2" eb="4">
      <t>キョウリョク</t>
    </rPh>
    <phoneticPr fontId="8"/>
  </si>
  <si>
    <t>地福祉施設協力医療機関連携加算１</t>
    <rPh sb="0" eb="1">
      <t>チ</t>
    </rPh>
    <rPh sb="1" eb="5">
      <t>フクシシセツ</t>
    </rPh>
    <rPh sb="5" eb="7">
      <t>キョウリョク</t>
    </rPh>
    <phoneticPr fontId="8"/>
  </si>
  <si>
    <t>地福祉施設協力医療機関連携加算２</t>
    <rPh sb="0" eb="1">
      <t>チ</t>
    </rPh>
    <rPh sb="1" eb="5">
      <t>フクシシセツ</t>
    </rPh>
    <rPh sb="5" eb="7">
      <t>キョウリョク</t>
    </rPh>
    <phoneticPr fontId="8"/>
  </si>
  <si>
    <t>ヌ　栄養マネジメント強化加算</t>
    <rPh sb="10" eb="12">
      <t>キョウカ</t>
    </rPh>
    <phoneticPr fontId="8"/>
  </si>
  <si>
    <t>ル　経口移行加算</t>
    <phoneticPr fontId="8"/>
  </si>
  <si>
    <t>ヲ　経口維持加算</t>
    <phoneticPr fontId="8"/>
  </si>
  <si>
    <t>ワ　口腔衛生管理加算</t>
    <phoneticPr fontId="8"/>
  </si>
  <si>
    <t>カ　療養食加算（１日に３回を限度）　　　</t>
    <phoneticPr fontId="8"/>
  </si>
  <si>
    <t>ヨ　特別通院送迎加算</t>
    <rPh sb="6" eb="8">
      <t>ソウゲイ</t>
    </rPh>
    <phoneticPr fontId="8"/>
  </si>
  <si>
    <t>地福祉施設特別通院送迎加算</t>
    <rPh sb="0" eb="1">
      <t>チ</t>
    </rPh>
    <rPh sb="1" eb="5">
      <t>フクシシセツ</t>
    </rPh>
    <rPh sb="9" eb="11">
      <t>ソウゲイ</t>
    </rPh>
    <phoneticPr fontId="8"/>
  </si>
  <si>
    <t>タ　配置医師緊急時対応加算</t>
    <rPh sb="8" eb="9">
      <t>ジ</t>
    </rPh>
    <phoneticPr fontId="8"/>
  </si>
  <si>
    <t>レ　看取り介護加算</t>
    <phoneticPr fontId="8"/>
  </si>
  <si>
    <t>ソ　在宅復帰支援機能加算</t>
    <phoneticPr fontId="8"/>
  </si>
  <si>
    <t>ツ　在宅・入所相互利用加算　</t>
    <phoneticPr fontId="8"/>
  </si>
  <si>
    <t>ネ　小規模拠点集合型施設加算</t>
    <phoneticPr fontId="8"/>
  </si>
  <si>
    <t>ナ　認知症専門ケア加算</t>
    <phoneticPr fontId="8"/>
  </si>
  <si>
    <t>ラ　認知症チームケア推進加算</t>
    <phoneticPr fontId="8"/>
  </si>
  <si>
    <t>ム　認知症行動・心理症状緊急対応加算（7日間限度）</t>
    <phoneticPr fontId="8"/>
  </si>
  <si>
    <t>ウ　褥瘡マネジメント加算</t>
    <phoneticPr fontId="8"/>
  </si>
  <si>
    <t>ヰ　排せつ支援加算</t>
    <rPh sb="7" eb="9">
      <t>カサン</t>
    </rPh>
    <phoneticPr fontId="8"/>
  </si>
  <si>
    <t>ノ　自立支援促進加算</t>
    <phoneticPr fontId="8"/>
  </si>
  <si>
    <t>オ　科学的介護推進体制加算</t>
    <phoneticPr fontId="8"/>
  </si>
  <si>
    <t>ク　安全対策体制加算</t>
    <rPh sb="2" eb="6">
      <t>アンゼンタイサク</t>
    </rPh>
    <rPh sb="6" eb="10">
      <t>タイセイカサン</t>
    </rPh>
    <phoneticPr fontId="8"/>
  </si>
  <si>
    <t>マ　新興感染症等施設療養費</t>
    <phoneticPr fontId="8"/>
  </si>
  <si>
    <t>ケ　生産性向上推進体制加算</t>
    <phoneticPr fontId="8"/>
  </si>
  <si>
    <t>フ　サービス提供体制強化加算</t>
    <phoneticPr fontId="8"/>
  </si>
  <si>
    <t>要介護１</t>
    <phoneticPr fontId="8"/>
  </si>
  <si>
    <t>カ　専門管理加算</t>
    <phoneticPr fontId="8"/>
  </si>
  <si>
    <t>ヨ　ターミナルケア加算</t>
    <rPh sb="9" eb="11">
      <t>カサン</t>
    </rPh>
    <phoneticPr fontId="8"/>
  </si>
  <si>
    <t>タ　遠隔死亡診断補助加算</t>
    <phoneticPr fontId="8"/>
  </si>
  <si>
    <t>レ　看護体制強化加算</t>
    <phoneticPr fontId="8"/>
  </si>
  <si>
    <t>ソ　訪問体制強化加算</t>
    <rPh sb="2" eb="4">
      <t>ホウモン</t>
    </rPh>
    <phoneticPr fontId="8"/>
  </si>
  <si>
    <t>ツ　総合マネジメント体制強化加算</t>
    <rPh sb="2" eb="4">
      <t>ソウゴウ</t>
    </rPh>
    <rPh sb="10" eb="12">
      <t>タイセイ</t>
    </rPh>
    <rPh sb="12" eb="14">
      <t>キョウカ</t>
    </rPh>
    <rPh sb="14" eb="16">
      <t>カサン</t>
    </rPh>
    <phoneticPr fontId="8"/>
  </si>
  <si>
    <t>ネ　褥瘡マネジメント加算</t>
    <phoneticPr fontId="8"/>
  </si>
  <si>
    <t>ナ　排せつ支援加算</t>
    <phoneticPr fontId="8"/>
  </si>
  <si>
    <t>ラ　科学的介護推進体制加算</t>
    <phoneticPr fontId="8"/>
  </si>
  <si>
    <t>ム　生産性向上推進体制加算</t>
    <phoneticPr fontId="8"/>
  </si>
  <si>
    <t>ウ　サービス提供体制強化加算</t>
    <phoneticPr fontId="8"/>
  </si>
  <si>
    <t>短期看護小規模高齢者虐待防止未実施減算１</t>
    <rPh sb="0" eb="2">
      <t>タンキ</t>
    </rPh>
    <rPh sb="2" eb="4">
      <t>カンゴ</t>
    </rPh>
    <rPh sb="4" eb="7">
      <t>ショウキボ</t>
    </rPh>
    <rPh sb="7" eb="10">
      <t>コウレイシャ</t>
    </rPh>
    <phoneticPr fontId="8"/>
  </si>
  <si>
    <t>短期看護小規模高齢者虐待防止未実施減算２</t>
    <rPh sb="0" eb="2">
      <t>タンキ</t>
    </rPh>
    <rPh sb="2" eb="4">
      <t>カンゴ</t>
    </rPh>
    <rPh sb="4" eb="7">
      <t>ショウキボ</t>
    </rPh>
    <rPh sb="7" eb="10">
      <t>コウレイシャ</t>
    </rPh>
    <phoneticPr fontId="8"/>
  </si>
  <si>
    <t>短期看護小規模高齢者虐待防止未実施減算３</t>
    <rPh sb="0" eb="2">
      <t>タンキ</t>
    </rPh>
    <rPh sb="2" eb="4">
      <t>カンゴ</t>
    </rPh>
    <rPh sb="4" eb="7">
      <t>ショウキボ</t>
    </rPh>
    <rPh sb="7" eb="10">
      <t>コウレイシャ</t>
    </rPh>
    <phoneticPr fontId="8"/>
  </si>
  <si>
    <t>短期看護小規模高齢者虐待防止未実施減算４</t>
    <rPh sb="0" eb="2">
      <t>タンキ</t>
    </rPh>
    <rPh sb="2" eb="4">
      <t>カンゴ</t>
    </rPh>
    <rPh sb="4" eb="7">
      <t>ショウキボ</t>
    </rPh>
    <rPh sb="7" eb="10">
      <t>コウレイシャ</t>
    </rPh>
    <phoneticPr fontId="8"/>
  </si>
  <si>
    <t>短期看護小規模高齢者虐待防止未実施減算５</t>
    <rPh sb="0" eb="2">
      <t>タンキ</t>
    </rPh>
    <rPh sb="2" eb="4">
      <t>カンゴ</t>
    </rPh>
    <rPh sb="4" eb="7">
      <t>ショウキボ</t>
    </rPh>
    <rPh sb="7" eb="10">
      <t>コウレイシャ</t>
    </rPh>
    <phoneticPr fontId="8"/>
  </si>
  <si>
    <t>イ　介護予防認知症対応型通所介護費（Ⅰ）</t>
    <phoneticPr fontId="8"/>
  </si>
  <si>
    <t>（１）介護予防認知症対応型通所介護費（ⅰ）</t>
    <phoneticPr fontId="8"/>
  </si>
  <si>
    <t>(一)３時間以上４時間未満</t>
    <phoneticPr fontId="8"/>
  </si>
  <si>
    <t>要支援１</t>
  </si>
  <si>
    <t>要支援２</t>
  </si>
  <si>
    <t>(二)４時間以上５時間未満</t>
    <phoneticPr fontId="8"/>
  </si>
  <si>
    <t>(三)５時間以上６時間未満</t>
    <phoneticPr fontId="8"/>
  </si>
  <si>
    <t>(四)６時間以上７時間未満</t>
    <phoneticPr fontId="8"/>
  </si>
  <si>
    <t>(五)７時間以上８時間未満</t>
    <phoneticPr fontId="8"/>
  </si>
  <si>
    <t>(六)８時間以上９時間未満</t>
    <phoneticPr fontId="8"/>
  </si>
  <si>
    <t>（２）介護予防認知症対応型通所介護費（ⅱ）</t>
    <phoneticPr fontId="8"/>
  </si>
  <si>
    <t>ロ　介護予防認知症対応型通所介護費（Ⅱ）</t>
    <phoneticPr fontId="8"/>
  </si>
  <si>
    <t>予認通所介護高齢者虐待防止未実施減算Ⅰⅰ１１</t>
    <rPh sb="0" eb="1">
      <t>ヨ</t>
    </rPh>
    <rPh sb="1" eb="2">
      <t>ニン</t>
    </rPh>
    <rPh sb="2" eb="4">
      <t>ツウショ</t>
    </rPh>
    <rPh sb="4" eb="6">
      <t>カイゴ</t>
    </rPh>
    <rPh sb="6" eb="9">
      <t>コウレイシャ</t>
    </rPh>
    <phoneticPr fontId="8"/>
  </si>
  <si>
    <t>予認通所介護高齢者虐待防止未実施減算Ⅰⅰ１２</t>
    <rPh sb="0" eb="1">
      <t>ヨ</t>
    </rPh>
    <rPh sb="1" eb="2">
      <t>ニン</t>
    </rPh>
    <rPh sb="2" eb="4">
      <t>ツウショ</t>
    </rPh>
    <rPh sb="4" eb="6">
      <t>カイゴ</t>
    </rPh>
    <rPh sb="6" eb="9">
      <t>コウレイシャ</t>
    </rPh>
    <phoneticPr fontId="8"/>
  </si>
  <si>
    <t>予認通所介護高齢者虐待防止未実施減算Ⅰⅰ２１</t>
    <rPh sb="0" eb="1">
      <t>ヨ</t>
    </rPh>
    <rPh sb="1" eb="2">
      <t>ニン</t>
    </rPh>
    <rPh sb="2" eb="4">
      <t>ツウショ</t>
    </rPh>
    <rPh sb="4" eb="6">
      <t>カイゴ</t>
    </rPh>
    <rPh sb="6" eb="9">
      <t>コウレイシャ</t>
    </rPh>
    <phoneticPr fontId="8"/>
  </si>
  <si>
    <t>予認通所介護高齢者虐待防止未実施減算Ⅰⅰ２２</t>
    <rPh sb="0" eb="1">
      <t>ヨ</t>
    </rPh>
    <rPh sb="1" eb="2">
      <t>ニン</t>
    </rPh>
    <rPh sb="2" eb="4">
      <t>ツウショ</t>
    </rPh>
    <rPh sb="4" eb="6">
      <t>カイゴ</t>
    </rPh>
    <rPh sb="6" eb="9">
      <t>コウレイシャ</t>
    </rPh>
    <phoneticPr fontId="8"/>
  </si>
  <si>
    <t>予認通所介護高齢者虐待防止未実施減算Ⅰⅰ３１</t>
    <rPh sb="0" eb="1">
      <t>ヨ</t>
    </rPh>
    <rPh sb="1" eb="2">
      <t>ニン</t>
    </rPh>
    <rPh sb="2" eb="4">
      <t>ツウショ</t>
    </rPh>
    <rPh sb="4" eb="6">
      <t>カイゴ</t>
    </rPh>
    <rPh sb="6" eb="9">
      <t>コウレイシャ</t>
    </rPh>
    <phoneticPr fontId="8"/>
  </si>
  <si>
    <t>予認通所介護高齢者虐待防止未実施減算Ⅰⅰ３２</t>
    <rPh sb="0" eb="1">
      <t>ヨ</t>
    </rPh>
    <rPh sb="1" eb="2">
      <t>ニン</t>
    </rPh>
    <rPh sb="2" eb="4">
      <t>ツウショ</t>
    </rPh>
    <rPh sb="4" eb="6">
      <t>カイゴ</t>
    </rPh>
    <rPh sb="6" eb="9">
      <t>コウレイシャ</t>
    </rPh>
    <phoneticPr fontId="8"/>
  </si>
  <si>
    <t>予認通所介護高齢者虐待防止未実施減算Ⅰⅰ４１</t>
    <rPh sb="0" eb="1">
      <t>ヨ</t>
    </rPh>
    <rPh sb="1" eb="2">
      <t>ニン</t>
    </rPh>
    <rPh sb="2" eb="4">
      <t>ツウショ</t>
    </rPh>
    <rPh sb="4" eb="6">
      <t>カイゴ</t>
    </rPh>
    <rPh sb="6" eb="9">
      <t>コウレイシャ</t>
    </rPh>
    <phoneticPr fontId="8"/>
  </si>
  <si>
    <t>予認通所介護高齢者虐待防止未実施減算Ⅰⅰ４２</t>
    <rPh sb="0" eb="1">
      <t>ヨ</t>
    </rPh>
    <rPh sb="1" eb="2">
      <t>ニン</t>
    </rPh>
    <rPh sb="2" eb="4">
      <t>ツウショ</t>
    </rPh>
    <rPh sb="4" eb="6">
      <t>カイゴ</t>
    </rPh>
    <rPh sb="6" eb="9">
      <t>コウレイシャ</t>
    </rPh>
    <phoneticPr fontId="8"/>
  </si>
  <si>
    <t>予認通所介護高齢者虐待防止未実施減算Ⅰⅰ５１</t>
    <rPh sb="0" eb="1">
      <t>ヨ</t>
    </rPh>
    <rPh sb="1" eb="2">
      <t>ニン</t>
    </rPh>
    <rPh sb="2" eb="4">
      <t>ツウショ</t>
    </rPh>
    <rPh sb="4" eb="6">
      <t>カイゴ</t>
    </rPh>
    <rPh sb="6" eb="9">
      <t>コウレイシャ</t>
    </rPh>
    <phoneticPr fontId="8"/>
  </si>
  <si>
    <t>予認通所介護高齢者虐待防止未実施減算Ⅰⅰ５２</t>
    <rPh sb="0" eb="1">
      <t>ヨ</t>
    </rPh>
    <rPh sb="1" eb="2">
      <t>ニン</t>
    </rPh>
    <rPh sb="2" eb="4">
      <t>ツウショ</t>
    </rPh>
    <rPh sb="4" eb="6">
      <t>カイゴ</t>
    </rPh>
    <rPh sb="6" eb="9">
      <t>コウレイシャ</t>
    </rPh>
    <phoneticPr fontId="8"/>
  </si>
  <si>
    <t>予認通所介護高齢者虐待防止未実施減算Ⅰⅰ６１</t>
    <rPh sb="0" eb="1">
      <t>ヨ</t>
    </rPh>
    <rPh sb="1" eb="2">
      <t>ニン</t>
    </rPh>
    <rPh sb="2" eb="4">
      <t>ツウショ</t>
    </rPh>
    <rPh sb="4" eb="6">
      <t>カイゴ</t>
    </rPh>
    <rPh sb="6" eb="9">
      <t>コウレイシャ</t>
    </rPh>
    <phoneticPr fontId="8"/>
  </si>
  <si>
    <t>予認通所介護高齢者虐待防止未実施減算Ⅰⅰ６２</t>
    <rPh sb="0" eb="1">
      <t>ヨ</t>
    </rPh>
    <rPh sb="1" eb="2">
      <t>ニン</t>
    </rPh>
    <rPh sb="2" eb="4">
      <t>ツウショ</t>
    </rPh>
    <rPh sb="4" eb="6">
      <t>カイゴ</t>
    </rPh>
    <rPh sb="6" eb="9">
      <t>コウレイシャ</t>
    </rPh>
    <phoneticPr fontId="8"/>
  </si>
  <si>
    <t>予認通所介護高齢者虐待防止未実施減算Ⅰⅱ１１</t>
    <rPh sb="0" eb="1">
      <t>ヨ</t>
    </rPh>
    <rPh sb="1" eb="2">
      <t>ニン</t>
    </rPh>
    <rPh sb="2" eb="4">
      <t>ツウショ</t>
    </rPh>
    <rPh sb="4" eb="6">
      <t>カイゴ</t>
    </rPh>
    <rPh sb="6" eb="9">
      <t>コウレイシャ</t>
    </rPh>
    <phoneticPr fontId="8"/>
  </si>
  <si>
    <t>予認通所介護高齢者虐待防止未実施減算Ⅰⅱ１２</t>
    <rPh sb="0" eb="1">
      <t>ヨ</t>
    </rPh>
    <rPh sb="1" eb="2">
      <t>ニン</t>
    </rPh>
    <rPh sb="2" eb="4">
      <t>ツウショ</t>
    </rPh>
    <rPh sb="4" eb="6">
      <t>カイゴ</t>
    </rPh>
    <rPh sb="6" eb="9">
      <t>コウレイシャ</t>
    </rPh>
    <phoneticPr fontId="8"/>
  </si>
  <si>
    <t>予認通所介護高齢者虐待防止未実施減算Ⅰⅱ２１</t>
    <rPh sb="0" eb="1">
      <t>ヨ</t>
    </rPh>
    <rPh sb="1" eb="2">
      <t>ニン</t>
    </rPh>
    <rPh sb="2" eb="4">
      <t>ツウショ</t>
    </rPh>
    <rPh sb="4" eb="6">
      <t>カイゴ</t>
    </rPh>
    <rPh sb="6" eb="9">
      <t>コウレイシャ</t>
    </rPh>
    <phoneticPr fontId="8"/>
  </si>
  <si>
    <t>予認通所介護高齢者虐待防止未実施減算Ⅰⅱ２２</t>
    <rPh sb="0" eb="1">
      <t>ヨ</t>
    </rPh>
    <rPh sb="1" eb="2">
      <t>ニン</t>
    </rPh>
    <rPh sb="2" eb="4">
      <t>ツウショ</t>
    </rPh>
    <rPh sb="4" eb="6">
      <t>カイゴ</t>
    </rPh>
    <rPh sb="6" eb="9">
      <t>コウレイシャ</t>
    </rPh>
    <phoneticPr fontId="8"/>
  </si>
  <si>
    <t>予認通所介護高齢者虐待防止未実施減算Ⅰⅱ３１</t>
    <rPh sb="0" eb="1">
      <t>ヨ</t>
    </rPh>
    <rPh sb="1" eb="2">
      <t>ニン</t>
    </rPh>
    <rPh sb="2" eb="4">
      <t>ツウショ</t>
    </rPh>
    <rPh sb="4" eb="6">
      <t>カイゴ</t>
    </rPh>
    <rPh sb="6" eb="9">
      <t>コウレイシャ</t>
    </rPh>
    <phoneticPr fontId="8"/>
  </si>
  <si>
    <t>予認通所介護高齢者虐待防止未実施減算Ⅰⅱ３２</t>
    <rPh sb="0" eb="1">
      <t>ヨ</t>
    </rPh>
    <rPh sb="1" eb="2">
      <t>ニン</t>
    </rPh>
    <rPh sb="2" eb="4">
      <t>ツウショ</t>
    </rPh>
    <rPh sb="4" eb="6">
      <t>カイゴ</t>
    </rPh>
    <rPh sb="6" eb="9">
      <t>コウレイシャ</t>
    </rPh>
    <phoneticPr fontId="8"/>
  </si>
  <si>
    <t>予認通所介護高齢者虐待防止未実施減算Ⅰⅱ４１</t>
    <rPh sb="0" eb="1">
      <t>ヨ</t>
    </rPh>
    <rPh sb="1" eb="2">
      <t>ニン</t>
    </rPh>
    <rPh sb="2" eb="4">
      <t>ツウショ</t>
    </rPh>
    <rPh sb="4" eb="6">
      <t>カイゴ</t>
    </rPh>
    <rPh sb="6" eb="9">
      <t>コウレイシャ</t>
    </rPh>
    <phoneticPr fontId="8"/>
  </si>
  <si>
    <t>予認通所介護高齢者虐待防止未実施減算Ⅰⅱ４２</t>
    <rPh sb="0" eb="1">
      <t>ヨ</t>
    </rPh>
    <rPh sb="1" eb="2">
      <t>ニン</t>
    </rPh>
    <rPh sb="2" eb="4">
      <t>ツウショ</t>
    </rPh>
    <rPh sb="4" eb="6">
      <t>カイゴ</t>
    </rPh>
    <rPh sb="6" eb="9">
      <t>コウレイシャ</t>
    </rPh>
    <phoneticPr fontId="8"/>
  </si>
  <si>
    <t>予認通所介護高齢者虐待防止未実施減算Ⅰⅱ５１</t>
    <rPh sb="0" eb="1">
      <t>ヨ</t>
    </rPh>
    <rPh sb="1" eb="2">
      <t>ニン</t>
    </rPh>
    <rPh sb="2" eb="4">
      <t>ツウショ</t>
    </rPh>
    <rPh sb="4" eb="6">
      <t>カイゴ</t>
    </rPh>
    <rPh sb="6" eb="9">
      <t>コウレイシャ</t>
    </rPh>
    <phoneticPr fontId="8"/>
  </si>
  <si>
    <t>予認通所介護高齢者虐待防止未実施減算Ⅰⅱ５２</t>
    <rPh sb="0" eb="1">
      <t>ヨ</t>
    </rPh>
    <rPh sb="1" eb="2">
      <t>ニン</t>
    </rPh>
    <rPh sb="2" eb="4">
      <t>ツウショ</t>
    </rPh>
    <rPh sb="4" eb="6">
      <t>カイゴ</t>
    </rPh>
    <rPh sb="6" eb="9">
      <t>コウレイシャ</t>
    </rPh>
    <phoneticPr fontId="8"/>
  </si>
  <si>
    <t>予認通所介護高齢者虐待防止未実施減算Ⅰⅱ６１</t>
    <rPh sb="0" eb="1">
      <t>ヨ</t>
    </rPh>
    <rPh sb="1" eb="2">
      <t>ニン</t>
    </rPh>
    <rPh sb="2" eb="4">
      <t>ツウショ</t>
    </rPh>
    <rPh sb="4" eb="6">
      <t>カイゴ</t>
    </rPh>
    <rPh sb="6" eb="9">
      <t>コウレイシャ</t>
    </rPh>
    <phoneticPr fontId="8"/>
  </si>
  <si>
    <t>予認通所介護高齢者虐待防止未実施減算Ⅰⅱ６２</t>
    <rPh sb="0" eb="1">
      <t>ヨ</t>
    </rPh>
    <rPh sb="1" eb="2">
      <t>ニン</t>
    </rPh>
    <rPh sb="2" eb="4">
      <t>ツウショ</t>
    </rPh>
    <rPh sb="4" eb="6">
      <t>カイゴ</t>
    </rPh>
    <rPh sb="6" eb="9">
      <t>コウレイシャ</t>
    </rPh>
    <phoneticPr fontId="8"/>
  </si>
  <si>
    <t>予認通所介護高齢者虐待防止未実施減算Ⅱ１１</t>
    <rPh sb="0" eb="1">
      <t>ヨ</t>
    </rPh>
    <rPh sb="1" eb="2">
      <t>ニン</t>
    </rPh>
    <rPh sb="2" eb="4">
      <t>ツウショ</t>
    </rPh>
    <rPh sb="4" eb="6">
      <t>カイゴ</t>
    </rPh>
    <rPh sb="6" eb="9">
      <t>コウレイシャ</t>
    </rPh>
    <phoneticPr fontId="8"/>
  </si>
  <si>
    <t>予認通所介護高齢者虐待防止未実施減算Ⅱ１２</t>
    <rPh sb="0" eb="1">
      <t>ヨ</t>
    </rPh>
    <rPh sb="1" eb="2">
      <t>ニン</t>
    </rPh>
    <rPh sb="2" eb="4">
      <t>ツウショ</t>
    </rPh>
    <rPh sb="4" eb="6">
      <t>カイゴ</t>
    </rPh>
    <rPh sb="6" eb="9">
      <t>コウレイシャ</t>
    </rPh>
    <phoneticPr fontId="8"/>
  </si>
  <si>
    <t>予認通所介護高齢者虐待防止未実施減算Ⅱ２１</t>
    <rPh sb="0" eb="1">
      <t>ヨ</t>
    </rPh>
    <rPh sb="1" eb="2">
      <t>ニン</t>
    </rPh>
    <rPh sb="2" eb="4">
      <t>ツウショ</t>
    </rPh>
    <rPh sb="4" eb="6">
      <t>カイゴ</t>
    </rPh>
    <rPh sb="6" eb="9">
      <t>コウレイシャ</t>
    </rPh>
    <phoneticPr fontId="8"/>
  </si>
  <si>
    <t>予認通所介護高齢者虐待防止未実施減算Ⅱ２２</t>
    <rPh sb="0" eb="1">
      <t>ヨ</t>
    </rPh>
    <rPh sb="1" eb="2">
      <t>ニン</t>
    </rPh>
    <rPh sb="2" eb="4">
      <t>ツウショ</t>
    </rPh>
    <rPh sb="4" eb="6">
      <t>カイゴ</t>
    </rPh>
    <rPh sb="6" eb="9">
      <t>コウレイシャ</t>
    </rPh>
    <phoneticPr fontId="8"/>
  </si>
  <si>
    <t>予認通所介護高齢者虐待防止未実施減算Ⅱ３１</t>
    <rPh sb="0" eb="1">
      <t>ヨ</t>
    </rPh>
    <rPh sb="1" eb="2">
      <t>ニン</t>
    </rPh>
    <rPh sb="2" eb="4">
      <t>ツウショ</t>
    </rPh>
    <rPh sb="4" eb="6">
      <t>カイゴ</t>
    </rPh>
    <rPh sb="6" eb="9">
      <t>コウレイシャ</t>
    </rPh>
    <phoneticPr fontId="8"/>
  </si>
  <si>
    <t>予認通所介護高齢者虐待防止未実施減算Ⅱ３２</t>
    <rPh sb="0" eb="1">
      <t>ヨ</t>
    </rPh>
    <rPh sb="1" eb="2">
      <t>ニン</t>
    </rPh>
    <rPh sb="2" eb="4">
      <t>ツウショ</t>
    </rPh>
    <rPh sb="4" eb="6">
      <t>カイゴ</t>
    </rPh>
    <rPh sb="6" eb="9">
      <t>コウレイシャ</t>
    </rPh>
    <phoneticPr fontId="8"/>
  </si>
  <si>
    <t>予認通所介護高齢者虐待防止未実施減算Ⅱ４１</t>
    <rPh sb="0" eb="1">
      <t>ヨ</t>
    </rPh>
    <rPh sb="1" eb="2">
      <t>ニン</t>
    </rPh>
    <rPh sb="2" eb="4">
      <t>ツウショ</t>
    </rPh>
    <rPh sb="4" eb="6">
      <t>カイゴ</t>
    </rPh>
    <rPh sb="6" eb="9">
      <t>コウレイシャ</t>
    </rPh>
    <phoneticPr fontId="8"/>
  </si>
  <si>
    <t>予認通所介護高齢者虐待防止未実施減算Ⅱ４２</t>
    <rPh sb="0" eb="1">
      <t>ヨ</t>
    </rPh>
    <rPh sb="1" eb="2">
      <t>ニン</t>
    </rPh>
    <rPh sb="2" eb="4">
      <t>ツウショ</t>
    </rPh>
    <rPh sb="4" eb="6">
      <t>カイゴ</t>
    </rPh>
    <rPh sb="6" eb="9">
      <t>コウレイシャ</t>
    </rPh>
    <phoneticPr fontId="8"/>
  </si>
  <si>
    <t>予認通所介護高齢者虐待防止未実施減算Ⅱ５１</t>
    <rPh sb="0" eb="1">
      <t>ヨ</t>
    </rPh>
    <rPh sb="1" eb="2">
      <t>ニン</t>
    </rPh>
    <rPh sb="2" eb="4">
      <t>ツウショ</t>
    </rPh>
    <rPh sb="4" eb="6">
      <t>カイゴ</t>
    </rPh>
    <rPh sb="6" eb="9">
      <t>コウレイシャ</t>
    </rPh>
    <phoneticPr fontId="8"/>
  </si>
  <si>
    <t>予認通所介護高齢者虐待防止未実施減算Ⅱ６１</t>
    <rPh sb="0" eb="1">
      <t>ヨ</t>
    </rPh>
    <rPh sb="1" eb="2">
      <t>ニン</t>
    </rPh>
    <rPh sb="2" eb="4">
      <t>ツウショ</t>
    </rPh>
    <rPh sb="4" eb="6">
      <t>カイゴ</t>
    </rPh>
    <rPh sb="6" eb="9">
      <t>コウレイシャ</t>
    </rPh>
    <phoneticPr fontId="8"/>
  </si>
  <si>
    <t>予認通所介護高齢者虐待防止未実施減算Ⅱ５２</t>
    <rPh sb="0" eb="1">
      <t>ヨ</t>
    </rPh>
    <rPh sb="1" eb="2">
      <t>ニン</t>
    </rPh>
    <rPh sb="2" eb="4">
      <t>ツウショ</t>
    </rPh>
    <rPh sb="4" eb="6">
      <t>カイゴ</t>
    </rPh>
    <rPh sb="6" eb="9">
      <t>コウレイシャ</t>
    </rPh>
    <phoneticPr fontId="8"/>
  </si>
  <si>
    <t>予認通所介護高齢者虐待防止未実施減算Ⅱ６２</t>
    <rPh sb="0" eb="1">
      <t>ヨ</t>
    </rPh>
    <rPh sb="1" eb="2">
      <t>ニン</t>
    </rPh>
    <rPh sb="2" eb="4">
      <t>ツウショ</t>
    </rPh>
    <rPh sb="4" eb="6">
      <t>カイゴ</t>
    </rPh>
    <rPh sb="6" eb="9">
      <t>コウレイシャ</t>
    </rPh>
    <phoneticPr fontId="8"/>
  </si>
  <si>
    <t>ヌ　生産性向上推進体制加算</t>
    <phoneticPr fontId="8"/>
  </si>
  <si>
    <t>ル　サービス提供体制強化加算</t>
    <phoneticPr fontId="8"/>
  </si>
  <si>
    <t>予短期小多機能高齢者虐待防止未実施減算１</t>
    <rPh sb="0" eb="1">
      <t>ヨ</t>
    </rPh>
    <rPh sb="1" eb="3">
      <t>タンキ</t>
    </rPh>
    <rPh sb="3" eb="4">
      <t>ショウ</t>
    </rPh>
    <rPh sb="4" eb="7">
      <t>タキノウ</t>
    </rPh>
    <rPh sb="7" eb="10">
      <t>コウレイシャ</t>
    </rPh>
    <phoneticPr fontId="8"/>
  </si>
  <si>
    <t>ロ　介護予防短期利用居宅介護費</t>
    <phoneticPr fontId="8"/>
  </si>
  <si>
    <t>予短期小多機能高齢者虐待防止未実施減算２</t>
    <rPh sb="0" eb="1">
      <t>ヨ</t>
    </rPh>
    <rPh sb="1" eb="3">
      <t>タンキ</t>
    </rPh>
    <rPh sb="3" eb="4">
      <t>ショウ</t>
    </rPh>
    <rPh sb="4" eb="7">
      <t>タキノウ</t>
    </rPh>
    <rPh sb="7" eb="10">
      <t>コウレイシャ</t>
    </rPh>
    <phoneticPr fontId="8"/>
  </si>
  <si>
    <t>介護予防認知症対応型共同生活介護費（Ⅰ）</t>
  </si>
  <si>
    <t>予認知症対応型高齢者虐待防止未実施減算Ⅰ２</t>
    <rPh sb="0" eb="1">
      <t>ヨ</t>
    </rPh>
    <phoneticPr fontId="8"/>
  </si>
  <si>
    <t>予認知症対応型高齢者虐待防止未実施減算Ⅱ２</t>
    <rPh sb="0" eb="1">
      <t>ヨ</t>
    </rPh>
    <phoneticPr fontId="8"/>
  </si>
  <si>
    <t>予認知症対応型退居時情報提供加算</t>
    <rPh sb="0" eb="1">
      <t>ヨ</t>
    </rPh>
    <rPh sb="8" eb="9">
      <t>キョ</t>
    </rPh>
    <phoneticPr fontId="8"/>
  </si>
  <si>
    <t>カ　新興感染症等施設療養費</t>
    <phoneticPr fontId="8"/>
  </si>
  <si>
    <t>ヨ　生産性向上推進体制加算</t>
    <phoneticPr fontId="8"/>
  </si>
  <si>
    <t>タ　サービス提供体制強化加算</t>
    <phoneticPr fontId="8"/>
  </si>
  <si>
    <t>介護予防短期利用認知症対応型共同生活介護費（Ⅰ）</t>
    <phoneticPr fontId="8"/>
  </si>
  <si>
    <t>介護予防短期利用認知症対応型共同生活介護費（Ⅱ）</t>
    <phoneticPr fontId="8"/>
  </si>
  <si>
    <t>業務継続計画未策定減算</t>
    <rPh sb="0" eb="11">
      <t>ギョウムケイゾクケイカクミサクテイゲンサン</t>
    </rPh>
    <phoneticPr fontId="8"/>
  </si>
  <si>
    <t>認知通所介護高齢者虐待防止未実施減算Ⅰⅰ１１</t>
    <phoneticPr fontId="8"/>
  </si>
  <si>
    <t>認知通所介護高齢者虐待防止未実施減算Ⅰⅰ１２</t>
  </si>
  <si>
    <t>認知通所介護高齢者虐待防止未実施減算Ⅰⅰ１３</t>
  </si>
  <si>
    <t>認知通所介護高齢者虐待防止未実施減算Ⅰⅰ１４</t>
  </si>
  <si>
    <t>認知通所介護高齢者虐待防止未実施減算Ⅰⅰ１５</t>
  </si>
  <si>
    <t>認知通所介護高齢者虐待防止未実施減算Ⅰⅰ２１</t>
    <phoneticPr fontId="8"/>
  </si>
  <si>
    <t>認知通所介護高齢者虐待防止未実施減算Ⅰⅰ２２</t>
  </si>
  <si>
    <t>認知通所介護高齢者虐待防止未実施減算Ⅰⅰ２３</t>
  </si>
  <si>
    <t>認知通所介護高齢者虐待防止未実施減算Ⅰⅰ２４</t>
  </si>
  <si>
    <t>認知通所介護高齢者虐待防止未実施減算Ⅰⅰ２５</t>
  </si>
  <si>
    <t>認知通所介護高齢者虐待防止未実施減算Ⅰⅰ３１</t>
    <phoneticPr fontId="8"/>
  </si>
  <si>
    <t>認知通所介護高齢者虐待防止未実施減算Ⅰⅰ３２</t>
  </si>
  <si>
    <t>認知通所介護高齢者虐待防止未実施減算Ⅰⅰ３３</t>
  </si>
  <si>
    <t>認知通所介護高齢者虐待防止未実施減算Ⅰⅰ３４</t>
  </si>
  <si>
    <t>認知通所介護高齢者虐待防止未実施減算Ⅰⅰ３５</t>
  </si>
  <si>
    <t>認知通所介護高齢者虐待防止未実施減算Ⅰⅰ４１</t>
    <phoneticPr fontId="8"/>
  </si>
  <si>
    <t>認知通所介護高齢者虐待防止未実施減算Ⅰⅰ４２</t>
  </si>
  <si>
    <t>認知通所介護高齢者虐待防止未実施減算Ⅰⅰ４３</t>
  </si>
  <si>
    <t>認知通所介護高齢者虐待防止未実施減算Ⅰⅰ４４</t>
  </si>
  <si>
    <t>認知通所介護高齢者虐待防止未実施減算Ⅰⅰ４５</t>
  </si>
  <si>
    <t>認知通所介護高齢者虐待防止未実施減算Ⅰⅰ５１</t>
    <phoneticPr fontId="8"/>
  </si>
  <si>
    <t>認知通所介護高齢者虐待防止未実施減算Ⅰⅰ５２</t>
  </si>
  <si>
    <t>認知通所介護高齢者虐待防止未実施減算Ⅰⅰ５３</t>
  </si>
  <si>
    <t>認知通所介護高齢者虐待防止未実施減算Ⅰⅰ５４</t>
  </si>
  <si>
    <t>認知通所介護高齢者虐待防止未実施減算Ⅰⅰ５５</t>
  </si>
  <si>
    <t>認知通所介護高齢者虐待防止未実施減算Ⅰⅰ６１</t>
    <phoneticPr fontId="8"/>
  </si>
  <si>
    <t>認知通所介護高齢者虐待防止未実施減算Ⅰⅰ６２</t>
  </si>
  <si>
    <t>認知通所介護高齢者虐待防止未実施減算Ⅰⅰ６３</t>
  </si>
  <si>
    <t>認知通所介護高齢者虐待防止未実施減算Ⅰⅰ６４</t>
  </si>
  <si>
    <t>認知通所介護高齢者虐待防止未実施減算Ⅰⅰ６５</t>
  </si>
  <si>
    <t>認知通所介護高齢者虐待防止未実施減算Ⅰⅱ１１</t>
    <phoneticPr fontId="8"/>
  </si>
  <si>
    <t>認知通所介護高齢者虐待防止未実施減算Ⅰⅱ１２</t>
  </si>
  <si>
    <t>認知通所介護高齢者虐待防止未実施減算Ⅰⅱ１３</t>
  </si>
  <si>
    <t>認知通所介護高齢者虐待防止未実施減算Ⅰⅱ１４</t>
  </si>
  <si>
    <t>認知通所介護高齢者虐待防止未実施減算Ⅰⅱ１５</t>
  </si>
  <si>
    <t>認知通所介護高齢者虐待防止未実施減算Ⅰⅱ２１</t>
    <phoneticPr fontId="8"/>
  </si>
  <si>
    <t>認知通所介護高齢者虐待防止未実施減算Ⅰⅱ２２</t>
  </si>
  <si>
    <t>認知通所介護高齢者虐待防止未実施減算Ⅰⅱ２３</t>
  </si>
  <si>
    <t>認知通所介護高齢者虐待防止未実施減算Ⅰⅱ２４</t>
  </si>
  <si>
    <t>認知通所介護高齢者虐待防止未実施減算Ⅰⅱ２５</t>
  </si>
  <si>
    <t>認知通所介護高齢者虐待防止未実施減算Ⅰⅱ３１</t>
    <phoneticPr fontId="8"/>
  </si>
  <si>
    <t>認知通所介護高齢者虐待防止未実施減算Ⅰⅱ３２</t>
  </si>
  <si>
    <t>認知通所介護高齢者虐待防止未実施減算Ⅰⅱ３３</t>
  </si>
  <si>
    <t>認知通所介護高齢者虐待防止未実施減算Ⅰⅱ３４</t>
  </si>
  <si>
    <t>認知通所介護高齢者虐待防止未実施減算Ⅰⅱ３５</t>
  </si>
  <si>
    <t>認知通所介護高齢者虐待防止未実施減算Ⅰⅱ４１</t>
    <phoneticPr fontId="8"/>
  </si>
  <si>
    <t>認知通所介護高齢者虐待防止未実施減算Ⅰⅱ４２</t>
  </si>
  <si>
    <t>認知通所介護高齢者虐待防止未実施減算Ⅰⅱ４３</t>
  </si>
  <si>
    <t>認知通所介護高齢者虐待防止未実施減算Ⅰⅱ４４</t>
  </si>
  <si>
    <t>認知通所介護高齢者虐待防止未実施減算Ⅰⅱ４５</t>
  </si>
  <si>
    <t>認知通所介護高齢者虐待防止未実施減算Ⅰⅱ５１</t>
    <phoneticPr fontId="8"/>
  </si>
  <si>
    <t>認知通所介護高齢者虐待防止未実施減算Ⅰⅱ５２</t>
  </si>
  <si>
    <t>認知通所介護高齢者虐待防止未実施減算Ⅰⅱ５３</t>
  </si>
  <si>
    <t>認知通所介護高齢者虐待防止未実施減算Ⅰⅱ５４</t>
  </si>
  <si>
    <t>認知通所介護高齢者虐待防止未実施減算Ⅰⅱ５５</t>
  </si>
  <si>
    <t>認知通所介護高齢者虐待防止未実施減算Ⅰⅱ６１</t>
    <phoneticPr fontId="8"/>
  </si>
  <si>
    <t>認知通所介護高齢者虐待防止未実施減算Ⅰⅱ６２</t>
  </si>
  <si>
    <t>認知通所介護高齢者虐待防止未実施減算Ⅰⅱ６３</t>
  </si>
  <si>
    <t>認知通所介護高齢者虐待防止未実施減算Ⅰⅱ６４</t>
  </si>
  <si>
    <t>認知通所介護高齢者虐待防止未実施減算Ⅰⅱ６５</t>
  </si>
  <si>
    <t>認知通所介護高齢者虐待防止未実施減算Ⅱ１１</t>
    <phoneticPr fontId="8"/>
  </si>
  <si>
    <t>認知通所介護高齢者虐待防止未実施減算Ⅱ１２</t>
  </si>
  <si>
    <t>認知通所介護高齢者虐待防止未実施減算Ⅱ１３</t>
  </si>
  <si>
    <t>認知通所介護高齢者虐待防止未実施減算Ⅱ１４</t>
  </si>
  <si>
    <t>認知通所介護高齢者虐待防止未実施減算Ⅱ１５</t>
  </si>
  <si>
    <t>認知通所介護高齢者虐待防止未実施減算Ⅱ２１</t>
    <phoneticPr fontId="8"/>
  </si>
  <si>
    <t>認知通所介護高齢者虐待防止未実施減算Ⅱ２２</t>
  </si>
  <si>
    <t>認知通所介護高齢者虐待防止未実施減算Ⅱ２３</t>
  </si>
  <si>
    <t>認知通所介護高齢者虐待防止未実施減算Ⅱ２４</t>
  </si>
  <si>
    <t>認知通所介護高齢者虐待防止未実施減算Ⅱ２５</t>
  </si>
  <si>
    <t>認知通所介護高齢者虐待防止未実施減算Ⅱ３１</t>
    <phoneticPr fontId="8"/>
  </si>
  <si>
    <t>認知通所介護高齢者虐待防止未実施減算Ⅱ３２</t>
  </si>
  <si>
    <t>認知通所介護高齢者虐待防止未実施減算Ⅱ３３</t>
  </si>
  <si>
    <t>認知通所介護高齢者虐待防止未実施減算Ⅱ３４</t>
  </si>
  <si>
    <t>認知通所介護高齢者虐待防止未実施減算Ⅱ３５</t>
  </si>
  <si>
    <t>認知通所介護高齢者虐待防止未実施減算Ⅱ４１</t>
    <phoneticPr fontId="8"/>
  </si>
  <si>
    <t>認知通所介護高齢者虐待防止未実施減算Ⅱ４２</t>
  </si>
  <si>
    <t>認知通所介護高齢者虐待防止未実施減算Ⅱ４３</t>
  </si>
  <si>
    <t>認知通所介護高齢者虐待防止未実施減算Ⅱ４４</t>
  </si>
  <si>
    <t>認知通所介護高齢者虐待防止未実施減算Ⅱ４５</t>
  </si>
  <si>
    <t>認知通所介護高齢者虐待防止未実施減算Ⅱ５１</t>
    <phoneticPr fontId="8"/>
  </si>
  <si>
    <t>認知通所介護高齢者虐待防止未実施減算Ⅱ５２</t>
  </si>
  <si>
    <t>認知通所介護高齢者虐待防止未実施減算Ⅱ５３</t>
  </si>
  <si>
    <t>認知通所介護高齢者虐待防止未実施減算Ⅱ５４</t>
  </si>
  <si>
    <t>認知通所介護高齢者虐待防止未実施減算Ⅱ５５</t>
  </si>
  <si>
    <t>認知通所介護高齢者虐待防止未実施減算Ⅱ６１</t>
    <phoneticPr fontId="8"/>
  </si>
  <si>
    <t>認知通所介護高齢者虐待防止未実施減算Ⅱ６２</t>
  </si>
  <si>
    <t>認知通所介護高齢者虐待防止未実施減算Ⅱ６３</t>
  </si>
  <si>
    <t>認知通所介護高齢者虐待防止未実施減算Ⅱ６４</t>
  </si>
  <si>
    <t>認知通所介護高齢者虐待防止未実施減算Ⅱ６５</t>
  </si>
  <si>
    <t>　相談・診療を行う体制を常時確保している協力医療機関と連携している場合</t>
    <phoneticPr fontId="8"/>
  </si>
  <si>
    <t>　上記以外の協力医療機関と連携している場合</t>
    <rPh sb="1" eb="2">
      <t>ウエ</t>
    </rPh>
    <phoneticPr fontId="8"/>
  </si>
  <si>
    <t>月１回限度</t>
    <rPh sb="0" eb="1">
      <t>ツキ</t>
    </rPh>
    <rPh sb="2" eb="3">
      <t>カイ</t>
    </rPh>
    <rPh sb="3" eb="5">
      <t>ゲンド</t>
    </rPh>
    <phoneticPr fontId="8"/>
  </si>
  <si>
    <t>(2)上記以外の協力医療機関と連携している場合</t>
    <rPh sb="3" eb="5">
      <t>ジョウキ</t>
    </rPh>
    <rPh sb="5" eb="7">
      <t>イガイ</t>
    </rPh>
    <rPh sb="8" eb="10">
      <t>キョウリョク</t>
    </rPh>
    <rPh sb="10" eb="12">
      <t>イリョウ</t>
    </rPh>
    <rPh sb="12" eb="14">
      <t>キカン</t>
    </rPh>
    <rPh sb="15" eb="17">
      <t>レンケイ</t>
    </rPh>
    <rPh sb="21" eb="23">
      <t>バアイ</t>
    </rPh>
    <phoneticPr fontId="8"/>
  </si>
  <si>
    <t>ヨ　高齢者施設等感染対策向上加算</t>
  </si>
  <si>
    <t>(1)高齢者施設等感染対策向上加算（Ⅰ）</t>
  </si>
  <si>
    <t>(2)高齢者施設等感染対策向上加算（Ⅱ）</t>
  </si>
  <si>
    <t>チ　高齢者施設等感染対策向上加算</t>
  </si>
  <si>
    <t>ヤ　高齢者施設等感染対策向上加算</t>
  </si>
  <si>
    <t>ワ　高齢者施設等感染対策向上加算</t>
  </si>
  <si>
    <t>短期共同生活高齢者等感染対策向上加算Ⅰ</t>
    <rPh sb="0" eb="2">
      <t>タンキ</t>
    </rPh>
    <rPh sb="2" eb="4">
      <t>キョウドウ</t>
    </rPh>
    <rPh sb="4" eb="6">
      <t>セイカツ</t>
    </rPh>
    <phoneticPr fontId="8"/>
  </si>
  <si>
    <t>短期共同生活高齢者等感染対策向上加算Ⅱ</t>
    <rPh sb="0" eb="2">
      <t>タンキ</t>
    </rPh>
    <rPh sb="2" eb="4">
      <t>キョウドウ</t>
    </rPh>
    <rPh sb="4" eb="6">
      <t>セイカツ</t>
    </rPh>
    <phoneticPr fontId="8"/>
  </si>
  <si>
    <t>短期地域特定施設高齢者等感染対策向上加算Ⅰ</t>
    <rPh sb="0" eb="2">
      <t>タンキ</t>
    </rPh>
    <phoneticPr fontId="8"/>
  </si>
  <si>
    <t>短期地域特定施設高齢者等感染対策向上加算Ⅱ</t>
    <rPh sb="0" eb="2">
      <t>タンキ</t>
    </rPh>
    <phoneticPr fontId="8"/>
  </si>
  <si>
    <t>地福祉施設高齢者等感染対策向上加算Ⅰ</t>
    <phoneticPr fontId="8"/>
  </si>
  <si>
    <t>地福祉施設高齢者等感染対策向上加算Ⅱ</t>
    <phoneticPr fontId="8"/>
  </si>
  <si>
    <t>地域特定施設高齢者等感染対策向上加算Ⅰ</t>
    <phoneticPr fontId="8"/>
  </si>
  <si>
    <t>地域特定施設高齢者等感染対策向上加算Ⅱ</t>
    <phoneticPr fontId="8"/>
  </si>
  <si>
    <t>認知症対応型高齢者等感染対策向上加算Ⅰ</t>
    <rPh sb="9" eb="10">
      <t>トウ</t>
    </rPh>
    <phoneticPr fontId="8"/>
  </si>
  <si>
    <t>認知症対応型高齢者等感染対策向上加算Ⅱ</t>
    <rPh sb="9" eb="10">
      <t>トウ</t>
    </rPh>
    <phoneticPr fontId="8"/>
  </si>
  <si>
    <t>予認知症対応型高齢者等感染対策向上加算Ⅰ</t>
    <rPh sb="0" eb="1">
      <t>ヨ</t>
    </rPh>
    <phoneticPr fontId="8"/>
  </si>
  <si>
    <t>予認知症対応型高齢者等感染対策向上加算Ⅱ</t>
    <rPh sb="0" eb="1">
      <t>ヨ</t>
    </rPh>
    <phoneticPr fontId="8"/>
  </si>
  <si>
    <t>予短期共同高齢者等感染対策向上加算Ⅰ</t>
    <rPh sb="0" eb="1">
      <t>ヨ</t>
    </rPh>
    <rPh sb="1" eb="3">
      <t>タンキ</t>
    </rPh>
    <rPh sb="3" eb="5">
      <t>キョウドウ</t>
    </rPh>
    <phoneticPr fontId="8"/>
  </si>
  <si>
    <t>予短期共同高齢者等感染対策向上加算Ⅱ</t>
    <rPh sb="0" eb="1">
      <t>ヨ</t>
    </rPh>
    <rPh sb="1" eb="3">
      <t>タンキ</t>
    </rPh>
    <rPh sb="3" eb="5">
      <t>キョウドウ</t>
    </rPh>
    <phoneticPr fontId="8"/>
  </si>
  <si>
    <t>ニ　サービス提供体制強化加算</t>
    <rPh sb="6" eb="8">
      <t>テイキョウ</t>
    </rPh>
    <rPh sb="8" eb="10">
      <t>タイセイ</t>
    </rPh>
    <rPh sb="10" eb="12">
      <t>キョウカ</t>
    </rPh>
    <rPh sb="12" eb="14">
      <t>カサン</t>
    </rPh>
    <phoneticPr fontId="8"/>
  </si>
  <si>
    <t>(3)ハを算定している場合</t>
    <phoneticPr fontId="8"/>
  </si>
  <si>
    <t>地域通所介護サービス提供体制加算Ⅲ１１</t>
    <rPh sb="4" eb="6">
      <t>カイゴ</t>
    </rPh>
    <rPh sb="10" eb="12">
      <t>テイキョウ</t>
    </rPh>
    <rPh sb="12" eb="14">
      <t>タイセイ</t>
    </rPh>
    <rPh sb="14" eb="16">
      <t>カサン</t>
    </rPh>
    <phoneticPr fontId="8"/>
  </si>
  <si>
    <t>地域通所介護サービス提供体制加算Ⅲ１２</t>
    <rPh sb="4" eb="6">
      <t>カイゴ</t>
    </rPh>
    <rPh sb="10" eb="12">
      <t>テイキョウ</t>
    </rPh>
    <rPh sb="12" eb="14">
      <t>タイセイ</t>
    </rPh>
    <rPh sb="14" eb="16">
      <t>カサン</t>
    </rPh>
    <phoneticPr fontId="8"/>
  </si>
  <si>
    <t>地域通所介護サービス提供体制加算Ⅲ２１</t>
    <rPh sb="4" eb="6">
      <t>カイゴ</t>
    </rPh>
    <rPh sb="10" eb="12">
      <t>テイキョウ</t>
    </rPh>
    <rPh sb="12" eb="14">
      <t>タイセイ</t>
    </rPh>
    <rPh sb="14" eb="16">
      <t>カサン</t>
    </rPh>
    <phoneticPr fontId="8"/>
  </si>
  <si>
    <t>地域通所介護サービス提供体制加算Ⅲ２２</t>
    <rPh sb="4" eb="6">
      <t>カイゴ</t>
    </rPh>
    <rPh sb="10" eb="12">
      <t>テイキョウ</t>
    </rPh>
    <rPh sb="12" eb="14">
      <t>タイセイ</t>
    </rPh>
    <rPh sb="14" eb="16">
      <t>カサン</t>
    </rPh>
    <phoneticPr fontId="8"/>
  </si>
  <si>
    <t>ハ  初期加算</t>
    <phoneticPr fontId="8"/>
  </si>
  <si>
    <t>125/1000</t>
    <phoneticPr fontId="8"/>
  </si>
  <si>
    <t>C201</t>
    <phoneticPr fontId="8"/>
  </si>
  <si>
    <t>C202</t>
  </si>
  <si>
    <t>C203</t>
  </si>
  <si>
    <t>C204</t>
  </si>
  <si>
    <t>C205</t>
  </si>
  <si>
    <t>C206</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</si>
  <si>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</si>
  <si>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</si>
  <si>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</si>
  <si>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</si>
  <si>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</si>
  <si>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</si>
  <si>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</si>
  <si>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</si>
  <si>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</si>
  <si>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</si>
  <si>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</si>
  <si>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</si>
  <si>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</si>
  <si>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</si>
  <si>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</si>
  <si>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</si>
  <si>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</si>
  <si>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</si>
  <si>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</si>
  <si>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</si>
  <si>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</si>
  <si>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</si>
  <si>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</si>
  <si>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</si>
  <si>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</si>
  <si>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</si>
  <si>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</si>
  <si>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</si>
  <si>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</si>
  <si>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</si>
  <si>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</si>
  <si>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</si>
  <si>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</si>
  <si>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</si>
  <si>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</si>
  <si>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</si>
  <si>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</si>
  <si>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</si>
  <si>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</si>
  <si>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</si>
  <si>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</si>
  <si>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</si>
  <si>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</si>
  <si>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</si>
  <si>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</si>
  <si>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</si>
  <si>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</si>
  <si>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</si>
  <si>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</si>
  <si>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</si>
  <si>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</si>
  <si>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</si>
  <si>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</si>
  <si>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</si>
  <si>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</si>
  <si>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</si>
  <si>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</si>
  <si>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</si>
  <si>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</si>
  <si>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</si>
  <si>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</si>
  <si>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</si>
  <si>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</si>
  <si>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</si>
  <si>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</si>
  <si>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</si>
  <si>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</si>
  <si>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</si>
  <si>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</si>
  <si>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</si>
  <si>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</si>
  <si>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</si>
  <si>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</si>
  <si>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</si>
  <si>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</si>
  <si>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</si>
  <si>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</si>
  <si>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</si>
  <si>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</si>
  <si>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</si>
  <si>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</si>
  <si>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C288</t>
  </si>
  <si>
    <t>C289</t>
  </si>
  <si>
    <t>C290</t>
  </si>
  <si>
    <t>重度者ケア体制加算（ロを算定する場合のみ算定可）</t>
    <rPh sb="0" eb="2">
      <t>ジュウド</t>
    </rPh>
    <rPh sb="2" eb="3">
      <t>シャ</t>
    </rPh>
    <rPh sb="5" eb="9">
      <t>タイセイカサン</t>
    </rPh>
    <rPh sb="12" eb="14">
      <t>サンテイ</t>
    </rPh>
    <rPh sb="16" eb="18">
      <t>バアイ</t>
    </rPh>
    <rPh sb="20" eb="23">
      <t>サンテイカ</t>
    </rPh>
    <phoneticPr fontId="8"/>
  </si>
  <si>
    <t>地域通所介護重度者ケア体制加算</t>
    <rPh sb="2" eb="6">
      <t>ツウショカイゴ</t>
    </rPh>
    <rPh sb="6" eb="8">
      <t>ジュウド</t>
    </rPh>
    <rPh sb="8" eb="9">
      <t>シャ</t>
    </rPh>
    <rPh sb="11" eb="15">
      <t>タイセイカサン</t>
    </rPh>
    <phoneticPr fontId="8"/>
  </si>
  <si>
    <t>C203</t>
    <phoneticPr fontId="8"/>
  </si>
  <si>
    <t>C202</t>
    <phoneticPr fontId="8"/>
  </si>
  <si>
    <t>C204</t>
    <phoneticPr fontId="8"/>
  </si>
  <si>
    <t>C233</t>
    <phoneticPr fontId="8"/>
  </si>
  <si>
    <t>C232</t>
    <phoneticPr fontId="8"/>
  </si>
  <si>
    <t>C203</t>
    <phoneticPr fontId="8"/>
  </si>
  <si>
    <t>定期巡回高齢者虐待防止未実施減算Ⅰ１１日割</t>
    <rPh sb="0" eb="2">
      <t>テイキ</t>
    </rPh>
    <rPh sb="2" eb="4">
      <t>ジュンカイ</t>
    </rPh>
    <rPh sb="4" eb="7">
      <t>コウレイシャ</t>
    </rPh>
    <rPh sb="19" eb="21">
      <t>ヒワリ</t>
    </rPh>
    <phoneticPr fontId="8"/>
  </si>
  <si>
    <t>定期巡回高齢者虐待防止未実施減算Ⅰ１２日割</t>
    <rPh sb="0" eb="2">
      <t>テイキ</t>
    </rPh>
    <rPh sb="2" eb="4">
      <t>ジュンカイ</t>
    </rPh>
    <rPh sb="4" eb="7">
      <t>コウレイシャ</t>
    </rPh>
    <phoneticPr fontId="8"/>
  </si>
  <si>
    <t>定期巡回高齢者虐待防止未実施減算Ⅰ１３日割</t>
    <rPh sb="0" eb="2">
      <t>テイキ</t>
    </rPh>
    <rPh sb="2" eb="4">
      <t>ジュンカイ</t>
    </rPh>
    <rPh sb="4" eb="7">
      <t>コウレイシャ</t>
    </rPh>
    <phoneticPr fontId="8"/>
  </si>
  <si>
    <t>定期巡回高齢者虐待防止未実施減算Ⅰ１４日割</t>
    <rPh sb="0" eb="2">
      <t>テイキ</t>
    </rPh>
    <rPh sb="2" eb="4">
      <t>ジュンカイ</t>
    </rPh>
    <rPh sb="4" eb="7">
      <t>コウレイシャ</t>
    </rPh>
    <phoneticPr fontId="8"/>
  </si>
  <si>
    <t>定期巡回高齢者虐待防止未実施減算Ⅰ１５日割</t>
    <rPh sb="0" eb="2">
      <t>テイキ</t>
    </rPh>
    <rPh sb="2" eb="4">
      <t>ジュンカイ</t>
    </rPh>
    <rPh sb="4" eb="7">
      <t>コウレイシャ</t>
    </rPh>
    <phoneticPr fontId="8"/>
  </si>
  <si>
    <t>定期巡回高齢者虐待防止未実施減算Ⅱ１日割</t>
    <rPh sb="0" eb="2">
      <t>テイキ</t>
    </rPh>
    <rPh sb="2" eb="4">
      <t>ジュンカイ</t>
    </rPh>
    <rPh sb="4" eb="7">
      <t>コウレイシャ</t>
    </rPh>
    <phoneticPr fontId="8"/>
  </si>
  <si>
    <t>定期巡回高齢者虐待防止未実施減算Ⅱ２日割</t>
    <rPh sb="0" eb="2">
      <t>テイキ</t>
    </rPh>
    <rPh sb="2" eb="4">
      <t>ジュンカイ</t>
    </rPh>
    <rPh sb="4" eb="7">
      <t>コウレイシャ</t>
    </rPh>
    <phoneticPr fontId="8"/>
  </si>
  <si>
    <t>定期巡回高齢者虐待防止未実施減算Ⅱ３日割</t>
    <rPh sb="0" eb="2">
      <t>テイキ</t>
    </rPh>
    <rPh sb="2" eb="4">
      <t>ジュンカイ</t>
    </rPh>
    <rPh sb="4" eb="7">
      <t>コウレイシャ</t>
    </rPh>
    <phoneticPr fontId="8"/>
  </si>
  <si>
    <t>定期巡回高齢者虐待防止未実施減算Ⅱ４日割</t>
    <rPh sb="0" eb="2">
      <t>テイキ</t>
    </rPh>
    <rPh sb="2" eb="4">
      <t>ジュンカイ</t>
    </rPh>
    <rPh sb="4" eb="7">
      <t>コウレイシャ</t>
    </rPh>
    <phoneticPr fontId="8"/>
  </si>
  <si>
    <t>定期巡回高齢者虐待防止未実施減算Ⅱ５日割</t>
    <rPh sb="0" eb="2">
      <t>テイキ</t>
    </rPh>
    <rPh sb="2" eb="4">
      <t>ジュンカイ</t>
    </rPh>
    <rPh sb="4" eb="7">
      <t>コウレイシャ</t>
    </rPh>
    <phoneticPr fontId="8"/>
  </si>
  <si>
    <t>夜間訪問高齢者虐待防止未実施減算Ⅱ日割</t>
    <rPh sb="0" eb="2">
      <t>ヤカン</t>
    </rPh>
    <rPh sb="2" eb="4">
      <t>ホウモン</t>
    </rPh>
    <rPh sb="4" eb="7">
      <t>コウレイシャ</t>
    </rPh>
    <rPh sb="17" eb="19">
      <t>ヒワリ</t>
    </rPh>
    <phoneticPr fontId="8"/>
  </si>
  <si>
    <t>地域通所介護業務継続計画未策定減算１１</t>
    <rPh sb="0" eb="2">
      <t>チイキ</t>
    </rPh>
    <rPh sb="2" eb="4">
      <t>ツウショ</t>
    </rPh>
    <rPh sb="4" eb="6">
      <t>カイゴ</t>
    </rPh>
    <phoneticPr fontId="8"/>
  </si>
  <si>
    <t>地域通所介護業務継続計画未策定減算１２</t>
    <rPh sb="0" eb="2">
      <t>チイキ</t>
    </rPh>
    <rPh sb="2" eb="4">
      <t>ツウショ</t>
    </rPh>
    <rPh sb="4" eb="6">
      <t>カイゴ</t>
    </rPh>
    <phoneticPr fontId="8"/>
  </si>
  <si>
    <t>地域通所介護業務継続計画未策定減算１３</t>
    <rPh sb="0" eb="2">
      <t>チイキ</t>
    </rPh>
    <rPh sb="2" eb="4">
      <t>ツウショ</t>
    </rPh>
    <rPh sb="4" eb="6">
      <t>カイゴ</t>
    </rPh>
    <phoneticPr fontId="8"/>
  </si>
  <si>
    <t>地域通所介護業務継続計画未策定減算１４</t>
    <rPh sb="0" eb="2">
      <t>チイキ</t>
    </rPh>
    <rPh sb="2" eb="4">
      <t>ツウショ</t>
    </rPh>
    <rPh sb="4" eb="6">
      <t>カイゴ</t>
    </rPh>
    <phoneticPr fontId="8"/>
  </si>
  <si>
    <t>地域通所介護業務継続計画未策定減算１５</t>
    <rPh sb="0" eb="2">
      <t>チイキ</t>
    </rPh>
    <rPh sb="2" eb="4">
      <t>ツウショ</t>
    </rPh>
    <rPh sb="4" eb="6">
      <t>カイゴ</t>
    </rPh>
    <phoneticPr fontId="8"/>
  </si>
  <si>
    <t>地域通所介護業務継続計画未策定減算２１</t>
    <rPh sb="0" eb="2">
      <t>チイキ</t>
    </rPh>
    <rPh sb="2" eb="4">
      <t>ツウショ</t>
    </rPh>
    <rPh sb="4" eb="6">
      <t>カイゴ</t>
    </rPh>
    <phoneticPr fontId="8"/>
  </si>
  <si>
    <t>地域通所介護業務継続計画未策定減算２２</t>
    <rPh sb="0" eb="2">
      <t>チイキ</t>
    </rPh>
    <rPh sb="2" eb="4">
      <t>ツウショ</t>
    </rPh>
    <rPh sb="4" eb="6">
      <t>カイゴ</t>
    </rPh>
    <phoneticPr fontId="8"/>
  </si>
  <si>
    <t>地域通所介護業務継続計画未策定減算２３</t>
    <rPh sb="0" eb="2">
      <t>チイキ</t>
    </rPh>
    <rPh sb="2" eb="4">
      <t>ツウショ</t>
    </rPh>
    <rPh sb="4" eb="6">
      <t>カイゴ</t>
    </rPh>
    <phoneticPr fontId="8"/>
  </si>
  <si>
    <t>地域通所介護業務継続計画未策定減算２４</t>
    <rPh sb="0" eb="2">
      <t>チイキ</t>
    </rPh>
    <rPh sb="2" eb="4">
      <t>ツウショ</t>
    </rPh>
    <rPh sb="4" eb="6">
      <t>カイゴ</t>
    </rPh>
    <phoneticPr fontId="8"/>
  </si>
  <si>
    <t>地域通所介護業務継続計画未策定減算２５</t>
    <rPh sb="0" eb="2">
      <t>チイキ</t>
    </rPh>
    <rPh sb="2" eb="4">
      <t>ツウショ</t>
    </rPh>
    <rPh sb="4" eb="6">
      <t>カイゴ</t>
    </rPh>
    <phoneticPr fontId="8"/>
  </si>
  <si>
    <t>地域通所介護業務継続計画未策定減算３１</t>
    <rPh sb="0" eb="2">
      <t>チイキ</t>
    </rPh>
    <rPh sb="2" eb="4">
      <t>ツウショ</t>
    </rPh>
    <rPh sb="4" eb="6">
      <t>カイゴ</t>
    </rPh>
    <phoneticPr fontId="8"/>
  </si>
  <si>
    <t>地域通所介護業務継続計画未策定減算３２</t>
    <rPh sb="0" eb="2">
      <t>チイキ</t>
    </rPh>
    <rPh sb="2" eb="4">
      <t>ツウショ</t>
    </rPh>
    <rPh sb="4" eb="6">
      <t>カイゴ</t>
    </rPh>
    <phoneticPr fontId="8"/>
  </si>
  <si>
    <t>地域通所介護業務継続計画未策定減算３３</t>
    <rPh sb="0" eb="2">
      <t>チイキ</t>
    </rPh>
    <rPh sb="2" eb="4">
      <t>ツウショ</t>
    </rPh>
    <rPh sb="4" eb="6">
      <t>カイゴ</t>
    </rPh>
    <phoneticPr fontId="8"/>
  </si>
  <si>
    <t>地域通所介護業務継続計画未策定減算３４</t>
    <rPh sb="0" eb="2">
      <t>チイキ</t>
    </rPh>
    <rPh sb="2" eb="4">
      <t>ツウショ</t>
    </rPh>
    <rPh sb="4" eb="6">
      <t>カイゴ</t>
    </rPh>
    <phoneticPr fontId="8"/>
  </si>
  <si>
    <t>地域通所介護業務継続計画未策定減算３５</t>
    <rPh sb="0" eb="2">
      <t>チイキ</t>
    </rPh>
    <rPh sb="2" eb="4">
      <t>ツウショ</t>
    </rPh>
    <rPh sb="4" eb="6">
      <t>カイゴ</t>
    </rPh>
    <phoneticPr fontId="8"/>
  </si>
  <si>
    <t>地域通所介護業務継続計画未策定減算４１</t>
    <rPh sb="0" eb="2">
      <t>チイキ</t>
    </rPh>
    <rPh sb="2" eb="4">
      <t>ツウショ</t>
    </rPh>
    <rPh sb="4" eb="6">
      <t>カイゴ</t>
    </rPh>
    <phoneticPr fontId="8"/>
  </si>
  <si>
    <t>地域通所介護業務継続計画未策定減算４２</t>
    <rPh sb="0" eb="2">
      <t>チイキ</t>
    </rPh>
    <rPh sb="2" eb="4">
      <t>ツウショ</t>
    </rPh>
    <rPh sb="4" eb="6">
      <t>カイゴ</t>
    </rPh>
    <phoneticPr fontId="8"/>
  </si>
  <si>
    <t>地域通所介護業務継続計画未策定減算４３</t>
    <rPh sb="0" eb="2">
      <t>チイキ</t>
    </rPh>
    <rPh sb="2" eb="4">
      <t>ツウショ</t>
    </rPh>
    <rPh sb="4" eb="6">
      <t>カイゴ</t>
    </rPh>
    <phoneticPr fontId="8"/>
  </si>
  <si>
    <t>地域通所介護業務継続計画未策定減算４４</t>
    <rPh sb="0" eb="2">
      <t>チイキ</t>
    </rPh>
    <rPh sb="2" eb="4">
      <t>ツウショ</t>
    </rPh>
    <rPh sb="4" eb="6">
      <t>カイゴ</t>
    </rPh>
    <phoneticPr fontId="8"/>
  </si>
  <si>
    <t>地域通所介護業務継続計画未策定減算４５</t>
    <rPh sb="0" eb="2">
      <t>チイキ</t>
    </rPh>
    <rPh sb="2" eb="4">
      <t>ツウショ</t>
    </rPh>
    <rPh sb="4" eb="6">
      <t>カイゴ</t>
    </rPh>
    <phoneticPr fontId="8"/>
  </si>
  <si>
    <t>地域通所介護業務継続計画未策定減算５１</t>
    <rPh sb="0" eb="2">
      <t>チイキ</t>
    </rPh>
    <rPh sb="2" eb="4">
      <t>ツウショ</t>
    </rPh>
    <rPh sb="4" eb="6">
      <t>カイゴ</t>
    </rPh>
    <phoneticPr fontId="8"/>
  </si>
  <si>
    <t>地域通所介護業務継続計画未策定減算５２</t>
    <rPh sb="0" eb="2">
      <t>チイキ</t>
    </rPh>
    <rPh sb="2" eb="4">
      <t>ツウショ</t>
    </rPh>
    <rPh sb="4" eb="6">
      <t>カイゴ</t>
    </rPh>
    <phoneticPr fontId="8"/>
  </si>
  <si>
    <t>地域通所介護業務継続計画未策定減算５３</t>
    <rPh sb="0" eb="2">
      <t>チイキ</t>
    </rPh>
    <rPh sb="2" eb="4">
      <t>ツウショ</t>
    </rPh>
    <rPh sb="4" eb="6">
      <t>カイゴ</t>
    </rPh>
    <phoneticPr fontId="8"/>
  </si>
  <si>
    <t>地域通所介護業務継続計画未策定減算５４</t>
    <rPh sb="0" eb="2">
      <t>チイキ</t>
    </rPh>
    <rPh sb="2" eb="4">
      <t>ツウショ</t>
    </rPh>
    <rPh sb="4" eb="6">
      <t>カイゴ</t>
    </rPh>
    <phoneticPr fontId="8"/>
  </si>
  <si>
    <t>地域通所介護業務継続計画未策定減算５５</t>
    <rPh sb="0" eb="2">
      <t>チイキ</t>
    </rPh>
    <rPh sb="2" eb="4">
      <t>ツウショ</t>
    </rPh>
    <rPh sb="4" eb="6">
      <t>カイゴ</t>
    </rPh>
    <phoneticPr fontId="8"/>
  </si>
  <si>
    <t>地域通所介護業務継続計画未策定減算６１</t>
    <rPh sb="0" eb="2">
      <t>チイキ</t>
    </rPh>
    <rPh sb="2" eb="4">
      <t>ツウショ</t>
    </rPh>
    <rPh sb="4" eb="6">
      <t>カイゴ</t>
    </rPh>
    <phoneticPr fontId="8"/>
  </si>
  <si>
    <t>地域通所介護業務継続計画未策定減算６２</t>
    <rPh sb="0" eb="2">
      <t>チイキ</t>
    </rPh>
    <rPh sb="2" eb="4">
      <t>ツウショ</t>
    </rPh>
    <rPh sb="4" eb="6">
      <t>カイゴ</t>
    </rPh>
    <phoneticPr fontId="8"/>
  </si>
  <si>
    <t>地域通所介護業務継続計画未策定減算６３</t>
    <rPh sb="0" eb="2">
      <t>チイキ</t>
    </rPh>
    <rPh sb="2" eb="4">
      <t>ツウショ</t>
    </rPh>
    <rPh sb="4" eb="6">
      <t>カイゴ</t>
    </rPh>
    <phoneticPr fontId="8"/>
  </si>
  <si>
    <t>地域通所介護業務継続計画未策定減算６４</t>
    <rPh sb="0" eb="2">
      <t>チイキ</t>
    </rPh>
    <rPh sb="2" eb="4">
      <t>ツウショ</t>
    </rPh>
    <rPh sb="4" eb="6">
      <t>カイゴ</t>
    </rPh>
    <phoneticPr fontId="8"/>
  </si>
  <si>
    <t>地域通所介護業務継続計画未策定減算６５</t>
    <rPh sb="0" eb="2">
      <t>チイキ</t>
    </rPh>
    <rPh sb="2" eb="4">
      <t>ツウショ</t>
    </rPh>
    <rPh sb="4" eb="6">
      <t>カイゴ</t>
    </rPh>
    <phoneticPr fontId="8"/>
  </si>
  <si>
    <t>地域短期療養通所介護業務継続計画未策定減算</t>
    <rPh sb="0" eb="2">
      <t>チイキ</t>
    </rPh>
    <rPh sb="2" eb="6">
      <t>タンキリョウヨウ</t>
    </rPh>
    <rPh sb="6" eb="8">
      <t>ツウショ</t>
    </rPh>
    <rPh sb="8" eb="10">
      <t>カイゴ</t>
    </rPh>
    <phoneticPr fontId="8"/>
  </si>
  <si>
    <t>認知通所介護業務継続計画未策定減算Ⅰⅰ１１</t>
  </si>
  <si>
    <t>認知通所介護業務継続計画未策定減算Ⅰⅰ１２</t>
  </si>
  <si>
    <t>認知通所介護業務継続計画未策定減算Ⅰⅰ１３</t>
  </si>
  <si>
    <t>認知通所介護業務継続計画未策定減算Ⅰⅰ１４</t>
  </si>
  <si>
    <t>認知通所介護業務継続計画未策定減算Ⅰⅰ１５</t>
  </si>
  <si>
    <t>認知通所介護業務継続計画未策定減算Ⅰⅰ２１</t>
  </si>
  <si>
    <t>認知通所介護業務継続計画未策定減算Ⅰⅰ２２</t>
  </si>
  <si>
    <t>認知通所介護業務継続計画未策定減算Ⅰⅰ２３</t>
  </si>
  <si>
    <t>認知通所介護業務継続計画未策定減算Ⅰⅰ２４</t>
  </si>
  <si>
    <t>認知通所介護業務継続計画未策定減算Ⅰⅰ２５</t>
  </si>
  <si>
    <t>認知通所介護業務継続計画未策定減算Ⅰⅰ３１</t>
  </si>
  <si>
    <t>認知通所介護業務継続計画未策定減算Ⅰⅰ３２</t>
  </si>
  <si>
    <t>認知通所介護業務継続計画未策定減算Ⅰⅰ３３</t>
  </si>
  <si>
    <t>認知通所介護業務継続計画未策定減算Ⅰⅰ３４</t>
  </si>
  <si>
    <t>認知通所介護業務継続計画未策定減算Ⅰⅰ３５</t>
  </si>
  <si>
    <t>認知通所介護業務継続計画未策定減算Ⅰⅰ４１</t>
  </si>
  <si>
    <t>認知通所介護業務継続計画未策定減算Ⅰⅰ４２</t>
  </si>
  <si>
    <t>認知通所介護業務継続計画未策定減算Ⅰⅰ４３</t>
  </si>
  <si>
    <t>認知通所介護業務継続計画未策定減算Ⅰⅰ４４</t>
  </si>
  <si>
    <t>認知通所介護業務継続計画未策定減算Ⅰⅰ４５</t>
  </si>
  <si>
    <t>認知通所介護業務継続計画未策定減算Ⅰⅰ５１</t>
  </si>
  <si>
    <t>認知通所介護業務継続計画未策定減算Ⅰⅰ５２</t>
  </si>
  <si>
    <t>認知通所介護業務継続計画未策定減算Ⅰⅰ５３</t>
  </si>
  <si>
    <t>認知通所介護業務継続計画未策定減算Ⅰⅰ５４</t>
  </si>
  <si>
    <t>認知通所介護業務継続計画未策定減算Ⅰⅰ５５</t>
  </si>
  <si>
    <t>認知通所介護業務継続計画未策定減算Ⅰⅰ６１</t>
  </si>
  <si>
    <t>認知通所介護業務継続計画未策定減算Ⅰⅰ６２</t>
  </si>
  <si>
    <t>認知通所介護業務継続計画未策定減算Ⅰⅰ６３</t>
  </si>
  <si>
    <t>認知通所介護業務継続計画未策定減算Ⅰⅰ６４</t>
  </si>
  <si>
    <t>認知通所介護業務継続計画未策定減算Ⅰⅰ６５</t>
  </si>
  <si>
    <t>認知通所介護業務継続計画未策定減算Ⅰⅱ１１</t>
  </si>
  <si>
    <t>認知通所介護業務継続計画未策定減算Ⅰⅱ１２</t>
  </si>
  <si>
    <t>認知通所介護業務継続計画未策定減算Ⅰⅱ１３</t>
  </si>
  <si>
    <t>認知通所介護業務継続計画未策定減算Ⅰⅱ１４</t>
  </si>
  <si>
    <t>認知通所介護業務継続計画未策定減算Ⅰⅱ１５</t>
  </si>
  <si>
    <t>認知通所介護業務継続計画未策定減算Ⅰⅱ２１</t>
  </si>
  <si>
    <t>認知通所介護業務継続計画未策定減算Ⅰⅱ２２</t>
  </si>
  <si>
    <t>認知通所介護業務継続計画未策定減算Ⅰⅱ２３</t>
  </si>
  <si>
    <t>認知通所介護業務継続計画未策定減算Ⅰⅱ２４</t>
  </si>
  <si>
    <t>認知通所介護業務継続計画未策定減算Ⅰⅱ２５</t>
  </si>
  <si>
    <t>認知通所介護業務継続計画未策定減算Ⅰⅱ３１</t>
  </si>
  <si>
    <t>認知通所介護業務継続計画未策定減算Ⅰⅱ３２</t>
  </si>
  <si>
    <t>認知通所介護業務継続計画未策定減算Ⅰⅱ３３</t>
  </si>
  <si>
    <t>認知通所介護業務継続計画未策定減算Ⅰⅱ３４</t>
  </si>
  <si>
    <t>認知通所介護業務継続計画未策定減算Ⅰⅱ３５</t>
  </si>
  <si>
    <t>認知通所介護業務継続計画未策定減算Ⅰⅱ４１</t>
  </si>
  <si>
    <t>認知通所介護業務継続計画未策定減算Ⅰⅱ４２</t>
  </si>
  <si>
    <t>認知通所介護業務継続計画未策定減算Ⅰⅱ４３</t>
  </si>
  <si>
    <t>認知通所介護業務継続計画未策定減算Ⅰⅱ４４</t>
  </si>
  <si>
    <t>認知通所介護業務継続計画未策定減算Ⅰⅱ４５</t>
  </si>
  <si>
    <t>認知通所介護業務継続計画未策定減算Ⅰⅱ５１</t>
  </si>
  <si>
    <t>認知通所介護業務継続計画未策定減算Ⅰⅱ５２</t>
  </si>
  <si>
    <t>認知通所介護業務継続計画未策定減算Ⅰⅱ５３</t>
  </si>
  <si>
    <t>認知通所介護業務継続計画未策定減算Ⅰⅱ５４</t>
  </si>
  <si>
    <t>認知通所介護業務継続計画未策定減算Ⅰⅱ５５</t>
  </si>
  <si>
    <t>認知通所介護業務継続計画未策定減算Ⅰⅱ６１</t>
  </si>
  <si>
    <t>認知通所介護業務継続計画未策定減算Ⅰⅱ６２</t>
  </si>
  <si>
    <t>認知通所介護業務継続計画未策定減算Ⅰⅱ６３</t>
  </si>
  <si>
    <t>認知通所介護業務継続計画未策定減算Ⅰⅱ６４</t>
  </si>
  <si>
    <t>認知通所介護業務継続計画未策定減算Ⅰⅱ６５</t>
  </si>
  <si>
    <t>認知通所介護業務継続計画未策定減算Ⅱ１１</t>
  </si>
  <si>
    <t>認知通所介護業務継続計画未策定減算Ⅱ１２</t>
  </si>
  <si>
    <t>認知通所介護業務継続計画未策定減算Ⅱ１３</t>
  </si>
  <si>
    <t>認知通所介護業務継続計画未策定減算Ⅱ１４</t>
  </si>
  <si>
    <t>認知通所介護業務継続計画未策定減算Ⅱ１５</t>
  </si>
  <si>
    <t>認知通所介護業務継続計画未策定減算Ⅱ２１</t>
  </si>
  <si>
    <t>認知通所介護業務継続計画未策定減算Ⅱ２２</t>
  </si>
  <si>
    <t>認知通所介護業務継続計画未策定減算Ⅱ２３</t>
  </si>
  <si>
    <t>認知通所介護業務継続計画未策定減算Ⅱ２４</t>
  </si>
  <si>
    <t>認知通所介護業務継続計画未策定減算Ⅱ２５</t>
  </si>
  <si>
    <t>認知通所介護業務継続計画未策定減算Ⅱ３１</t>
  </si>
  <si>
    <t>認知通所介護業務継続計画未策定減算Ⅱ３２</t>
  </si>
  <si>
    <t>認知通所介護業務継続計画未策定減算Ⅱ３３</t>
  </si>
  <si>
    <t>認知通所介護業務継続計画未策定減算Ⅱ３４</t>
  </si>
  <si>
    <t>認知通所介護業務継続計画未策定減算Ⅱ３５</t>
  </si>
  <si>
    <t>認知通所介護業務継続計画未策定減算Ⅱ４１</t>
  </si>
  <si>
    <t>認知通所介護業務継続計画未策定減算Ⅱ４２</t>
  </si>
  <si>
    <t>認知通所介護業務継続計画未策定減算Ⅱ４３</t>
  </si>
  <si>
    <t>認知通所介護業務継続計画未策定減算Ⅱ４４</t>
  </si>
  <si>
    <t>認知通所介護業務継続計画未策定減算Ⅱ４５</t>
  </si>
  <si>
    <t>認知通所介護業務継続計画未策定減算Ⅱ５１</t>
  </si>
  <si>
    <t>認知通所介護業務継続計画未策定減算Ⅱ５２</t>
  </si>
  <si>
    <t>認知通所介護業務継続計画未策定減算Ⅱ５３</t>
  </si>
  <si>
    <t>認知通所介護業務継続計画未策定減算Ⅱ５４</t>
  </si>
  <si>
    <t>認知通所介護業務継続計画未策定減算Ⅱ５５</t>
  </si>
  <si>
    <t>認知通所介護業務継続計画未策定減算Ⅱ６１</t>
  </si>
  <si>
    <t>認知通所介護業務継続計画未策定減算Ⅱ６２</t>
  </si>
  <si>
    <t>認知通所介護業務継続計画未策定減算Ⅱ６３</t>
  </si>
  <si>
    <t>認知通所介護業務継続計画未策定減算Ⅱ６４</t>
  </si>
  <si>
    <t>認知通所介護業務継続計画未策定減算Ⅱ６５</t>
  </si>
  <si>
    <t>短期小多機能型業務継続計画未策定減算１</t>
    <rPh sb="0" eb="2">
      <t>タンキ</t>
    </rPh>
    <rPh sb="2" eb="3">
      <t>ショウ</t>
    </rPh>
    <rPh sb="3" eb="6">
      <t>タキノウ</t>
    </rPh>
    <rPh sb="6" eb="7">
      <t>ガタ</t>
    </rPh>
    <phoneticPr fontId="8"/>
  </si>
  <si>
    <t>短期小多機能型業務継続計画未策定減算２</t>
    <rPh sb="0" eb="2">
      <t>タンキ</t>
    </rPh>
    <rPh sb="2" eb="3">
      <t>ショウ</t>
    </rPh>
    <rPh sb="3" eb="6">
      <t>タキノウ</t>
    </rPh>
    <rPh sb="6" eb="7">
      <t>ガタ</t>
    </rPh>
    <phoneticPr fontId="8"/>
  </si>
  <si>
    <t>短期小多機能型業務継続計画未策定減算３</t>
    <rPh sb="0" eb="2">
      <t>タンキ</t>
    </rPh>
    <rPh sb="2" eb="3">
      <t>ショウ</t>
    </rPh>
    <rPh sb="3" eb="6">
      <t>タキノウ</t>
    </rPh>
    <rPh sb="6" eb="7">
      <t>ガタ</t>
    </rPh>
    <phoneticPr fontId="8"/>
  </si>
  <si>
    <t>短期小多機能型業務継続計画未策定減算４</t>
    <rPh sb="0" eb="2">
      <t>タンキ</t>
    </rPh>
    <rPh sb="2" eb="3">
      <t>ショウ</t>
    </rPh>
    <rPh sb="3" eb="6">
      <t>タキノウ</t>
    </rPh>
    <rPh sb="6" eb="7">
      <t>ガタ</t>
    </rPh>
    <phoneticPr fontId="8"/>
  </si>
  <si>
    <t>短期小多機能型業務継続計画未策定減算５</t>
    <rPh sb="0" eb="2">
      <t>タンキ</t>
    </rPh>
    <rPh sb="2" eb="3">
      <t>ショウ</t>
    </rPh>
    <rPh sb="3" eb="6">
      <t>タキノウ</t>
    </rPh>
    <rPh sb="6" eb="7">
      <t>ガタ</t>
    </rPh>
    <phoneticPr fontId="8"/>
  </si>
  <si>
    <t>認知症対応型業務継続計画未策定減算Ⅰ１</t>
  </si>
  <si>
    <t>認知症対応型業務継続計画未策定減算Ⅰ２</t>
  </si>
  <si>
    <t>認知症対応型業務継続計画未策定減算Ⅰ３</t>
  </si>
  <si>
    <t>認知症対応型業務継続計画未策定減算Ⅰ４</t>
  </si>
  <si>
    <t>認知症対応型業務継続計画未策定減算Ⅰ５</t>
  </si>
  <si>
    <t>認知症対応型業務継続計画未策定減算Ⅱ１</t>
  </si>
  <si>
    <t>認知症対応型業務継続計画未策定減算Ⅱ２</t>
  </si>
  <si>
    <t>認知症対応型業務継続計画未策定減算Ⅱ３</t>
  </si>
  <si>
    <t>認知症対応型業務継続計画未策定減算Ⅱ４</t>
  </si>
  <si>
    <t>認知症対応型業務継続計画未策定減算Ⅱ５</t>
  </si>
  <si>
    <t>短期共同生活業務継続計画未策定減算Ⅰ１</t>
    <rPh sb="0" eb="4">
      <t>タンキキョウドウ</t>
    </rPh>
    <rPh sb="4" eb="6">
      <t>セイカツ</t>
    </rPh>
    <phoneticPr fontId="8"/>
  </si>
  <si>
    <t>短期共同生活業務継続計画未策定減算Ⅰ２</t>
    <rPh sb="0" eb="4">
      <t>タンキキョウドウ</t>
    </rPh>
    <rPh sb="4" eb="6">
      <t>セイカツ</t>
    </rPh>
    <phoneticPr fontId="8"/>
  </si>
  <si>
    <t>短期共同生活業務継続計画未策定減算Ⅰ３</t>
    <rPh sb="0" eb="4">
      <t>タンキキョウドウ</t>
    </rPh>
    <rPh sb="4" eb="6">
      <t>セイカツ</t>
    </rPh>
    <phoneticPr fontId="8"/>
  </si>
  <si>
    <t>短期共同生活業務継続計画未策定減算Ⅰ４</t>
    <rPh sb="0" eb="4">
      <t>タンキキョウドウ</t>
    </rPh>
    <rPh sb="4" eb="6">
      <t>セイカツ</t>
    </rPh>
    <phoneticPr fontId="8"/>
  </si>
  <si>
    <t>短期共同生活業務継続計画未策定減算Ⅰ５</t>
    <rPh sb="0" eb="4">
      <t>タンキキョウドウ</t>
    </rPh>
    <rPh sb="4" eb="6">
      <t>セイカツ</t>
    </rPh>
    <phoneticPr fontId="8"/>
  </si>
  <si>
    <t>短期共同生活業務継続計画未策定減算Ⅱ１</t>
    <rPh sb="0" eb="4">
      <t>タンキキョウドウ</t>
    </rPh>
    <rPh sb="4" eb="6">
      <t>セイカツ</t>
    </rPh>
    <phoneticPr fontId="8"/>
  </si>
  <si>
    <t>短期共同生活業務継続計画未策定減算Ⅱ２</t>
    <rPh sb="0" eb="4">
      <t>タンキキョウドウ</t>
    </rPh>
    <rPh sb="4" eb="6">
      <t>セイカツ</t>
    </rPh>
    <phoneticPr fontId="8"/>
  </si>
  <si>
    <t>短期共同生活業務継続計画未策定減算Ⅱ３</t>
    <rPh sb="0" eb="4">
      <t>タンキキョウドウ</t>
    </rPh>
    <rPh sb="4" eb="6">
      <t>セイカツ</t>
    </rPh>
    <phoneticPr fontId="8"/>
  </si>
  <si>
    <t>短期共同生活業務継続計画未策定減算Ⅱ４</t>
    <rPh sb="0" eb="4">
      <t>タンキキョウドウ</t>
    </rPh>
    <rPh sb="4" eb="6">
      <t>セイカツ</t>
    </rPh>
    <phoneticPr fontId="8"/>
  </si>
  <si>
    <t>短期共同生活業務継続計画未策定減算Ⅱ５</t>
    <rPh sb="0" eb="4">
      <t>タンキキョウドウ</t>
    </rPh>
    <rPh sb="4" eb="6">
      <t>セイカツ</t>
    </rPh>
    <phoneticPr fontId="8"/>
  </si>
  <si>
    <t>地域特定施設業務継続計画未策定減算１</t>
    <rPh sb="0" eb="6">
      <t>チイキトクテイシセツ</t>
    </rPh>
    <phoneticPr fontId="8"/>
  </si>
  <si>
    <t>地域特定施設業務継続計画未策定減算２</t>
    <rPh sb="0" eb="6">
      <t>チイキトクテイシセツ</t>
    </rPh>
    <phoneticPr fontId="8"/>
  </si>
  <si>
    <t>地域特定施設業務継続計画未策定減算３</t>
    <rPh sb="0" eb="6">
      <t>チイキトクテイシセツ</t>
    </rPh>
    <phoneticPr fontId="8"/>
  </si>
  <si>
    <t>地域特定施設業務継続計画未策定減算４</t>
    <rPh sb="0" eb="6">
      <t>チイキトクテイシセツ</t>
    </rPh>
    <phoneticPr fontId="8"/>
  </si>
  <si>
    <t>地域特定施設業務継続計画未策定減算５</t>
    <rPh sb="0" eb="6">
      <t>チイキトクテイシセツ</t>
    </rPh>
    <phoneticPr fontId="8"/>
  </si>
  <si>
    <t>短期地域特定施設業務継続計画未策定減算１</t>
    <rPh sb="0" eb="2">
      <t>タンキ</t>
    </rPh>
    <rPh sb="2" eb="8">
      <t>チイキトクテイシセツ</t>
    </rPh>
    <phoneticPr fontId="8"/>
  </si>
  <si>
    <t>短期地域特定施設業務継続計画未策定減算２</t>
    <rPh sb="0" eb="2">
      <t>タンキ</t>
    </rPh>
    <rPh sb="2" eb="8">
      <t>チイキトクテイシセツ</t>
    </rPh>
    <phoneticPr fontId="8"/>
  </si>
  <si>
    <t>短期地域特定施設業務継続計画未策定減算３</t>
    <rPh sb="0" eb="2">
      <t>タンキ</t>
    </rPh>
    <rPh sb="2" eb="8">
      <t>チイキトクテイシセツ</t>
    </rPh>
    <phoneticPr fontId="8"/>
  </si>
  <si>
    <t>短期地域特定施設業務継続計画未策定減算４</t>
    <rPh sb="0" eb="2">
      <t>タンキ</t>
    </rPh>
    <rPh sb="2" eb="8">
      <t>チイキトクテイシセツ</t>
    </rPh>
    <phoneticPr fontId="8"/>
  </si>
  <si>
    <t>短期地域特定施設業務継続計画未策定減算５</t>
    <rPh sb="0" eb="2">
      <t>タンキ</t>
    </rPh>
    <rPh sb="2" eb="8">
      <t>チイキトクテイシセツ</t>
    </rPh>
    <phoneticPr fontId="8"/>
  </si>
  <si>
    <t>短期看護小規模業務継続計画未策定減算１</t>
    <rPh sb="0" eb="2">
      <t>タンキ</t>
    </rPh>
    <rPh sb="2" eb="4">
      <t>カンゴ</t>
    </rPh>
    <rPh sb="4" eb="7">
      <t>ショウキボ</t>
    </rPh>
    <phoneticPr fontId="8"/>
  </si>
  <si>
    <t>短期看護小規模業務継続計画未策定減算２</t>
    <rPh sb="0" eb="2">
      <t>タンキ</t>
    </rPh>
    <rPh sb="2" eb="4">
      <t>カンゴ</t>
    </rPh>
    <rPh sb="4" eb="7">
      <t>ショウキボ</t>
    </rPh>
    <phoneticPr fontId="8"/>
  </si>
  <si>
    <t>短期看護小規模業務継続計画未策定減算３</t>
    <rPh sb="0" eb="2">
      <t>タンキ</t>
    </rPh>
    <rPh sb="2" eb="4">
      <t>カンゴ</t>
    </rPh>
    <rPh sb="4" eb="7">
      <t>ショウキボ</t>
    </rPh>
    <phoneticPr fontId="8"/>
  </si>
  <si>
    <t>短期看護小規模業務継続計画未策定減算４</t>
    <rPh sb="0" eb="2">
      <t>タンキ</t>
    </rPh>
    <rPh sb="2" eb="4">
      <t>カンゴ</t>
    </rPh>
    <rPh sb="4" eb="7">
      <t>ショウキボ</t>
    </rPh>
    <phoneticPr fontId="8"/>
  </si>
  <si>
    <t>短期看護小規模業務継続計画未策定減算５</t>
    <rPh sb="0" eb="2">
      <t>タンキ</t>
    </rPh>
    <rPh sb="2" eb="4">
      <t>カンゴ</t>
    </rPh>
    <rPh sb="4" eb="7">
      <t>ショウキボ</t>
    </rPh>
    <phoneticPr fontId="8"/>
  </si>
  <si>
    <t>予認通所介護業務継続計画未策定減算Ⅰⅰ１１</t>
    <rPh sb="0" eb="1">
      <t>ヨ</t>
    </rPh>
    <rPh sb="1" eb="2">
      <t>ニン</t>
    </rPh>
    <rPh sb="2" eb="4">
      <t>ツウショ</t>
    </rPh>
    <rPh sb="4" eb="6">
      <t>カイゴ</t>
    </rPh>
    <phoneticPr fontId="8"/>
  </si>
  <si>
    <t>予認通所介護業務継続計画未策定減算Ⅰⅰ１２</t>
    <rPh sb="0" eb="1">
      <t>ヨ</t>
    </rPh>
    <rPh sb="1" eb="2">
      <t>ニン</t>
    </rPh>
    <rPh sb="2" eb="4">
      <t>ツウショ</t>
    </rPh>
    <rPh sb="4" eb="6">
      <t>カイゴ</t>
    </rPh>
    <phoneticPr fontId="8"/>
  </si>
  <si>
    <t>予認通所介護業務継続計画未策定減算Ⅰⅰ２１</t>
    <rPh sb="0" eb="1">
      <t>ヨ</t>
    </rPh>
    <rPh sb="1" eb="2">
      <t>ニン</t>
    </rPh>
    <rPh sb="2" eb="4">
      <t>ツウショ</t>
    </rPh>
    <rPh sb="4" eb="6">
      <t>カイゴ</t>
    </rPh>
    <phoneticPr fontId="8"/>
  </si>
  <si>
    <t>予認通所介護業務継続計画未策定減算Ⅰⅰ２２</t>
    <rPh sb="0" eb="1">
      <t>ヨ</t>
    </rPh>
    <rPh sb="1" eb="2">
      <t>ニン</t>
    </rPh>
    <rPh sb="2" eb="4">
      <t>ツウショ</t>
    </rPh>
    <rPh sb="4" eb="6">
      <t>カイゴ</t>
    </rPh>
    <phoneticPr fontId="8"/>
  </si>
  <si>
    <t>予認通所介護業務継続計画未策定減算Ⅰⅰ３１</t>
    <rPh sb="0" eb="1">
      <t>ヨ</t>
    </rPh>
    <rPh sb="1" eb="2">
      <t>ニン</t>
    </rPh>
    <rPh sb="2" eb="4">
      <t>ツウショ</t>
    </rPh>
    <rPh sb="4" eb="6">
      <t>カイゴ</t>
    </rPh>
    <phoneticPr fontId="8"/>
  </si>
  <si>
    <t>予認通所介護業務継続計画未策定減算Ⅰⅰ３２</t>
    <rPh sb="0" eb="1">
      <t>ヨ</t>
    </rPh>
    <rPh sb="1" eb="2">
      <t>ニン</t>
    </rPh>
    <rPh sb="2" eb="4">
      <t>ツウショ</t>
    </rPh>
    <rPh sb="4" eb="6">
      <t>カイゴ</t>
    </rPh>
    <phoneticPr fontId="8"/>
  </si>
  <si>
    <t>予認通所介護業務継続計画未策定減算Ⅰⅰ４１</t>
    <rPh sb="0" eb="1">
      <t>ヨ</t>
    </rPh>
    <rPh sb="1" eb="2">
      <t>ニン</t>
    </rPh>
    <rPh sb="2" eb="4">
      <t>ツウショ</t>
    </rPh>
    <rPh sb="4" eb="6">
      <t>カイゴ</t>
    </rPh>
    <phoneticPr fontId="8"/>
  </si>
  <si>
    <t>予認通所介護業務継続計画未策定減算Ⅰⅰ４２</t>
    <rPh sb="0" eb="1">
      <t>ヨ</t>
    </rPh>
    <rPh sb="1" eb="2">
      <t>ニン</t>
    </rPh>
    <rPh sb="2" eb="4">
      <t>ツウショ</t>
    </rPh>
    <rPh sb="4" eb="6">
      <t>カイゴ</t>
    </rPh>
    <phoneticPr fontId="8"/>
  </si>
  <si>
    <t>予認通所介護業務継続計画未策定減算Ⅰⅰ５１</t>
    <rPh sb="0" eb="1">
      <t>ヨ</t>
    </rPh>
    <rPh sb="1" eb="2">
      <t>ニン</t>
    </rPh>
    <rPh sb="2" eb="4">
      <t>ツウショ</t>
    </rPh>
    <rPh sb="4" eb="6">
      <t>カイゴ</t>
    </rPh>
    <phoneticPr fontId="8"/>
  </si>
  <si>
    <t>予認通所介護業務継続計画未策定減算Ⅰⅰ５２</t>
    <rPh sb="0" eb="1">
      <t>ヨ</t>
    </rPh>
    <rPh sb="1" eb="2">
      <t>ニン</t>
    </rPh>
    <rPh sb="2" eb="4">
      <t>ツウショ</t>
    </rPh>
    <rPh sb="4" eb="6">
      <t>カイゴ</t>
    </rPh>
    <phoneticPr fontId="8"/>
  </si>
  <si>
    <t>予認通所介護業務継続計画未策定減算Ⅰⅰ６１</t>
    <rPh sb="0" eb="1">
      <t>ヨ</t>
    </rPh>
    <rPh sb="1" eb="2">
      <t>ニン</t>
    </rPh>
    <rPh sb="2" eb="4">
      <t>ツウショ</t>
    </rPh>
    <rPh sb="4" eb="6">
      <t>カイゴ</t>
    </rPh>
    <phoneticPr fontId="8"/>
  </si>
  <si>
    <t>予認通所介護業務継続計画未策定減算Ⅰⅰ６２</t>
    <rPh sb="0" eb="1">
      <t>ヨ</t>
    </rPh>
    <rPh sb="1" eb="2">
      <t>ニン</t>
    </rPh>
    <rPh sb="2" eb="4">
      <t>ツウショ</t>
    </rPh>
    <rPh sb="4" eb="6">
      <t>カイゴ</t>
    </rPh>
    <phoneticPr fontId="8"/>
  </si>
  <si>
    <t>予認通所介護業務継続計画未策定減算Ⅰⅱ１１</t>
    <rPh sb="0" eb="1">
      <t>ヨ</t>
    </rPh>
    <rPh sb="1" eb="2">
      <t>ニン</t>
    </rPh>
    <rPh sb="2" eb="4">
      <t>ツウショ</t>
    </rPh>
    <rPh sb="4" eb="6">
      <t>カイゴ</t>
    </rPh>
    <phoneticPr fontId="8"/>
  </si>
  <si>
    <t>予認通所介護業務継続計画未策定減算Ⅰⅱ１２</t>
    <rPh sb="0" eb="1">
      <t>ヨ</t>
    </rPh>
    <rPh sb="1" eb="2">
      <t>ニン</t>
    </rPh>
    <rPh sb="2" eb="4">
      <t>ツウショ</t>
    </rPh>
    <rPh sb="4" eb="6">
      <t>カイゴ</t>
    </rPh>
    <phoneticPr fontId="8"/>
  </si>
  <si>
    <t>予認通所介護業務継続計画未策定減算Ⅰⅱ２１</t>
    <rPh sb="0" eb="1">
      <t>ヨ</t>
    </rPh>
    <rPh sb="1" eb="2">
      <t>ニン</t>
    </rPh>
    <rPh sb="2" eb="4">
      <t>ツウショ</t>
    </rPh>
    <rPh sb="4" eb="6">
      <t>カイゴ</t>
    </rPh>
    <phoneticPr fontId="8"/>
  </si>
  <si>
    <t>予認通所介護業務継続計画未策定減算Ⅰⅱ２２</t>
    <rPh sb="0" eb="1">
      <t>ヨ</t>
    </rPh>
    <rPh sb="1" eb="2">
      <t>ニン</t>
    </rPh>
    <rPh sb="2" eb="4">
      <t>ツウショ</t>
    </rPh>
    <rPh sb="4" eb="6">
      <t>カイゴ</t>
    </rPh>
    <phoneticPr fontId="8"/>
  </si>
  <si>
    <t>予認通所介護業務継続計画未策定減算Ⅰⅱ３１</t>
    <rPh sb="0" eb="1">
      <t>ヨ</t>
    </rPh>
    <rPh sb="1" eb="2">
      <t>ニン</t>
    </rPh>
    <rPh sb="2" eb="4">
      <t>ツウショ</t>
    </rPh>
    <rPh sb="4" eb="6">
      <t>カイゴ</t>
    </rPh>
    <phoneticPr fontId="8"/>
  </si>
  <si>
    <t>予認通所介護業務継続計画未策定減算Ⅰⅱ３２</t>
    <rPh sb="0" eb="1">
      <t>ヨ</t>
    </rPh>
    <rPh sb="1" eb="2">
      <t>ニン</t>
    </rPh>
    <rPh sb="2" eb="4">
      <t>ツウショ</t>
    </rPh>
    <rPh sb="4" eb="6">
      <t>カイゴ</t>
    </rPh>
    <phoneticPr fontId="8"/>
  </si>
  <si>
    <t>予認通所介護業務継続計画未策定減算Ⅰⅱ４１</t>
    <rPh sb="0" eb="1">
      <t>ヨ</t>
    </rPh>
    <rPh sb="1" eb="2">
      <t>ニン</t>
    </rPh>
    <rPh sb="2" eb="4">
      <t>ツウショ</t>
    </rPh>
    <rPh sb="4" eb="6">
      <t>カイゴ</t>
    </rPh>
    <phoneticPr fontId="8"/>
  </si>
  <si>
    <t>予認通所介護業務継続計画未策定減算Ⅰⅱ４２</t>
    <rPh sb="0" eb="1">
      <t>ヨ</t>
    </rPh>
    <rPh sb="1" eb="2">
      <t>ニン</t>
    </rPh>
    <rPh sb="2" eb="4">
      <t>ツウショ</t>
    </rPh>
    <rPh sb="4" eb="6">
      <t>カイゴ</t>
    </rPh>
    <phoneticPr fontId="8"/>
  </si>
  <si>
    <t>予認通所介護業務継続計画未策定減算Ⅰⅱ５１</t>
    <rPh sb="0" eb="1">
      <t>ヨ</t>
    </rPh>
    <rPh sb="1" eb="2">
      <t>ニン</t>
    </rPh>
    <rPh sb="2" eb="4">
      <t>ツウショ</t>
    </rPh>
    <rPh sb="4" eb="6">
      <t>カイゴ</t>
    </rPh>
    <phoneticPr fontId="8"/>
  </si>
  <si>
    <t>予認通所介護業務継続計画未策定減算Ⅰⅱ５２</t>
    <rPh sb="0" eb="1">
      <t>ヨ</t>
    </rPh>
    <rPh sb="1" eb="2">
      <t>ニン</t>
    </rPh>
    <rPh sb="2" eb="4">
      <t>ツウショ</t>
    </rPh>
    <rPh sb="4" eb="6">
      <t>カイゴ</t>
    </rPh>
    <phoneticPr fontId="8"/>
  </si>
  <si>
    <t>予認通所介護業務継続計画未策定減算Ⅰⅱ６１</t>
    <rPh sb="0" eb="1">
      <t>ヨ</t>
    </rPh>
    <rPh sb="1" eb="2">
      <t>ニン</t>
    </rPh>
    <rPh sb="2" eb="4">
      <t>ツウショ</t>
    </rPh>
    <rPh sb="4" eb="6">
      <t>カイゴ</t>
    </rPh>
    <phoneticPr fontId="8"/>
  </si>
  <si>
    <t>予認通所介護業務継続計画未策定減算Ⅰⅱ６２</t>
    <rPh sb="0" eb="1">
      <t>ヨ</t>
    </rPh>
    <rPh sb="1" eb="2">
      <t>ニン</t>
    </rPh>
    <rPh sb="2" eb="4">
      <t>ツウショ</t>
    </rPh>
    <rPh sb="4" eb="6">
      <t>カイゴ</t>
    </rPh>
    <phoneticPr fontId="8"/>
  </si>
  <si>
    <t>予認通所介護業務継続計画未策定減算Ⅱ１１</t>
    <rPh sb="0" eb="1">
      <t>ヨ</t>
    </rPh>
    <rPh sb="1" eb="2">
      <t>ニン</t>
    </rPh>
    <rPh sb="2" eb="4">
      <t>ツウショ</t>
    </rPh>
    <rPh sb="4" eb="6">
      <t>カイゴ</t>
    </rPh>
    <phoneticPr fontId="8"/>
  </si>
  <si>
    <t>予認通所介護業務継続計画未策定減算Ⅱ１２</t>
    <rPh sb="0" eb="1">
      <t>ヨ</t>
    </rPh>
    <rPh sb="1" eb="2">
      <t>ニン</t>
    </rPh>
    <rPh sb="2" eb="4">
      <t>ツウショ</t>
    </rPh>
    <rPh sb="4" eb="6">
      <t>カイゴ</t>
    </rPh>
    <phoneticPr fontId="8"/>
  </si>
  <si>
    <t>予認通所介護業務継続計画未策定減算Ⅱ２１</t>
    <rPh sb="0" eb="1">
      <t>ヨ</t>
    </rPh>
    <rPh sb="1" eb="2">
      <t>ニン</t>
    </rPh>
    <rPh sb="2" eb="4">
      <t>ツウショ</t>
    </rPh>
    <rPh sb="4" eb="6">
      <t>カイゴ</t>
    </rPh>
    <phoneticPr fontId="8"/>
  </si>
  <si>
    <t>予認通所介護業務継続計画未策定減算Ⅱ２２</t>
    <rPh sb="0" eb="1">
      <t>ヨ</t>
    </rPh>
    <rPh sb="1" eb="2">
      <t>ニン</t>
    </rPh>
    <rPh sb="2" eb="4">
      <t>ツウショ</t>
    </rPh>
    <rPh sb="4" eb="6">
      <t>カイゴ</t>
    </rPh>
    <phoneticPr fontId="8"/>
  </si>
  <si>
    <t>予認通所介護業務継続計画未策定減算Ⅱ３１</t>
    <rPh sb="0" eb="1">
      <t>ヨ</t>
    </rPh>
    <rPh sb="1" eb="2">
      <t>ニン</t>
    </rPh>
    <rPh sb="2" eb="4">
      <t>ツウショ</t>
    </rPh>
    <rPh sb="4" eb="6">
      <t>カイゴ</t>
    </rPh>
    <phoneticPr fontId="8"/>
  </si>
  <si>
    <t>予認通所介護業務継続計画未策定減算Ⅱ３２</t>
    <rPh sb="0" eb="1">
      <t>ヨ</t>
    </rPh>
    <rPh sb="1" eb="2">
      <t>ニン</t>
    </rPh>
    <rPh sb="2" eb="4">
      <t>ツウショ</t>
    </rPh>
    <rPh sb="4" eb="6">
      <t>カイゴ</t>
    </rPh>
    <phoneticPr fontId="8"/>
  </si>
  <si>
    <t>予認通所介護業務継続計画未策定減算Ⅱ４１</t>
    <rPh sb="0" eb="1">
      <t>ヨ</t>
    </rPh>
    <rPh sb="1" eb="2">
      <t>ニン</t>
    </rPh>
    <rPh sb="2" eb="4">
      <t>ツウショ</t>
    </rPh>
    <rPh sb="4" eb="6">
      <t>カイゴ</t>
    </rPh>
    <phoneticPr fontId="8"/>
  </si>
  <si>
    <t>予認通所介護業務継続計画未策定減算Ⅱ４２</t>
    <rPh sb="0" eb="1">
      <t>ヨ</t>
    </rPh>
    <rPh sb="1" eb="2">
      <t>ニン</t>
    </rPh>
    <rPh sb="2" eb="4">
      <t>ツウショ</t>
    </rPh>
    <rPh sb="4" eb="6">
      <t>カイゴ</t>
    </rPh>
    <phoneticPr fontId="8"/>
  </si>
  <si>
    <t>予認通所介護業務継続計画未策定減算Ⅱ５１</t>
    <rPh sb="0" eb="1">
      <t>ヨ</t>
    </rPh>
    <rPh sb="1" eb="2">
      <t>ニン</t>
    </rPh>
    <rPh sb="2" eb="4">
      <t>ツウショ</t>
    </rPh>
    <rPh sb="4" eb="6">
      <t>カイゴ</t>
    </rPh>
    <phoneticPr fontId="8"/>
  </si>
  <si>
    <t>予認通所介護業務継続計画未策定減算Ⅱ５２</t>
    <rPh sb="0" eb="1">
      <t>ヨ</t>
    </rPh>
    <rPh sb="1" eb="2">
      <t>ニン</t>
    </rPh>
    <rPh sb="2" eb="4">
      <t>ツウショ</t>
    </rPh>
    <rPh sb="4" eb="6">
      <t>カイゴ</t>
    </rPh>
    <phoneticPr fontId="8"/>
  </si>
  <si>
    <t>予認通所介護業務継続計画未策定減算Ⅱ６１</t>
    <rPh sb="0" eb="1">
      <t>ヨ</t>
    </rPh>
    <rPh sb="1" eb="2">
      <t>ニン</t>
    </rPh>
    <rPh sb="2" eb="4">
      <t>ツウショ</t>
    </rPh>
    <rPh sb="4" eb="6">
      <t>カイゴ</t>
    </rPh>
    <phoneticPr fontId="8"/>
  </si>
  <si>
    <t>予認通所介護業務継続計画未策定減算Ⅱ６２</t>
    <rPh sb="0" eb="1">
      <t>ヨ</t>
    </rPh>
    <rPh sb="1" eb="2">
      <t>ニン</t>
    </rPh>
    <rPh sb="2" eb="4">
      <t>ツウショ</t>
    </rPh>
    <rPh sb="4" eb="6">
      <t>カイゴ</t>
    </rPh>
    <phoneticPr fontId="8"/>
  </si>
  <si>
    <t>予短期小多機能業務継続計画未策定減算１</t>
    <rPh sb="0" eb="1">
      <t>ヨ</t>
    </rPh>
    <rPh sb="1" eb="3">
      <t>タンキ</t>
    </rPh>
    <rPh sb="3" eb="4">
      <t>ショウ</t>
    </rPh>
    <rPh sb="4" eb="7">
      <t>タキノウ</t>
    </rPh>
    <phoneticPr fontId="8"/>
  </si>
  <si>
    <t>予短期小多機能業務継続計画未策定減算２</t>
    <rPh sb="0" eb="1">
      <t>ヨ</t>
    </rPh>
    <rPh sb="1" eb="3">
      <t>タンキ</t>
    </rPh>
    <rPh sb="3" eb="4">
      <t>ショウ</t>
    </rPh>
    <rPh sb="4" eb="7">
      <t>タキノウ</t>
    </rPh>
    <phoneticPr fontId="8"/>
  </si>
  <si>
    <t>予認知症対応型業務継続計画未策定減算Ⅰ２</t>
    <rPh sb="0" eb="1">
      <t>ヨ</t>
    </rPh>
    <phoneticPr fontId="8"/>
  </si>
  <si>
    <t>予認知症対応型業務継続計画未策定減算Ⅱ２</t>
    <rPh sb="0" eb="1">
      <t>ヨ</t>
    </rPh>
    <phoneticPr fontId="8"/>
  </si>
  <si>
    <t>地福祉施設高齢者虐待防止未実施減算Ⅰ１</t>
    <rPh sb="0" eb="1">
      <t>チ</t>
    </rPh>
    <rPh sb="1" eb="3">
      <t>フクシ</t>
    </rPh>
    <rPh sb="3" eb="5">
      <t>シセツ</t>
    </rPh>
    <rPh sb="5" eb="8">
      <t>コウレイシャ</t>
    </rPh>
    <phoneticPr fontId="8"/>
  </si>
  <si>
    <t>地福祉施設高齢者虐待防止未実施減算Ⅰ２</t>
    <rPh sb="0" eb="1">
      <t>チ</t>
    </rPh>
    <rPh sb="1" eb="3">
      <t>フクシ</t>
    </rPh>
    <rPh sb="3" eb="5">
      <t>シセツ</t>
    </rPh>
    <rPh sb="5" eb="8">
      <t>コウレイシャ</t>
    </rPh>
    <phoneticPr fontId="8"/>
  </si>
  <si>
    <t>地福祉施設高齢者虐待防止未実施減算Ⅰ３</t>
    <rPh sb="0" eb="1">
      <t>チ</t>
    </rPh>
    <rPh sb="1" eb="3">
      <t>フクシ</t>
    </rPh>
    <rPh sb="3" eb="5">
      <t>シセツ</t>
    </rPh>
    <rPh sb="5" eb="8">
      <t>コウレイシャ</t>
    </rPh>
    <phoneticPr fontId="8"/>
  </si>
  <si>
    <t>地福祉施設高齢者虐待防止未実施減算Ⅰ４</t>
    <rPh sb="0" eb="1">
      <t>チ</t>
    </rPh>
    <rPh sb="1" eb="3">
      <t>フクシ</t>
    </rPh>
    <rPh sb="3" eb="5">
      <t>シセツ</t>
    </rPh>
    <rPh sb="5" eb="8">
      <t>コウレイシャ</t>
    </rPh>
    <phoneticPr fontId="8"/>
  </si>
  <si>
    <t>地福祉施設高齢者虐待防止未実施減算Ⅰ５</t>
    <rPh sb="0" eb="1">
      <t>チ</t>
    </rPh>
    <rPh sb="1" eb="3">
      <t>フクシ</t>
    </rPh>
    <rPh sb="3" eb="5">
      <t>シセツ</t>
    </rPh>
    <rPh sb="5" eb="8">
      <t>コウレイシャ</t>
    </rPh>
    <phoneticPr fontId="8"/>
  </si>
  <si>
    <t>地福祉施設高齢者虐待防止未実施減算Ⅱ１</t>
    <rPh sb="0" eb="1">
      <t>チ</t>
    </rPh>
    <rPh sb="1" eb="3">
      <t>フクシ</t>
    </rPh>
    <rPh sb="3" eb="5">
      <t>シセツ</t>
    </rPh>
    <rPh sb="5" eb="8">
      <t>コウレイシャ</t>
    </rPh>
    <phoneticPr fontId="8"/>
  </si>
  <si>
    <t>地福祉施設高齢者虐待防止未実施減算Ⅱ２</t>
    <rPh sb="0" eb="1">
      <t>チ</t>
    </rPh>
    <rPh sb="1" eb="3">
      <t>フクシ</t>
    </rPh>
    <rPh sb="3" eb="5">
      <t>シセツ</t>
    </rPh>
    <rPh sb="5" eb="8">
      <t>コウレイシャ</t>
    </rPh>
    <phoneticPr fontId="8"/>
  </si>
  <si>
    <t>地福祉施設高齢者虐待防止未実施減算Ⅱ３</t>
    <rPh sb="0" eb="1">
      <t>チ</t>
    </rPh>
    <rPh sb="1" eb="3">
      <t>フクシ</t>
    </rPh>
    <rPh sb="3" eb="5">
      <t>シセツ</t>
    </rPh>
    <rPh sb="5" eb="8">
      <t>コウレイシャ</t>
    </rPh>
    <phoneticPr fontId="8"/>
  </si>
  <si>
    <t>地福祉施設高齢者虐待防止未実施減算Ⅱ４</t>
    <rPh sb="0" eb="1">
      <t>チ</t>
    </rPh>
    <rPh sb="1" eb="3">
      <t>フクシ</t>
    </rPh>
    <rPh sb="3" eb="5">
      <t>シセツ</t>
    </rPh>
    <rPh sb="5" eb="8">
      <t>コウレイシャ</t>
    </rPh>
    <phoneticPr fontId="8"/>
  </si>
  <si>
    <t>地福祉施設高齢者虐待防止未実施減算Ⅱ５</t>
    <rPh sb="0" eb="1">
      <t>チ</t>
    </rPh>
    <rPh sb="1" eb="3">
      <t>フクシ</t>
    </rPh>
    <rPh sb="3" eb="5">
      <t>シセツ</t>
    </rPh>
    <rPh sb="5" eb="8">
      <t>コウレイシャ</t>
    </rPh>
    <phoneticPr fontId="8"/>
  </si>
  <si>
    <t>経地ユ型福祉施設高齢者虐待防止未実施減算Ⅰ１</t>
    <rPh sb="0" eb="1">
      <t>ケイ</t>
    </rPh>
    <rPh sb="1" eb="2">
      <t>チ</t>
    </rPh>
    <rPh sb="3" eb="4">
      <t>カタ</t>
    </rPh>
    <rPh sb="4" eb="6">
      <t>フクシ</t>
    </rPh>
    <rPh sb="6" eb="8">
      <t>シセツ</t>
    </rPh>
    <rPh sb="8" eb="11">
      <t>コウレイシャ</t>
    </rPh>
    <phoneticPr fontId="8"/>
  </si>
  <si>
    <t>経地ユ型福祉施設高齢者虐待防止未実施減算Ⅰ２</t>
    <rPh sb="0" eb="1">
      <t>ケイ</t>
    </rPh>
    <rPh sb="1" eb="2">
      <t>チ</t>
    </rPh>
    <rPh sb="3" eb="4">
      <t>カタ</t>
    </rPh>
    <rPh sb="4" eb="6">
      <t>フクシ</t>
    </rPh>
    <rPh sb="6" eb="8">
      <t>シセツ</t>
    </rPh>
    <rPh sb="8" eb="11">
      <t>コウレイシャ</t>
    </rPh>
    <phoneticPr fontId="8"/>
  </si>
  <si>
    <t>経地ユ型福祉施設高齢者虐待防止未実施減算Ⅰ３</t>
    <rPh sb="0" eb="1">
      <t>ケイ</t>
    </rPh>
    <rPh sb="1" eb="2">
      <t>チ</t>
    </rPh>
    <rPh sb="3" eb="4">
      <t>カタ</t>
    </rPh>
    <rPh sb="4" eb="6">
      <t>フクシ</t>
    </rPh>
    <rPh sb="6" eb="8">
      <t>シセツ</t>
    </rPh>
    <rPh sb="8" eb="11">
      <t>コウレイシャ</t>
    </rPh>
    <phoneticPr fontId="8"/>
  </si>
  <si>
    <t>経地ユ型福祉施設高齢者虐待防止未実施減算Ⅰ４</t>
    <rPh sb="0" eb="1">
      <t>ケイ</t>
    </rPh>
    <rPh sb="1" eb="2">
      <t>チ</t>
    </rPh>
    <rPh sb="3" eb="4">
      <t>カタ</t>
    </rPh>
    <rPh sb="4" eb="6">
      <t>フクシ</t>
    </rPh>
    <rPh sb="6" eb="8">
      <t>シセツ</t>
    </rPh>
    <rPh sb="8" eb="11">
      <t>コウレイシャ</t>
    </rPh>
    <phoneticPr fontId="8"/>
  </si>
  <si>
    <t>経地ユ型福祉施設高齢者虐待防止未実施減算Ⅰ５</t>
    <rPh sb="0" eb="1">
      <t>ケイ</t>
    </rPh>
    <rPh sb="1" eb="2">
      <t>チ</t>
    </rPh>
    <rPh sb="3" eb="4">
      <t>カタ</t>
    </rPh>
    <rPh sb="4" eb="6">
      <t>フクシ</t>
    </rPh>
    <rPh sb="6" eb="8">
      <t>シセツ</t>
    </rPh>
    <rPh sb="8" eb="11">
      <t>コウレイシャ</t>
    </rPh>
    <phoneticPr fontId="8"/>
  </si>
  <si>
    <t>地経福祉施設高齢者虐待防止未実施減算Ⅰ１</t>
    <rPh sb="0" eb="1">
      <t>チ</t>
    </rPh>
    <rPh sb="1" eb="2">
      <t>ケイ</t>
    </rPh>
    <rPh sb="2" eb="4">
      <t>フクシ</t>
    </rPh>
    <rPh sb="4" eb="6">
      <t>シセツ</t>
    </rPh>
    <rPh sb="6" eb="9">
      <t>コウレイシャ</t>
    </rPh>
    <phoneticPr fontId="8"/>
  </si>
  <si>
    <t>地経福祉施設高齢者虐待防止未実施減算Ⅰ２</t>
    <rPh sb="0" eb="1">
      <t>チ</t>
    </rPh>
    <rPh sb="1" eb="2">
      <t>ケイ</t>
    </rPh>
    <rPh sb="2" eb="4">
      <t>フクシ</t>
    </rPh>
    <rPh sb="4" eb="6">
      <t>シセツ</t>
    </rPh>
    <rPh sb="6" eb="9">
      <t>コウレイシャ</t>
    </rPh>
    <phoneticPr fontId="8"/>
  </si>
  <si>
    <t>地経福祉施設高齢者虐待防止未実施減算Ⅰ３</t>
    <rPh sb="0" eb="1">
      <t>チ</t>
    </rPh>
    <rPh sb="1" eb="2">
      <t>ケイ</t>
    </rPh>
    <rPh sb="2" eb="4">
      <t>フクシ</t>
    </rPh>
    <rPh sb="4" eb="6">
      <t>シセツ</t>
    </rPh>
    <rPh sb="6" eb="9">
      <t>コウレイシャ</t>
    </rPh>
    <phoneticPr fontId="8"/>
  </si>
  <si>
    <t>地経福祉施設高齢者虐待防止未実施減算Ⅰ４</t>
    <rPh sb="0" eb="1">
      <t>チ</t>
    </rPh>
    <rPh sb="1" eb="2">
      <t>ケイ</t>
    </rPh>
    <rPh sb="2" eb="4">
      <t>フクシ</t>
    </rPh>
    <rPh sb="4" eb="6">
      <t>シセツ</t>
    </rPh>
    <rPh sb="6" eb="9">
      <t>コウレイシャ</t>
    </rPh>
    <phoneticPr fontId="8"/>
  </si>
  <si>
    <t>地経福祉施設高齢者虐待防止未実施減算Ⅰ５</t>
    <rPh sb="0" eb="1">
      <t>チ</t>
    </rPh>
    <rPh sb="1" eb="2">
      <t>ケイ</t>
    </rPh>
    <rPh sb="2" eb="4">
      <t>フクシ</t>
    </rPh>
    <rPh sb="4" eb="6">
      <t>シセツ</t>
    </rPh>
    <rPh sb="6" eb="9">
      <t>コウレイシャ</t>
    </rPh>
    <phoneticPr fontId="8"/>
  </si>
  <si>
    <t>地経福祉施設高齢者虐待防止未実施減算Ⅱ１</t>
    <rPh sb="0" eb="1">
      <t>チ</t>
    </rPh>
    <rPh sb="1" eb="2">
      <t>ケイ</t>
    </rPh>
    <rPh sb="2" eb="4">
      <t>フクシ</t>
    </rPh>
    <rPh sb="4" eb="6">
      <t>シセツ</t>
    </rPh>
    <rPh sb="6" eb="9">
      <t>コウレイシャ</t>
    </rPh>
    <phoneticPr fontId="8"/>
  </si>
  <si>
    <t>地経福祉施設高齢者虐待防止未実施減算Ⅱ２</t>
    <rPh sb="0" eb="1">
      <t>チ</t>
    </rPh>
    <rPh sb="1" eb="2">
      <t>ケイ</t>
    </rPh>
    <rPh sb="2" eb="4">
      <t>フクシ</t>
    </rPh>
    <rPh sb="4" eb="6">
      <t>シセツ</t>
    </rPh>
    <rPh sb="6" eb="9">
      <t>コウレイシャ</t>
    </rPh>
    <phoneticPr fontId="8"/>
  </si>
  <si>
    <t>地経福祉施設高齢者虐待防止未実施減算Ⅱ３</t>
    <rPh sb="0" eb="1">
      <t>チ</t>
    </rPh>
    <rPh sb="1" eb="2">
      <t>ケイ</t>
    </rPh>
    <rPh sb="2" eb="4">
      <t>フクシ</t>
    </rPh>
    <rPh sb="4" eb="6">
      <t>シセツ</t>
    </rPh>
    <rPh sb="6" eb="9">
      <t>コウレイシャ</t>
    </rPh>
    <phoneticPr fontId="8"/>
  </si>
  <si>
    <t>地経福祉施設高齢者虐待防止未実施減算Ⅱ４</t>
    <rPh sb="0" eb="1">
      <t>チ</t>
    </rPh>
    <rPh sb="1" eb="2">
      <t>ケイ</t>
    </rPh>
    <rPh sb="2" eb="4">
      <t>フクシ</t>
    </rPh>
    <rPh sb="4" eb="6">
      <t>シセツ</t>
    </rPh>
    <rPh sb="6" eb="9">
      <t>コウレイシャ</t>
    </rPh>
    <phoneticPr fontId="8"/>
  </si>
  <si>
    <t>地経福祉施設高齢者虐待防止未実施減算Ⅱ５</t>
    <rPh sb="0" eb="1">
      <t>チ</t>
    </rPh>
    <rPh sb="1" eb="2">
      <t>ケイ</t>
    </rPh>
    <rPh sb="2" eb="4">
      <t>フクシ</t>
    </rPh>
    <rPh sb="4" eb="6">
      <t>シセツ</t>
    </rPh>
    <rPh sb="6" eb="9">
      <t>コウレイシャ</t>
    </rPh>
    <phoneticPr fontId="8"/>
  </si>
  <si>
    <t>経地ユ型福祉施設高齢者虐待防止未実施減算Ⅱ１</t>
    <rPh sb="0" eb="1">
      <t>ケイ</t>
    </rPh>
    <rPh sb="1" eb="2">
      <t>チ</t>
    </rPh>
    <rPh sb="3" eb="4">
      <t>カタ</t>
    </rPh>
    <rPh sb="4" eb="6">
      <t>フクシ</t>
    </rPh>
    <rPh sb="6" eb="8">
      <t>シセツ</t>
    </rPh>
    <rPh sb="8" eb="11">
      <t>コウレイシャ</t>
    </rPh>
    <phoneticPr fontId="8"/>
  </si>
  <si>
    <t>経地ユ型福祉施設高齢者虐待防止未実施減算Ⅱ２</t>
    <rPh sb="0" eb="1">
      <t>ケイ</t>
    </rPh>
    <rPh sb="1" eb="2">
      <t>チ</t>
    </rPh>
    <rPh sb="3" eb="4">
      <t>カタ</t>
    </rPh>
    <rPh sb="4" eb="6">
      <t>フクシ</t>
    </rPh>
    <rPh sb="6" eb="8">
      <t>シセツ</t>
    </rPh>
    <rPh sb="8" eb="11">
      <t>コウレイシャ</t>
    </rPh>
    <phoneticPr fontId="8"/>
  </si>
  <si>
    <t>経地ユ型福祉施設高齢者虐待防止未実施減算Ⅱ３</t>
    <rPh sb="0" eb="1">
      <t>ケイ</t>
    </rPh>
    <rPh sb="1" eb="2">
      <t>チ</t>
    </rPh>
    <rPh sb="3" eb="4">
      <t>カタ</t>
    </rPh>
    <rPh sb="4" eb="6">
      <t>フクシ</t>
    </rPh>
    <rPh sb="6" eb="8">
      <t>シセツ</t>
    </rPh>
    <rPh sb="8" eb="11">
      <t>コウレイシャ</t>
    </rPh>
    <phoneticPr fontId="8"/>
  </si>
  <si>
    <t>経地ユ型福祉施設高齢者虐待防止未実施減算Ⅱ４</t>
    <rPh sb="0" eb="1">
      <t>ケイ</t>
    </rPh>
    <rPh sb="1" eb="2">
      <t>チ</t>
    </rPh>
    <rPh sb="3" eb="4">
      <t>カタ</t>
    </rPh>
    <rPh sb="4" eb="6">
      <t>フクシ</t>
    </rPh>
    <rPh sb="6" eb="8">
      <t>シセツ</t>
    </rPh>
    <rPh sb="8" eb="11">
      <t>コウレイシャ</t>
    </rPh>
    <phoneticPr fontId="8"/>
  </si>
  <si>
    <t>経地ユ型福祉施設高齢者虐待防止未実施減算Ⅱ５</t>
    <rPh sb="0" eb="1">
      <t>ケイ</t>
    </rPh>
    <rPh sb="1" eb="2">
      <t>チ</t>
    </rPh>
    <rPh sb="3" eb="4">
      <t>カタ</t>
    </rPh>
    <rPh sb="4" eb="6">
      <t>フクシ</t>
    </rPh>
    <rPh sb="6" eb="8">
      <t>シセツ</t>
    </rPh>
    <rPh sb="8" eb="11">
      <t>コウレイシャ</t>
    </rPh>
    <phoneticPr fontId="8"/>
  </si>
  <si>
    <t>地福祉施設業務継続計画未策定減算Ⅰ１</t>
    <rPh sb="0" eb="1">
      <t>チ</t>
    </rPh>
    <rPh sb="1" eb="3">
      <t>フクシ</t>
    </rPh>
    <rPh sb="3" eb="5">
      <t>シセツ</t>
    </rPh>
    <phoneticPr fontId="8"/>
  </si>
  <si>
    <t>地福祉施設業務継続計画未策定減算Ⅰ２</t>
    <rPh sb="0" eb="1">
      <t>チ</t>
    </rPh>
    <rPh sb="1" eb="3">
      <t>フクシ</t>
    </rPh>
    <rPh sb="3" eb="5">
      <t>シセツ</t>
    </rPh>
    <phoneticPr fontId="8"/>
  </si>
  <si>
    <t>地福祉施設業務継続計画未策定減算Ⅰ３</t>
    <rPh sb="0" eb="1">
      <t>チ</t>
    </rPh>
    <rPh sb="1" eb="3">
      <t>フクシ</t>
    </rPh>
    <rPh sb="3" eb="5">
      <t>シセツ</t>
    </rPh>
    <phoneticPr fontId="8"/>
  </si>
  <si>
    <t>地福祉施設業務継続計画未策定減算Ⅰ４</t>
    <rPh sb="0" eb="1">
      <t>チ</t>
    </rPh>
    <rPh sb="1" eb="3">
      <t>フクシ</t>
    </rPh>
    <rPh sb="3" eb="5">
      <t>シセツ</t>
    </rPh>
    <phoneticPr fontId="8"/>
  </si>
  <si>
    <t>地福祉施設業務継続計画未策定減算Ⅰ５</t>
    <rPh sb="0" eb="1">
      <t>チ</t>
    </rPh>
    <rPh sb="1" eb="3">
      <t>フクシ</t>
    </rPh>
    <rPh sb="3" eb="5">
      <t>シセツ</t>
    </rPh>
    <phoneticPr fontId="8"/>
  </si>
  <si>
    <t>地福祉施設業務継続計画未策定減算Ⅱ１</t>
    <rPh sb="0" eb="1">
      <t>チ</t>
    </rPh>
    <rPh sb="1" eb="3">
      <t>フクシ</t>
    </rPh>
    <rPh sb="3" eb="5">
      <t>シセツ</t>
    </rPh>
    <phoneticPr fontId="8"/>
  </si>
  <si>
    <t>地福祉施設業務継続計画未策定減算Ⅱ２</t>
    <rPh sb="0" eb="1">
      <t>チ</t>
    </rPh>
    <rPh sb="1" eb="3">
      <t>フクシ</t>
    </rPh>
    <rPh sb="3" eb="5">
      <t>シセツ</t>
    </rPh>
    <phoneticPr fontId="8"/>
  </si>
  <si>
    <t>地福祉施設業務継続計画未策定減算Ⅱ３</t>
    <rPh sb="0" eb="1">
      <t>チ</t>
    </rPh>
    <rPh sb="1" eb="3">
      <t>フクシ</t>
    </rPh>
    <rPh sb="3" eb="5">
      <t>シセツ</t>
    </rPh>
    <phoneticPr fontId="8"/>
  </si>
  <si>
    <t>地福祉施設業務継続計画未策定減算Ⅱ４</t>
    <rPh sb="0" eb="1">
      <t>チ</t>
    </rPh>
    <rPh sb="1" eb="3">
      <t>フクシ</t>
    </rPh>
    <rPh sb="3" eb="5">
      <t>シセツ</t>
    </rPh>
    <phoneticPr fontId="8"/>
  </si>
  <si>
    <t>地福祉施設業務継続計画未策定減算Ⅱ５</t>
    <rPh sb="0" eb="1">
      <t>チ</t>
    </rPh>
    <rPh sb="1" eb="3">
      <t>フクシ</t>
    </rPh>
    <rPh sb="3" eb="5">
      <t>シセツ</t>
    </rPh>
    <phoneticPr fontId="8"/>
  </si>
  <si>
    <t>経地ユ型福祉施設業務継続計画未策定減算Ⅰ１</t>
    <rPh sb="0" eb="1">
      <t>ケイ</t>
    </rPh>
    <rPh sb="1" eb="2">
      <t>チ</t>
    </rPh>
    <rPh sb="3" eb="4">
      <t>カタ</t>
    </rPh>
    <rPh sb="4" eb="6">
      <t>フクシ</t>
    </rPh>
    <rPh sb="6" eb="8">
      <t>シセツ</t>
    </rPh>
    <phoneticPr fontId="8"/>
  </si>
  <si>
    <t>経地ユ型福祉施設業務継続計画未策定減算Ⅰ２</t>
    <rPh sb="0" eb="1">
      <t>ケイ</t>
    </rPh>
    <rPh sb="1" eb="2">
      <t>チ</t>
    </rPh>
    <rPh sb="3" eb="4">
      <t>カタ</t>
    </rPh>
    <rPh sb="4" eb="6">
      <t>フクシ</t>
    </rPh>
    <rPh sb="6" eb="8">
      <t>シセツ</t>
    </rPh>
    <phoneticPr fontId="8"/>
  </si>
  <si>
    <t>経地ユ型福祉施設業務継続計画未策定減算Ⅰ３</t>
    <rPh sb="0" eb="1">
      <t>ケイ</t>
    </rPh>
    <rPh sb="1" eb="2">
      <t>チ</t>
    </rPh>
    <rPh sb="3" eb="4">
      <t>カタ</t>
    </rPh>
    <rPh sb="4" eb="6">
      <t>フクシ</t>
    </rPh>
    <rPh sb="6" eb="8">
      <t>シセツ</t>
    </rPh>
    <phoneticPr fontId="8"/>
  </si>
  <si>
    <t>経地ユ型福祉施設業務継続計画未策定減算Ⅰ４</t>
    <rPh sb="0" eb="1">
      <t>ケイ</t>
    </rPh>
    <rPh sb="1" eb="2">
      <t>チ</t>
    </rPh>
    <rPh sb="3" eb="4">
      <t>カタ</t>
    </rPh>
    <rPh sb="4" eb="6">
      <t>フクシ</t>
    </rPh>
    <rPh sb="6" eb="8">
      <t>シセツ</t>
    </rPh>
    <phoneticPr fontId="8"/>
  </si>
  <si>
    <t>経地ユ型福祉施設業務継続計画未策定減算Ⅰ５</t>
    <rPh sb="0" eb="1">
      <t>ケイ</t>
    </rPh>
    <rPh sb="1" eb="2">
      <t>チ</t>
    </rPh>
    <rPh sb="3" eb="4">
      <t>カタ</t>
    </rPh>
    <rPh sb="4" eb="6">
      <t>フクシ</t>
    </rPh>
    <rPh sb="6" eb="8">
      <t>シセツ</t>
    </rPh>
    <phoneticPr fontId="8"/>
  </si>
  <si>
    <t>地経福祉施設業務継続計画未策定減算Ⅰ１</t>
    <rPh sb="0" eb="1">
      <t>チ</t>
    </rPh>
    <rPh sb="1" eb="2">
      <t>ケイ</t>
    </rPh>
    <rPh sb="2" eb="4">
      <t>フクシ</t>
    </rPh>
    <rPh sb="4" eb="6">
      <t>シセツ</t>
    </rPh>
    <phoneticPr fontId="8"/>
  </si>
  <si>
    <t>地経福祉施設業務継続計画未策定減算Ⅰ２</t>
    <rPh sb="0" eb="1">
      <t>チ</t>
    </rPh>
    <rPh sb="1" eb="2">
      <t>ケイ</t>
    </rPh>
    <rPh sb="2" eb="4">
      <t>フクシ</t>
    </rPh>
    <rPh sb="4" eb="6">
      <t>シセツ</t>
    </rPh>
    <phoneticPr fontId="8"/>
  </si>
  <si>
    <t>地経福祉施設業務継続計画未策定減算Ⅰ３</t>
    <rPh sb="0" eb="1">
      <t>チ</t>
    </rPh>
    <rPh sb="1" eb="2">
      <t>ケイ</t>
    </rPh>
    <rPh sb="2" eb="4">
      <t>フクシ</t>
    </rPh>
    <rPh sb="4" eb="6">
      <t>シセツ</t>
    </rPh>
    <phoneticPr fontId="8"/>
  </si>
  <si>
    <t>地経福祉施設業務継続計画未策定減算Ⅰ４</t>
    <rPh sb="0" eb="1">
      <t>チ</t>
    </rPh>
    <rPh sb="1" eb="2">
      <t>ケイ</t>
    </rPh>
    <rPh sb="2" eb="4">
      <t>フクシ</t>
    </rPh>
    <rPh sb="4" eb="6">
      <t>シセツ</t>
    </rPh>
    <phoneticPr fontId="8"/>
  </si>
  <si>
    <t>地経福祉施設業務継続計画未策定減算Ⅰ５</t>
    <rPh sb="0" eb="1">
      <t>チ</t>
    </rPh>
    <rPh sb="1" eb="2">
      <t>ケイ</t>
    </rPh>
    <rPh sb="2" eb="4">
      <t>フクシ</t>
    </rPh>
    <rPh sb="4" eb="6">
      <t>シセツ</t>
    </rPh>
    <phoneticPr fontId="8"/>
  </si>
  <si>
    <t>地経福祉施設業務継続計画未策定減算Ⅱ１</t>
    <rPh sb="0" eb="1">
      <t>チ</t>
    </rPh>
    <rPh sb="1" eb="2">
      <t>ケイ</t>
    </rPh>
    <rPh sb="2" eb="4">
      <t>フクシ</t>
    </rPh>
    <rPh sb="4" eb="6">
      <t>シセツ</t>
    </rPh>
    <phoneticPr fontId="8"/>
  </si>
  <si>
    <t>地経福祉施設業務継続計画未策定減算Ⅱ２</t>
    <rPh sb="0" eb="1">
      <t>チ</t>
    </rPh>
    <rPh sb="1" eb="2">
      <t>ケイ</t>
    </rPh>
    <rPh sb="2" eb="4">
      <t>フクシ</t>
    </rPh>
    <rPh sb="4" eb="6">
      <t>シセツ</t>
    </rPh>
    <phoneticPr fontId="8"/>
  </si>
  <si>
    <t>地経福祉施設業務継続計画未策定減算Ⅱ３</t>
    <rPh sb="0" eb="1">
      <t>チ</t>
    </rPh>
    <rPh sb="1" eb="2">
      <t>ケイ</t>
    </rPh>
    <rPh sb="2" eb="4">
      <t>フクシ</t>
    </rPh>
    <rPh sb="4" eb="6">
      <t>シセツ</t>
    </rPh>
    <phoneticPr fontId="8"/>
  </si>
  <si>
    <t>地経福祉施設業務継続計画未策定減算Ⅱ４</t>
    <rPh sb="0" eb="1">
      <t>チ</t>
    </rPh>
    <rPh sb="1" eb="2">
      <t>ケイ</t>
    </rPh>
    <rPh sb="2" eb="4">
      <t>フクシ</t>
    </rPh>
    <rPh sb="4" eb="6">
      <t>シセツ</t>
    </rPh>
    <phoneticPr fontId="8"/>
  </si>
  <si>
    <t>地経福祉施設業務継続計画未策定減算Ⅱ５</t>
    <rPh sb="0" eb="1">
      <t>チ</t>
    </rPh>
    <rPh sb="1" eb="2">
      <t>ケイ</t>
    </rPh>
    <rPh sb="2" eb="4">
      <t>フクシ</t>
    </rPh>
    <rPh sb="4" eb="6">
      <t>シセツ</t>
    </rPh>
    <phoneticPr fontId="8"/>
  </si>
  <si>
    <t>経地ユ型福祉施設業務継続計画未策定減算Ⅱ１</t>
    <rPh sb="0" eb="1">
      <t>ケイ</t>
    </rPh>
    <rPh sb="1" eb="2">
      <t>チ</t>
    </rPh>
    <rPh sb="3" eb="4">
      <t>カタ</t>
    </rPh>
    <rPh sb="4" eb="6">
      <t>フクシ</t>
    </rPh>
    <rPh sb="6" eb="8">
      <t>シセツ</t>
    </rPh>
    <phoneticPr fontId="8"/>
  </si>
  <si>
    <t>経地ユ型福祉施設業務継続計画未策定減算Ⅱ２</t>
    <rPh sb="0" eb="1">
      <t>ケイ</t>
    </rPh>
    <rPh sb="1" eb="2">
      <t>チ</t>
    </rPh>
    <rPh sb="3" eb="4">
      <t>カタ</t>
    </rPh>
    <rPh sb="4" eb="6">
      <t>フクシ</t>
    </rPh>
    <rPh sb="6" eb="8">
      <t>シセツ</t>
    </rPh>
    <phoneticPr fontId="8"/>
  </si>
  <si>
    <t>経地ユ型福祉施設業務継続計画未策定減算Ⅱ３</t>
    <rPh sb="0" eb="1">
      <t>ケイ</t>
    </rPh>
    <rPh sb="1" eb="2">
      <t>チ</t>
    </rPh>
    <rPh sb="3" eb="4">
      <t>カタ</t>
    </rPh>
    <rPh sb="4" eb="6">
      <t>フクシ</t>
    </rPh>
    <rPh sb="6" eb="8">
      <t>シセツ</t>
    </rPh>
    <phoneticPr fontId="8"/>
  </si>
  <si>
    <t>経地ユ型福祉施設業務継続計画未策定減算Ⅱ４</t>
    <rPh sb="0" eb="1">
      <t>ケイ</t>
    </rPh>
    <rPh sb="1" eb="2">
      <t>チ</t>
    </rPh>
    <rPh sb="3" eb="4">
      <t>カタ</t>
    </rPh>
    <rPh sb="4" eb="6">
      <t>フクシ</t>
    </rPh>
    <rPh sb="6" eb="8">
      <t>シセツ</t>
    </rPh>
    <phoneticPr fontId="8"/>
  </si>
  <si>
    <t>経地ユ型福祉施設業務継続計画未策定減算Ⅱ５</t>
    <rPh sb="0" eb="1">
      <t>ケイ</t>
    </rPh>
    <rPh sb="1" eb="2">
      <t>チ</t>
    </rPh>
    <rPh sb="3" eb="4">
      <t>カタ</t>
    </rPh>
    <rPh sb="4" eb="6">
      <t>フクシ</t>
    </rPh>
    <rPh sb="6" eb="8">
      <t>シセツ</t>
    </rPh>
    <phoneticPr fontId="8"/>
  </si>
  <si>
    <t>予短期共同高齢者虐待防止未実施減算Ⅰ２</t>
    <rPh sb="0" eb="1">
      <t>ヨ</t>
    </rPh>
    <rPh sb="1" eb="5">
      <t>タンキキョウドウ</t>
    </rPh>
    <phoneticPr fontId="8"/>
  </si>
  <si>
    <t>予短期共同高齢者虐待防止未実施減算Ⅱ２</t>
    <rPh sb="0" eb="1">
      <t>ヨ</t>
    </rPh>
    <rPh sb="1" eb="5">
      <t>タンキキョウドウ</t>
    </rPh>
    <phoneticPr fontId="8"/>
  </si>
  <si>
    <t>予短期共同業務継続計画未策定減算Ⅰ２</t>
    <rPh sb="0" eb="1">
      <t>ヨ</t>
    </rPh>
    <rPh sb="1" eb="5">
      <t>タンキキョウドウ</t>
    </rPh>
    <phoneticPr fontId="8"/>
  </si>
  <si>
    <t>予短期共同業務継続計画未策定減算Ⅱ２</t>
    <rPh sb="0" eb="1">
      <t>ヨ</t>
    </rPh>
    <rPh sb="1" eb="5">
      <t>タンキキョウドウ</t>
    </rPh>
    <phoneticPr fontId="8"/>
  </si>
  <si>
    <t>D203</t>
  </si>
  <si>
    <t>D203</t>
    <phoneticPr fontId="8"/>
  </si>
  <si>
    <t>D204</t>
  </si>
  <si>
    <t>D204</t>
    <phoneticPr fontId="8"/>
  </si>
  <si>
    <t>D205</t>
  </si>
  <si>
    <t>D206</t>
  </si>
  <si>
    <t>D207</t>
  </si>
  <si>
    <t>D202</t>
  </si>
  <si>
    <t>C206</t>
    <phoneticPr fontId="8"/>
  </si>
  <si>
    <t>D201</t>
    <phoneticPr fontId="8"/>
  </si>
  <si>
    <t>D208</t>
  </si>
  <si>
    <t>D209</t>
  </si>
  <si>
    <t>D210</t>
  </si>
  <si>
    <t>D211</t>
  </si>
  <si>
    <t>D212</t>
  </si>
  <si>
    <t>D213</t>
  </si>
  <si>
    <t>D214</t>
  </si>
  <si>
    <t>D215</t>
  </si>
  <si>
    <t>D216</t>
  </si>
  <si>
    <t>D217</t>
  </si>
  <si>
    <t>D218</t>
  </si>
  <si>
    <t>D219</t>
  </si>
  <si>
    <t>D220</t>
  </si>
  <si>
    <t>D221</t>
  </si>
  <si>
    <t>D222</t>
  </si>
  <si>
    <t>D223</t>
  </si>
  <si>
    <t>D224</t>
  </si>
  <si>
    <t>D225</t>
  </si>
  <si>
    <t>D226</t>
  </si>
  <si>
    <t>D227</t>
  </si>
  <si>
    <t>D228</t>
  </si>
  <si>
    <t>D229</t>
  </si>
  <si>
    <t>D230</t>
  </si>
  <si>
    <t>D231</t>
  </si>
  <si>
    <t>D232</t>
  </si>
  <si>
    <t>D233</t>
  </si>
  <si>
    <t>D233</t>
    <phoneticPr fontId="8"/>
  </si>
  <si>
    <t>D234</t>
  </si>
  <si>
    <t>D235</t>
  </si>
  <si>
    <t>D236</t>
  </si>
  <si>
    <t>D237</t>
  </si>
  <si>
    <t>D238</t>
  </si>
  <si>
    <t>D239</t>
  </si>
  <si>
    <t>D240</t>
  </si>
  <si>
    <t>D241</t>
  </si>
  <si>
    <t>D242</t>
  </si>
  <si>
    <t>D243</t>
  </si>
  <si>
    <t>D244</t>
  </si>
  <si>
    <t>D245</t>
  </si>
  <si>
    <t>D246</t>
  </si>
  <si>
    <t>D247</t>
  </si>
  <si>
    <t>D248</t>
  </si>
  <si>
    <t>D249</t>
  </si>
  <si>
    <t>D250</t>
  </si>
  <si>
    <t>D251</t>
  </si>
  <si>
    <t>D252</t>
  </si>
  <si>
    <t>D253</t>
  </si>
  <si>
    <t>D254</t>
  </si>
  <si>
    <t>D255</t>
  </si>
  <si>
    <t>D256</t>
  </si>
  <si>
    <t>D257</t>
  </si>
  <si>
    <t>D258</t>
  </si>
  <si>
    <t>D259</t>
  </si>
  <si>
    <t>D260</t>
  </si>
  <si>
    <t>D261</t>
  </si>
  <si>
    <t>D262</t>
  </si>
  <si>
    <t>D263</t>
  </si>
  <si>
    <t>D264</t>
  </si>
  <si>
    <t>D265</t>
  </si>
  <si>
    <t>D266</t>
  </si>
  <si>
    <t>D267</t>
  </si>
  <si>
    <t>D268</t>
  </si>
  <si>
    <t>D269</t>
  </si>
  <si>
    <t>D270</t>
  </si>
  <si>
    <t>D271</t>
  </si>
  <si>
    <t>D272</t>
  </si>
  <si>
    <t>D273</t>
  </si>
  <si>
    <t>D274</t>
  </si>
  <si>
    <t>D275</t>
  </si>
  <si>
    <t>D276</t>
  </si>
  <si>
    <t>D277</t>
  </si>
  <si>
    <t>D278</t>
  </si>
  <si>
    <t>D279</t>
  </si>
  <si>
    <t>D280</t>
  </si>
  <si>
    <t>D281</t>
  </si>
  <si>
    <t>D282</t>
  </si>
  <si>
    <t>D283</t>
  </si>
  <si>
    <t>D284</t>
  </si>
  <si>
    <t>D285</t>
  </si>
  <si>
    <t>D286</t>
  </si>
  <si>
    <t>D287</t>
  </si>
  <si>
    <t>D288</t>
  </si>
  <si>
    <t>D289</t>
  </si>
  <si>
    <t>D290</t>
  </si>
  <si>
    <t>D201</t>
    <phoneticPr fontId="8"/>
  </si>
  <si>
    <t>D202</t>
    <phoneticPr fontId="8"/>
  </si>
  <si>
    <t>地域特定施設協力医療機関連携加算１</t>
    <rPh sb="0" eb="2">
      <t>チイキ</t>
    </rPh>
    <rPh sb="2" eb="4">
      <t>トクテイ</t>
    </rPh>
    <rPh sb="4" eb="6">
      <t>シセツ</t>
    </rPh>
    <rPh sb="6" eb="8">
      <t>キョウリョク</t>
    </rPh>
    <rPh sb="8" eb="10">
      <t>イリョウ</t>
    </rPh>
    <phoneticPr fontId="8"/>
  </si>
  <si>
    <t>地域特定施設協力医療機関連携加算２</t>
    <rPh sb="0" eb="2">
      <t>チイキ</t>
    </rPh>
    <rPh sb="2" eb="4">
      <t>トクテイ</t>
    </rPh>
    <rPh sb="4" eb="6">
      <t>シセツ</t>
    </rPh>
    <rPh sb="6" eb="8">
      <t>キョウリョク</t>
    </rPh>
    <rPh sb="8" eb="10">
      <t>イリョウ</t>
    </rPh>
    <phoneticPr fontId="8"/>
  </si>
  <si>
    <t>認知症対応型協力医療機関連携加算１</t>
    <rPh sb="6" eb="8">
      <t>キョウリョク</t>
    </rPh>
    <phoneticPr fontId="8"/>
  </si>
  <si>
    <t>認知症対応型協力医療機関連携加算２</t>
    <rPh sb="6" eb="8">
      <t>キョウリョク</t>
    </rPh>
    <phoneticPr fontId="8"/>
  </si>
  <si>
    <t>　イ又はハを算定する場合</t>
    <rPh sb="2" eb="3">
      <t>マタ</t>
    </rPh>
    <phoneticPr fontId="8"/>
  </si>
  <si>
    <t>注 ２時間以上
３時間未満</t>
    <rPh sb="0" eb="1">
      <t>チュウ</t>
    </rPh>
    <rPh sb="2" eb="5">
      <t>２ジカン</t>
    </rPh>
    <rPh sb="5" eb="7">
      <t>イジョウ</t>
    </rPh>
    <rPh sb="8" eb="11">
      <t>３ジカン</t>
    </rPh>
    <rPh sb="11" eb="13">
      <t>ミマン</t>
    </rPh>
    <phoneticPr fontId="8"/>
  </si>
  <si>
    <t>高齢者虐待防止措置未実施減算</t>
    <phoneticPr fontId="8"/>
  </si>
  <si>
    <t>減算</t>
    <rPh sb="0" eb="2">
      <t>ゲンサン</t>
    </rPh>
    <phoneticPr fontId="8"/>
  </si>
  <si>
    <t>業務継続計画未策定減算</t>
    <phoneticPr fontId="8"/>
  </si>
  <si>
    <t>地域通所介護２１・業未・時減</t>
    <rPh sb="12" eb="13">
      <t>ジ</t>
    </rPh>
    <rPh sb="13" eb="14">
      <t>ゲン</t>
    </rPh>
    <phoneticPr fontId="8"/>
  </si>
  <si>
    <t>地域通所介護２２・業未・時減</t>
    <rPh sb="12" eb="13">
      <t>ジ</t>
    </rPh>
    <rPh sb="13" eb="14">
      <t>ゲン</t>
    </rPh>
    <phoneticPr fontId="8"/>
  </si>
  <si>
    <t>地域通所介護２３・業未・時減</t>
    <rPh sb="12" eb="13">
      <t>ジ</t>
    </rPh>
    <rPh sb="13" eb="14">
      <t>ゲン</t>
    </rPh>
    <phoneticPr fontId="8"/>
  </si>
  <si>
    <t>地域通所介護２４・業未・時減</t>
    <rPh sb="12" eb="13">
      <t>ジ</t>
    </rPh>
    <rPh sb="13" eb="14">
      <t>ゲン</t>
    </rPh>
    <phoneticPr fontId="8"/>
  </si>
  <si>
    <t>地域通所介護２５・業未・時減</t>
    <rPh sb="12" eb="13">
      <t>ジ</t>
    </rPh>
    <rPh sb="13" eb="14">
      <t>ゲン</t>
    </rPh>
    <phoneticPr fontId="8"/>
  </si>
  <si>
    <t>地域通所介護２１・虐防・時減</t>
    <rPh sb="12" eb="13">
      <t>ジ</t>
    </rPh>
    <rPh sb="13" eb="14">
      <t>ゲン</t>
    </rPh>
    <phoneticPr fontId="8"/>
  </si>
  <si>
    <t>地域通所介護２２・虐防・時減</t>
    <rPh sb="12" eb="13">
      <t>ジ</t>
    </rPh>
    <rPh sb="13" eb="14">
      <t>ゲン</t>
    </rPh>
    <phoneticPr fontId="8"/>
  </si>
  <si>
    <t>地域通所介護２３・虐防・時減</t>
    <rPh sb="12" eb="13">
      <t>ジ</t>
    </rPh>
    <rPh sb="13" eb="14">
      <t>ゲン</t>
    </rPh>
    <phoneticPr fontId="8"/>
  </si>
  <si>
    <t>地域通所介護２４・虐防・時減</t>
    <rPh sb="12" eb="13">
      <t>ジ</t>
    </rPh>
    <rPh sb="13" eb="14">
      <t>ゲン</t>
    </rPh>
    <phoneticPr fontId="8"/>
  </si>
  <si>
    <t>地域通所介護２５・虐防・時減</t>
    <rPh sb="12" eb="13">
      <t>ジ</t>
    </rPh>
    <rPh sb="13" eb="14">
      <t>ゲン</t>
    </rPh>
    <phoneticPr fontId="8"/>
  </si>
  <si>
    <t>地域通所介護２１・虐防・業未・時減</t>
    <rPh sb="15" eb="16">
      <t>ジ</t>
    </rPh>
    <rPh sb="16" eb="17">
      <t>ゲン</t>
    </rPh>
    <phoneticPr fontId="8"/>
  </si>
  <si>
    <t>地域通所介護２２・虐防・業未・時減</t>
    <rPh sb="15" eb="16">
      <t>ジ</t>
    </rPh>
    <rPh sb="16" eb="17">
      <t>ゲン</t>
    </rPh>
    <phoneticPr fontId="8"/>
  </si>
  <si>
    <t>地域通所介護２３・虐防・業未・時減</t>
    <rPh sb="15" eb="16">
      <t>ジ</t>
    </rPh>
    <rPh sb="16" eb="17">
      <t>ゲン</t>
    </rPh>
    <phoneticPr fontId="8"/>
  </si>
  <si>
    <t>地域通所介護２４・虐防・業未・時減</t>
    <rPh sb="15" eb="16">
      <t>ジ</t>
    </rPh>
    <rPh sb="16" eb="17">
      <t>ゲン</t>
    </rPh>
    <phoneticPr fontId="8"/>
  </si>
  <si>
    <t>地域通所介護２５・虐防・業未・時減</t>
    <rPh sb="15" eb="16">
      <t>ジ</t>
    </rPh>
    <rPh sb="16" eb="17">
      <t>ゲン</t>
    </rPh>
    <phoneticPr fontId="8"/>
  </si>
  <si>
    <t>業務継続計画未策定減算</t>
    <phoneticPr fontId="8"/>
  </si>
  <si>
    <t>高齢者虐待防止措置未実施減算</t>
    <rPh sb="0" eb="14">
      <t>コウレイシャギャクタイボウシソチミジッシゲンサン</t>
    </rPh>
    <phoneticPr fontId="8"/>
  </si>
  <si>
    <t>地域通所介護２１・定超・業未・時減</t>
    <rPh sb="15" eb="16">
      <t>ジ</t>
    </rPh>
    <rPh sb="16" eb="17">
      <t>ゲン</t>
    </rPh>
    <phoneticPr fontId="8"/>
  </si>
  <si>
    <t>地域通所介護２２・定超・業未・時減</t>
    <rPh sb="15" eb="16">
      <t>ジ</t>
    </rPh>
    <rPh sb="16" eb="17">
      <t>ゲン</t>
    </rPh>
    <phoneticPr fontId="8"/>
  </si>
  <si>
    <t>地域通所介護２３・定超・業未・時減</t>
    <rPh sb="15" eb="16">
      <t>ジ</t>
    </rPh>
    <rPh sb="16" eb="17">
      <t>ゲン</t>
    </rPh>
    <phoneticPr fontId="8"/>
  </si>
  <si>
    <t>地域通所介護２４・定超・業未・時減</t>
    <rPh sb="0" eb="17">
      <t>ジゲン</t>
    </rPh>
    <phoneticPr fontId="8"/>
  </si>
  <si>
    <t>地域通所介護２５・定超・業未・時減</t>
    <rPh sb="15" eb="16">
      <t>ジ</t>
    </rPh>
    <rPh sb="16" eb="17">
      <t>ゲン</t>
    </rPh>
    <phoneticPr fontId="8"/>
  </si>
  <si>
    <t>地域通所介護２１・定超・虐防・時減</t>
    <rPh sb="15" eb="16">
      <t>ジ</t>
    </rPh>
    <rPh sb="16" eb="17">
      <t>ゲン</t>
    </rPh>
    <phoneticPr fontId="8"/>
  </si>
  <si>
    <t>地域通所介護２２・定超・虐防・時減</t>
    <rPh sb="0" eb="17">
      <t>ジゲン</t>
    </rPh>
    <phoneticPr fontId="8"/>
  </si>
  <si>
    <t>地域通所介護２３・定超・虐防・時減</t>
    <rPh sb="15" eb="16">
      <t>ジ</t>
    </rPh>
    <rPh sb="16" eb="17">
      <t>ゲン</t>
    </rPh>
    <phoneticPr fontId="8"/>
  </si>
  <si>
    <t>地域通所介護２４・定超・虐防・時減</t>
    <rPh sb="15" eb="16">
      <t>ジ</t>
    </rPh>
    <rPh sb="16" eb="17">
      <t>ゲン</t>
    </rPh>
    <phoneticPr fontId="8"/>
  </si>
  <si>
    <t>地域通所介護２５・定超・虐防・時減</t>
    <rPh sb="15" eb="16">
      <t>ジ</t>
    </rPh>
    <rPh sb="16" eb="17">
      <t>ゲン</t>
    </rPh>
    <phoneticPr fontId="8"/>
  </si>
  <si>
    <t>地域通所介護２１・定超・虐防・業未・時減</t>
    <rPh sb="18" eb="19">
      <t>ジ</t>
    </rPh>
    <rPh sb="19" eb="20">
      <t>ゲン</t>
    </rPh>
    <phoneticPr fontId="8"/>
  </si>
  <si>
    <t>地域通所介護２２・定超・虐防・業未・時減</t>
    <rPh sb="18" eb="19">
      <t>ジ</t>
    </rPh>
    <rPh sb="19" eb="20">
      <t>ゲン</t>
    </rPh>
    <phoneticPr fontId="8"/>
  </si>
  <si>
    <t>地域通所介護２３・定超・虐防・業未・時減</t>
    <rPh sb="18" eb="19">
      <t>ジ</t>
    </rPh>
    <rPh sb="19" eb="20">
      <t>ゲン</t>
    </rPh>
    <phoneticPr fontId="8"/>
  </si>
  <si>
    <t>地域通所介護２４・定超・虐防・業未・時減</t>
    <rPh sb="18" eb="19">
      <t>ジ</t>
    </rPh>
    <rPh sb="19" eb="20">
      <t>ゲン</t>
    </rPh>
    <phoneticPr fontId="8"/>
  </si>
  <si>
    <t>地域通所介護２５・定超・虐防・業未・時減</t>
    <rPh sb="18" eb="19">
      <t>ジ</t>
    </rPh>
    <rPh sb="19" eb="20">
      <t>ゲン</t>
    </rPh>
    <phoneticPr fontId="8"/>
  </si>
  <si>
    <t>地域通所介護２１・人欠・業未・時減</t>
    <rPh sb="15" eb="16">
      <t>ジ</t>
    </rPh>
    <rPh sb="16" eb="17">
      <t>ゲン</t>
    </rPh>
    <phoneticPr fontId="8"/>
  </si>
  <si>
    <t>地域通所介護２２・人欠・業未・時減</t>
    <rPh sb="15" eb="16">
      <t>ジ</t>
    </rPh>
    <rPh sb="16" eb="17">
      <t>ゲン</t>
    </rPh>
    <phoneticPr fontId="8"/>
  </si>
  <si>
    <t>地域通所介護２３・人欠・業未・時減</t>
    <rPh sb="15" eb="16">
      <t>ジ</t>
    </rPh>
    <rPh sb="16" eb="17">
      <t>ゲン</t>
    </rPh>
    <phoneticPr fontId="8"/>
  </si>
  <si>
    <t>地域通所介護２４・人欠・業未・時減</t>
    <rPh sb="0" eb="17">
      <t>ジゲン</t>
    </rPh>
    <phoneticPr fontId="8"/>
  </si>
  <si>
    <t>地域通所介護２５・人欠・業未・時減</t>
    <rPh sb="15" eb="16">
      <t>ジ</t>
    </rPh>
    <rPh sb="16" eb="17">
      <t>ゲン</t>
    </rPh>
    <phoneticPr fontId="8"/>
  </si>
  <si>
    <t>地域通所介護２１・人欠・虐防・時減</t>
    <rPh sb="15" eb="16">
      <t>ジ</t>
    </rPh>
    <rPh sb="16" eb="17">
      <t>ゲン</t>
    </rPh>
    <phoneticPr fontId="8"/>
  </si>
  <si>
    <t>地域通所介護２２・人欠・虐防・時減</t>
    <rPh sb="0" eb="17">
      <t>ジゲン</t>
    </rPh>
    <phoneticPr fontId="8"/>
  </si>
  <si>
    <t>地域通所介護２３・人欠・虐防・時減</t>
    <rPh sb="15" eb="16">
      <t>ジ</t>
    </rPh>
    <rPh sb="16" eb="17">
      <t>ゲン</t>
    </rPh>
    <phoneticPr fontId="8"/>
  </si>
  <si>
    <t>地域通所介護２４・人欠・虐防・時減</t>
    <rPh sb="15" eb="16">
      <t>ジ</t>
    </rPh>
    <rPh sb="16" eb="17">
      <t>ゲン</t>
    </rPh>
    <phoneticPr fontId="8"/>
  </si>
  <si>
    <t>地域通所介護２５・人欠・虐防・時減</t>
    <rPh sb="15" eb="16">
      <t>ジ</t>
    </rPh>
    <rPh sb="16" eb="17">
      <t>ゲン</t>
    </rPh>
    <phoneticPr fontId="8"/>
  </si>
  <si>
    <t>地域通所介護２１・人欠・虐防・業未・時減</t>
    <rPh sb="18" eb="19">
      <t>ジ</t>
    </rPh>
    <rPh sb="19" eb="20">
      <t>ゲン</t>
    </rPh>
    <phoneticPr fontId="8"/>
  </si>
  <si>
    <t>地域通所介護２２・人欠・虐防・業未・時減</t>
    <rPh sb="18" eb="19">
      <t>ジ</t>
    </rPh>
    <rPh sb="19" eb="20">
      <t>ゲン</t>
    </rPh>
    <phoneticPr fontId="8"/>
  </si>
  <si>
    <t>地域通所介護２３・人欠・虐防・業未・時減</t>
    <rPh sb="18" eb="19">
      <t>ジ</t>
    </rPh>
    <rPh sb="19" eb="20">
      <t>ゲン</t>
    </rPh>
    <phoneticPr fontId="8"/>
  </si>
  <si>
    <t>地域通所介護２４・人欠・虐防・業未・時減</t>
    <rPh sb="18" eb="19">
      <t>ジ</t>
    </rPh>
    <rPh sb="19" eb="20">
      <t>ゲン</t>
    </rPh>
    <phoneticPr fontId="8"/>
  </si>
  <si>
    <t>地域通所介護２５・人欠・虐防・業未・時減</t>
    <rPh sb="18" eb="19">
      <t>ジ</t>
    </rPh>
    <rPh sb="19" eb="20">
      <t>ゲン</t>
    </rPh>
    <phoneticPr fontId="8"/>
  </si>
  <si>
    <t>認知症通所介護Ⅰⅰ２１・業未・時減</t>
    <rPh sb="15" eb="16">
      <t>ジ</t>
    </rPh>
    <rPh sb="16" eb="17">
      <t>ゲン</t>
    </rPh>
    <phoneticPr fontId="8"/>
  </si>
  <si>
    <t>認知症通所介護Ⅰⅰ２２・業未・時減</t>
    <rPh sb="15" eb="16">
      <t>ジ</t>
    </rPh>
    <rPh sb="16" eb="17">
      <t>ゲン</t>
    </rPh>
    <phoneticPr fontId="8"/>
  </si>
  <si>
    <t>認知症通所介護Ⅰⅰ２３・業未・時減</t>
    <rPh sb="15" eb="16">
      <t>ジ</t>
    </rPh>
    <rPh sb="16" eb="17">
      <t>ゲン</t>
    </rPh>
    <phoneticPr fontId="8"/>
  </si>
  <si>
    <t>認知症通所介護Ⅰⅰ２４・業未・時減</t>
    <rPh sb="15" eb="16">
      <t>ジ</t>
    </rPh>
    <rPh sb="16" eb="17">
      <t>ゲン</t>
    </rPh>
    <phoneticPr fontId="8"/>
  </si>
  <si>
    <t>認知症通所介護Ⅰⅰ２５・業未・時減</t>
    <rPh sb="15" eb="16">
      <t>ジ</t>
    </rPh>
    <rPh sb="16" eb="17">
      <t>ゲン</t>
    </rPh>
    <phoneticPr fontId="8"/>
  </si>
  <si>
    <t>認知症通所介護Ⅰⅰ２１・虐防・時減</t>
    <rPh sb="12" eb="14">
      <t>ギャクボウ</t>
    </rPh>
    <rPh sb="15" eb="16">
      <t>ジ</t>
    </rPh>
    <rPh sb="16" eb="17">
      <t>ゲン</t>
    </rPh>
    <phoneticPr fontId="8"/>
  </si>
  <si>
    <t>認知症通所介護Ⅰⅰ２２・虐防・時減</t>
    <rPh sb="15" eb="16">
      <t>ジ</t>
    </rPh>
    <rPh sb="16" eb="17">
      <t>ゲン</t>
    </rPh>
    <phoneticPr fontId="8"/>
  </si>
  <si>
    <t>認知症通所介護Ⅰⅰ２３・虐防・時減</t>
    <rPh sb="15" eb="16">
      <t>ジ</t>
    </rPh>
    <rPh sb="16" eb="17">
      <t>ゲン</t>
    </rPh>
    <phoneticPr fontId="8"/>
  </si>
  <si>
    <t>認知症通所介護Ⅰⅰ２４・虐防・時減</t>
    <rPh sb="15" eb="16">
      <t>ジ</t>
    </rPh>
    <rPh sb="16" eb="17">
      <t>ゲン</t>
    </rPh>
    <phoneticPr fontId="8"/>
  </si>
  <si>
    <t>認知症通所介護Ⅰⅰ２５・虐防・時減</t>
    <rPh sb="15" eb="16">
      <t>ジ</t>
    </rPh>
    <rPh sb="16" eb="17">
      <t>ゲン</t>
    </rPh>
    <phoneticPr fontId="8"/>
  </si>
  <si>
    <t>認知症通所介護Ⅰⅰ２１・虐防・業未・時減</t>
    <rPh sb="12" eb="14">
      <t>ギャクボウ</t>
    </rPh>
    <rPh sb="18" eb="19">
      <t>ジ</t>
    </rPh>
    <rPh sb="19" eb="20">
      <t>ゲン</t>
    </rPh>
    <phoneticPr fontId="8"/>
  </si>
  <si>
    <t>認知症通所介護Ⅰⅰ２２・虐防・業未・時減</t>
    <rPh sb="18" eb="19">
      <t>ジ</t>
    </rPh>
    <rPh sb="19" eb="20">
      <t>ゲン</t>
    </rPh>
    <phoneticPr fontId="8"/>
  </si>
  <si>
    <t>認知症通所介護Ⅰⅰ２３・虐防・業未・時減</t>
    <rPh sb="18" eb="19">
      <t>ジ</t>
    </rPh>
    <rPh sb="19" eb="20">
      <t>ゲン</t>
    </rPh>
    <phoneticPr fontId="8"/>
  </si>
  <si>
    <t>認知症通所介護Ⅰⅰ２４・虐防・業未・時減</t>
    <rPh sb="18" eb="19">
      <t>ジ</t>
    </rPh>
    <rPh sb="19" eb="20">
      <t>ゲン</t>
    </rPh>
    <phoneticPr fontId="8"/>
  </si>
  <si>
    <t>認知症通所介護Ⅰⅰ２５・虐防・業未・時減</t>
    <rPh sb="18" eb="19">
      <t>ジ</t>
    </rPh>
    <rPh sb="19" eb="20">
      <t>ゲン</t>
    </rPh>
    <phoneticPr fontId="8"/>
  </si>
  <si>
    <t>認知症通所介護Ⅰⅱ２１・業未・時減</t>
    <rPh sb="15" eb="16">
      <t>ジ</t>
    </rPh>
    <rPh sb="16" eb="17">
      <t>ゲン</t>
    </rPh>
    <phoneticPr fontId="8"/>
  </si>
  <si>
    <t>認知症通所介護Ⅰⅱ２２・業未・時減</t>
    <rPh sb="15" eb="16">
      <t>ジ</t>
    </rPh>
    <rPh sb="16" eb="17">
      <t>ゲン</t>
    </rPh>
    <phoneticPr fontId="8"/>
  </si>
  <si>
    <t>認知症通所介護Ⅰⅱ２３・業未・時減</t>
    <rPh sb="15" eb="16">
      <t>ジ</t>
    </rPh>
    <rPh sb="16" eb="17">
      <t>ゲン</t>
    </rPh>
    <phoneticPr fontId="8"/>
  </si>
  <si>
    <t>認知症通所介護Ⅰⅱ２４・業未・時減</t>
    <rPh sb="15" eb="16">
      <t>ジ</t>
    </rPh>
    <rPh sb="16" eb="17">
      <t>ゲン</t>
    </rPh>
    <phoneticPr fontId="8"/>
  </si>
  <si>
    <t>認知症通所介護Ⅰⅱ２５・業未・時減</t>
    <rPh sb="15" eb="16">
      <t>ジ</t>
    </rPh>
    <rPh sb="16" eb="17">
      <t>ゲン</t>
    </rPh>
    <phoneticPr fontId="8"/>
  </si>
  <si>
    <t>認知症通所介護Ⅰⅱ２１・虐防・時減</t>
    <rPh sb="12" eb="14">
      <t>ギャクボウ</t>
    </rPh>
    <rPh sb="15" eb="16">
      <t>ジ</t>
    </rPh>
    <rPh sb="16" eb="17">
      <t>ゲン</t>
    </rPh>
    <phoneticPr fontId="8"/>
  </si>
  <si>
    <t>認知症通所介護Ⅰⅱ２２・虐防・時減</t>
    <rPh sb="15" eb="16">
      <t>ジ</t>
    </rPh>
    <rPh sb="16" eb="17">
      <t>ゲン</t>
    </rPh>
    <phoneticPr fontId="8"/>
  </si>
  <si>
    <t>認知症通所介護Ⅰⅱ２３・虐防・時減</t>
    <rPh sb="15" eb="16">
      <t>ジ</t>
    </rPh>
    <rPh sb="16" eb="17">
      <t>ゲン</t>
    </rPh>
    <phoneticPr fontId="8"/>
  </si>
  <si>
    <t>認知症通所介護Ⅰⅱ２４・虐防・時減</t>
    <rPh sb="15" eb="16">
      <t>ジ</t>
    </rPh>
    <rPh sb="16" eb="17">
      <t>ゲン</t>
    </rPh>
    <phoneticPr fontId="8"/>
  </si>
  <si>
    <t>認知症通所介護Ⅰⅱ２５・虐防・時減</t>
    <rPh sb="15" eb="16">
      <t>ジ</t>
    </rPh>
    <rPh sb="16" eb="17">
      <t>ゲン</t>
    </rPh>
    <phoneticPr fontId="8"/>
  </si>
  <si>
    <t>認知症通所介護Ⅰⅱ２１・虐防・業未・時減</t>
    <rPh sb="12" eb="14">
      <t>ギャクボウ</t>
    </rPh>
    <rPh sb="18" eb="19">
      <t>ジ</t>
    </rPh>
    <rPh sb="19" eb="20">
      <t>ゲン</t>
    </rPh>
    <phoneticPr fontId="8"/>
  </si>
  <si>
    <t>認知症通所介護Ⅰⅱ２２・虐防・業未・時減</t>
    <rPh sb="18" eb="19">
      <t>ジ</t>
    </rPh>
    <rPh sb="19" eb="20">
      <t>ゲン</t>
    </rPh>
    <phoneticPr fontId="8"/>
  </si>
  <si>
    <t>認知症通所介護Ⅰⅱ２３・虐防・業未・時減</t>
    <rPh sb="18" eb="19">
      <t>ジ</t>
    </rPh>
    <rPh sb="19" eb="20">
      <t>ゲン</t>
    </rPh>
    <phoneticPr fontId="8"/>
  </si>
  <si>
    <t>認知症通所介護Ⅰⅱ２４・虐防・業未・時減</t>
    <rPh sb="18" eb="19">
      <t>ジ</t>
    </rPh>
    <rPh sb="19" eb="20">
      <t>ゲン</t>
    </rPh>
    <phoneticPr fontId="8"/>
  </si>
  <si>
    <t>認知症通所介護Ⅰⅱ２５・虐防・業未・時減</t>
    <rPh sb="18" eb="19">
      <t>ジ</t>
    </rPh>
    <rPh sb="19" eb="20">
      <t>ゲン</t>
    </rPh>
    <phoneticPr fontId="8"/>
  </si>
  <si>
    <t>認知症通所介護Ⅱ２１・業未・時減</t>
    <rPh sb="14" eb="15">
      <t>ジ</t>
    </rPh>
    <rPh sb="15" eb="16">
      <t>ゲン</t>
    </rPh>
    <phoneticPr fontId="8"/>
  </si>
  <si>
    <t>認知症通所介護Ⅱ２２・業未・時減</t>
    <rPh sb="14" eb="15">
      <t>ジ</t>
    </rPh>
    <rPh sb="15" eb="16">
      <t>ゲン</t>
    </rPh>
    <phoneticPr fontId="8"/>
  </si>
  <si>
    <t>認知症通所介護Ⅱ２３・業未・時減</t>
    <rPh sb="14" eb="15">
      <t>ジ</t>
    </rPh>
    <rPh sb="15" eb="16">
      <t>ゲン</t>
    </rPh>
    <phoneticPr fontId="8"/>
  </si>
  <si>
    <t>認知症通所介護Ⅱ２４・業未・時減</t>
    <rPh sb="14" eb="15">
      <t>ジ</t>
    </rPh>
    <rPh sb="15" eb="16">
      <t>ゲン</t>
    </rPh>
    <phoneticPr fontId="8"/>
  </si>
  <si>
    <t>認知症通所介護Ⅱ２５・業未・時減</t>
    <rPh sb="14" eb="15">
      <t>ジ</t>
    </rPh>
    <rPh sb="15" eb="16">
      <t>ゲン</t>
    </rPh>
    <phoneticPr fontId="8"/>
  </si>
  <si>
    <t>認知症通所介護Ⅱ２１・虐防・時減</t>
    <rPh sb="11" eb="13">
      <t>ギャクボウ</t>
    </rPh>
    <rPh sb="14" eb="15">
      <t>ジ</t>
    </rPh>
    <rPh sb="15" eb="16">
      <t>ゲン</t>
    </rPh>
    <phoneticPr fontId="8"/>
  </si>
  <si>
    <t>認知症通所介護Ⅱ２２・虐防・時減</t>
    <rPh sb="14" eb="15">
      <t>ジ</t>
    </rPh>
    <rPh sb="15" eb="16">
      <t>ゲン</t>
    </rPh>
    <phoneticPr fontId="8"/>
  </si>
  <si>
    <t>認知症通所介護Ⅱ２３・虐防・時減</t>
    <rPh sb="14" eb="15">
      <t>ジ</t>
    </rPh>
    <rPh sb="15" eb="16">
      <t>ゲン</t>
    </rPh>
    <phoneticPr fontId="8"/>
  </si>
  <si>
    <t>認知症通所介護Ⅱ２４・虐防・時減</t>
    <rPh sb="14" eb="15">
      <t>ジ</t>
    </rPh>
    <rPh sb="15" eb="16">
      <t>ゲン</t>
    </rPh>
    <phoneticPr fontId="8"/>
  </si>
  <si>
    <t>認知症通所介護Ⅱ２５・虐防・時減</t>
    <rPh sb="14" eb="15">
      <t>ジ</t>
    </rPh>
    <rPh sb="15" eb="16">
      <t>ゲン</t>
    </rPh>
    <phoneticPr fontId="8"/>
  </si>
  <si>
    <t>認知症通所介護Ⅱ２１・虐防・業未・時減</t>
    <rPh sb="11" eb="13">
      <t>ギャクボウ</t>
    </rPh>
    <rPh sb="17" eb="18">
      <t>ジ</t>
    </rPh>
    <rPh sb="18" eb="19">
      <t>ゲン</t>
    </rPh>
    <phoneticPr fontId="8"/>
  </si>
  <si>
    <t>認知症通所介護Ⅱ２２・虐防・業未・時減</t>
    <rPh sb="17" eb="18">
      <t>ジ</t>
    </rPh>
    <rPh sb="18" eb="19">
      <t>ゲン</t>
    </rPh>
    <phoneticPr fontId="8"/>
  </si>
  <si>
    <t>認知症通所介護Ⅱ２３・虐防・業未・時減</t>
    <rPh sb="17" eb="18">
      <t>ジ</t>
    </rPh>
    <rPh sb="18" eb="19">
      <t>ゲン</t>
    </rPh>
    <phoneticPr fontId="8"/>
  </si>
  <si>
    <t>認知症通所介護Ⅱ２４・虐防・業未・時減</t>
    <rPh sb="17" eb="18">
      <t>ジ</t>
    </rPh>
    <rPh sb="18" eb="19">
      <t>ゲン</t>
    </rPh>
    <phoneticPr fontId="8"/>
  </si>
  <si>
    <t>認知症通所介護Ⅱ２５・虐防・業未・時減</t>
    <rPh sb="17" eb="18">
      <t>ジ</t>
    </rPh>
    <rPh sb="18" eb="19">
      <t>ゲン</t>
    </rPh>
    <phoneticPr fontId="8"/>
  </si>
  <si>
    <t>(一)３時間以上
４時間未満</t>
    <rPh sb="1" eb="2">
      <t>イチ</t>
    </rPh>
    <rPh sb="3" eb="6">
      <t>３ジカン</t>
    </rPh>
    <rPh sb="6" eb="8">
      <t>イジョウ</t>
    </rPh>
    <rPh sb="10" eb="12">
      <t>ジカン</t>
    </rPh>
    <rPh sb="12" eb="14">
      <t>ミマン</t>
    </rPh>
    <phoneticPr fontId="8"/>
  </si>
  <si>
    <t>(二)４時間以上
５時間未満</t>
    <rPh sb="1" eb="2">
      <t>２</t>
    </rPh>
    <rPh sb="4" eb="6">
      <t>ジカン</t>
    </rPh>
    <rPh sb="6" eb="8">
      <t>イジョウ</t>
    </rPh>
    <rPh sb="10" eb="12">
      <t>ジカン</t>
    </rPh>
    <rPh sb="12" eb="14">
      <t>ミマン</t>
    </rPh>
    <phoneticPr fontId="8"/>
  </si>
  <si>
    <t>(三)５時間以上
６時間未満</t>
    <rPh sb="1" eb="2">
      <t>３</t>
    </rPh>
    <rPh sb="4" eb="8">
      <t>ジカンイジョウ</t>
    </rPh>
    <rPh sb="10" eb="12">
      <t>ジカン</t>
    </rPh>
    <rPh sb="12" eb="14">
      <t>ミマン</t>
    </rPh>
    <phoneticPr fontId="8"/>
  </si>
  <si>
    <t>(四)６時間以上
７時間未満</t>
    <rPh sb="1" eb="2">
      <t>４</t>
    </rPh>
    <rPh sb="4" eb="8">
      <t>ジカンイジョウ</t>
    </rPh>
    <rPh sb="10" eb="12">
      <t>ジカン</t>
    </rPh>
    <rPh sb="12" eb="14">
      <t>ミマン</t>
    </rPh>
    <phoneticPr fontId="8"/>
  </si>
  <si>
    <t>(五)７時間以上
８時間未満</t>
    <rPh sb="1" eb="2">
      <t>５</t>
    </rPh>
    <phoneticPr fontId="8"/>
  </si>
  <si>
    <t>(六)８時間以上
９時間未満</t>
    <rPh sb="1" eb="2">
      <t>６</t>
    </rPh>
    <phoneticPr fontId="8"/>
  </si>
  <si>
    <t>認知通所介護Ⅰⅰ２１・定超・業未・時減</t>
    <rPh sb="17" eb="18">
      <t>ジ</t>
    </rPh>
    <rPh sb="18" eb="19">
      <t>ゲン</t>
    </rPh>
    <phoneticPr fontId="8"/>
  </si>
  <si>
    <t>認知通所介護Ⅰⅰ２２・定超・業未・時減</t>
    <rPh sb="17" eb="18">
      <t>ジ</t>
    </rPh>
    <rPh sb="18" eb="19">
      <t>ゲン</t>
    </rPh>
    <phoneticPr fontId="8"/>
  </si>
  <si>
    <t>認知通所介護Ⅰⅰ２３・定超・業未・時減</t>
    <rPh sb="17" eb="18">
      <t>ジ</t>
    </rPh>
    <rPh sb="18" eb="19">
      <t>ゲン</t>
    </rPh>
    <phoneticPr fontId="8"/>
  </si>
  <si>
    <t>認知通所介護Ⅰⅰ２４・定超・業未・時減</t>
    <rPh sb="0" eb="19">
      <t>ジゲン</t>
    </rPh>
    <phoneticPr fontId="8"/>
  </si>
  <si>
    <t>認知通所介護Ⅰⅰ２５・定超・業未・時減</t>
    <rPh sb="17" eb="18">
      <t>ジ</t>
    </rPh>
    <rPh sb="18" eb="19">
      <t>ゲン</t>
    </rPh>
    <phoneticPr fontId="8"/>
  </si>
  <si>
    <t>認知通所介護Ⅰⅰ２１・定超・虐防・時減</t>
    <rPh sb="17" eb="18">
      <t>ジ</t>
    </rPh>
    <rPh sb="18" eb="19">
      <t>ゲン</t>
    </rPh>
    <phoneticPr fontId="8"/>
  </si>
  <si>
    <t>認知通所介護Ⅰⅰ２２・定超・虐防・時減</t>
    <rPh sb="0" eb="19">
      <t>ジゲン</t>
    </rPh>
    <phoneticPr fontId="8"/>
  </si>
  <si>
    <t>認知通所介護Ⅰⅰ２３・定超・虐防・時減</t>
    <rPh sb="17" eb="18">
      <t>ジ</t>
    </rPh>
    <rPh sb="18" eb="19">
      <t>ゲン</t>
    </rPh>
    <phoneticPr fontId="8"/>
  </si>
  <si>
    <t>認知通所介護Ⅰⅰ２４・定超・虐防・時減</t>
    <rPh sb="17" eb="18">
      <t>ジ</t>
    </rPh>
    <rPh sb="18" eb="19">
      <t>ゲン</t>
    </rPh>
    <phoneticPr fontId="8"/>
  </si>
  <si>
    <t>認知通所介護Ⅰⅰ２５・定超・虐防・時減</t>
    <rPh sb="17" eb="18">
      <t>ジ</t>
    </rPh>
    <rPh sb="18" eb="19">
      <t>ゲン</t>
    </rPh>
    <phoneticPr fontId="8"/>
  </si>
  <si>
    <t>認知通所介護Ⅰⅰ２１・定超・虐防・業未・時減</t>
    <rPh sb="20" eb="21">
      <t>ジ</t>
    </rPh>
    <rPh sb="21" eb="22">
      <t>ゲン</t>
    </rPh>
    <phoneticPr fontId="8"/>
  </si>
  <si>
    <t>認知通所介護Ⅰⅰ２２・定超・虐防・業未・時減</t>
    <rPh sb="20" eb="21">
      <t>ジ</t>
    </rPh>
    <rPh sb="21" eb="22">
      <t>ゲン</t>
    </rPh>
    <phoneticPr fontId="8"/>
  </si>
  <si>
    <t>認知通所介護Ⅰⅰ２３・定超・虐防・業未・時減</t>
    <rPh sb="20" eb="21">
      <t>ジ</t>
    </rPh>
    <rPh sb="21" eb="22">
      <t>ゲン</t>
    </rPh>
    <phoneticPr fontId="8"/>
  </si>
  <si>
    <t>認知通所介護Ⅰⅰ２４・定超・虐防・業未・時減</t>
    <rPh sb="20" eb="21">
      <t>ジ</t>
    </rPh>
    <rPh sb="21" eb="22">
      <t>ゲン</t>
    </rPh>
    <phoneticPr fontId="8"/>
  </si>
  <si>
    <t>認知通所介護Ⅰⅰ２５・定超・虐防・業未・時減</t>
    <rPh sb="20" eb="21">
      <t>ジ</t>
    </rPh>
    <rPh sb="21" eb="22">
      <t>ゲン</t>
    </rPh>
    <phoneticPr fontId="8"/>
  </si>
  <si>
    <t>認知通所介護Ⅰⅱ２１・定超・業未・時減</t>
    <rPh sb="17" eb="18">
      <t>ジ</t>
    </rPh>
    <rPh sb="18" eb="19">
      <t>ゲン</t>
    </rPh>
    <phoneticPr fontId="8"/>
  </si>
  <si>
    <t>認知通所介護Ⅰⅱ２２・定超・業未・時減</t>
    <rPh sb="17" eb="18">
      <t>ジ</t>
    </rPh>
    <rPh sb="18" eb="19">
      <t>ゲン</t>
    </rPh>
    <phoneticPr fontId="8"/>
  </si>
  <si>
    <t>認知通所介護Ⅰⅱ２３・定超・業未・時減</t>
    <rPh sb="17" eb="18">
      <t>ジ</t>
    </rPh>
    <rPh sb="18" eb="19">
      <t>ゲン</t>
    </rPh>
    <phoneticPr fontId="8"/>
  </si>
  <si>
    <t>認知通所介護Ⅰⅱ２４・定超・業未・時減</t>
    <rPh sb="0" eb="19">
      <t>ジゲン</t>
    </rPh>
    <phoneticPr fontId="8"/>
  </si>
  <si>
    <t>認知通所介護Ⅰⅱ２５・定超・業未・時減</t>
    <rPh sb="17" eb="18">
      <t>ジ</t>
    </rPh>
    <rPh sb="18" eb="19">
      <t>ゲン</t>
    </rPh>
    <phoneticPr fontId="8"/>
  </si>
  <si>
    <t>認知通所介護Ⅰⅱ２１・定超・虐防・時減</t>
    <rPh sb="17" eb="18">
      <t>ジ</t>
    </rPh>
    <rPh sb="18" eb="19">
      <t>ゲン</t>
    </rPh>
    <phoneticPr fontId="8"/>
  </si>
  <si>
    <t>認知通所介護Ⅰⅱ２２・定超・虐防・時減</t>
    <rPh sb="0" eb="19">
      <t>ジゲン</t>
    </rPh>
    <phoneticPr fontId="8"/>
  </si>
  <si>
    <t>認知通所介護Ⅰⅱ２３・定超・虐防・時減</t>
    <rPh sb="17" eb="18">
      <t>ジ</t>
    </rPh>
    <rPh sb="18" eb="19">
      <t>ゲン</t>
    </rPh>
    <phoneticPr fontId="8"/>
  </si>
  <si>
    <t>認知通所介護Ⅰⅱ２４・定超・虐防・時減</t>
    <rPh sb="17" eb="18">
      <t>ジ</t>
    </rPh>
    <rPh sb="18" eb="19">
      <t>ゲン</t>
    </rPh>
    <phoneticPr fontId="8"/>
  </si>
  <si>
    <t>認知通所介護Ⅰⅱ２５・定超・虐防・時減</t>
    <rPh sb="17" eb="18">
      <t>ジ</t>
    </rPh>
    <rPh sb="18" eb="19">
      <t>ゲン</t>
    </rPh>
    <phoneticPr fontId="8"/>
  </si>
  <si>
    <t>認知通所介護Ⅰⅱ２１・定超・虐防・業未・時減</t>
    <rPh sb="20" eb="21">
      <t>ジ</t>
    </rPh>
    <rPh sb="21" eb="22">
      <t>ゲン</t>
    </rPh>
    <phoneticPr fontId="8"/>
  </si>
  <si>
    <t>認知通所介護Ⅰⅱ２２・定超・虐防・業未・時減</t>
    <rPh sb="20" eb="21">
      <t>ジ</t>
    </rPh>
    <rPh sb="21" eb="22">
      <t>ゲン</t>
    </rPh>
    <phoneticPr fontId="8"/>
  </si>
  <si>
    <t>認知通所介護Ⅰⅱ２３・定超・虐防・業未・時減</t>
    <rPh sb="20" eb="21">
      <t>ジ</t>
    </rPh>
    <rPh sb="21" eb="22">
      <t>ゲン</t>
    </rPh>
    <phoneticPr fontId="8"/>
  </si>
  <si>
    <t>認知通所介護Ⅰⅱ２４・定超・虐防・業未・時減</t>
    <rPh sb="20" eb="21">
      <t>ジ</t>
    </rPh>
    <rPh sb="21" eb="22">
      <t>ゲン</t>
    </rPh>
    <phoneticPr fontId="8"/>
  </si>
  <si>
    <t>認知通所介護Ⅰⅱ２５・定超・虐防・業未・時減</t>
    <rPh sb="20" eb="21">
      <t>ジ</t>
    </rPh>
    <rPh sb="21" eb="22">
      <t>ゲン</t>
    </rPh>
    <phoneticPr fontId="8"/>
  </si>
  <si>
    <t>認知通所介護Ⅱ２１・定超・業未・時減</t>
    <rPh sb="16" eb="17">
      <t>ジ</t>
    </rPh>
    <rPh sb="17" eb="18">
      <t>ゲン</t>
    </rPh>
    <phoneticPr fontId="8"/>
  </si>
  <si>
    <t>認知通所介護Ⅱ２２・定超・業未・時減</t>
    <rPh sb="16" eb="17">
      <t>ジ</t>
    </rPh>
    <rPh sb="17" eb="18">
      <t>ゲン</t>
    </rPh>
    <phoneticPr fontId="8"/>
  </si>
  <si>
    <t>認知通所介護Ⅱ２３・定超・業未・時減</t>
    <rPh sb="16" eb="17">
      <t>ジ</t>
    </rPh>
    <rPh sb="17" eb="18">
      <t>ゲン</t>
    </rPh>
    <phoneticPr fontId="8"/>
  </si>
  <si>
    <t>認知通所介護Ⅱ２４・定超・業未・時減</t>
    <rPh sb="0" eb="18">
      <t>ジゲン</t>
    </rPh>
    <phoneticPr fontId="8"/>
  </si>
  <si>
    <t>認知通所介護Ⅱ２５・定超・業未・時減</t>
    <rPh sb="16" eb="17">
      <t>ジ</t>
    </rPh>
    <rPh sb="17" eb="18">
      <t>ゲン</t>
    </rPh>
    <phoneticPr fontId="8"/>
  </si>
  <si>
    <t>認知通所介護Ⅱ２１・定超・虐防・時減</t>
    <rPh sb="16" eb="17">
      <t>ジ</t>
    </rPh>
    <rPh sb="17" eb="18">
      <t>ゲン</t>
    </rPh>
    <phoneticPr fontId="8"/>
  </si>
  <si>
    <t>認知通所介護Ⅱ２２・定超・虐防・時減</t>
    <rPh sb="0" eb="18">
      <t>ジゲン</t>
    </rPh>
    <phoneticPr fontId="8"/>
  </si>
  <si>
    <t>認知通所介護Ⅱ２３・定超・虐防・時減</t>
    <rPh sb="16" eb="17">
      <t>ジ</t>
    </rPh>
    <rPh sb="17" eb="18">
      <t>ゲン</t>
    </rPh>
    <phoneticPr fontId="8"/>
  </si>
  <si>
    <t>認知通所介護Ⅱ２４・定超・虐防・時減</t>
    <rPh sb="16" eb="17">
      <t>ジ</t>
    </rPh>
    <rPh sb="17" eb="18">
      <t>ゲン</t>
    </rPh>
    <phoneticPr fontId="8"/>
  </si>
  <si>
    <t>認知通所介護Ⅱ２５・定超・虐防・時減</t>
    <rPh sb="16" eb="17">
      <t>ジ</t>
    </rPh>
    <rPh sb="17" eb="18">
      <t>ゲン</t>
    </rPh>
    <phoneticPr fontId="8"/>
  </si>
  <si>
    <t>認知通所介護Ⅱ２１・定超・虐防・業未・時減</t>
    <rPh sb="19" eb="20">
      <t>ジ</t>
    </rPh>
    <rPh sb="20" eb="21">
      <t>ゲン</t>
    </rPh>
    <phoneticPr fontId="8"/>
  </si>
  <si>
    <t>認知通所介護Ⅱ２２・定超・虐防・業未・時減</t>
    <rPh sb="19" eb="20">
      <t>ジ</t>
    </rPh>
    <rPh sb="20" eb="21">
      <t>ゲン</t>
    </rPh>
    <phoneticPr fontId="8"/>
  </si>
  <si>
    <t>認知通所介護Ⅱ２３・定超・虐防・業未・時減</t>
    <rPh sb="19" eb="20">
      <t>ジ</t>
    </rPh>
    <rPh sb="20" eb="21">
      <t>ゲン</t>
    </rPh>
    <phoneticPr fontId="8"/>
  </si>
  <si>
    <t>認知通所介護Ⅱ２４・定超・虐防・業未・時減</t>
    <rPh sb="19" eb="20">
      <t>ジ</t>
    </rPh>
    <rPh sb="20" eb="21">
      <t>ゲン</t>
    </rPh>
    <phoneticPr fontId="8"/>
  </si>
  <si>
    <t>認知通所介護Ⅱ２５・定超・虐防・業未・時減</t>
    <rPh sb="19" eb="20">
      <t>ジ</t>
    </rPh>
    <rPh sb="20" eb="21">
      <t>ゲン</t>
    </rPh>
    <phoneticPr fontId="8"/>
  </si>
  <si>
    <t>認知通所介護Ⅰⅰ２１・人欠・業未・時減</t>
    <rPh sb="17" eb="18">
      <t>ジ</t>
    </rPh>
    <rPh sb="18" eb="19">
      <t>ゲン</t>
    </rPh>
    <phoneticPr fontId="8"/>
  </si>
  <si>
    <t>認知通所介護Ⅰⅰ２２・人欠・業未・時減</t>
    <rPh sb="17" eb="18">
      <t>ジ</t>
    </rPh>
    <rPh sb="18" eb="19">
      <t>ゲン</t>
    </rPh>
    <phoneticPr fontId="8"/>
  </si>
  <si>
    <t>認知通所介護Ⅰⅰ２３・人欠・業未・時減</t>
    <rPh sb="17" eb="18">
      <t>ジ</t>
    </rPh>
    <rPh sb="18" eb="19">
      <t>ゲン</t>
    </rPh>
    <phoneticPr fontId="8"/>
  </si>
  <si>
    <t>認知通所介護Ⅰⅰ２４・人欠・業未・時減</t>
    <rPh sb="0" eb="19">
      <t>ジゲン</t>
    </rPh>
    <phoneticPr fontId="8"/>
  </si>
  <si>
    <t>認知通所介護Ⅰⅰ２５・人欠・業未・時減</t>
    <rPh sb="17" eb="18">
      <t>ジ</t>
    </rPh>
    <rPh sb="18" eb="19">
      <t>ゲン</t>
    </rPh>
    <phoneticPr fontId="8"/>
  </si>
  <si>
    <t>認知通所介護Ⅰⅰ２１・人欠・虐防・時減</t>
    <rPh sb="17" eb="18">
      <t>ジ</t>
    </rPh>
    <rPh sb="18" eb="19">
      <t>ゲン</t>
    </rPh>
    <phoneticPr fontId="8"/>
  </si>
  <si>
    <t>認知通所介護Ⅰⅰ２２・人欠・虐防・時減</t>
    <rPh sb="0" eb="19">
      <t>ジゲン</t>
    </rPh>
    <phoneticPr fontId="8"/>
  </si>
  <si>
    <t>認知通所介護Ⅰⅰ２３・人欠・虐防・時減</t>
    <rPh sb="17" eb="18">
      <t>ジ</t>
    </rPh>
    <rPh sb="18" eb="19">
      <t>ゲン</t>
    </rPh>
    <phoneticPr fontId="8"/>
  </si>
  <si>
    <t>認知通所介護Ⅰⅰ２４・人欠・虐防・時減</t>
    <rPh sb="17" eb="18">
      <t>ジ</t>
    </rPh>
    <rPh sb="18" eb="19">
      <t>ゲン</t>
    </rPh>
    <phoneticPr fontId="8"/>
  </si>
  <si>
    <t>認知通所介護Ⅰⅰ２５・人欠・虐防・時減</t>
    <rPh sb="17" eb="18">
      <t>ジ</t>
    </rPh>
    <rPh sb="18" eb="19">
      <t>ゲン</t>
    </rPh>
    <phoneticPr fontId="8"/>
  </si>
  <si>
    <t>認知通所介護Ⅰⅰ２１・人欠・虐防・業未・時減</t>
    <rPh sb="20" eb="21">
      <t>ジ</t>
    </rPh>
    <rPh sb="21" eb="22">
      <t>ゲン</t>
    </rPh>
    <phoneticPr fontId="8"/>
  </si>
  <si>
    <t>認知通所介護Ⅰⅰ２２・人欠・虐防・業未・時減</t>
    <rPh sb="20" eb="21">
      <t>ジ</t>
    </rPh>
    <rPh sb="21" eb="22">
      <t>ゲン</t>
    </rPh>
    <phoneticPr fontId="8"/>
  </si>
  <si>
    <t>認知通所介護Ⅰⅰ２３・人欠・虐防・業未・時減</t>
    <rPh sb="20" eb="21">
      <t>ジ</t>
    </rPh>
    <rPh sb="21" eb="22">
      <t>ゲン</t>
    </rPh>
    <phoneticPr fontId="8"/>
  </si>
  <si>
    <t>認知通所介護Ⅰⅰ２４・人欠・虐防・業未・時減</t>
    <rPh sb="20" eb="21">
      <t>ジ</t>
    </rPh>
    <rPh sb="21" eb="22">
      <t>ゲン</t>
    </rPh>
    <phoneticPr fontId="8"/>
  </si>
  <si>
    <t>認知通所介護Ⅰⅰ２５・人欠・虐防・業未・時減</t>
    <rPh sb="20" eb="21">
      <t>ジ</t>
    </rPh>
    <rPh sb="21" eb="22">
      <t>ゲン</t>
    </rPh>
    <phoneticPr fontId="8"/>
  </si>
  <si>
    <t>認知通所介護Ⅰⅱ２１・人欠・業未・時減</t>
    <rPh sb="17" eb="18">
      <t>ジ</t>
    </rPh>
    <rPh sb="18" eb="19">
      <t>ゲン</t>
    </rPh>
    <phoneticPr fontId="8"/>
  </si>
  <si>
    <t>認知通所介護Ⅰⅱ２２・人欠・業未・時減</t>
    <rPh sb="17" eb="18">
      <t>ジ</t>
    </rPh>
    <rPh sb="18" eb="19">
      <t>ゲン</t>
    </rPh>
    <phoneticPr fontId="8"/>
  </si>
  <si>
    <t>認知通所介護Ⅰⅱ２３・人欠・業未・時減</t>
    <rPh sb="17" eb="18">
      <t>ジ</t>
    </rPh>
    <rPh sb="18" eb="19">
      <t>ゲン</t>
    </rPh>
    <phoneticPr fontId="8"/>
  </si>
  <si>
    <t>認知通所介護Ⅰⅱ２４・人欠・業未・時減</t>
    <rPh sb="0" eb="19">
      <t>ジゲン</t>
    </rPh>
    <phoneticPr fontId="8"/>
  </si>
  <si>
    <t>認知通所介護Ⅰⅱ２５・人欠・業未・時減</t>
    <rPh sb="17" eb="18">
      <t>ジ</t>
    </rPh>
    <rPh sb="18" eb="19">
      <t>ゲン</t>
    </rPh>
    <phoneticPr fontId="8"/>
  </si>
  <si>
    <t>認知通所介護Ⅰⅱ２１・人欠・虐防・時減</t>
    <rPh sb="17" eb="18">
      <t>ジ</t>
    </rPh>
    <rPh sb="18" eb="19">
      <t>ゲン</t>
    </rPh>
    <phoneticPr fontId="8"/>
  </si>
  <si>
    <t>認知通所介護Ⅰⅱ２２・人欠・虐防・時減</t>
    <rPh sb="0" eb="19">
      <t>ジゲン</t>
    </rPh>
    <phoneticPr fontId="8"/>
  </si>
  <si>
    <t>認知通所介護Ⅰⅱ２３・人欠・虐防・時減</t>
    <rPh sb="17" eb="18">
      <t>ジ</t>
    </rPh>
    <rPh sb="18" eb="19">
      <t>ゲン</t>
    </rPh>
    <phoneticPr fontId="8"/>
  </si>
  <si>
    <t>認知通所介護Ⅰⅱ２４・人欠・虐防・時減</t>
    <rPh sb="17" eb="18">
      <t>ジ</t>
    </rPh>
    <rPh sb="18" eb="19">
      <t>ゲン</t>
    </rPh>
    <phoneticPr fontId="8"/>
  </si>
  <si>
    <t>認知通所介護Ⅰⅱ２５・人欠・虐防・時減</t>
    <rPh sb="17" eb="18">
      <t>ジ</t>
    </rPh>
    <rPh sb="18" eb="19">
      <t>ゲン</t>
    </rPh>
    <phoneticPr fontId="8"/>
  </si>
  <si>
    <t>認知通所介護Ⅰⅱ２１・人欠・虐防・業未・時減</t>
    <rPh sb="20" eb="21">
      <t>ジ</t>
    </rPh>
    <rPh sb="21" eb="22">
      <t>ゲン</t>
    </rPh>
    <phoneticPr fontId="8"/>
  </si>
  <si>
    <t>認知通所介護Ⅰⅱ２２・人欠・虐防・業未・時減</t>
    <rPh sb="20" eb="21">
      <t>ジ</t>
    </rPh>
    <rPh sb="21" eb="22">
      <t>ゲン</t>
    </rPh>
    <phoneticPr fontId="8"/>
  </si>
  <si>
    <t>認知通所介護Ⅰⅱ２３・人欠・虐防・業未・時減</t>
    <rPh sb="20" eb="21">
      <t>ジ</t>
    </rPh>
    <rPh sb="21" eb="22">
      <t>ゲン</t>
    </rPh>
    <phoneticPr fontId="8"/>
  </si>
  <si>
    <t>認知通所介護Ⅰⅱ２４・人欠・虐防・業未・時減</t>
    <rPh sb="20" eb="21">
      <t>ジ</t>
    </rPh>
    <rPh sb="21" eb="22">
      <t>ゲン</t>
    </rPh>
    <phoneticPr fontId="8"/>
  </si>
  <si>
    <t>認知通所介護Ⅰⅱ２５・人欠・虐防・業未・時減</t>
    <rPh sb="20" eb="21">
      <t>ジ</t>
    </rPh>
    <rPh sb="21" eb="22">
      <t>ゲン</t>
    </rPh>
    <phoneticPr fontId="8"/>
  </si>
  <si>
    <t>認知通所介護Ⅱ２１・人欠・業未・時減</t>
    <rPh sb="16" eb="17">
      <t>ジ</t>
    </rPh>
    <rPh sb="17" eb="18">
      <t>ゲン</t>
    </rPh>
    <phoneticPr fontId="8"/>
  </si>
  <si>
    <t>認知通所介護Ⅱ２２・人欠・業未・時減</t>
    <rPh sb="16" eb="17">
      <t>ジ</t>
    </rPh>
    <rPh sb="17" eb="18">
      <t>ゲン</t>
    </rPh>
    <phoneticPr fontId="8"/>
  </si>
  <si>
    <t>認知通所介護Ⅱ２３・人欠・業未・時減</t>
    <rPh sb="16" eb="17">
      <t>ジ</t>
    </rPh>
    <rPh sb="17" eb="18">
      <t>ゲン</t>
    </rPh>
    <phoneticPr fontId="8"/>
  </si>
  <si>
    <t>認知通所介護Ⅱ２４・人欠・業未・時減</t>
    <rPh sb="0" eb="18">
      <t>ジゲン</t>
    </rPh>
    <phoneticPr fontId="8"/>
  </si>
  <si>
    <t>認知通所介護Ⅱ２５・人欠・業未・時減</t>
    <rPh sb="16" eb="17">
      <t>ジ</t>
    </rPh>
    <rPh sb="17" eb="18">
      <t>ゲン</t>
    </rPh>
    <phoneticPr fontId="8"/>
  </si>
  <si>
    <t>認知通所介護Ⅱ２１・人欠・虐防・時減</t>
    <rPh sb="16" eb="17">
      <t>ジ</t>
    </rPh>
    <rPh sb="17" eb="18">
      <t>ゲン</t>
    </rPh>
    <phoneticPr fontId="8"/>
  </si>
  <si>
    <t>認知通所介護Ⅱ２２・人欠・虐防・時減</t>
    <rPh sb="0" eb="18">
      <t>ジゲン</t>
    </rPh>
    <phoneticPr fontId="8"/>
  </si>
  <si>
    <t>認知通所介護Ⅱ２３・人欠・虐防・時減</t>
    <rPh sb="16" eb="17">
      <t>ジ</t>
    </rPh>
    <rPh sb="17" eb="18">
      <t>ゲン</t>
    </rPh>
    <phoneticPr fontId="8"/>
  </si>
  <si>
    <t>認知通所介護Ⅱ２４・人欠・虐防・時減</t>
    <rPh sb="16" eb="17">
      <t>ジ</t>
    </rPh>
    <rPh sb="17" eb="18">
      <t>ゲン</t>
    </rPh>
    <phoneticPr fontId="8"/>
  </si>
  <si>
    <t>認知通所介護Ⅱ２５・人欠・虐防・時減</t>
    <rPh sb="16" eb="17">
      <t>ジ</t>
    </rPh>
    <rPh sb="17" eb="18">
      <t>ゲン</t>
    </rPh>
    <phoneticPr fontId="8"/>
  </si>
  <si>
    <t>認知通所介護Ⅱ２１・人欠・虐防・業未・時減</t>
    <rPh sb="19" eb="20">
      <t>ジ</t>
    </rPh>
    <rPh sb="20" eb="21">
      <t>ゲン</t>
    </rPh>
    <phoneticPr fontId="8"/>
  </si>
  <si>
    <t>認知通所介護Ⅱ２２・人欠・虐防・業未・時減</t>
    <rPh sb="19" eb="20">
      <t>ジ</t>
    </rPh>
    <rPh sb="20" eb="21">
      <t>ゲン</t>
    </rPh>
    <phoneticPr fontId="8"/>
  </si>
  <si>
    <t>認知通所介護Ⅱ２３・人欠・虐防・業未・時減</t>
    <rPh sb="19" eb="20">
      <t>ジ</t>
    </rPh>
    <rPh sb="20" eb="21">
      <t>ゲン</t>
    </rPh>
    <phoneticPr fontId="8"/>
  </si>
  <si>
    <t>認知通所介護Ⅱ２４・人欠・虐防・業未・時減</t>
    <rPh sb="19" eb="20">
      <t>ジ</t>
    </rPh>
    <rPh sb="20" eb="21">
      <t>ゲン</t>
    </rPh>
    <phoneticPr fontId="8"/>
  </si>
  <si>
    <t>認知通所介護Ⅱ２５・人欠・虐防・業未・時減</t>
    <rPh sb="19" eb="20">
      <t>ジ</t>
    </rPh>
    <rPh sb="20" eb="21">
      <t>ゲン</t>
    </rPh>
    <phoneticPr fontId="8"/>
  </si>
  <si>
    <t>注 ２時間以上
３時間未満</t>
    <phoneticPr fontId="8"/>
  </si>
  <si>
    <t>高齢者虐待防止措置未実施減算</t>
    <rPh sb="0" eb="14">
      <t>コウレイシャギャクタイボウシソチミジッシゲンサン</t>
    </rPh>
    <phoneticPr fontId="8"/>
  </si>
  <si>
    <t>減算</t>
    <rPh sb="0" eb="2">
      <t>ゲンサン</t>
    </rPh>
    <phoneticPr fontId="8"/>
  </si>
  <si>
    <t>業務継続計画未策定</t>
    <rPh sb="0" eb="9">
      <t>ギョウムケイゾクケイカクミサクテイ</t>
    </rPh>
    <phoneticPr fontId="8"/>
  </si>
  <si>
    <t>減算</t>
    <phoneticPr fontId="8"/>
  </si>
  <si>
    <t>予防認知通所介護Ⅰⅰ２１・業未・時減</t>
    <rPh sb="13" eb="15">
      <t>ギョウミ</t>
    </rPh>
    <rPh sb="16" eb="17">
      <t>ジ</t>
    </rPh>
    <rPh sb="17" eb="18">
      <t>ゲン</t>
    </rPh>
    <phoneticPr fontId="8"/>
  </si>
  <si>
    <t>予防認知通所介護Ⅰⅰ２２・業未・時減</t>
    <rPh sb="16" eb="17">
      <t>ジ</t>
    </rPh>
    <rPh sb="17" eb="18">
      <t>ゲン</t>
    </rPh>
    <phoneticPr fontId="8"/>
  </si>
  <si>
    <t>予防認知通所介護Ⅰⅰ２１・虐防・時減</t>
    <rPh sb="13" eb="15">
      <t>ギャクボウ</t>
    </rPh>
    <rPh sb="16" eb="17">
      <t>ジ</t>
    </rPh>
    <rPh sb="17" eb="18">
      <t>ゲン</t>
    </rPh>
    <phoneticPr fontId="8"/>
  </si>
  <si>
    <t>予防認知通所介護Ⅰⅰ２２・虐防・時減</t>
    <rPh sb="16" eb="17">
      <t>ジ</t>
    </rPh>
    <rPh sb="17" eb="18">
      <t>ゲン</t>
    </rPh>
    <phoneticPr fontId="8"/>
  </si>
  <si>
    <t>予防認知通所介護Ⅰⅰ２１・虐防・業未・時減</t>
    <rPh sb="16" eb="18">
      <t>ギョウミ</t>
    </rPh>
    <rPh sb="19" eb="20">
      <t>ジ</t>
    </rPh>
    <rPh sb="20" eb="21">
      <t>ゲン</t>
    </rPh>
    <phoneticPr fontId="8"/>
  </si>
  <si>
    <t>予防認知通所介護Ⅰⅰ２２・虐防・業未・時減</t>
    <rPh sb="19" eb="20">
      <t>ジ</t>
    </rPh>
    <rPh sb="20" eb="21">
      <t>ゲン</t>
    </rPh>
    <phoneticPr fontId="8"/>
  </si>
  <si>
    <t>予防認知通所介護Ⅰⅱ２１・業未・時減</t>
    <rPh sb="13" eb="15">
      <t>ギョウミ</t>
    </rPh>
    <rPh sb="16" eb="17">
      <t>ジ</t>
    </rPh>
    <rPh sb="17" eb="18">
      <t>ゲン</t>
    </rPh>
    <phoneticPr fontId="8"/>
  </si>
  <si>
    <t>予防認知通所介護Ⅰⅱ２２・業未・時減</t>
    <rPh sb="16" eb="17">
      <t>ジ</t>
    </rPh>
    <rPh sb="17" eb="18">
      <t>ゲン</t>
    </rPh>
    <phoneticPr fontId="8"/>
  </si>
  <si>
    <t>予防認知通所介護Ⅰⅱ２１・虐防・時減</t>
    <rPh sb="13" eb="15">
      <t>ギャクボウ</t>
    </rPh>
    <rPh sb="16" eb="17">
      <t>ジ</t>
    </rPh>
    <rPh sb="17" eb="18">
      <t>ゲン</t>
    </rPh>
    <phoneticPr fontId="8"/>
  </si>
  <si>
    <t>予防認知通所介護Ⅰⅱ２２・虐防・時減</t>
    <rPh sb="16" eb="17">
      <t>ジ</t>
    </rPh>
    <rPh sb="17" eb="18">
      <t>ゲン</t>
    </rPh>
    <phoneticPr fontId="8"/>
  </si>
  <si>
    <t>予防認知通所介護Ⅰⅱ２１・虐防・業未・時減</t>
    <rPh sb="16" eb="18">
      <t>ギョウミ</t>
    </rPh>
    <rPh sb="19" eb="20">
      <t>ジ</t>
    </rPh>
    <rPh sb="20" eb="21">
      <t>ゲン</t>
    </rPh>
    <phoneticPr fontId="8"/>
  </si>
  <si>
    <t>予防認知通所介護Ⅰⅱ２２・虐防・業未・時減</t>
    <rPh sb="19" eb="20">
      <t>ジ</t>
    </rPh>
    <rPh sb="20" eb="21">
      <t>ゲン</t>
    </rPh>
    <phoneticPr fontId="8"/>
  </si>
  <si>
    <t>予防認知通所介護Ⅱ２１・業未・時減</t>
    <rPh sb="12" eb="14">
      <t>ギョウミ</t>
    </rPh>
    <rPh sb="15" eb="16">
      <t>ジ</t>
    </rPh>
    <rPh sb="16" eb="17">
      <t>ゲン</t>
    </rPh>
    <phoneticPr fontId="8"/>
  </si>
  <si>
    <t>予防認知通所介護Ⅱ２２・業未・時減</t>
    <rPh sb="15" eb="16">
      <t>ジ</t>
    </rPh>
    <rPh sb="16" eb="17">
      <t>ゲン</t>
    </rPh>
    <phoneticPr fontId="8"/>
  </si>
  <si>
    <t>予防認知通所介護Ⅱ２１・虐防・時減</t>
    <rPh sb="12" eb="14">
      <t>ギャクボウ</t>
    </rPh>
    <rPh sb="15" eb="16">
      <t>ジ</t>
    </rPh>
    <rPh sb="16" eb="17">
      <t>ゲン</t>
    </rPh>
    <phoneticPr fontId="8"/>
  </si>
  <si>
    <t>予防認知通所介護Ⅱ２２・虐防・時減</t>
    <rPh sb="15" eb="16">
      <t>ジ</t>
    </rPh>
    <rPh sb="16" eb="17">
      <t>ゲン</t>
    </rPh>
    <phoneticPr fontId="8"/>
  </si>
  <si>
    <t>予防認知通所介護Ⅱ２１・虐防・業未・時減</t>
    <rPh sb="15" eb="17">
      <t>ギョウミ</t>
    </rPh>
    <rPh sb="18" eb="19">
      <t>ジ</t>
    </rPh>
    <rPh sb="19" eb="20">
      <t>ゲン</t>
    </rPh>
    <phoneticPr fontId="8"/>
  </si>
  <si>
    <t>予防認知通所介護Ⅱ２２・虐防・業未・時減</t>
    <rPh sb="18" eb="19">
      <t>ジ</t>
    </rPh>
    <rPh sb="19" eb="20">
      <t>ゲン</t>
    </rPh>
    <phoneticPr fontId="8"/>
  </si>
  <si>
    <t>(1)相談・診療を行う体制を常時確保し、緊急時に入院を受け入れる体制を確保している協力医療機関と連携している場合</t>
    <phoneticPr fontId="8"/>
  </si>
  <si>
    <t>業務継続計画未策定減算</t>
    <phoneticPr fontId="8"/>
  </si>
  <si>
    <t>高齢者虐待防止措置未実施減算</t>
    <phoneticPr fontId="8"/>
  </si>
  <si>
    <t>地域療養通所介護・業未</t>
    <rPh sb="2" eb="4">
      <t>リョウヨウ</t>
    </rPh>
    <rPh sb="6" eb="8">
      <t>カイゴ</t>
    </rPh>
    <phoneticPr fontId="8"/>
  </si>
  <si>
    <t>地域療養通所介護・業未・入浴無</t>
    <rPh sb="12" eb="14">
      <t>ニュウヨク</t>
    </rPh>
    <rPh sb="14" eb="15">
      <t>ム</t>
    </rPh>
    <phoneticPr fontId="8"/>
  </si>
  <si>
    <t>地域療養通所介護・業未・過少</t>
    <rPh sb="12" eb="14">
      <t>カショウ</t>
    </rPh>
    <phoneticPr fontId="8"/>
  </si>
  <si>
    <t>地域療養通所介護・業未・入浴無・過少</t>
    <rPh sb="12" eb="14">
      <t>ニュウヨク</t>
    </rPh>
    <rPh sb="14" eb="15">
      <t>ム</t>
    </rPh>
    <phoneticPr fontId="8"/>
  </si>
  <si>
    <t>地域療養通所介護・虐防</t>
    <rPh sb="2" eb="4">
      <t>リョウヨウ</t>
    </rPh>
    <rPh sb="6" eb="8">
      <t>カイゴ</t>
    </rPh>
    <phoneticPr fontId="8"/>
  </si>
  <si>
    <t>地域療養通所介護・虐防・入浴無</t>
    <rPh sb="12" eb="14">
      <t>ニュウヨク</t>
    </rPh>
    <rPh sb="14" eb="15">
      <t>ム</t>
    </rPh>
    <phoneticPr fontId="8"/>
  </si>
  <si>
    <t>地域療養通所介護・虐防・過少</t>
    <rPh sb="12" eb="14">
      <t>カショウ</t>
    </rPh>
    <phoneticPr fontId="8"/>
  </si>
  <si>
    <t>地域療養通所介護・虐防・入浴無・過少</t>
    <rPh sb="12" eb="14">
      <t>ニュウヨク</t>
    </rPh>
    <rPh sb="14" eb="15">
      <t>ム</t>
    </rPh>
    <phoneticPr fontId="8"/>
  </si>
  <si>
    <t>地域療養通所介護・虐防・業未</t>
    <rPh sb="2" eb="4">
      <t>リョウヨウ</t>
    </rPh>
    <rPh sb="6" eb="8">
      <t>カイゴ</t>
    </rPh>
    <phoneticPr fontId="8"/>
  </si>
  <si>
    <t>地域療養通所介護・虐防・業未・入浴無</t>
    <rPh sb="15" eb="17">
      <t>ニュウヨク</t>
    </rPh>
    <rPh sb="17" eb="18">
      <t>ム</t>
    </rPh>
    <phoneticPr fontId="8"/>
  </si>
  <si>
    <t>地域療養通所介護・虐防・業未・過少</t>
    <rPh sb="15" eb="17">
      <t>カショウ</t>
    </rPh>
    <phoneticPr fontId="8"/>
  </si>
  <si>
    <t>地域療養通所介護・虐防・業未・入浴無・過少</t>
    <rPh sb="15" eb="17">
      <t>ニュウヨク</t>
    </rPh>
    <rPh sb="17" eb="18">
      <t>ム</t>
    </rPh>
    <phoneticPr fontId="8"/>
  </si>
  <si>
    <t>地域療養通所介護・定超・業未</t>
    <rPh sb="2" eb="4">
      <t>リョウヨウ</t>
    </rPh>
    <rPh sb="6" eb="8">
      <t>カイゴ</t>
    </rPh>
    <phoneticPr fontId="8"/>
  </si>
  <si>
    <t>地域療養通所介護・定超・業未・入浴無</t>
    <rPh sb="15" eb="17">
      <t>ニュウヨク</t>
    </rPh>
    <rPh sb="17" eb="18">
      <t>ム</t>
    </rPh>
    <phoneticPr fontId="8"/>
  </si>
  <si>
    <t>地域療養通所介護・定超・業未・過少</t>
    <rPh sb="15" eb="17">
      <t>カショウ</t>
    </rPh>
    <phoneticPr fontId="8"/>
  </si>
  <si>
    <t>地域療養通所介護・定超・業未・入浴無・過少</t>
    <rPh sb="15" eb="17">
      <t>ニュウヨク</t>
    </rPh>
    <rPh sb="17" eb="18">
      <t>ム</t>
    </rPh>
    <phoneticPr fontId="8"/>
  </si>
  <si>
    <t>地域療養通所介護・定超・虐防</t>
    <rPh sb="2" eb="4">
      <t>リョウヨウ</t>
    </rPh>
    <rPh sb="6" eb="8">
      <t>カイゴ</t>
    </rPh>
    <phoneticPr fontId="8"/>
  </si>
  <si>
    <t>地域療養通所介護・定超・虐防・入浴無</t>
    <rPh sb="15" eb="17">
      <t>ニュウヨク</t>
    </rPh>
    <rPh sb="17" eb="18">
      <t>ム</t>
    </rPh>
    <phoneticPr fontId="8"/>
  </si>
  <si>
    <t>地域療養通所介護・定超・虐防・過少</t>
    <rPh sb="15" eb="17">
      <t>カショウ</t>
    </rPh>
    <phoneticPr fontId="8"/>
  </si>
  <si>
    <t>地域療養通所介護・定超・虐防・入浴無・過少</t>
    <rPh sb="15" eb="17">
      <t>ニュウヨク</t>
    </rPh>
    <rPh sb="17" eb="18">
      <t>ム</t>
    </rPh>
    <phoneticPr fontId="8"/>
  </si>
  <si>
    <t>地域療養通所介護・定超・虐防・業未</t>
    <rPh sb="2" eb="4">
      <t>リョウヨウ</t>
    </rPh>
    <rPh sb="6" eb="8">
      <t>カイゴ</t>
    </rPh>
    <phoneticPr fontId="8"/>
  </si>
  <si>
    <t>地域療養通所介護・定超・虐防・業未・入浴無</t>
    <rPh sb="0" eb="21">
      <t>ニュウヨクム</t>
    </rPh>
    <phoneticPr fontId="8"/>
  </si>
  <si>
    <t>地域療養通所介護・定超・虐防・業未・過少</t>
    <rPh sb="18" eb="20">
      <t>カショウ</t>
    </rPh>
    <phoneticPr fontId="8"/>
  </si>
  <si>
    <t>地域療養通所介護・定超・虐防・業未・入浴無・過少</t>
    <rPh sb="21" eb="23">
      <t>ニュウヨク</t>
    </rPh>
    <rPh sb="23" eb="24">
      <t>ム</t>
    </rPh>
    <phoneticPr fontId="8"/>
  </si>
  <si>
    <t>地域療養通所介護・定超・業未・日割</t>
    <rPh sb="2" eb="4">
      <t>リョウヨウ</t>
    </rPh>
    <rPh sb="6" eb="8">
      <t>カイゴ</t>
    </rPh>
    <phoneticPr fontId="8"/>
  </si>
  <si>
    <t>地域療養通所介護・定超・業未・過少・日割</t>
    <rPh sb="15" eb="17">
      <t>カショウ</t>
    </rPh>
    <phoneticPr fontId="8"/>
  </si>
  <si>
    <t>地域療養通所介護・定超・業未・入浴無・日割</t>
    <rPh sb="15" eb="17">
      <t>ニュウヨク</t>
    </rPh>
    <rPh sb="17" eb="18">
      <t>ム</t>
    </rPh>
    <phoneticPr fontId="8"/>
  </si>
  <si>
    <t>地域療養通所介護・定超・業未・入浴無・過少・日割</t>
    <rPh sb="15" eb="16">
      <t>ニュウ</t>
    </rPh>
    <rPh sb="17" eb="19">
      <t>ヒワリ</t>
    </rPh>
    <rPh sb="19" eb="20">
      <t>ヨク</t>
    </rPh>
    <rPh sb="20" eb="21">
      <t>ム</t>
    </rPh>
    <phoneticPr fontId="8"/>
  </si>
  <si>
    <t>地域療養通所介護・定超・虐防・日割</t>
    <rPh sb="2" eb="4">
      <t>リョウヨウ</t>
    </rPh>
    <rPh sb="6" eb="8">
      <t>カイゴ</t>
    </rPh>
    <phoneticPr fontId="8"/>
  </si>
  <si>
    <t>地域療養通所介護・定超・虐防・入浴無・日割</t>
    <rPh sb="15" eb="17">
      <t>ニュウヨク</t>
    </rPh>
    <rPh sb="17" eb="18">
      <t>ム</t>
    </rPh>
    <phoneticPr fontId="8"/>
  </si>
  <si>
    <t>地域療養通所介護・定超・虐防・過少・日割</t>
    <rPh sb="15" eb="17">
      <t>カショウ</t>
    </rPh>
    <phoneticPr fontId="8"/>
  </si>
  <si>
    <t>地域療養通所介護・定超・虐防・入浴無・過少・日割</t>
    <rPh sb="15" eb="17">
      <t>ニュウヨク</t>
    </rPh>
    <rPh sb="17" eb="18">
      <t>ム</t>
    </rPh>
    <phoneticPr fontId="8"/>
  </si>
  <si>
    <t>地域療養通所介護・定超・虐防・業未・日割</t>
    <rPh sb="2" eb="4">
      <t>リョウヨウ</t>
    </rPh>
    <rPh sb="6" eb="8">
      <t>カイゴ</t>
    </rPh>
    <phoneticPr fontId="8"/>
  </si>
  <si>
    <t>地域療養通所介護・定超・虐防・業未・入浴無・日割</t>
    <rPh sb="0" eb="24">
      <t>ニュウヨクム</t>
    </rPh>
    <phoneticPr fontId="8"/>
  </si>
  <si>
    <t>地域療養通所介護・定超・虐防・業未・過少・日割</t>
    <rPh sb="18" eb="20">
      <t>カショウ</t>
    </rPh>
    <phoneticPr fontId="8"/>
  </si>
  <si>
    <t>地域療養通所介護・定超・虐防・業未・入浴無・過少・日割</t>
    <rPh sb="21" eb="23">
      <t>ニュウヨク</t>
    </rPh>
    <rPh sb="23" eb="24">
      <t>ム</t>
    </rPh>
    <phoneticPr fontId="8"/>
  </si>
  <si>
    <t>地域療養通所介護・人欠・業未</t>
    <rPh sb="2" eb="4">
      <t>リョウヨウ</t>
    </rPh>
    <rPh sb="6" eb="8">
      <t>カイゴ</t>
    </rPh>
    <phoneticPr fontId="8"/>
  </si>
  <si>
    <t>地域療養通所介護・人欠・業未・入浴無</t>
    <rPh sb="15" eb="17">
      <t>ニュウヨク</t>
    </rPh>
    <rPh sb="17" eb="18">
      <t>ム</t>
    </rPh>
    <phoneticPr fontId="8"/>
  </si>
  <si>
    <t>地域療養通所介護・人欠・業未・過少</t>
    <rPh sb="15" eb="17">
      <t>カショウ</t>
    </rPh>
    <phoneticPr fontId="8"/>
  </si>
  <si>
    <t>地域療養通所介護・人欠・業未・入浴無・過少</t>
    <rPh sb="15" eb="17">
      <t>ニュウヨク</t>
    </rPh>
    <rPh sb="17" eb="18">
      <t>ム</t>
    </rPh>
    <phoneticPr fontId="8"/>
  </si>
  <si>
    <t>地域療養通所介護・人欠・虐防</t>
    <rPh sb="2" eb="4">
      <t>リョウヨウ</t>
    </rPh>
    <rPh sb="6" eb="8">
      <t>カイゴ</t>
    </rPh>
    <phoneticPr fontId="8"/>
  </si>
  <si>
    <t>地域療養通所介護・人欠・虐防・入浴無</t>
    <rPh sb="15" eb="17">
      <t>ニュウヨク</t>
    </rPh>
    <rPh sb="17" eb="18">
      <t>ム</t>
    </rPh>
    <phoneticPr fontId="8"/>
  </si>
  <si>
    <t>地域療養通所介護・人欠・虐防・過少</t>
    <rPh sb="15" eb="17">
      <t>カショウ</t>
    </rPh>
    <phoneticPr fontId="8"/>
  </si>
  <si>
    <t>地域療養通所介護・人欠・虐防・入浴無・過少</t>
    <rPh sb="15" eb="17">
      <t>ニュウヨク</t>
    </rPh>
    <rPh sb="17" eb="18">
      <t>ム</t>
    </rPh>
    <phoneticPr fontId="8"/>
  </si>
  <si>
    <t>地域療養通所介護・人欠・虐防・業未</t>
    <rPh sb="2" eb="4">
      <t>リョウヨウ</t>
    </rPh>
    <rPh sb="6" eb="8">
      <t>カイゴ</t>
    </rPh>
    <phoneticPr fontId="8"/>
  </si>
  <si>
    <t>地域療養通所介護・人欠・虐防・業未・入浴無</t>
    <rPh sb="0" eb="21">
      <t>ニュウヨクム</t>
    </rPh>
    <phoneticPr fontId="8"/>
  </si>
  <si>
    <t>地域療養通所介護・人欠・虐防・業未・過少</t>
    <rPh sb="18" eb="20">
      <t>カショウ</t>
    </rPh>
    <phoneticPr fontId="8"/>
  </si>
  <si>
    <t>地域療養通所介護・人欠・虐防・業未・入浴無・過少</t>
    <rPh sb="21" eb="23">
      <t>ニュウヨク</t>
    </rPh>
    <rPh sb="23" eb="24">
      <t>ム</t>
    </rPh>
    <phoneticPr fontId="8"/>
  </si>
  <si>
    <t>地域療養通所介護・人欠・業未・日割</t>
    <rPh sb="2" eb="4">
      <t>リョウヨウ</t>
    </rPh>
    <rPh sb="6" eb="8">
      <t>カイゴ</t>
    </rPh>
    <phoneticPr fontId="8"/>
  </si>
  <si>
    <t>地域療養通所介護・人欠・業未・入浴無・日割</t>
    <rPh sb="15" eb="17">
      <t>ニュウヨク</t>
    </rPh>
    <rPh sb="17" eb="18">
      <t>ム</t>
    </rPh>
    <phoneticPr fontId="8"/>
  </si>
  <si>
    <t>地域療養通所介護・人欠・業未・過少・日割</t>
    <rPh sb="15" eb="17">
      <t>カショウ</t>
    </rPh>
    <phoneticPr fontId="8"/>
  </si>
  <si>
    <t>地域療養通所介護・人欠・業未・入浴無・過少・日割</t>
    <rPh sb="15" eb="16">
      <t>ニュウ</t>
    </rPh>
    <rPh sb="17" eb="19">
      <t>ヒワリ</t>
    </rPh>
    <rPh sb="19" eb="20">
      <t>ヨク</t>
    </rPh>
    <rPh sb="20" eb="21">
      <t>ム</t>
    </rPh>
    <phoneticPr fontId="8"/>
  </si>
  <si>
    <t>地域療養通所介護・人欠・虐防・日割</t>
    <rPh sb="2" eb="4">
      <t>リョウヨウ</t>
    </rPh>
    <rPh sb="6" eb="8">
      <t>カイゴ</t>
    </rPh>
    <phoneticPr fontId="8"/>
  </si>
  <si>
    <t>地域療養通所介護・人欠・虐防・入浴無・日割</t>
    <rPh sb="15" eb="17">
      <t>ニュウヨク</t>
    </rPh>
    <rPh sb="17" eb="18">
      <t>ム</t>
    </rPh>
    <phoneticPr fontId="8"/>
  </si>
  <si>
    <t>地域療養通所介護・人欠・虐防・過少・日割</t>
    <rPh sb="15" eb="17">
      <t>カショウ</t>
    </rPh>
    <phoneticPr fontId="8"/>
  </si>
  <si>
    <t>地域療養通所介護・人欠・虐防・入浴無・過少・日割</t>
    <rPh sb="15" eb="17">
      <t>ニュウヨク</t>
    </rPh>
    <rPh sb="17" eb="18">
      <t>ム</t>
    </rPh>
    <phoneticPr fontId="8"/>
  </si>
  <si>
    <t>地域療養通所介護・人欠・虐防・業未・日割</t>
    <rPh sb="2" eb="4">
      <t>リョウヨウ</t>
    </rPh>
    <rPh sb="6" eb="8">
      <t>カイゴ</t>
    </rPh>
    <phoneticPr fontId="8"/>
  </si>
  <si>
    <t>地域療養通所介護・人欠・虐防・業未・入浴無・日割</t>
    <rPh sb="0" eb="24">
      <t>ニュウヨクム</t>
    </rPh>
    <phoneticPr fontId="8"/>
  </si>
  <si>
    <t>地域療養通所介護・人欠・虐防・業未・過少・日割</t>
    <rPh sb="18" eb="20">
      <t>カショウ</t>
    </rPh>
    <phoneticPr fontId="8"/>
  </si>
  <si>
    <t>地域療養通所介護・人欠・虐防・業未・入浴無・過少・日割</t>
    <rPh sb="21" eb="23">
      <t>ニュウヨク</t>
    </rPh>
    <rPh sb="23" eb="24">
      <t>ム</t>
    </rPh>
    <phoneticPr fontId="8"/>
  </si>
  <si>
    <t>地域療養通所介護・業未・日割</t>
    <rPh sb="2" eb="4">
      <t>リョウヨウ</t>
    </rPh>
    <rPh sb="6" eb="8">
      <t>カイゴ</t>
    </rPh>
    <phoneticPr fontId="8"/>
  </si>
  <si>
    <t>地域療養通所介護・業未・入浴無・日割</t>
    <rPh sb="12" eb="14">
      <t>ニュウヨク</t>
    </rPh>
    <rPh sb="14" eb="15">
      <t>ム</t>
    </rPh>
    <phoneticPr fontId="8"/>
  </si>
  <si>
    <t>地域療養通所介護・業未・過少・日割</t>
    <rPh sb="12" eb="14">
      <t>カショウ</t>
    </rPh>
    <phoneticPr fontId="8"/>
  </si>
  <si>
    <t>地域療養通所介護・業未・入浴無・過少・日割</t>
    <rPh sb="12" eb="14">
      <t>ニュウヨク</t>
    </rPh>
    <rPh sb="14" eb="15">
      <t>ム</t>
    </rPh>
    <phoneticPr fontId="8"/>
  </si>
  <si>
    <t>地域療養通所介護・虐防・日割</t>
    <rPh sb="2" eb="4">
      <t>リョウヨウ</t>
    </rPh>
    <rPh sb="6" eb="8">
      <t>カイゴ</t>
    </rPh>
    <phoneticPr fontId="8"/>
  </si>
  <si>
    <t>地域療養通所介護・虐防・入浴無・日割</t>
    <rPh sb="12" eb="14">
      <t>ニュウヨク</t>
    </rPh>
    <rPh sb="14" eb="15">
      <t>ム</t>
    </rPh>
    <phoneticPr fontId="8"/>
  </si>
  <si>
    <t>地域療養通所介護・虐防・過少・日割</t>
    <rPh sb="12" eb="14">
      <t>カショウ</t>
    </rPh>
    <phoneticPr fontId="8"/>
  </si>
  <si>
    <t>地域療養通所介護・虐防・入浴無・過少・日割</t>
    <rPh sb="12" eb="14">
      <t>ニュウヨク</t>
    </rPh>
    <rPh sb="14" eb="15">
      <t>ム</t>
    </rPh>
    <phoneticPr fontId="8"/>
  </si>
  <si>
    <t>地域療養通所介護・虐防・業未・日割</t>
    <rPh sb="2" eb="4">
      <t>リョウヨウ</t>
    </rPh>
    <rPh sb="6" eb="8">
      <t>カイゴ</t>
    </rPh>
    <phoneticPr fontId="8"/>
  </si>
  <si>
    <t>地域療養通所介護・虐防・業未・入浴無・日割</t>
    <rPh sb="15" eb="17">
      <t>ニュウヨク</t>
    </rPh>
    <rPh sb="17" eb="18">
      <t>ム</t>
    </rPh>
    <phoneticPr fontId="8"/>
  </si>
  <si>
    <t>地域療養通所介護・虐防・業未・過少・日割</t>
    <rPh sb="15" eb="17">
      <t>カショウ</t>
    </rPh>
    <phoneticPr fontId="8"/>
  </si>
  <si>
    <t>地域療養通所介護・虐防・業未・入浴無・過少・日割</t>
    <rPh sb="15" eb="17">
      <t>ニュウヨク</t>
    </rPh>
    <rPh sb="17" eb="18">
      <t>ム</t>
    </rPh>
    <phoneticPr fontId="8"/>
  </si>
  <si>
    <t>ル 介護職員等処遇改善加算</t>
    <rPh sb="6" eb="7">
      <t>トウ</t>
    </rPh>
    <rPh sb="7" eb="9">
      <t>ショグウ</t>
    </rPh>
    <rPh sb="9" eb="11">
      <t>カイゼン</t>
    </rPh>
    <phoneticPr fontId="8"/>
  </si>
  <si>
    <t>ホ 介護職員等処遇改善加算</t>
    <rPh sb="7" eb="9">
      <t>ショグウ</t>
    </rPh>
    <rPh sb="9" eb="11">
      <t>カイゼン</t>
    </rPh>
    <phoneticPr fontId="8"/>
  </si>
  <si>
    <t>ニ 介護職員等処遇改善加算</t>
    <rPh sb="7" eb="9">
      <t>ショグウ</t>
    </rPh>
    <rPh sb="9" eb="11">
      <t>カイゼン</t>
    </rPh>
    <phoneticPr fontId="8"/>
  </si>
  <si>
    <t>タ 介護職員等処遇改善加算</t>
    <rPh sb="7" eb="9">
      <t>ショグウ</t>
    </rPh>
    <rPh sb="9" eb="11">
      <t>カイゼン</t>
    </rPh>
    <phoneticPr fontId="8"/>
  </si>
  <si>
    <t>186/1000</t>
    <phoneticPr fontId="8"/>
  </si>
  <si>
    <t>タ 介護職員等処遇改善加算</t>
    <rPh sb="6" eb="7">
      <t>トウ</t>
    </rPh>
    <rPh sb="7" eb="9">
      <t>ショグウ</t>
    </rPh>
    <rPh sb="8" eb="10">
      <t>カイゼン</t>
    </rPh>
    <phoneticPr fontId="8"/>
  </si>
  <si>
    <t>ツ　介護職員等処遇改善加算</t>
    <rPh sb="7" eb="9">
      <t>ショグウ</t>
    </rPh>
    <rPh sb="9" eb="11">
      <t>カイゼン</t>
    </rPh>
    <phoneticPr fontId="8"/>
  </si>
  <si>
    <t>ツ 介護職員等処遇改善加算</t>
    <rPh sb="7" eb="9">
      <t>ショグウ</t>
    </rPh>
    <rPh sb="9" eb="11">
      <t>カイゼン</t>
    </rPh>
    <phoneticPr fontId="8"/>
  </si>
  <si>
    <t>ヲ 介護職員等処遇改善加算</t>
    <rPh sb="7" eb="9">
      <t>ショグウ</t>
    </rPh>
    <rPh sb="9" eb="11">
      <t>カイゼン</t>
    </rPh>
    <phoneticPr fontId="8"/>
  </si>
  <si>
    <t>128/1000</t>
    <phoneticPr fontId="8"/>
  </si>
  <si>
    <t>コ 介護職員等処遇改善加算</t>
    <rPh sb="7" eb="9">
      <t>ショグウ</t>
    </rPh>
    <rPh sb="9" eb="11">
      <t>カイゼン</t>
    </rPh>
    <phoneticPr fontId="8"/>
  </si>
  <si>
    <t>ヰ 介護職員等処遇改善加算</t>
    <rPh sb="7" eb="9">
      <t>ショグウ</t>
    </rPh>
    <rPh sb="9" eb="11">
      <t>カイゼン</t>
    </rPh>
    <phoneticPr fontId="8"/>
  </si>
  <si>
    <t>レ　介護職員等処遇改善加算</t>
    <rPh sb="7" eb="9">
      <t>ショグウ</t>
    </rPh>
    <rPh sb="9" eb="11">
      <t>カイゼン</t>
    </rPh>
    <phoneticPr fontId="8"/>
  </si>
  <si>
    <t>レ　介護職員等処遇改善加算</t>
    <rPh sb="2" eb="4">
      <t>カイゴ</t>
    </rPh>
    <rPh sb="4" eb="6">
      <t>ショクイン</t>
    </rPh>
    <rPh sb="7" eb="9">
      <t>ショグウ</t>
    </rPh>
    <rPh sb="9" eb="11">
      <t>カイゼン</t>
    </rPh>
    <phoneticPr fontId="8"/>
  </si>
  <si>
    <t>基本夜間対応型訪問介護費</t>
    <rPh sb="0" eb="2">
      <t>キホン</t>
    </rPh>
    <rPh sb="2" eb="4">
      <t>ヤカン</t>
    </rPh>
    <rPh sb="4" eb="6">
      <t>タイオウ</t>
    </rPh>
    <rPh sb="6" eb="7">
      <t>カタ</t>
    </rPh>
    <rPh sb="7" eb="9">
      <t>ホウモン</t>
    </rPh>
    <rPh sb="9" eb="11">
      <t>カイゴ</t>
    </rPh>
    <rPh sb="11" eb="12">
      <t>ヒ</t>
    </rPh>
    <phoneticPr fontId="9"/>
  </si>
  <si>
    <t>定期巡回サービス費</t>
    <rPh sb="8" eb="9">
      <t>ヒ</t>
    </rPh>
    <phoneticPr fontId="9"/>
  </si>
  <si>
    <t>随時訪問サービス費（Ⅰ）</t>
    <rPh sb="0" eb="2">
      <t>ズイジ</t>
    </rPh>
    <rPh sb="2" eb="4">
      <t>ホウモン</t>
    </rPh>
    <rPh sb="8" eb="9">
      <t>ヒ</t>
    </rPh>
    <phoneticPr fontId="9"/>
  </si>
  <si>
    <t>随時訪問サービス費（Ⅱ）</t>
    <rPh sb="0" eb="2">
      <t>ズイジ</t>
    </rPh>
    <rPh sb="2" eb="4">
      <t>ホウモン</t>
    </rPh>
    <rPh sb="8" eb="9">
      <t>ヒ</t>
    </rPh>
    <phoneticPr fontId="9"/>
  </si>
  <si>
    <t>定期巡回高齢者虐待防止未実施減算Ⅰ２１</t>
    <rPh sb="0" eb="2">
      <t>テイキ</t>
    </rPh>
    <rPh sb="2" eb="4">
      <t>ジュンカイ</t>
    </rPh>
    <rPh sb="4" eb="7">
      <t>コウレイシャ</t>
    </rPh>
    <phoneticPr fontId="8"/>
  </si>
  <si>
    <t>(2) 訪問看護サービスを行う場合</t>
  </si>
  <si>
    <t>定期巡回高齢者虐待防止未実施減算Ⅰ２２</t>
    <rPh sb="0" eb="2">
      <t>テイキ</t>
    </rPh>
    <rPh sb="2" eb="4">
      <t>ジュンカイ</t>
    </rPh>
    <rPh sb="4" eb="7">
      <t>コウレイシャ</t>
    </rPh>
    <phoneticPr fontId="8"/>
  </si>
  <si>
    <t>定期巡回高齢者虐待防止未実施減算Ⅰ２３</t>
    <rPh sb="0" eb="2">
      <t>テイキ</t>
    </rPh>
    <rPh sb="2" eb="4">
      <t>ジュンカイ</t>
    </rPh>
    <rPh sb="4" eb="7">
      <t>コウレイシャ</t>
    </rPh>
    <phoneticPr fontId="8"/>
  </si>
  <si>
    <t>定期巡回高齢者虐待防止未実施減算Ⅰ２４</t>
    <rPh sb="0" eb="2">
      <t>テイキ</t>
    </rPh>
    <rPh sb="2" eb="4">
      <t>ジュンカイ</t>
    </rPh>
    <rPh sb="4" eb="7">
      <t>コウレイシャ</t>
    </rPh>
    <phoneticPr fontId="8"/>
  </si>
  <si>
    <t>定期巡回高齢者虐待防止未実施減算Ⅰ２５</t>
    <rPh sb="0" eb="2">
      <t>テイキ</t>
    </rPh>
    <rPh sb="2" eb="4">
      <t>ジュンカイ</t>
    </rPh>
    <rPh sb="4" eb="7">
      <t>コウレイシャ</t>
    </rPh>
    <phoneticPr fontId="8"/>
  </si>
  <si>
    <t>定期巡回高齢者虐待防止未実施減算Ⅰ２１日割</t>
    <rPh sb="0" eb="2">
      <t>テイキ</t>
    </rPh>
    <rPh sb="2" eb="4">
      <t>ジュンカイ</t>
    </rPh>
    <rPh sb="4" eb="7">
      <t>コウレイシャ</t>
    </rPh>
    <phoneticPr fontId="8"/>
  </si>
  <si>
    <t>定期巡回高齢者虐待防止未実施減算Ⅰ２２日割</t>
    <rPh sb="0" eb="2">
      <t>テイキ</t>
    </rPh>
    <rPh sb="2" eb="4">
      <t>ジュンカイ</t>
    </rPh>
    <rPh sb="4" eb="7">
      <t>コウレイシャ</t>
    </rPh>
    <phoneticPr fontId="8"/>
  </si>
  <si>
    <t>定期巡回高齢者虐待防止未実施減算Ⅰ２３日割</t>
    <rPh sb="0" eb="2">
      <t>テイキ</t>
    </rPh>
    <rPh sb="2" eb="4">
      <t>ジュンカイ</t>
    </rPh>
    <rPh sb="4" eb="7">
      <t>コウレイシャ</t>
    </rPh>
    <phoneticPr fontId="8"/>
  </si>
  <si>
    <t>定期巡回高齢者虐待防止未実施減算Ⅰ２４日割</t>
    <rPh sb="0" eb="2">
      <t>テイキ</t>
    </rPh>
    <rPh sb="2" eb="4">
      <t>ジュンカイ</t>
    </rPh>
    <rPh sb="4" eb="7">
      <t>コウレイシャ</t>
    </rPh>
    <phoneticPr fontId="8"/>
  </si>
  <si>
    <t>定期巡回高齢者虐待防止未実施減算Ⅰ２５日割</t>
    <rPh sb="0" eb="2">
      <t>テイキ</t>
    </rPh>
    <rPh sb="2" eb="4">
      <t>ジュンカイ</t>
    </rPh>
    <rPh sb="4" eb="7">
      <t>コウレイシャ</t>
    </rPh>
    <phoneticPr fontId="8"/>
  </si>
  <si>
    <t>予認通所介護Ⅰⅰ２１・定超・業未・時減</t>
  </si>
  <si>
    <t>予認通所介護Ⅰⅰ２２・定超・業未・時減</t>
  </si>
  <si>
    <t>予認通所介護Ⅰⅱ２１・定超・業未・時減</t>
  </si>
  <si>
    <t>予認通所介護Ⅰⅱ２２・定超・業未・時減</t>
  </si>
  <si>
    <t>予認通所介護Ⅱ２１・定超・業未・時減</t>
  </si>
  <si>
    <t>予認通所介護Ⅱ２２・定超・業未・時減</t>
  </si>
  <si>
    <t>予認通所介護Ⅰⅰ２１・定超・虐防・時減</t>
    <phoneticPr fontId="8"/>
  </si>
  <si>
    <t>予認通所介護Ⅰⅰ２２・定超・虐防・時減</t>
  </si>
  <si>
    <t>予認通所介護Ⅰⅰ２１・定超・虐防・業未・時減</t>
  </si>
  <si>
    <t>予認通所介護Ⅰⅰ２２・定超・虐防・業未・時減</t>
  </si>
  <si>
    <t>予認通所介護Ⅰⅱ２１・定超・虐防・時減</t>
    <phoneticPr fontId="8"/>
  </si>
  <si>
    <t>予認通所介護Ⅰⅱ２２・定超・虐防・時減</t>
  </si>
  <si>
    <t>予認通所介護Ⅰⅱ２１・定超・虐防・業未・時減</t>
  </si>
  <si>
    <t>予認通所介護Ⅰⅱ２２・定超・虐防・業未・時減</t>
  </si>
  <si>
    <t>予認通所介護Ⅱ２１・定超・虐防・時減</t>
    <phoneticPr fontId="8"/>
  </si>
  <si>
    <t>予認通所介護Ⅱ２２・定超・虐防・時減</t>
  </si>
  <si>
    <t>予認通所介護Ⅱ２１・定超・虐防・業未・時減</t>
  </si>
  <si>
    <t>予認通所介護Ⅱ２２・定超・虐防・業未・時減</t>
  </si>
  <si>
    <t>予認通所介護Ⅰⅰ２１・人欠・業未・時減</t>
  </si>
  <si>
    <t>予認通所介護Ⅰⅰ２２・人欠・業未・時減</t>
  </si>
  <si>
    <t>予認通所介護Ⅰⅱ２１・人欠・業未・時減</t>
  </si>
  <si>
    <t>予認通所介護Ⅰⅱ２２・人欠・業未・時減</t>
  </si>
  <si>
    <t>予認通所介護Ⅱ２１・人欠・業未・時減</t>
  </si>
  <si>
    <t>予認通所介護Ⅱ２２・人欠・業未・時減</t>
  </si>
  <si>
    <t>予認通所介護Ⅰⅰ２１・人欠・虐防・時減</t>
    <phoneticPr fontId="8"/>
  </si>
  <si>
    <t>予認通所介護Ⅰⅰ２２・人欠・虐防・時減</t>
  </si>
  <si>
    <t>予認通所介護Ⅰⅰ２１・人欠・虐防・業未・時減</t>
  </si>
  <si>
    <t>予認通所介護Ⅰⅰ２２・人欠・虐防・業未・時減</t>
  </si>
  <si>
    <t>予認通所介護Ⅰⅱ２１・人欠・虐防・時減</t>
    <phoneticPr fontId="8"/>
  </si>
  <si>
    <t>予認通所介護Ⅰⅱ２２・人欠・虐防・時減</t>
  </si>
  <si>
    <t>予認通所介護Ⅰⅱ２１・人欠・虐防・業未・時減</t>
  </si>
  <si>
    <t>予認通所介護Ⅰⅱ２２・人欠・虐防・業未・時減</t>
  </si>
  <si>
    <t>予認通所介護Ⅱ２１・人欠・虐防・時減</t>
    <phoneticPr fontId="8"/>
  </si>
  <si>
    <t>予認通所介護Ⅱ２２・人欠・虐防・時減</t>
  </si>
  <si>
    <t>予認通所介護Ⅱ２１・人欠・虐防・業未・時減</t>
  </si>
  <si>
    <t>予認通所介護Ⅱ２２・人欠・虐防・業未・時減</t>
  </si>
  <si>
    <t>小多機能型高齢者虐待防止未実施減算１１</t>
    <rPh sb="0" eb="1">
      <t>ショウ</t>
    </rPh>
    <rPh sb="1" eb="4">
      <t>タキノウ</t>
    </rPh>
    <rPh sb="4" eb="5">
      <t>ガタ</t>
    </rPh>
    <rPh sb="5" eb="8">
      <t>コウレイシャ</t>
    </rPh>
    <phoneticPr fontId="8"/>
  </si>
  <si>
    <t>小多機能型高齢者虐待防止未実施減算１２</t>
    <rPh sb="0" eb="1">
      <t>ショウ</t>
    </rPh>
    <rPh sb="1" eb="4">
      <t>タキノウ</t>
    </rPh>
    <rPh sb="4" eb="5">
      <t>ガタ</t>
    </rPh>
    <rPh sb="5" eb="8">
      <t>コウレイシャ</t>
    </rPh>
    <phoneticPr fontId="8"/>
  </si>
  <si>
    <t>小多機能型高齢者虐待防止未実施減算１３</t>
    <rPh sb="0" eb="1">
      <t>ショウ</t>
    </rPh>
    <rPh sb="1" eb="4">
      <t>タキノウ</t>
    </rPh>
    <rPh sb="4" eb="5">
      <t>ガタ</t>
    </rPh>
    <rPh sb="5" eb="8">
      <t>コウレイシャ</t>
    </rPh>
    <phoneticPr fontId="8"/>
  </si>
  <si>
    <t>小多機能型高齢者虐待防止未実施減算１４</t>
    <rPh sb="0" eb="1">
      <t>ショウ</t>
    </rPh>
    <rPh sb="1" eb="4">
      <t>タキノウ</t>
    </rPh>
    <rPh sb="4" eb="5">
      <t>ガタ</t>
    </rPh>
    <rPh sb="5" eb="8">
      <t>コウレイシャ</t>
    </rPh>
    <phoneticPr fontId="8"/>
  </si>
  <si>
    <t>小多機能型高齢者虐待防止未実施減算１５</t>
    <rPh sb="0" eb="1">
      <t>ショウ</t>
    </rPh>
    <rPh sb="1" eb="4">
      <t>タキノウ</t>
    </rPh>
    <rPh sb="4" eb="5">
      <t>ガタ</t>
    </rPh>
    <rPh sb="5" eb="8">
      <t>コウレイシャ</t>
    </rPh>
    <phoneticPr fontId="8"/>
  </si>
  <si>
    <t>小多機能型高齢者虐待防止未実施減算２１</t>
    <rPh sb="0" eb="1">
      <t>ショウ</t>
    </rPh>
    <rPh sb="1" eb="4">
      <t>タキノウ</t>
    </rPh>
    <rPh sb="4" eb="5">
      <t>ガタ</t>
    </rPh>
    <rPh sb="5" eb="8">
      <t>コウレイシャ</t>
    </rPh>
    <phoneticPr fontId="8"/>
  </si>
  <si>
    <t>小多機能型高齢者虐待防止未実施減算２２</t>
    <rPh sb="0" eb="1">
      <t>ショウ</t>
    </rPh>
    <rPh sb="1" eb="4">
      <t>タキノウ</t>
    </rPh>
    <rPh sb="4" eb="5">
      <t>ガタ</t>
    </rPh>
    <rPh sb="5" eb="8">
      <t>コウレイシャ</t>
    </rPh>
    <phoneticPr fontId="8"/>
  </si>
  <si>
    <t>小多機能型高齢者虐待防止未実施減算２３</t>
    <rPh sb="0" eb="1">
      <t>ショウ</t>
    </rPh>
    <rPh sb="1" eb="4">
      <t>タキノウ</t>
    </rPh>
    <rPh sb="4" eb="5">
      <t>ガタ</t>
    </rPh>
    <rPh sb="5" eb="8">
      <t>コウレイシャ</t>
    </rPh>
    <phoneticPr fontId="8"/>
  </si>
  <si>
    <t>小多機能型高齢者虐待防止未実施減算２４</t>
    <rPh sb="0" eb="1">
      <t>ショウ</t>
    </rPh>
    <rPh sb="1" eb="4">
      <t>タキノウ</t>
    </rPh>
    <rPh sb="4" eb="5">
      <t>ガタ</t>
    </rPh>
    <rPh sb="5" eb="8">
      <t>コウレイシャ</t>
    </rPh>
    <phoneticPr fontId="8"/>
  </si>
  <si>
    <t>小多機能型高齢者虐待防止未実施減算２５</t>
    <rPh sb="0" eb="1">
      <t>ショウ</t>
    </rPh>
    <rPh sb="1" eb="4">
      <t>タキノウ</t>
    </rPh>
    <rPh sb="4" eb="5">
      <t>ガタ</t>
    </rPh>
    <rPh sb="5" eb="8">
      <t>コウレイシャ</t>
    </rPh>
    <phoneticPr fontId="8"/>
  </si>
  <si>
    <t>小多機能型業務継続計画未策定減算１１</t>
    <rPh sb="0" eb="1">
      <t>ショウ</t>
    </rPh>
    <rPh sb="1" eb="4">
      <t>タキノウ</t>
    </rPh>
    <rPh sb="4" eb="5">
      <t>ガタ</t>
    </rPh>
    <rPh sb="5" eb="16">
      <t>ギョウムケイゾクケイカクミサクテイゲンサン</t>
    </rPh>
    <phoneticPr fontId="8"/>
  </si>
  <si>
    <t>小多機能型業務継続計画未策定減算１２</t>
    <rPh sb="0" eb="1">
      <t>ショウ</t>
    </rPh>
    <rPh sb="1" eb="4">
      <t>タキノウ</t>
    </rPh>
    <rPh sb="4" eb="5">
      <t>ガタ</t>
    </rPh>
    <rPh sb="5" eb="16">
      <t>ギョウムケイゾクケイカクミサクテイゲンサン</t>
    </rPh>
    <phoneticPr fontId="8"/>
  </si>
  <si>
    <t>D205</t>
    <phoneticPr fontId="8"/>
  </si>
  <si>
    <t>小多機能型業務継続計画未策定減算１３</t>
    <rPh sb="0" eb="1">
      <t>ショウ</t>
    </rPh>
    <rPh sb="1" eb="4">
      <t>タキノウ</t>
    </rPh>
    <rPh sb="4" eb="5">
      <t>ガタ</t>
    </rPh>
    <rPh sb="5" eb="16">
      <t>ギョウムケイゾクケイカクミサクテイゲンサン</t>
    </rPh>
    <phoneticPr fontId="8"/>
  </si>
  <si>
    <t>小多機能型業務継続計画未策定減算１４</t>
    <rPh sb="0" eb="1">
      <t>ショウ</t>
    </rPh>
    <rPh sb="1" eb="4">
      <t>タキノウ</t>
    </rPh>
    <rPh sb="4" eb="5">
      <t>ガタ</t>
    </rPh>
    <rPh sb="5" eb="16">
      <t>ギョウムケイゾクケイカクミサクテイゲンサン</t>
    </rPh>
    <phoneticPr fontId="8"/>
  </si>
  <si>
    <t>小多機能型業務継続計画未策定減算１５</t>
    <rPh sb="0" eb="1">
      <t>ショウ</t>
    </rPh>
    <rPh sb="1" eb="4">
      <t>タキノウ</t>
    </rPh>
    <rPh sb="4" eb="5">
      <t>ガタ</t>
    </rPh>
    <rPh sb="5" eb="16">
      <t>ギョウムケイゾクケイカクミサクテイゲンサン</t>
    </rPh>
    <phoneticPr fontId="8"/>
  </si>
  <si>
    <t>小多機能型業務継続計画未策定減算２１</t>
    <rPh sb="0" eb="1">
      <t>ショウ</t>
    </rPh>
    <rPh sb="1" eb="4">
      <t>タキノウ</t>
    </rPh>
    <rPh sb="4" eb="5">
      <t>ガタ</t>
    </rPh>
    <rPh sb="5" eb="16">
      <t>ギョウムケイゾクケイカクミサクテイゲンサン</t>
    </rPh>
    <phoneticPr fontId="8"/>
  </si>
  <si>
    <t>小多機能型業務継続計画未策定減算２２</t>
    <rPh sb="0" eb="1">
      <t>ショウ</t>
    </rPh>
    <rPh sb="1" eb="4">
      <t>タキノウ</t>
    </rPh>
    <rPh sb="4" eb="5">
      <t>ガタ</t>
    </rPh>
    <rPh sb="5" eb="16">
      <t>ギョウムケイゾクケイカクミサクテイゲンサン</t>
    </rPh>
    <phoneticPr fontId="8"/>
  </si>
  <si>
    <t>小多機能型業務継続計画未策定減算２３</t>
    <rPh sb="0" eb="1">
      <t>ショウ</t>
    </rPh>
    <rPh sb="1" eb="4">
      <t>タキノウ</t>
    </rPh>
    <rPh sb="4" eb="5">
      <t>ガタ</t>
    </rPh>
    <rPh sb="5" eb="16">
      <t>ギョウムケイゾクケイカクミサクテイゲンサン</t>
    </rPh>
    <phoneticPr fontId="8"/>
  </si>
  <si>
    <t>小多機能型業務継続計画未策定減算２４</t>
    <rPh sb="0" eb="1">
      <t>ショウ</t>
    </rPh>
    <rPh sb="1" eb="4">
      <t>タキノウ</t>
    </rPh>
    <rPh sb="4" eb="5">
      <t>ガタ</t>
    </rPh>
    <rPh sb="5" eb="16">
      <t>ギョウムケイゾクケイカクミサクテイゲンサン</t>
    </rPh>
    <phoneticPr fontId="8"/>
  </si>
  <si>
    <t>小多機能型業務継続計画未策定減算２５</t>
    <rPh sb="0" eb="1">
      <t>ショウ</t>
    </rPh>
    <rPh sb="1" eb="4">
      <t>タキノウ</t>
    </rPh>
    <rPh sb="4" eb="5">
      <t>ガタ</t>
    </rPh>
    <rPh sb="5" eb="16">
      <t>ギョウムケイゾクケイカクミサクテイゲンサン</t>
    </rPh>
    <phoneticPr fontId="8"/>
  </si>
  <si>
    <t>小多機能型過少サービス減算</t>
    <rPh sb="0" eb="1">
      <t>ショウ</t>
    </rPh>
    <rPh sb="1" eb="4">
      <t>タキノウ</t>
    </rPh>
    <rPh sb="4" eb="5">
      <t>ガタ</t>
    </rPh>
    <rPh sb="5" eb="7">
      <t>カショウ</t>
    </rPh>
    <rPh sb="11" eb="13">
      <t>ゲンサン</t>
    </rPh>
    <phoneticPr fontId="8"/>
  </si>
  <si>
    <t>小多機能型高齢者虐待防止未実施減算１１日割</t>
    <rPh sb="0" eb="1">
      <t>ショウ</t>
    </rPh>
    <rPh sb="1" eb="4">
      <t>タキノウ</t>
    </rPh>
    <rPh sb="4" eb="5">
      <t>ガタ</t>
    </rPh>
    <rPh sb="5" eb="8">
      <t>コウレイシャ</t>
    </rPh>
    <phoneticPr fontId="8"/>
  </si>
  <si>
    <t>小多機能型高齢者虐待防止未実施減算１２日割</t>
    <rPh sb="0" eb="1">
      <t>ショウ</t>
    </rPh>
    <rPh sb="1" eb="4">
      <t>タキノウ</t>
    </rPh>
    <rPh sb="4" eb="5">
      <t>ガタ</t>
    </rPh>
    <rPh sb="5" eb="8">
      <t>コウレイシャ</t>
    </rPh>
    <phoneticPr fontId="8"/>
  </si>
  <si>
    <t>小多機能型高齢者虐待防止未実施減算１３日割</t>
    <rPh sb="0" eb="1">
      <t>ショウ</t>
    </rPh>
    <rPh sb="1" eb="4">
      <t>タキノウ</t>
    </rPh>
    <rPh sb="4" eb="5">
      <t>ガタ</t>
    </rPh>
    <rPh sb="5" eb="8">
      <t>コウレイシャ</t>
    </rPh>
    <phoneticPr fontId="8"/>
  </si>
  <si>
    <t>小多機能型高齢者虐待防止未実施減算１４日割</t>
    <rPh sb="0" eb="1">
      <t>ショウ</t>
    </rPh>
    <rPh sb="1" eb="4">
      <t>タキノウ</t>
    </rPh>
    <rPh sb="4" eb="5">
      <t>ガタ</t>
    </rPh>
    <rPh sb="5" eb="8">
      <t>コウレイシャ</t>
    </rPh>
    <phoneticPr fontId="8"/>
  </si>
  <si>
    <t>小多機能型高齢者虐待防止未実施減算１５日割</t>
    <rPh sb="0" eb="1">
      <t>ショウ</t>
    </rPh>
    <rPh sb="1" eb="4">
      <t>タキノウ</t>
    </rPh>
    <rPh sb="4" eb="5">
      <t>ガタ</t>
    </rPh>
    <rPh sb="5" eb="8">
      <t>コウレイシャ</t>
    </rPh>
    <phoneticPr fontId="8"/>
  </si>
  <si>
    <t>小多機能型高齢者虐待防止未実施減算２１日割</t>
    <rPh sb="2" eb="3">
      <t>ショウ</t>
    </rPh>
    <rPh sb="3" eb="6">
      <t>タキノウ</t>
    </rPh>
    <rPh sb="6" eb="7">
      <t>ガタ</t>
    </rPh>
    <rPh sb="7" eb="10">
      <t>コウレイシャ</t>
    </rPh>
    <phoneticPr fontId="8"/>
  </si>
  <si>
    <t>小多機能型高齢者虐待防止未実施減算２２日割</t>
    <rPh sb="0" eb="1">
      <t>ショウ</t>
    </rPh>
    <rPh sb="1" eb="4">
      <t>タキノウ</t>
    </rPh>
    <rPh sb="4" eb="5">
      <t>ガタ</t>
    </rPh>
    <rPh sb="5" eb="8">
      <t>コウレイシャ</t>
    </rPh>
    <phoneticPr fontId="8"/>
  </si>
  <si>
    <t>小多機能型高齢者虐待防止未実施減算２３日割</t>
    <rPh sb="0" eb="1">
      <t>ショウ</t>
    </rPh>
    <rPh sb="1" eb="4">
      <t>タキノウ</t>
    </rPh>
    <rPh sb="4" eb="5">
      <t>ガタ</t>
    </rPh>
    <rPh sb="5" eb="8">
      <t>コウレイシャ</t>
    </rPh>
    <phoneticPr fontId="8"/>
  </si>
  <si>
    <t>小多機能型高齢者虐待防止未実施減算２４日割</t>
    <rPh sb="0" eb="1">
      <t>ショウ</t>
    </rPh>
    <rPh sb="1" eb="4">
      <t>タキノウ</t>
    </rPh>
    <rPh sb="4" eb="5">
      <t>ガタ</t>
    </rPh>
    <rPh sb="5" eb="8">
      <t>コウレイシャ</t>
    </rPh>
    <phoneticPr fontId="8"/>
  </si>
  <si>
    <t>小多機能型高齢者虐待防止未実施減算２５日割</t>
    <rPh sb="0" eb="1">
      <t>ショウ</t>
    </rPh>
    <rPh sb="1" eb="4">
      <t>タキノウ</t>
    </rPh>
    <rPh sb="4" eb="5">
      <t>ガタ</t>
    </rPh>
    <rPh sb="5" eb="8">
      <t>コウレイシャ</t>
    </rPh>
    <phoneticPr fontId="8"/>
  </si>
  <si>
    <t>小多機能型業務継続計画未策定減算１１日割</t>
    <rPh sb="0" eb="1">
      <t>ショウ</t>
    </rPh>
    <rPh sb="1" eb="4">
      <t>タキノウ</t>
    </rPh>
    <rPh sb="4" eb="5">
      <t>ガタ</t>
    </rPh>
    <phoneticPr fontId="8"/>
  </si>
  <si>
    <t>小多機能型業務継続計画未策定減算１２日割</t>
    <rPh sb="0" eb="1">
      <t>ショウ</t>
    </rPh>
    <rPh sb="1" eb="4">
      <t>タキノウ</t>
    </rPh>
    <rPh sb="4" eb="5">
      <t>ガタ</t>
    </rPh>
    <phoneticPr fontId="8"/>
  </si>
  <si>
    <t>小多機能型業務継続計画未策定減算１３日割</t>
    <rPh sb="0" eb="1">
      <t>ショウ</t>
    </rPh>
    <rPh sb="1" eb="4">
      <t>タキノウ</t>
    </rPh>
    <rPh sb="4" eb="5">
      <t>ガタ</t>
    </rPh>
    <phoneticPr fontId="8"/>
  </si>
  <si>
    <t>小多機能型業務継続計画未策定減算１４日割</t>
    <rPh sb="0" eb="1">
      <t>ショウ</t>
    </rPh>
    <rPh sb="1" eb="4">
      <t>タキノウ</t>
    </rPh>
    <rPh sb="4" eb="5">
      <t>ガタ</t>
    </rPh>
    <phoneticPr fontId="8"/>
  </si>
  <si>
    <t>小多機能型業務継続計画未策定減算１５日割</t>
    <rPh sb="0" eb="1">
      <t>ショウ</t>
    </rPh>
    <rPh sb="1" eb="4">
      <t>タキノウ</t>
    </rPh>
    <rPh sb="4" eb="5">
      <t>ガタ</t>
    </rPh>
    <phoneticPr fontId="8"/>
  </si>
  <si>
    <t>小多機能型業務継続計画未策定減算２１日割</t>
    <rPh sb="0" eb="1">
      <t>ショウ</t>
    </rPh>
    <rPh sb="1" eb="4">
      <t>タキノウ</t>
    </rPh>
    <rPh sb="4" eb="5">
      <t>ガタ</t>
    </rPh>
    <phoneticPr fontId="8"/>
  </si>
  <si>
    <t>小多機能型業務継続計画未策定減算２２日割</t>
    <rPh sb="0" eb="1">
      <t>ショウ</t>
    </rPh>
    <rPh sb="1" eb="4">
      <t>タキノウ</t>
    </rPh>
    <rPh sb="4" eb="5">
      <t>ガタ</t>
    </rPh>
    <phoneticPr fontId="8"/>
  </si>
  <si>
    <t>小多機能型業務継続計画未策定減算２３日割</t>
    <rPh sb="0" eb="1">
      <t>ショウ</t>
    </rPh>
    <rPh sb="1" eb="4">
      <t>タキノウ</t>
    </rPh>
    <rPh sb="4" eb="5">
      <t>ガタ</t>
    </rPh>
    <phoneticPr fontId="8"/>
  </si>
  <si>
    <t>小多機能型業務継続計画未策定減算２４日割</t>
    <rPh sb="0" eb="1">
      <t>ショウ</t>
    </rPh>
    <rPh sb="1" eb="4">
      <t>タキノウ</t>
    </rPh>
    <rPh sb="4" eb="5">
      <t>ガタ</t>
    </rPh>
    <phoneticPr fontId="8"/>
  </si>
  <si>
    <t>小多機能型業務継続計画未策定減算２５日割</t>
    <rPh sb="0" eb="1">
      <t>ショウ</t>
    </rPh>
    <rPh sb="1" eb="4">
      <t>タキノウ</t>
    </rPh>
    <rPh sb="4" eb="5">
      <t>ガタ</t>
    </rPh>
    <phoneticPr fontId="8"/>
  </si>
  <si>
    <t>小多機能型過少サービス減算・日割</t>
    <rPh sb="0" eb="1">
      <t>ショウ</t>
    </rPh>
    <rPh sb="1" eb="4">
      <t>タキノウ</t>
    </rPh>
    <rPh sb="4" eb="5">
      <t>ガタ</t>
    </rPh>
    <rPh sb="5" eb="7">
      <t>カショウ</t>
    </rPh>
    <rPh sb="11" eb="13">
      <t>ゲンサン</t>
    </rPh>
    <rPh sb="14" eb="16">
      <t>ヒワリ</t>
    </rPh>
    <phoneticPr fontId="8"/>
  </si>
  <si>
    <t>看護小規模高齢者虐待防止未実施減算１１</t>
    <rPh sb="0" eb="2">
      <t>カンゴ</t>
    </rPh>
    <rPh sb="2" eb="5">
      <t>ショウキボ</t>
    </rPh>
    <rPh sb="5" eb="8">
      <t>コウレイシャ</t>
    </rPh>
    <phoneticPr fontId="8"/>
  </si>
  <si>
    <t>イ　看護小規模多機能型居宅介護費</t>
    <phoneticPr fontId="8"/>
  </si>
  <si>
    <t>看護小規模高齢者虐待防止未実施減算１２</t>
    <rPh sb="0" eb="2">
      <t>カンゴ</t>
    </rPh>
    <rPh sb="2" eb="5">
      <t>ショウキボ</t>
    </rPh>
    <rPh sb="5" eb="8">
      <t>コウレイシャ</t>
    </rPh>
    <phoneticPr fontId="8"/>
  </si>
  <si>
    <t>看護小規模高齢者虐待防止未実施減算１３</t>
    <rPh sb="0" eb="2">
      <t>カンゴ</t>
    </rPh>
    <rPh sb="2" eb="5">
      <t>ショウキボ</t>
    </rPh>
    <rPh sb="5" eb="8">
      <t>コウレイシャ</t>
    </rPh>
    <phoneticPr fontId="8"/>
  </si>
  <si>
    <t>看護小規模高齢者虐待防止未実施減算１４</t>
    <rPh sb="0" eb="2">
      <t>カンゴ</t>
    </rPh>
    <rPh sb="2" eb="5">
      <t>ショウキボ</t>
    </rPh>
    <rPh sb="5" eb="8">
      <t>コウレイシャ</t>
    </rPh>
    <phoneticPr fontId="8"/>
  </si>
  <si>
    <t>看護小規模高齢者虐待防止未実施減算１５</t>
    <rPh sb="0" eb="2">
      <t>カンゴ</t>
    </rPh>
    <rPh sb="2" eb="5">
      <t>ショウキボ</t>
    </rPh>
    <rPh sb="5" eb="8">
      <t>コウレイシャ</t>
    </rPh>
    <phoneticPr fontId="8"/>
  </si>
  <si>
    <t>看護小規模高齢者虐待防止未実施減算２１</t>
    <rPh sb="0" eb="2">
      <t>カンゴ</t>
    </rPh>
    <rPh sb="2" eb="5">
      <t>ショウキボ</t>
    </rPh>
    <rPh sb="5" eb="8">
      <t>コウレイシャ</t>
    </rPh>
    <phoneticPr fontId="8"/>
  </si>
  <si>
    <t>看護小規模高齢者虐待防止未実施減算２２</t>
    <rPh sb="0" eb="2">
      <t>カンゴ</t>
    </rPh>
    <rPh sb="2" eb="5">
      <t>ショウキボ</t>
    </rPh>
    <rPh sb="5" eb="8">
      <t>コウレイシャ</t>
    </rPh>
    <phoneticPr fontId="8"/>
  </si>
  <si>
    <t>看護小規模高齢者虐待防止未実施減算２３</t>
    <rPh sb="0" eb="2">
      <t>カンゴ</t>
    </rPh>
    <rPh sb="2" eb="5">
      <t>ショウキボ</t>
    </rPh>
    <rPh sb="5" eb="8">
      <t>コウレイシャ</t>
    </rPh>
    <phoneticPr fontId="8"/>
  </si>
  <si>
    <t>看護小規模高齢者虐待防止未実施減算２４</t>
    <rPh sb="0" eb="2">
      <t>カンゴ</t>
    </rPh>
    <rPh sb="2" eb="5">
      <t>ショウキボ</t>
    </rPh>
    <rPh sb="5" eb="8">
      <t>コウレイシャ</t>
    </rPh>
    <phoneticPr fontId="8"/>
  </si>
  <si>
    <t>看護小規模高齢者虐待防止未実施減算２５</t>
    <rPh sb="0" eb="2">
      <t>カンゴ</t>
    </rPh>
    <rPh sb="2" eb="5">
      <t>ショウキボ</t>
    </rPh>
    <rPh sb="5" eb="8">
      <t>コウレイシャ</t>
    </rPh>
    <phoneticPr fontId="8"/>
  </si>
  <si>
    <t>看護小規模業務継続計画未策定減算１１</t>
    <rPh sb="0" eb="2">
      <t>カンゴ</t>
    </rPh>
    <rPh sb="2" eb="5">
      <t>ショウキボ</t>
    </rPh>
    <phoneticPr fontId="8"/>
  </si>
  <si>
    <t>看護小規模業務継続計画未策定減算１２</t>
    <rPh sb="0" eb="2">
      <t>カンゴ</t>
    </rPh>
    <rPh sb="2" eb="5">
      <t>ショウキボ</t>
    </rPh>
    <phoneticPr fontId="8"/>
  </si>
  <si>
    <t>看護小規模業務継続計画未策定減算１３</t>
    <rPh sb="0" eb="2">
      <t>カンゴ</t>
    </rPh>
    <rPh sb="2" eb="5">
      <t>ショウキボ</t>
    </rPh>
    <phoneticPr fontId="8"/>
  </si>
  <si>
    <t>看護小規模業務継続計画未策定減算１４</t>
    <rPh sb="0" eb="2">
      <t>カンゴ</t>
    </rPh>
    <rPh sb="2" eb="5">
      <t>ショウキボ</t>
    </rPh>
    <phoneticPr fontId="8"/>
  </si>
  <si>
    <t>看護小規模業務継続計画未策定減算１５</t>
    <rPh sb="0" eb="2">
      <t>カンゴ</t>
    </rPh>
    <rPh sb="2" eb="5">
      <t>ショウキボ</t>
    </rPh>
    <phoneticPr fontId="8"/>
  </si>
  <si>
    <t>看護小規模業務継続計画未策定減算２１</t>
    <rPh sb="0" eb="2">
      <t>カンゴ</t>
    </rPh>
    <rPh sb="2" eb="5">
      <t>ショウキボ</t>
    </rPh>
    <phoneticPr fontId="8"/>
  </si>
  <si>
    <t>看護小規模業務継続計画未策定減算２２</t>
    <rPh sb="0" eb="2">
      <t>カンゴ</t>
    </rPh>
    <rPh sb="2" eb="5">
      <t>ショウキボ</t>
    </rPh>
    <phoneticPr fontId="8"/>
  </si>
  <si>
    <t>看護小規模業務継続計画未策定減算２３</t>
    <rPh sb="0" eb="2">
      <t>カンゴ</t>
    </rPh>
    <rPh sb="2" eb="5">
      <t>ショウキボ</t>
    </rPh>
    <phoneticPr fontId="8"/>
  </si>
  <si>
    <t>看護小規模業務継続計画未策定減算２４</t>
    <rPh sb="0" eb="2">
      <t>カンゴ</t>
    </rPh>
    <rPh sb="2" eb="5">
      <t>ショウキボ</t>
    </rPh>
    <phoneticPr fontId="8"/>
  </si>
  <si>
    <t>看護小規模業務継続計画未策定減算２５</t>
    <rPh sb="0" eb="2">
      <t>カンゴ</t>
    </rPh>
    <rPh sb="2" eb="5">
      <t>ショウキボ</t>
    </rPh>
    <phoneticPr fontId="8"/>
  </si>
  <si>
    <t>看護小規模過少サービス減算</t>
    <rPh sb="0" eb="2">
      <t>カンゴ</t>
    </rPh>
    <rPh sb="2" eb="5">
      <t>ショウキボ</t>
    </rPh>
    <rPh sb="5" eb="7">
      <t>カショウ</t>
    </rPh>
    <rPh sb="11" eb="13">
      <t>ゲンサン</t>
    </rPh>
    <phoneticPr fontId="8"/>
  </si>
  <si>
    <t>看護小規模１１・人欠</t>
    <phoneticPr fontId="8"/>
  </si>
  <si>
    <t>看護小規模１２・人欠</t>
    <phoneticPr fontId="8"/>
  </si>
  <si>
    <t>看護小規模１３・人欠</t>
    <phoneticPr fontId="8"/>
  </si>
  <si>
    <t>看護小規模１４・人欠</t>
    <phoneticPr fontId="8"/>
  </si>
  <si>
    <t>看護小規模１５・人欠</t>
    <phoneticPr fontId="8"/>
  </si>
  <si>
    <t>看護小規模２１・人欠</t>
    <phoneticPr fontId="8"/>
  </si>
  <si>
    <t>看護小規模２２・人欠</t>
    <phoneticPr fontId="8"/>
  </si>
  <si>
    <t>看護小規模２３・人欠</t>
    <phoneticPr fontId="8"/>
  </si>
  <si>
    <t>看護小規模２４・人欠</t>
    <phoneticPr fontId="8"/>
  </si>
  <si>
    <t>看護小規模２５・人欠</t>
    <phoneticPr fontId="8"/>
  </si>
  <si>
    <t>看護小規模高齢者虐待防止未実施減算１１日割</t>
    <rPh sb="0" eb="2">
      <t>カンゴ</t>
    </rPh>
    <rPh sb="2" eb="5">
      <t>ショウキボ</t>
    </rPh>
    <rPh sb="5" eb="8">
      <t>コウレイシャ</t>
    </rPh>
    <rPh sb="19" eb="21">
      <t>ヒワリ</t>
    </rPh>
    <phoneticPr fontId="8"/>
  </si>
  <si>
    <t>看護小規模高齢者虐待防止未実施減算１２日割</t>
    <rPh sb="0" eb="2">
      <t>カンゴ</t>
    </rPh>
    <rPh sb="2" eb="5">
      <t>ショウキボ</t>
    </rPh>
    <rPh sb="5" eb="8">
      <t>コウレイシャ</t>
    </rPh>
    <phoneticPr fontId="8"/>
  </si>
  <si>
    <t>看護小規模高齢者虐待防止未実施減算１３日割</t>
    <rPh sb="0" eb="2">
      <t>カンゴ</t>
    </rPh>
    <rPh sb="2" eb="5">
      <t>ショウキボ</t>
    </rPh>
    <rPh sb="5" eb="8">
      <t>コウレイシャ</t>
    </rPh>
    <phoneticPr fontId="8"/>
  </si>
  <si>
    <t>看護小規模高齢者虐待防止未実施減算１４日割</t>
    <rPh sb="0" eb="2">
      <t>カンゴ</t>
    </rPh>
    <rPh sb="2" eb="5">
      <t>ショウキボ</t>
    </rPh>
    <rPh sb="5" eb="8">
      <t>コウレイシャ</t>
    </rPh>
    <phoneticPr fontId="8"/>
  </si>
  <si>
    <t>看護小規模高齢者虐待防止未実施減算１５日割</t>
    <rPh sb="0" eb="2">
      <t>カンゴ</t>
    </rPh>
    <rPh sb="2" eb="5">
      <t>ショウキボ</t>
    </rPh>
    <rPh sb="5" eb="8">
      <t>コウレイシャ</t>
    </rPh>
    <phoneticPr fontId="8"/>
  </si>
  <si>
    <t>看護小規模高齢者虐待防止未実施減算２１日割</t>
    <rPh sb="0" eb="2">
      <t>カンゴ</t>
    </rPh>
    <rPh sb="2" eb="5">
      <t>ショウキボ</t>
    </rPh>
    <rPh sb="5" eb="8">
      <t>コウレイシャ</t>
    </rPh>
    <phoneticPr fontId="8"/>
  </si>
  <si>
    <t>看護小規模高齢者虐待防止未実施減算２２日割</t>
    <rPh sb="0" eb="2">
      <t>カンゴ</t>
    </rPh>
    <rPh sb="2" eb="5">
      <t>ショウキボ</t>
    </rPh>
    <rPh sb="5" eb="8">
      <t>コウレイシャ</t>
    </rPh>
    <phoneticPr fontId="8"/>
  </si>
  <si>
    <t>看護小規模高齢者虐待防止未実施減算２３日割</t>
    <rPh sb="0" eb="2">
      <t>カンゴ</t>
    </rPh>
    <rPh sb="2" eb="5">
      <t>ショウキボ</t>
    </rPh>
    <rPh sb="5" eb="8">
      <t>コウレイシャ</t>
    </rPh>
    <phoneticPr fontId="8"/>
  </si>
  <si>
    <t>看護小規模高齢者虐待防止未実施減算２４日割</t>
    <rPh sb="0" eb="2">
      <t>カンゴ</t>
    </rPh>
    <rPh sb="2" eb="5">
      <t>ショウキボ</t>
    </rPh>
    <rPh sb="5" eb="8">
      <t>コウレイシャ</t>
    </rPh>
    <phoneticPr fontId="8"/>
  </si>
  <si>
    <t>看護小規模高齢者虐待防止未実施減算２５日割</t>
    <rPh sb="0" eb="2">
      <t>カンゴ</t>
    </rPh>
    <rPh sb="2" eb="5">
      <t>ショウキボ</t>
    </rPh>
    <rPh sb="5" eb="8">
      <t>コウレイシャ</t>
    </rPh>
    <phoneticPr fontId="8"/>
  </si>
  <si>
    <t>看護小規模業務継続計画未策定減算１１日割</t>
    <rPh sb="0" eb="2">
      <t>カンゴ</t>
    </rPh>
    <rPh sb="2" eb="5">
      <t>ショウキボ</t>
    </rPh>
    <rPh sb="18" eb="20">
      <t>ヒワリ</t>
    </rPh>
    <phoneticPr fontId="8"/>
  </si>
  <si>
    <t>看護小規模業務継続計画未策定減算１２日割</t>
    <rPh sb="0" eb="2">
      <t>カンゴ</t>
    </rPh>
    <rPh sb="2" eb="5">
      <t>ショウキボ</t>
    </rPh>
    <phoneticPr fontId="8"/>
  </si>
  <si>
    <t>看護小規模業務継続計画未策定減算１３日割</t>
    <rPh sb="0" eb="2">
      <t>カンゴ</t>
    </rPh>
    <rPh sb="2" eb="5">
      <t>ショウキボ</t>
    </rPh>
    <phoneticPr fontId="8"/>
  </si>
  <si>
    <t>看護小規模業務継続計画未策定減算１４日割</t>
    <rPh sb="0" eb="2">
      <t>カンゴ</t>
    </rPh>
    <rPh sb="2" eb="5">
      <t>ショウキボ</t>
    </rPh>
    <phoneticPr fontId="8"/>
  </si>
  <si>
    <t>看護小規模業務継続計画未策定減算１５日割</t>
    <rPh sb="0" eb="2">
      <t>カンゴ</t>
    </rPh>
    <rPh sb="2" eb="5">
      <t>ショウキボ</t>
    </rPh>
    <phoneticPr fontId="8"/>
  </si>
  <si>
    <t>看護小規模業務継続計画未策定減算２１日割</t>
    <rPh sb="0" eb="2">
      <t>カンゴ</t>
    </rPh>
    <rPh sb="2" eb="5">
      <t>ショウキボ</t>
    </rPh>
    <phoneticPr fontId="8"/>
  </si>
  <si>
    <t>看護小規模業務継続計画未策定減算２２日割</t>
    <rPh sb="0" eb="2">
      <t>カンゴ</t>
    </rPh>
    <rPh sb="2" eb="5">
      <t>ショウキボ</t>
    </rPh>
    <phoneticPr fontId="8"/>
  </si>
  <si>
    <t>看護小規模業務継続計画未策定減算２３日割</t>
    <rPh sb="0" eb="2">
      <t>カンゴ</t>
    </rPh>
    <rPh sb="2" eb="5">
      <t>ショウキボ</t>
    </rPh>
    <phoneticPr fontId="8"/>
  </si>
  <si>
    <t>看護小規模業務継続計画未策定減算２４日割</t>
    <rPh sb="0" eb="2">
      <t>カンゴ</t>
    </rPh>
    <rPh sb="2" eb="5">
      <t>ショウキボ</t>
    </rPh>
    <phoneticPr fontId="8"/>
  </si>
  <si>
    <t>看護小規模業務継続計画未策定減算２５日割</t>
    <rPh sb="0" eb="2">
      <t>カンゴ</t>
    </rPh>
    <rPh sb="2" eb="5">
      <t>ショウキボ</t>
    </rPh>
    <phoneticPr fontId="8"/>
  </si>
  <si>
    <t>看護小規模過少サービス減算・日割</t>
    <rPh sb="0" eb="2">
      <t>カンゴ</t>
    </rPh>
    <rPh sb="2" eb="5">
      <t>ショウキボ</t>
    </rPh>
    <rPh sb="5" eb="7">
      <t>カショウ</t>
    </rPh>
    <rPh sb="11" eb="13">
      <t>ゲンサン</t>
    </rPh>
    <rPh sb="14" eb="16">
      <t>ヒワリ</t>
    </rPh>
    <phoneticPr fontId="8"/>
  </si>
  <si>
    <t>予小多機能高齢者虐待防止未実施減算１１</t>
    <rPh sb="0" eb="1">
      <t>ヨ</t>
    </rPh>
    <rPh sb="1" eb="2">
      <t>ショウ</t>
    </rPh>
    <rPh sb="2" eb="5">
      <t>タキノウ</t>
    </rPh>
    <rPh sb="5" eb="8">
      <t>コウレイシャ</t>
    </rPh>
    <phoneticPr fontId="8"/>
  </si>
  <si>
    <t>予小多機能高齢者虐待防止未実施減算１２</t>
    <rPh sb="0" eb="1">
      <t>ヨ</t>
    </rPh>
    <rPh sb="1" eb="2">
      <t>ショウ</t>
    </rPh>
    <rPh sb="2" eb="5">
      <t>タキノウ</t>
    </rPh>
    <rPh sb="5" eb="8">
      <t>コウレイシャ</t>
    </rPh>
    <phoneticPr fontId="8"/>
  </si>
  <si>
    <t>予小多機能高齢者虐待防止未実施減算２１</t>
    <rPh sb="0" eb="1">
      <t>ヨ</t>
    </rPh>
    <rPh sb="1" eb="2">
      <t>ショウ</t>
    </rPh>
    <rPh sb="2" eb="5">
      <t>タキノウ</t>
    </rPh>
    <rPh sb="5" eb="8">
      <t>コウレイシャ</t>
    </rPh>
    <phoneticPr fontId="8"/>
  </si>
  <si>
    <t>予小多機能高齢者虐待防止未実施減算２２</t>
    <rPh sb="0" eb="1">
      <t>ヨ</t>
    </rPh>
    <rPh sb="1" eb="2">
      <t>ショウ</t>
    </rPh>
    <rPh sb="2" eb="5">
      <t>タキノウ</t>
    </rPh>
    <rPh sb="5" eb="8">
      <t>コウレイシャ</t>
    </rPh>
    <phoneticPr fontId="8"/>
  </si>
  <si>
    <t>予小多機能業務継続計画未策定減算１１</t>
    <rPh sb="0" eb="1">
      <t>ヨ</t>
    </rPh>
    <rPh sb="1" eb="2">
      <t>ショウ</t>
    </rPh>
    <rPh sb="2" eb="5">
      <t>タキノウ</t>
    </rPh>
    <phoneticPr fontId="8"/>
  </si>
  <si>
    <t>予小多機能業務継続計画未策定減算１２</t>
    <rPh sb="0" eb="1">
      <t>ヨ</t>
    </rPh>
    <rPh sb="1" eb="2">
      <t>ショウ</t>
    </rPh>
    <rPh sb="2" eb="5">
      <t>タキノウ</t>
    </rPh>
    <phoneticPr fontId="8"/>
  </si>
  <si>
    <t>予小多機能業務継続計画未策定減算２１</t>
    <rPh sb="0" eb="1">
      <t>ヨ</t>
    </rPh>
    <rPh sb="1" eb="2">
      <t>ショウ</t>
    </rPh>
    <rPh sb="2" eb="5">
      <t>タキノウ</t>
    </rPh>
    <phoneticPr fontId="8"/>
  </si>
  <si>
    <t>予小多機能業務継続計画未策定減算２２</t>
    <rPh sb="0" eb="1">
      <t>ヨ</t>
    </rPh>
    <rPh sb="1" eb="2">
      <t>ショウ</t>
    </rPh>
    <rPh sb="2" eb="5">
      <t>タキノウ</t>
    </rPh>
    <phoneticPr fontId="8"/>
  </si>
  <si>
    <t>予小多機能過少サービス減算</t>
    <rPh sb="0" eb="1">
      <t>ヨ</t>
    </rPh>
    <rPh sb="1" eb="2">
      <t>ショウ</t>
    </rPh>
    <rPh sb="2" eb="5">
      <t>タキノウ</t>
    </rPh>
    <rPh sb="5" eb="7">
      <t>カショウ</t>
    </rPh>
    <rPh sb="11" eb="13">
      <t>ゲンサン</t>
    </rPh>
    <phoneticPr fontId="8"/>
  </si>
  <si>
    <t>予小多機能高齢者虐待防止未実施減算１１日割</t>
    <rPh sb="0" eb="1">
      <t>ヨ</t>
    </rPh>
    <rPh sb="1" eb="2">
      <t>ショウ</t>
    </rPh>
    <rPh sb="2" eb="5">
      <t>タキノウ</t>
    </rPh>
    <rPh sb="5" eb="8">
      <t>コウレイシャ</t>
    </rPh>
    <rPh sb="19" eb="21">
      <t>ヒワリ</t>
    </rPh>
    <phoneticPr fontId="8"/>
  </si>
  <si>
    <t>予小多機能高齢者虐待防止未実施減算１２日割</t>
    <rPh sb="0" eb="1">
      <t>ヨ</t>
    </rPh>
    <rPh sb="1" eb="2">
      <t>ショウ</t>
    </rPh>
    <rPh sb="2" eb="5">
      <t>タキノウ</t>
    </rPh>
    <rPh sb="5" eb="8">
      <t>コウレイシャ</t>
    </rPh>
    <phoneticPr fontId="8"/>
  </si>
  <si>
    <t>予小多機能高齢者虐待防止未実施減算２１日割</t>
    <rPh sb="0" eb="1">
      <t>ヨ</t>
    </rPh>
    <rPh sb="1" eb="2">
      <t>ショウ</t>
    </rPh>
    <rPh sb="2" eb="5">
      <t>タキノウ</t>
    </rPh>
    <rPh sb="5" eb="8">
      <t>コウレイシャ</t>
    </rPh>
    <phoneticPr fontId="8"/>
  </si>
  <si>
    <t>予小多機能高齢者虐待防止未実施減算２２日割</t>
    <rPh sb="0" eb="1">
      <t>ヨ</t>
    </rPh>
    <rPh sb="1" eb="2">
      <t>ショウ</t>
    </rPh>
    <rPh sb="2" eb="5">
      <t>タキノウ</t>
    </rPh>
    <rPh sb="5" eb="8">
      <t>コウレイシャ</t>
    </rPh>
    <phoneticPr fontId="8"/>
  </si>
  <si>
    <t>予小多機能業務継続計画未策定減算１１日割</t>
    <rPh sb="0" eb="1">
      <t>ヨ</t>
    </rPh>
    <rPh sb="1" eb="2">
      <t>ショウ</t>
    </rPh>
    <rPh sb="2" eb="5">
      <t>タキノウ</t>
    </rPh>
    <rPh sb="18" eb="20">
      <t>ヒワリ</t>
    </rPh>
    <phoneticPr fontId="8"/>
  </si>
  <si>
    <t>予小多機能業務継続計画未策定減算１２日割</t>
    <rPh sb="0" eb="1">
      <t>ヨ</t>
    </rPh>
    <rPh sb="1" eb="2">
      <t>ショウ</t>
    </rPh>
    <rPh sb="2" eb="5">
      <t>タキノウ</t>
    </rPh>
    <phoneticPr fontId="8"/>
  </si>
  <si>
    <t>予小多機能業務継続計画未策定減算２１日割</t>
    <rPh sb="0" eb="1">
      <t>ヨ</t>
    </rPh>
    <rPh sb="1" eb="2">
      <t>ショウ</t>
    </rPh>
    <rPh sb="2" eb="5">
      <t>タキノウ</t>
    </rPh>
    <phoneticPr fontId="8"/>
  </si>
  <si>
    <t>予小多機能業務継続計画未策定減算２２日割</t>
    <rPh sb="0" eb="1">
      <t>ヨ</t>
    </rPh>
    <rPh sb="1" eb="2">
      <t>ショウ</t>
    </rPh>
    <rPh sb="2" eb="5">
      <t>タキノウ</t>
    </rPh>
    <phoneticPr fontId="8"/>
  </si>
  <si>
    <t>予小多機能過少サービス減算・日割</t>
    <rPh sb="0" eb="1">
      <t>ヨ</t>
    </rPh>
    <rPh sb="1" eb="2">
      <t>ショウ</t>
    </rPh>
    <rPh sb="2" eb="5">
      <t>タキノウ</t>
    </rPh>
    <rPh sb="5" eb="7">
      <t>カショウ</t>
    </rPh>
    <rPh sb="11" eb="13">
      <t>ゲンサン</t>
    </rPh>
    <rPh sb="14" eb="16">
      <t>ヒワリ</t>
    </rPh>
    <phoneticPr fontId="8"/>
  </si>
  <si>
    <t>地ユ型福祉施設高齢者虐待防止未実施減算１</t>
    <rPh sb="0" eb="1">
      <t>チ</t>
    </rPh>
    <rPh sb="2" eb="3">
      <t>カタ</t>
    </rPh>
    <rPh sb="3" eb="5">
      <t>フクシ</t>
    </rPh>
    <rPh sb="5" eb="7">
      <t>シセツ</t>
    </rPh>
    <rPh sb="7" eb="10">
      <t>コウレイシャ</t>
    </rPh>
    <phoneticPr fontId="8"/>
  </si>
  <si>
    <t>地ユ型福祉施設高齢者虐待防止未実施減算２</t>
    <rPh sb="0" eb="1">
      <t>チ</t>
    </rPh>
    <rPh sb="2" eb="3">
      <t>カタ</t>
    </rPh>
    <rPh sb="3" eb="5">
      <t>フクシ</t>
    </rPh>
    <rPh sb="5" eb="7">
      <t>シセツ</t>
    </rPh>
    <rPh sb="7" eb="10">
      <t>コウレイシャ</t>
    </rPh>
    <phoneticPr fontId="8"/>
  </si>
  <si>
    <t>地ユ型福祉施設高齢者虐待防止未実施減算３</t>
    <rPh sb="0" eb="1">
      <t>チ</t>
    </rPh>
    <rPh sb="2" eb="3">
      <t>カタ</t>
    </rPh>
    <rPh sb="3" eb="5">
      <t>フクシ</t>
    </rPh>
    <rPh sb="5" eb="7">
      <t>シセツ</t>
    </rPh>
    <rPh sb="7" eb="10">
      <t>コウレイシャ</t>
    </rPh>
    <phoneticPr fontId="8"/>
  </si>
  <si>
    <t>地ユ型福祉施設高齢者虐待防止未実施減算４</t>
    <rPh sb="0" eb="1">
      <t>チ</t>
    </rPh>
    <rPh sb="2" eb="3">
      <t>カタ</t>
    </rPh>
    <rPh sb="3" eb="5">
      <t>フクシ</t>
    </rPh>
    <rPh sb="5" eb="7">
      <t>シセツ</t>
    </rPh>
    <rPh sb="7" eb="10">
      <t>コウレイシャ</t>
    </rPh>
    <phoneticPr fontId="8"/>
  </si>
  <si>
    <t>地ユ型福祉施設高齢者虐待防止未実施減算５</t>
    <rPh sb="0" eb="1">
      <t>チ</t>
    </rPh>
    <rPh sb="2" eb="3">
      <t>カタ</t>
    </rPh>
    <rPh sb="3" eb="5">
      <t>フクシ</t>
    </rPh>
    <rPh sb="5" eb="7">
      <t>シセツ</t>
    </rPh>
    <rPh sb="7" eb="10">
      <t>コウレイシャ</t>
    </rPh>
    <phoneticPr fontId="8"/>
  </si>
  <si>
    <t>経地ユ型福祉施設高齢者虐待防止未実施減算１</t>
    <rPh sb="0" eb="1">
      <t>ケイ</t>
    </rPh>
    <rPh sb="1" eb="2">
      <t>チ</t>
    </rPh>
    <rPh sb="3" eb="4">
      <t>カタ</t>
    </rPh>
    <rPh sb="4" eb="6">
      <t>フクシ</t>
    </rPh>
    <rPh sb="6" eb="8">
      <t>シセツ</t>
    </rPh>
    <rPh sb="8" eb="11">
      <t>コウレイシャ</t>
    </rPh>
    <phoneticPr fontId="8"/>
  </si>
  <si>
    <t>経地ユ型福祉施設高齢者虐待防止未実施減算２</t>
    <rPh sb="0" eb="1">
      <t>ケイ</t>
    </rPh>
    <rPh sb="1" eb="2">
      <t>チ</t>
    </rPh>
    <rPh sb="3" eb="4">
      <t>カタ</t>
    </rPh>
    <rPh sb="4" eb="6">
      <t>フクシ</t>
    </rPh>
    <rPh sb="6" eb="8">
      <t>シセツ</t>
    </rPh>
    <rPh sb="8" eb="11">
      <t>コウレイシャ</t>
    </rPh>
    <phoneticPr fontId="8"/>
  </si>
  <si>
    <t>経地ユ型福祉施設高齢者虐待防止未実施減算３</t>
    <rPh sb="0" eb="1">
      <t>ケイ</t>
    </rPh>
    <rPh sb="1" eb="2">
      <t>チ</t>
    </rPh>
    <rPh sb="3" eb="4">
      <t>カタ</t>
    </rPh>
    <rPh sb="4" eb="6">
      <t>フクシ</t>
    </rPh>
    <rPh sb="6" eb="8">
      <t>シセツ</t>
    </rPh>
    <rPh sb="8" eb="11">
      <t>コウレイシャ</t>
    </rPh>
    <phoneticPr fontId="8"/>
  </si>
  <si>
    <t>経地ユ型福祉施設高齢者虐待防止未実施減算４</t>
    <rPh sb="0" eb="1">
      <t>ケイ</t>
    </rPh>
    <rPh sb="1" eb="2">
      <t>チ</t>
    </rPh>
    <rPh sb="3" eb="4">
      <t>カタ</t>
    </rPh>
    <rPh sb="4" eb="6">
      <t>フクシ</t>
    </rPh>
    <rPh sb="6" eb="8">
      <t>シセツ</t>
    </rPh>
    <rPh sb="8" eb="11">
      <t>コウレイシャ</t>
    </rPh>
    <phoneticPr fontId="8"/>
  </si>
  <si>
    <t>経地ユ型福祉施設高齢者虐待防止未実施減算５</t>
    <rPh sb="0" eb="1">
      <t>ケイ</t>
    </rPh>
    <rPh sb="1" eb="2">
      <t>チ</t>
    </rPh>
    <rPh sb="3" eb="4">
      <t>カタ</t>
    </rPh>
    <rPh sb="4" eb="6">
      <t>フクシ</t>
    </rPh>
    <rPh sb="6" eb="8">
      <t>シセツ</t>
    </rPh>
    <rPh sb="8" eb="11">
      <t>コウレイシャ</t>
    </rPh>
    <phoneticPr fontId="8"/>
  </si>
  <si>
    <t>地ユ型福祉施設業務継続計画未策定減算１</t>
    <rPh sb="0" eb="1">
      <t>チ</t>
    </rPh>
    <rPh sb="2" eb="3">
      <t>カタ</t>
    </rPh>
    <rPh sb="3" eb="5">
      <t>フクシ</t>
    </rPh>
    <rPh sb="5" eb="7">
      <t>シセツ</t>
    </rPh>
    <phoneticPr fontId="8"/>
  </si>
  <si>
    <t>地ユ型福祉施設業務継続計画未策定減算２</t>
    <rPh sb="0" eb="1">
      <t>チ</t>
    </rPh>
    <rPh sb="2" eb="3">
      <t>カタ</t>
    </rPh>
    <rPh sb="3" eb="5">
      <t>フクシ</t>
    </rPh>
    <rPh sb="5" eb="7">
      <t>シセツ</t>
    </rPh>
    <phoneticPr fontId="8"/>
  </si>
  <si>
    <t>地ユ型福祉施設業務継続計画未策定減算３</t>
    <rPh sb="0" eb="1">
      <t>チ</t>
    </rPh>
    <rPh sb="2" eb="3">
      <t>カタ</t>
    </rPh>
    <rPh sb="3" eb="5">
      <t>フクシ</t>
    </rPh>
    <rPh sb="5" eb="7">
      <t>シセツ</t>
    </rPh>
    <phoneticPr fontId="8"/>
  </si>
  <si>
    <t>地ユ型福祉施設業務継続計画未策定減算４</t>
    <rPh sb="0" eb="1">
      <t>チ</t>
    </rPh>
    <rPh sb="2" eb="3">
      <t>カタ</t>
    </rPh>
    <rPh sb="3" eb="5">
      <t>フクシ</t>
    </rPh>
    <rPh sb="5" eb="7">
      <t>シセツ</t>
    </rPh>
    <phoneticPr fontId="8"/>
  </si>
  <si>
    <t>地ユ型福祉施設業務継続計画未策定減算５</t>
    <rPh sb="0" eb="1">
      <t>チ</t>
    </rPh>
    <rPh sb="2" eb="3">
      <t>カタ</t>
    </rPh>
    <rPh sb="3" eb="5">
      <t>フクシ</t>
    </rPh>
    <rPh sb="5" eb="7">
      <t>シセツ</t>
    </rPh>
    <phoneticPr fontId="8"/>
  </si>
  <si>
    <t>経地ユ型福祉施設業務継続計画未策定減算１</t>
    <rPh sb="0" eb="1">
      <t>ケイ</t>
    </rPh>
    <rPh sb="1" eb="2">
      <t>チ</t>
    </rPh>
    <rPh sb="3" eb="4">
      <t>カタ</t>
    </rPh>
    <rPh sb="4" eb="6">
      <t>フクシ</t>
    </rPh>
    <rPh sb="6" eb="8">
      <t>シセツ</t>
    </rPh>
    <phoneticPr fontId="8"/>
  </si>
  <si>
    <t>経地ユ型福祉施設業務継続計画未策定減算２</t>
    <rPh sb="0" eb="1">
      <t>ケイ</t>
    </rPh>
    <rPh sb="1" eb="2">
      <t>チ</t>
    </rPh>
    <rPh sb="3" eb="4">
      <t>カタ</t>
    </rPh>
    <rPh sb="4" eb="6">
      <t>フクシ</t>
    </rPh>
    <rPh sb="6" eb="8">
      <t>シセツ</t>
    </rPh>
    <phoneticPr fontId="8"/>
  </si>
  <si>
    <t>経地ユ型福祉施設業務継続計画未策定減算３</t>
    <rPh sb="0" eb="1">
      <t>ケイ</t>
    </rPh>
    <rPh sb="1" eb="2">
      <t>チ</t>
    </rPh>
    <rPh sb="3" eb="4">
      <t>カタ</t>
    </rPh>
    <rPh sb="4" eb="6">
      <t>フクシ</t>
    </rPh>
    <rPh sb="6" eb="8">
      <t>シセツ</t>
    </rPh>
    <phoneticPr fontId="8"/>
  </si>
  <si>
    <t>経地ユ型福祉施設業務継続計画未策定減算４</t>
    <rPh sb="0" eb="1">
      <t>ケイ</t>
    </rPh>
    <rPh sb="1" eb="2">
      <t>チ</t>
    </rPh>
    <rPh sb="3" eb="4">
      <t>カタ</t>
    </rPh>
    <rPh sb="4" eb="6">
      <t>フクシ</t>
    </rPh>
    <rPh sb="6" eb="8">
      <t>シセツ</t>
    </rPh>
    <phoneticPr fontId="8"/>
  </si>
  <si>
    <t>経地ユ型福祉施設業務継続計画未策定減算５</t>
    <rPh sb="0" eb="1">
      <t>ケイ</t>
    </rPh>
    <rPh sb="1" eb="2">
      <t>チ</t>
    </rPh>
    <rPh sb="3" eb="4">
      <t>カタ</t>
    </rPh>
    <rPh sb="4" eb="6">
      <t>フクシ</t>
    </rPh>
    <rPh sb="6" eb="8">
      <t>シセツ</t>
    </rPh>
    <phoneticPr fontId="8"/>
  </si>
  <si>
    <t>看護小規模サテライト体制未整備減算</t>
    <rPh sb="0" eb="2">
      <t>カンゴ</t>
    </rPh>
    <rPh sb="2" eb="5">
      <t>ショウキボ</t>
    </rPh>
    <rPh sb="10" eb="12">
      <t>タイセイ</t>
    </rPh>
    <rPh sb="12" eb="13">
      <t>ミ</t>
    </rPh>
    <rPh sb="13" eb="15">
      <t>セイビ</t>
    </rPh>
    <rPh sb="15" eb="17">
      <t>ゲンサン</t>
    </rPh>
    <phoneticPr fontId="8"/>
  </si>
  <si>
    <t>サテライト体制未整備減算</t>
  </si>
  <si>
    <t>看護小規模サテライト体制未整備減算・日割</t>
    <rPh sb="0" eb="2">
      <t>カンゴ</t>
    </rPh>
    <rPh sb="2" eb="5">
      <t>ショウキボ</t>
    </rPh>
    <rPh sb="10" eb="12">
      <t>タイセイ</t>
    </rPh>
    <rPh sb="12" eb="13">
      <t>ミ</t>
    </rPh>
    <rPh sb="13" eb="15">
      <t>セイビ</t>
    </rPh>
    <rPh sb="15" eb="17">
      <t>ゲンサン</t>
    </rPh>
    <phoneticPr fontId="8"/>
  </si>
  <si>
    <t>C235</t>
    <phoneticPr fontId="8"/>
  </si>
  <si>
    <t>定期巡回高齢者虐待防止未実施減算Ⅲ１日割</t>
    <rPh sb="0" eb="2">
      <t>テイキ</t>
    </rPh>
    <rPh sb="2" eb="4">
      <t>ジュンカイ</t>
    </rPh>
    <rPh sb="4" eb="7">
      <t>コウレイシャ</t>
    </rPh>
    <rPh sb="18" eb="20">
      <t>ヒワリ</t>
    </rPh>
    <phoneticPr fontId="8"/>
  </si>
  <si>
    <t>C207</t>
    <phoneticPr fontId="8"/>
  </si>
  <si>
    <t>夜間訪問高齢者虐待防止未実施減算Ⅰ１日割</t>
    <rPh sb="0" eb="2">
      <t>ヤカン</t>
    </rPh>
    <rPh sb="2" eb="4">
      <t>ホウモン</t>
    </rPh>
    <rPh sb="4" eb="7">
      <t>コウレイシャ</t>
    </rPh>
    <rPh sb="18" eb="20">
      <t>ヒワリ</t>
    </rPh>
    <phoneticPr fontId="8"/>
  </si>
  <si>
    <t>ヘ　退居時情報提供加算</t>
    <rPh sb="3" eb="4">
      <t>キョ</t>
    </rPh>
    <phoneticPr fontId="8"/>
  </si>
  <si>
    <t>ニ　退居時情報提供加算</t>
    <rPh sb="3" eb="4">
      <t>キョ</t>
    </rPh>
    <phoneticPr fontId="8"/>
  </si>
  <si>
    <t>ホ　退居時相談援助加算</t>
    <phoneticPr fontId="8"/>
  </si>
  <si>
    <t>看護小規模専門管理加算２</t>
    <rPh sb="0" eb="5">
      <t>カンゴショウキボ</t>
    </rPh>
    <phoneticPr fontId="8"/>
  </si>
  <si>
    <t>特定行為研修を修了した看護師が計画的な管理を行った場合</t>
    <phoneticPr fontId="8"/>
  </si>
  <si>
    <t>緩和ケア等に係る研修を受けた看護師が計画的な管理を行った場合</t>
    <rPh sb="4" eb="5">
      <t>トウ</t>
    </rPh>
    <phoneticPr fontId="8"/>
  </si>
  <si>
    <t>看護小規模専門管理加算１</t>
    <rPh sb="0" eb="5">
      <t>カンゴショウキボ</t>
    </rPh>
    <phoneticPr fontId="8"/>
  </si>
  <si>
    <t>月１回限度</t>
    <rPh sb="0" eb="1">
      <t>ツキ</t>
    </rPh>
    <rPh sb="2" eb="5">
      <t>カイゲンド</t>
    </rPh>
    <phoneticPr fontId="1"/>
  </si>
  <si>
    <t>業務継続計画未策定減算</t>
    <rPh sb="0" eb="11">
      <t>ギョウムケイゾクケイカクミサクテイゲンサン</t>
    </rPh>
    <phoneticPr fontId="8"/>
  </si>
  <si>
    <t>定期巡回業務継続計画未策定減算Ⅰ１１</t>
    <rPh sb="0" eb="2">
      <t>テイキ</t>
    </rPh>
    <rPh sb="2" eb="4">
      <t>ジュンカイ</t>
    </rPh>
    <phoneticPr fontId="8"/>
  </si>
  <si>
    <t>定期巡回業務継続計画未策定減算Ⅰ１２</t>
    <rPh sb="0" eb="2">
      <t>テイキ</t>
    </rPh>
    <rPh sb="2" eb="4">
      <t>ジュンカイ</t>
    </rPh>
    <phoneticPr fontId="8"/>
  </si>
  <si>
    <t>定期巡回業務継続計画未策定減算Ⅰ１３</t>
    <rPh sb="0" eb="2">
      <t>テイキ</t>
    </rPh>
    <rPh sb="2" eb="4">
      <t>ジュンカイ</t>
    </rPh>
    <phoneticPr fontId="8"/>
  </si>
  <si>
    <t>定期巡回業務継続計画未策定減算Ⅰ１４</t>
    <rPh sb="0" eb="2">
      <t>テイキ</t>
    </rPh>
    <rPh sb="2" eb="4">
      <t>ジュンカイ</t>
    </rPh>
    <phoneticPr fontId="8"/>
  </si>
  <si>
    <t>定期巡回業務継続計画未策定減算Ⅰ１５</t>
    <rPh sb="0" eb="2">
      <t>テイキ</t>
    </rPh>
    <rPh sb="2" eb="4">
      <t>ジュンカイ</t>
    </rPh>
    <phoneticPr fontId="8"/>
  </si>
  <si>
    <t>定期巡回業務継続計画未策定減算Ⅰ２１</t>
    <rPh sb="0" eb="2">
      <t>テイキ</t>
    </rPh>
    <rPh sb="2" eb="4">
      <t>ジュンカイ</t>
    </rPh>
    <phoneticPr fontId="8"/>
  </si>
  <si>
    <t>定期巡回業務継続計画未策定減算Ⅰ２２</t>
    <rPh sb="0" eb="2">
      <t>テイキ</t>
    </rPh>
    <rPh sb="2" eb="4">
      <t>ジュンカイ</t>
    </rPh>
    <phoneticPr fontId="8"/>
  </si>
  <si>
    <t>定期巡回業務継続計画未策定減算Ⅰ２３</t>
    <rPh sb="0" eb="2">
      <t>テイキ</t>
    </rPh>
    <rPh sb="2" eb="4">
      <t>ジュンカイ</t>
    </rPh>
    <phoneticPr fontId="8"/>
  </si>
  <si>
    <t>定期巡回業務継続計画未策定減算Ⅰ２４</t>
    <rPh sb="0" eb="2">
      <t>テイキ</t>
    </rPh>
    <rPh sb="2" eb="4">
      <t>ジュンカイ</t>
    </rPh>
    <phoneticPr fontId="8"/>
  </si>
  <si>
    <t>定期巡回業務継続計画未策定減算Ⅰ２５</t>
    <rPh sb="0" eb="2">
      <t>テイキ</t>
    </rPh>
    <rPh sb="2" eb="4">
      <t>ジュンカイ</t>
    </rPh>
    <phoneticPr fontId="8"/>
  </si>
  <si>
    <t>定期巡回業務継続計画未策定減算Ⅱ１</t>
    <rPh sb="0" eb="2">
      <t>テイキ</t>
    </rPh>
    <rPh sb="2" eb="4">
      <t>ジュンカイ</t>
    </rPh>
    <phoneticPr fontId="8"/>
  </si>
  <si>
    <t>定期巡回業務継続計画未策定減算Ⅱ２</t>
    <rPh sb="0" eb="2">
      <t>テイキ</t>
    </rPh>
    <rPh sb="2" eb="4">
      <t>ジュンカイ</t>
    </rPh>
    <phoneticPr fontId="8"/>
  </si>
  <si>
    <t>定期巡回業務継続計画未策定減算Ⅱ３</t>
    <rPh sb="0" eb="2">
      <t>テイキ</t>
    </rPh>
    <rPh sb="2" eb="4">
      <t>ジュンカイ</t>
    </rPh>
    <phoneticPr fontId="8"/>
  </si>
  <si>
    <t>定期巡回業務継続計画未策定減算Ⅱ４</t>
    <rPh sb="0" eb="2">
      <t>テイキ</t>
    </rPh>
    <rPh sb="2" eb="4">
      <t>ジュンカイ</t>
    </rPh>
    <phoneticPr fontId="8"/>
  </si>
  <si>
    <t>定期巡回業務継続計画未策定減算Ⅱ５</t>
    <rPh sb="0" eb="2">
      <t>テイキ</t>
    </rPh>
    <rPh sb="2" eb="4">
      <t>ジュンカイ</t>
    </rPh>
    <phoneticPr fontId="8"/>
  </si>
  <si>
    <t>定期巡回業務継続計画未策定減算Ⅲ１</t>
    <rPh sb="0" eb="2">
      <t>テイキ</t>
    </rPh>
    <rPh sb="2" eb="4">
      <t>ジュンカイ</t>
    </rPh>
    <phoneticPr fontId="8"/>
  </si>
  <si>
    <t>定期巡回業務継続計画未策定減算Ⅲ２</t>
    <rPh sb="0" eb="2">
      <t>テイキ</t>
    </rPh>
    <rPh sb="2" eb="4">
      <t>ジュンカイ</t>
    </rPh>
    <phoneticPr fontId="8"/>
  </si>
  <si>
    <t>定期巡回業務継続計画未策定減算Ⅲ３</t>
    <rPh sb="0" eb="2">
      <t>テイキ</t>
    </rPh>
    <rPh sb="2" eb="4">
      <t>ジュンカイ</t>
    </rPh>
    <phoneticPr fontId="8"/>
  </si>
  <si>
    <t>定期巡回業務継続計画未策定減算Ⅲ４</t>
    <rPh sb="0" eb="2">
      <t>テイキ</t>
    </rPh>
    <rPh sb="2" eb="4">
      <t>ジュンカイ</t>
    </rPh>
    <phoneticPr fontId="8"/>
  </si>
  <si>
    <t>定期巡回業務継続計画未策定減算Ⅰ１１日割</t>
    <rPh sb="0" eb="2">
      <t>テイキ</t>
    </rPh>
    <rPh sb="2" eb="4">
      <t>ジュンカイ</t>
    </rPh>
    <rPh sb="18" eb="20">
      <t>ヒワリ</t>
    </rPh>
    <phoneticPr fontId="8"/>
  </si>
  <si>
    <t>定期巡回業務継続計画未策定減算Ⅰ１２日割</t>
    <rPh sb="0" eb="2">
      <t>テイキ</t>
    </rPh>
    <rPh sb="2" eb="4">
      <t>ジュンカイ</t>
    </rPh>
    <phoneticPr fontId="8"/>
  </si>
  <si>
    <t>定期巡回業務継続計画未策定減算Ⅰ１３日割</t>
    <rPh sb="0" eb="2">
      <t>テイキ</t>
    </rPh>
    <rPh sb="2" eb="4">
      <t>ジュンカイ</t>
    </rPh>
    <phoneticPr fontId="8"/>
  </si>
  <si>
    <t>定期巡回業務継続計画未策定減算Ⅰ１４日割</t>
    <rPh sb="0" eb="2">
      <t>テイキ</t>
    </rPh>
    <rPh sb="2" eb="4">
      <t>ジュンカイ</t>
    </rPh>
    <phoneticPr fontId="8"/>
  </si>
  <si>
    <t>定期巡回業務継続計画未策定減算Ⅰ１５日割</t>
    <rPh sb="0" eb="2">
      <t>テイキ</t>
    </rPh>
    <rPh sb="2" eb="4">
      <t>ジュンカイ</t>
    </rPh>
    <phoneticPr fontId="8"/>
  </si>
  <si>
    <t>定期巡回業務継続計画未策定減算Ⅰ２１日割</t>
    <rPh sb="0" eb="2">
      <t>テイキ</t>
    </rPh>
    <rPh sb="2" eb="4">
      <t>ジュンカイ</t>
    </rPh>
    <phoneticPr fontId="8"/>
  </si>
  <si>
    <t>定期巡回業務継続計画未策定減算Ⅰ２２日割</t>
    <rPh sb="0" eb="2">
      <t>テイキ</t>
    </rPh>
    <rPh sb="2" eb="4">
      <t>ジュンカイ</t>
    </rPh>
    <phoneticPr fontId="8"/>
  </si>
  <si>
    <t>定期巡回業務継続計画未策定減算Ⅰ２３日割</t>
    <rPh sb="0" eb="2">
      <t>テイキ</t>
    </rPh>
    <rPh sb="2" eb="4">
      <t>ジュンカイ</t>
    </rPh>
    <phoneticPr fontId="8"/>
  </si>
  <si>
    <t>定期巡回業務継続計画未策定減算Ⅰ２４日割</t>
    <rPh sb="0" eb="2">
      <t>テイキ</t>
    </rPh>
    <rPh sb="2" eb="4">
      <t>ジュンカイ</t>
    </rPh>
    <phoneticPr fontId="8"/>
  </si>
  <si>
    <t>定期巡回業務継続計画未策定減算Ⅰ２５日割</t>
    <rPh sb="0" eb="2">
      <t>テイキ</t>
    </rPh>
    <rPh sb="2" eb="4">
      <t>ジュンカイ</t>
    </rPh>
    <phoneticPr fontId="8"/>
  </si>
  <si>
    <t>定期巡回業務継続計画未策定減算Ⅱ１日割</t>
    <rPh sb="0" eb="2">
      <t>テイキ</t>
    </rPh>
    <rPh sb="2" eb="4">
      <t>ジュンカイ</t>
    </rPh>
    <phoneticPr fontId="8"/>
  </si>
  <si>
    <t>定期巡回業務継続計画未策定減算Ⅱ２日割</t>
    <rPh sb="0" eb="2">
      <t>テイキ</t>
    </rPh>
    <rPh sb="2" eb="4">
      <t>ジュンカイ</t>
    </rPh>
    <phoneticPr fontId="8"/>
  </si>
  <si>
    <t>定期巡回業務継続計画未策定減算Ⅱ３日割</t>
    <rPh sb="0" eb="2">
      <t>テイキ</t>
    </rPh>
    <rPh sb="2" eb="4">
      <t>ジュンカイ</t>
    </rPh>
    <phoneticPr fontId="8"/>
  </si>
  <si>
    <t>定期巡回業務継続計画未策定減算Ⅱ４日割</t>
    <rPh sb="0" eb="2">
      <t>テイキ</t>
    </rPh>
    <rPh sb="2" eb="4">
      <t>ジュンカイ</t>
    </rPh>
    <phoneticPr fontId="8"/>
  </si>
  <si>
    <t>定期巡回業務継続計画未策定減算Ⅱ５日割</t>
    <rPh sb="0" eb="2">
      <t>テイキ</t>
    </rPh>
    <rPh sb="2" eb="4">
      <t>ジュンカイ</t>
    </rPh>
    <phoneticPr fontId="8"/>
  </si>
  <si>
    <t>定期巡回業務継続計画未策定減算Ⅲ１日割</t>
    <rPh sb="0" eb="2">
      <t>テイキ</t>
    </rPh>
    <rPh sb="2" eb="4">
      <t>ジュンカイ</t>
    </rPh>
    <rPh sb="17" eb="19">
      <t>ヒワリ</t>
    </rPh>
    <phoneticPr fontId="8"/>
  </si>
  <si>
    <t>夜間訪問業務継続計画未策定減算Ⅰ１</t>
    <rPh sb="0" eb="2">
      <t>ヤカン</t>
    </rPh>
    <rPh sb="2" eb="4">
      <t>ホウモン</t>
    </rPh>
    <phoneticPr fontId="8"/>
  </si>
  <si>
    <t>夜間訪問業務継続計画未策定減算Ⅰ２</t>
    <rPh sb="0" eb="2">
      <t>ヤカン</t>
    </rPh>
    <rPh sb="2" eb="4">
      <t>ホウモン</t>
    </rPh>
    <phoneticPr fontId="8"/>
  </si>
  <si>
    <t>夜間訪問業務継続計画未策定減算Ⅰ３</t>
    <rPh sb="0" eb="2">
      <t>ヤカン</t>
    </rPh>
    <rPh sb="2" eb="4">
      <t>ホウモン</t>
    </rPh>
    <phoneticPr fontId="8"/>
  </si>
  <si>
    <t>夜間訪問業務継続計画未策定減算Ⅰ４</t>
    <rPh sb="0" eb="2">
      <t>ヤカン</t>
    </rPh>
    <rPh sb="2" eb="4">
      <t>ホウモン</t>
    </rPh>
    <phoneticPr fontId="8"/>
  </si>
  <si>
    <t>夜間訪問業務継続計画未策定減算Ⅱ</t>
    <rPh sb="0" eb="2">
      <t>ヤカン</t>
    </rPh>
    <rPh sb="2" eb="4">
      <t>ホウモン</t>
    </rPh>
    <phoneticPr fontId="8"/>
  </si>
  <si>
    <t>夜間訪問業務継続計画未策定減算Ⅰ１日割</t>
    <rPh sb="0" eb="2">
      <t>ヤカン</t>
    </rPh>
    <rPh sb="2" eb="4">
      <t>ホウモン</t>
    </rPh>
    <rPh sb="17" eb="19">
      <t>ヒワリ</t>
    </rPh>
    <phoneticPr fontId="8"/>
  </si>
  <si>
    <t>夜間訪問業務継続計画未策定減算Ⅱ日割</t>
    <rPh sb="0" eb="2">
      <t>ヤカン</t>
    </rPh>
    <rPh sb="2" eb="4">
      <t>ホウモン</t>
    </rPh>
    <rPh sb="16" eb="18">
      <t>ヒワリ</t>
    </rPh>
    <phoneticPr fontId="8"/>
  </si>
  <si>
    <t>身体拘束廃止未実施減算</t>
    <rPh sb="0" eb="11">
      <t>シンタイコウソクハイシミジッシゲンサン</t>
    </rPh>
    <phoneticPr fontId="8"/>
  </si>
  <si>
    <t>予短期小多機能身体拘束廃止未実施減算１</t>
    <rPh sb="0" eb="1">
      <t>ヨ</t>
    </rPh>
    <rPh sb="1" eb="3">
      <t>タンキ</t>
    </rPh>
    <rPh sb="3" eb="4">
      <t>ショウ</t>
    </rPh>
    <rPh sb="4" eb="7">
      <t>タキノウ</t>
    </rPh>
    <phoneticPr fontId="8"/>
  </si>
  <si>
    <t>予短期小多機能身体拘束廃止未実施減算２</t>
    <rPh sb="0" eb="1">
      <t>ヨ</t>
    </rPh>
    <rPh sb="1" eb="3">
      <t>タンキ</t>
    </rPh>
    <rPh sb="3" eb="4">
      <t>ショウ</t>
    </rPh>
    <rPh sb="4" eb="7">
      <t>タキノウ</t>
    </rPh>
    <phoneticPr fontId="8"/>
  </si>
  <si>
    <t>予短期共同身体拘束廃止未実施減算Ⅰ２</t>
    <rPh sb="0" eb="1">
      <t>ヨ</t>
    </rPh>
    <rPh sb="1" eb="5">
      <t>タンキキョウドウ</t>
    </rPh>
    <phoneticPr fontId="8"/>
  </si>
  <si>
    <t>予短期共同身体拘束廃止未実施減算Ⅱ２</t>
    <rPh sb="0" eb="1">
      <t>ヨ</t>
    </rPh>
    <rPh sb="1" eb="5">
      <t>タンキキョウドウ</t>
    </rPh>
    <phoneticPr fontId="8"/>
  </si>
  <si>
    <t>予小多機能身体拘束廃止未実施減算１１</t>
    <rPh sb="0" eb="1">
      <t>ヨ</t>
    </rPh>
    <rPh sb="1" eb="2">
      <t>ショウ</t>
    </rPh>
    <rPh sb="2" eb="5">
      <t>タキノウ</t>
    </rPh>
    <phoneticPr fontId="8"/>
  </si>
  <si>
    <t>予小多機能身体拘束廃止未実施減算１２</t>
    <rPh sb="0" eb="1">
      <t>ヨ</t>
    </rPh>
    <rPh sb="1" eb="2">
      <t>ショウ</t>
    </rPh>
    <rPh sb="2" eb="5">
      <t>タキノウ</t>
    </rPh>
    <phoneticPr fontId="8"/>
  </si>
  <si>
    <t>予小多機能身体拘束廃止未実施減算２１</t>
    <rPh sb="0" eb="1">
      <t>ヨ</t>
    </rPh>
    <rPh sb="1" eb="2">
      <t>ショウ</t>
    </rPh>
    <rPh sb="2" eb="5">
      <t>タキノウ</t>
    </rPh>
    <phoneticPr fontId="8"/>
  </si>
  <si>
    <t>予小多機能身体拘束廃止未実施減算２２</t>
    <rPh sb="0" eb="1">
      <t>ヨ</t>
    </rPh>
    <rPh sb="1" eb="2">
      <t>ショウ</t>
    </rPh>
    <rPh sb="2" eb="5">
      <t>タキノウ</t>
    </rPh>
    <phoneticPr fontId="8"/>
  </si>
  <si>
    <t>予小多機能身体拘束廃止未実施減算１１日割</t>
    <rPh sb="0" eb="1">
      <t>ヨ</t>
    </rPh>
    <rPh sb="1" eb="2">
      <t>ショウ</t>
    </rPh>
    <rPh sb="2" eb="5">
      <t>タキノウ</t>
    </rPh>
    <rPh sb="18" eb="20">
      <t>ヒワリ</t>
    </rPh>
    <phoneticPr fontId="8"/>
  </si>
  <si>
    <t>予小多機能身体拘束廃止未実施減算１２日割</t>
    <rPh sb="0" eb="1">
      <t>ヨ</t>
    </rPh>
    <rPh sb="1" eb="2">
      <t>ショウ</t>
    </rPh>
    <rPh sb="2" eb="5">
      <t>タキノウ</t>
    </rPh>
    <phoneticPr fontId="8"/>
  </si>
  <si>
    <t>予小多機能身体拘束廃止未実施減算２１日割</t>
    <rPh sb="0" eb="1">
      <t>ヨ</t>
    </rPh>
    <rPh sb="1" eb="2">
      <t>ショウ</t>
    </rPh>
    <rPh sb="2" eb="5">
      <t>タキノウ</t>
    </rPh>
    <phoneticPr fontId="8"/>
  </si>
  <si>
    <t>予小多機能身体拘束廃止未実施減算２２日割</t>
    <rPh sb="0" eb="1">
      <t>ヨ</t>
    </rPh>
    <rPh sb="1" eb="2">
      <t>ショウ</t>
    </rPh>
    <rPh sb="2" eb="5">
      <t>タキノウ</t>
    </rPh>
    <phoneticPr fontId="8"/>
  </si>
  <si>
    <t>短期看護小規模身体拘束廃止未実施減算１</t>
    <rPh sb="0" eb="2">
      <t>タンキ</t>
    </rPh>
    <rPh sb="2" eb="4">
      <t>カンゴ</t>
    </rPh>
    <rPh sb="4" eb="7">
      <t>ショウキボ</t>
    </rPh>
    <phoneticPr fontId="8"/>
  </si>
  <si>
    <t>短期看護小規模身体拘束廃止未実施減算２</t>
    <rPh sb="0" eb="2">
      <t>タンキ</t>
    </rPh>
    <rPh sb="2" eb="4">
      <t>カンゴ</t>
    </rPh>
    <rPh sb="4" eb="7">
      <t>ショウキボ</t>
    </rPh>
    <phoneticPr fontId="8"/>
  </si>
  <si>
    <t>短期看護小規模身体拘束廃止未実施減算３</t>
    <rPh sb="0" eb="2">
      <t>タンキ</t>
    </rPh>
    <rPh sb="2" eb="4">
      <t>カンゴ</t>
    </rPh>
    <rPh sb="4" eb="7">
      <t>ショウキボ</t>
    </rPh>
    <phoneticPr fontId="8"/>
  </si>
  <si>
    <t>短期看護小規模身体拘束廃止未実施減算４</t>
    <rPh sb="0" eb="2">
      <t>タンキ</t>
    </rPh>
    <rPh sb="2" eb="4">
      <t>カンゴ</t>
    </rPh>
    <rPh sb="4" eb="7">
      <t>ショウキボ</t>
    </rPh>
    <phoneticPr fontId="8"/>
  </si>
  <si>
    <t>短期看護小規模身体拘束廃止未実施減算５</t>
    <rPh sb="0" eb="2">
      <t>タンキ</t>
    </rPh>
    <rPh sb="2" eb="4">
      <t>カンゴ</t>
    </rPh>
    <rPh sb="4" eb="7">
      <t>ショウキボ</t>
    </rPh>
    <phoneticPr fontId="8"/>
  </si>
  <si>
    <t>看護小規模身体拘束廃止未実施減算１１</t>
    <rPh sb="0" eb="2">
      <t>カンゴ</t>
    </rPh>
    <rPh sb="2" eb="5">
      <t>ショウキボ</t>
    </rPh>
    <phoneticPr fontId="8"/>
  </si>
  <si>
    <t>看護小規模身体拘束廃止未実施減算１２</t>
    <rPh sb="0" eb="2">
      <t>カンゴ</t>
    </rPh>
    <rPh sb="2" eb="5">
      <t>ショウキボ</t>
    </rPh>
    <phoneticPr fontId="8"/>
  </si>
  <si>
    <t>看護小規模身体拘束廃止未実施減算１３</t>
    <rPh sb="0" eb="2">
      <t>カンゴ</t>
    </rPh>
    <rPh sb="2" eb="5">
      <t>ショウキボ</t>
    </rPh>
    <phoneticPr fontId="8"/>
  </si>
  <si>
    <t>看護小規模身体拘束廃止未実施減算１４</t>
    <rPh sb="0" eb="2">
      <t>カンゴ</t>
    </rPh>
    <rPh sb="2" eb="5">
      <t>ショウキボ</t>
    </rPh>
    <phoneticPr fontId="8"/>
  </si>
  <si>
    <t>看護小規模身体拘束廃止未実施減算１５</t>
    <rPh sb="0" eb="2">
      <t>カンゴ</t>
    </rPh>
    <rPh sb="2" eb="5">
      <t>ショウキボ</t>
    </rPh>
    <phoneticPr fontId="8"/>
  </si>
  <si>
    <t>看護小規模身体拘束廃止未実施減算２１</t>
    <rPh sb="0" eb="2">
      <t>カンゴ</t>
    </rPh>
    <rPh sb="2" eb="5">
      <t>ショウキボ</t>
    </rPh>
    <phoneticPr fontId="8"/>
  </si>
  <si>
    <t>看護小規模身体拘束廃止未実施減算２２</t>
    <rPh sb="0" eb="2">
      <t>カンゴ</t>
    </rPh>
    <rPh sb="2" eb="5">
      <t>ショウキボ</t>
    </rPh>
    <phoneticPr fontId="8"/>
  </si>
  <si>
    <t>看護小規模身体拘束廃止未実施減算２３</t>
    <rPh sb="0" eb="2">
      <t>カンゴ</t>
    </rPh>
    <rPh sb="2" eb="5">
      <t>ショウキボ</t>
    </rPh>
    <phoneticPr fontId="8"/>
  </si>
  <si>
    <t>看護小規模身体拘束廃止未実施減算２４</t>
    <rPh sb="0" eb="2">
      <t>カンゴ</t>
    </rPh>
    <rPh sb="2" eb="5">
      <t>ショウキボ</t>
    </rPh>
    <phoneticPr fontId="8"/>
  </si>
  <si>
    <t>看護小規模身体拘束廃止未実施減算２５</t>
    <rPh sb="0" eb="2">
      <t>カンゴ</t>
    </rPh>
    <rPh sb="2" eb="5">
      <t>ショウキボ</t>
    </rPh>
    <phoneticPr fontId="8"/>
  </si>
  <si>
    <t>看護小規模身体拘束廃止未実施減算１１日割</t>
    <rPh sb="0" eb="2">
      <t>カンゴ</t>
    </rPh>
    <rPh sb="2" eb="5">
      <t>ショウキボ</t>
    </rPh>
    <rPh sb="18" eb="20">
      <t>ヒワリ</t>
    </rPh>
    <phoneticPr fontId="8"/>
  </si>
  <si>
    <t>看護小規模身体拘束廃止未実施減算１２日割</t>
    <rPh sb="0" eb="2">
      <t>カンゴ</t>
    </rPh>
    <rPh sb="2" eb="5">
      <t>ショウキボ</t>
    </rPh>
    <phoneticPr fontId="8"/>
  </si>
  <si>
    <t>看護小規模身体拘束廃止未実施減算１３日割</t>
    <rPh sb="0" eb="2">
      <t>カンゴ</t>
    </rPh>
    <rPh sb="2" eb="5">
      <t>ショウキボ</t>
    </rPh>
    <phoneticPr fontId="8"/>
  </si>
  <si>
    <t>看護小規模身体拘束廃止未実施減算１４日割</t>
    <rPh sb="0" eb="2">
      <t>カンゴ</t>
    </rPh>
    <rPh sb="2" eb="5">
      <t>ショウキボ</t>
    </rPh>
    <phoneticPr fontId="8"/>
  </si>
  <si>
    <t>看護小規模身体拘束廃止未実施減算１５日割</t>
    <rPh sb="0" eb="2">
      <t>カンゴ</t>
    </rPh>
    <rPh sb="2" eb="5">
      <t>ショウキボ</t>
    </rPh>
    <phoneticPr fontId="8"/>
  </si>
  <si>
    <t>看護小規模身体拘束廃止未実施減算２１日割</t>
    <rPh sb="0" eb="2">
      <t>カンゴ</t>
    </rPh>
    <rPh sb="2" eb="5">
      <t>ショウキボ</t>
    </rPh>
    <phoneticPr fontId="8"/>
  </si>
  <si>
    <t>看護小規模身体拘束廃止未実施減算２２日割</t>
    <rPh sb="0" eb="2">
      <t>カンゴ</t>
    </rPh>
    <rPh sb="2" eb="5">
      <t>ショウキボ</t>
    </rPh>
    <phoneticPr fontId="8"/>
  </si>
  <si>
    <t>看護小規模身体拘束廃止未実施減算２３日割</t>
    <rPh sb="0" eb="2">
      <t>カンゴ</t>
    </rPh>
    <rPh sb="2" eb="5">
      <t>ショウキボ</t>
    </rPh>
    <phoneticPr fontId="8"/>
  </si>
  <si>
    <t>看護小規模身体拘束廃止未実施減算２４日割</t>
    <rPh sb="0" eb="2">
      <t>カンゴ</t>
    </rPh>
    <rPh sb="2" eb="5">
      <t>ショウキボ</t>
    </rPh>
    <phoneticPr fontId="8"/>
  </si>
  <si>
    <t>看護小規模身体拘束廃止未実施減算２５日割</t>
    <rPh sb="0" eb="2">
      <t>カンゴ</t>
    </rPh>
    <rPh sb="2" eb="5">
      <t>ショウキボ</t>
    </rPh>
    <phoneticPr fontId="8"/>
  </si>
  <si>
    <t>短期地域特定施設身体拘束廃止未実施減算１</t>
    <rPh sb="0" eb="2">
      <t>タンキ</t>
    </rPh>
    <rPh sb="2" eb="8">
      <t>チイキトクテイシセツ</t>
    </rPh>
    <phoneticPr fontId="8"/>
  </si>
  <si>
    <t>短期地域特定施設身体拘束廃止未実施減算２</t>
    <rPh sb="0" eb="2">
      <t>タンキ</t>
    </rPh>
    <rPh sb="2" eb="8">
      <t>チイキトクテイシセツ</t>
    </rPh>
    <phoneticPr fontId="8"/>
  </si>
  <si>
    <t>短期地域特定施設身体拘束廃止未実施減算３</t>
    <rPh sb="0" eb="2">
      <t>タンキ</t>
    </rPh>
    <rPh sb="2" eb="8">
      <t>チイキトクテイシセツ</t>
    </rPh>
    <phoneticPr fontId="8"/>
  </si>
  <si>
    <t>短期地域特定施設身体拘束廃止未実施減算４</t>
    <rPh sb="0" eb="2">
      <t>タンキ</t>
    </rPh>
    <rPh sb="2" eb="8">
      <t>チイキトクテイシセツ</t>
    </rPh>
    <phoneticPr fontId="8"/>
  </si>
  <si>
    <t>短期地域特定施設身体拘束廃止未実施減算５</t>
    <rPh sb="0" eb="2">
      <t>タンキ</t>
    </rPh>
    <rPh sb="2" eb="8">
      <t>チイキトクテイシセツ</t>
    </rPh>
    <phoneticPr fontId="8"/>
  </si>
  <si>
    <t>短期共同生活身体拘束廃止未実施減算Ⅰ１</t>
    <rPh sb="0" eb="4">
      <t>タンキキョウドウ</t>
    </rPh>
    <rPh sb="4" eb="6">
      <t>セイカツ</t>
    </rPh>
    <phoneticPr fontId="8"/>
  </si>
  <si>
    <t>短期共同生活身体拘束廃止未実施減算Ⅰ２</t>
    <rPh sb="0" eb="4">
      <t>タンキキョウドウ</t>
    </rPh>
    <rPh sb="4" eb="6">
      <t>セイカツ</t>
    </rPh>
    <phoneticPr fontId="8"/>
  </si>
  <si>
    <t>短期共同生活身体拘束廃止未実施減算Ⅰ３</t>
    <rPh sb="0" eb="4">
      <t>タンキキョウドウ</t>
    </rPh>
    <rPh sb="4" eb="6">
      <t>セイカツ</t>
    </rPh>
    <phoneticPr fontId="8"/>
  </si>
  <si>
    <t>短期共同生活身体拘束廃止未実施減算Ⅰ４</t>
    <rPh sb="0" eb="4">
      <t>タンキキョウドウ</t>
    </rPh>
    <rPh sb="4" eb="6">
      <t>セイカツ</t>
    </rPh>
    <phoneticPr fontId="8"/>
  </si>
  <si>
    <t>短期共同生活身体拘束廃止未実施減算Ⅰ５</t>
    <rPh sb="0" eb="4">
      <t>タンキキョウドウ</t>
    </rPh>
    <rPh sb="4" eb="6">
      <t>セイカツ</t>
    </rPh>
    <phoneticPr fontId="8"/>
  </si>
  <si>
    <t>短期共同生活身体拘束廃止未実施減算Ⅱ１</t>
    <rPh sb="0" eb="4">
      <t>タンキキョウドウ</t>
    </rPh>
    <rPh sb="4" eb="6">
      <t>セイカツ</t>
    </rPh>
    <phoneticPr fontId="8"/>
  </si>
  <si>
    <t>短期共同生活身体拘束廃止未実施減算Ⅱ２</t>
    <rPh sb="0" eb="4">
      <t>タンキキョウドウ</t>
    </rPh>
    <rPh sb="4" eb="6">
      <t>セイカツ</t>
    </rPh>
    <phoneticPr fontId="8"/>
  </si>
  <si>
    <t>短期共同生活身体拘束廃止未実施減算Ⅱ３</t>
    <rPh sb="0" eb="4">
      <t>タンキキョウドウ</t>
    </rPh>
    <rPh sb="4" eb="6">
      <t>セイカツ</t>
    </rPh>
    <phoneticPr fontId="8"/>
  </si>
  <si>
    <t>短期共同生活身体拘束廃止未実施減算Ⅱ４</t>
    <rPh sb="0" eb="4">
      <t>タンキキョウドウ</t>
    </rPh>
    <rPh sb="4" eb="6">
      <t>セイカツ</t>
    </rPh>
    <phoneticPr fontId="8"/>
  </si>
  <si>
    <t>短期共同生活身体拘束廃止未実施減算Ⅱ５</t>
    <rPh sb="0" eb="4">
      <t>タンキキョウドウ</t>
    </rPh>
    <rPh sb="4" eb="6">
      <t>セイカツ</t>
    </rPh>
    <phoneticPr fontId="8"/>
  </si>
  <si>
    <t>短期小多機能型身体拘束廃止未実施減算１</t>
    <rPh sb="0" eb="2">
      <t>タンキ</t>
    </rPh>
    <rPh sb="2" eb="3">
      <t>ショウ</t>
    </rPh>
    <rPh sb="3" eb="6">
      <t>タキノウ</t>
    </rPh>
    <rPh sb="6" eb="7">
      <t>ガタ</t>
    </rPh>
    <phoneticPr fontId="8"/>
  </si>
  <si>
    <t>短期小多機能型身体拘束廃止未実施減算２</t>
    <rPh sb="0" eb="2">
      <t>タンキ</t>
    </rPh>
    <rPh sb="2" eb="3">
      <t>ショウ</t>
    </rPh>
    <rPh sb="3" eb="6">
      <t>タキノウ</t>
    </rPh>
    <rPh sb="6" eb="7">
      <t>ガタ</t>
    </rPh>
    <phoneticPr fontId="8"/>
  </si>
  <si>
    <t>短期小多機能型身体拘束廃止未実施減算３</t>
    <rPh sb="0" eb="2">
      <t>タンキ</t>
    </rPh>
    <rPh sb="2" eb="3">
      <t>ショウ</t>
    </rPh>
    <rPh sb="3" eb="6">
      <t>タキノウ</t>
    </rPh>
    <rPh sb="6" eb="7">
      <t>ガタ</t>
    </rPh>
    <phoneticPr fontId="8"/>
  </si>
  <si>
    <t>短期小多機能型身体拘束廃止未実施減算４</t>
    <rPh sb="0" eb="2">
      <t>タンキ</t>
    </rPh>
    <rPh sb="2" eb="3">
      <t>ショウ</t>
    </rPh>
    <rPh sb="3" eb="6">
      <t>タキノウ</t>
    </rPh>
    <rPh sb="6" eb="7">
      <t>ガタ</t>
    </rPh>
    <phoneticPr fontId="8"/>
  </si>
  <si>
    <t>短期小多機能型身体拘束廃止未実施減算５</t>
    <rPh sb="0" eb="2">
      <t>タンキ</t>
    </rPh>
    <rPh sb="2" eb="3">
      <t>ショウ</t>
    </rPh>
    <rPh sb="3" eb="6">
      <t>タキノウ</t>
    </rPh>
    <rPh sb="6" eb="7">
      <t>ガタ</t>
    </rPh>
    <phoneticPr fontId="8"/>
  </si>
  <si>
    <t>小多機能型身体拘束廃止未実施減算１１</t>
    <rPh sb="0" eb="1">
      <t>ショウ</t>
    </rPh>
    <rPh sb="1" eb="4">
      <t>タキノウ</t>
    </rPh>
    <rPh sb="4" eb="5">
      <t>ガタ</t>
    </rPh>
    <phoneticPr fontId="8"/>
  </si>
  <si>
    <t>小多機能型身体拘束廃止未実施減算１２</t>
    <rPh sb="0" eb="1">
      <t>ショウ</t>
    </rPh>
    <rPh sb="1" eb="4">
      <t>タキノウ</t>
    </rPh>
    <rPh sb="4" eb="5">
      <t>ガタ</t>
    </rPh>
    <phoneticPr fontId="8"/>
  </si>
  <si>
    <t>小多機能型身体拘束廃止未実施減算１３</t>
    <rPh sb="0" eb="1">
      <t>ショウ</t>
    </rPh>
    <rPh sb="1" eb="4">
      <t>タキノウ</t>
    </rPh>
    <rPh sb="4" eb="5">
      <t>ガタ</t>
    </rPh>
    <phoneticPr fontId="8"/>
  </si>
  <si>
    <t>小多機能型身体拘束廃止未実施減算１４</t>
    <rPh sb="0" eb="1">
      <t>ショウ</t>
    </rPh>
    <rPh sb="1" eb="4">
      <t>タキノウ</t>
    </rPh>
    <rPh sb="4" eb="5">
      <t>ガタ</t>
    </rPh>
    <phoneticPr fontId="8"/>
  </si>
  <si>
    <t>小多機能型身体拘束廃止未実施減算１５</t>
    <rPh sb="0" eb="1">
      <t>ショウ</t>
    </rPh>
    <rPh sb="1" eb="4">
      <t>タキノウ</t>
    </rPh>
    <rPh sb="4" eb="5">
      <t>ガタ</t>
    </rPh>
    <phoneticPr fontId="8"/>
  </si>
  <si>
    <t>小多機能型身体拘束廃止未実施減算２１</t>
    <rPh sb="0" eb="1">
      <t>ショウ</t>
    </rPh>
    <rPh sb="1" eb="4">
      <t>タキノウ</t>
    </rPh>
    <rPh sb="4" eb="5">
      <t>ガタ</t>
    </rPh>
    <phoneticPr fontId="8"/>
  </si>
  <si>
    <t>小多機能型身体拘束廃止未実施減算２２</t>
    <rPh sb="0" eb="1">
      <t>ショウ</t>
    </rPh>
    <rPh sb="1" eb="4">
      <t>タキノウ</t>
    </rPh>
    <rPh sb="4" eb="5">
      <t>ガタ</t>
    </rPh>
    <phoneticPr fontId="8"/>
  </si>
  <si>
    <t>小多機能型身体拘束廃止未実施減算２３</t>
    <rPh sb="0" eb="1">
      <t>ショウ</t>
    </rPh>
    <rPh sb="1" eb="4">
      <t>タキノウ</t>
    </rPh>
    <rPh sb="4" eb="5">
      <t>ガタ</t>
    </rPh>
    <phoneticPr fontId="8"/>
  </si>
  <si>
    <t>小多機能型身体拘束廃止未実施減算２４</t>
    <rPh sb="0" eb="1">
      <t>ショウ</t>
    </rPh>
    <rPh sb="1" eb="4">
      <t>タキノウ</t>
    </rPh>
    <rPh sb="4" eb="5">
      <t>ガタ</t>
    </rPh>
    <phoneticPr fontId="8"/>
  </si>
  <si>
    <t>小多機能型身体拘束廃止未実施減算２５</t>
    <rPh sb="0" eb="1">
      <t>ショウ</t>
    </rPh>
    <rPh sb="1" eb="4">
      <t>タキノウ</t>
    </rPh>
    <rPh sb="4" eb="5">
      <t>ガタ</t>
    </rPh>
    <phoneticPr fontId="8"/>
  </si>
  <si>
    <t>小多機能型身体拘束廃止未実施減算１１日割</t>
    <rPh sb="0" eb="1">
      <t>ショウ</t>
    </rPh>
    <rPh sb="1" eb="4">
      <t>タキノウ</t>
    </rPh>
    <rPh sb="4" eb="5">
      <t>ガタ</t>
    </rPh>
    <phoneticPr fontId="8"/>
  </si>
  <si>
    <t>小多機能型身体拘束廃止未実施減算１２日割</t>
    <rPh sb="0" eb="1">
      <t>ショウ</t>
    </rPh>
    <rPh sb="1" eb="4">
      <t>タキノウ</t>
    </rPh>
    <rPh sb="4" eb="5">
      <t>ガタ</t>
    </rPh>
    <phoneticPr fontId="8"/>
  </si>
  <si>
    <t>小多機能型身体拘束廃止未実施減算１３日割</t>
    <rPh sb="0" eb="1">
      <t>ショウ</t>
    </rPh>
    <rPh sb="1" eb="4">
      <t>タキノウ</t>
    </rPh>
    <rPh sb="4" eb="5">
      <t>ガタ</t>
    </rPh>
    <phoneticPr fontId="8"/>
  </si>
  <si>
    <t>小多機能型身体拘束廃止未実施減算１４日割</t>
    <rPh sb="0" eb="1">
      <t>ショウ</t>
    </rPh>
    <rPh sb="1" eb="4">
      <t>タキノウ</t>
    </rPh>
    <rPh sb="4" eb="5">
      <t>ガタ</t>
    </rPh>
    <phoneticPr fontId="8"/>
  </si>
  <si>
    <t>小多機能型身体拘束廃止未実施減算１５日割</t>
    <rPh sb="0" eb="1">
      <t>ショウ</t>
    </rPh>
    <rPh sb="1" eb="4">
      <t>タキノウ</t>
    </rPh>
    <rPh sb="4" eb="5">
      <t>ガタ</t>
    </rPh>
    <phoneticPr fontId="8"/>
  </si>
  <si>
    <t>小多機能型身体拘束廃止未実施減算２１日割</t>
    <rPh sb="2" eb="3">
      <t>ショウ</t>
    </rPh>
    <phoneticPr fontId="8"/>
  </si>
  <si>
    <t>小多機能型身体拘束廃止未実施減算２２日割</t>
    <rPh sb="0" eb="1">
      <t>ショウ</t>
    </rPh>
    <rPh sb="1" eb="4">
      <t>タキノウ</t>
    </rPh>
    <rPh sb="4" eb="5">
      <t>ガタ</t>
    </rPh>
    <phoneticPr fontId="8"/>
  </si>
  <si>
    <t>小多機能型身体拘束廃止未実施減算２３日割</t>
    <rPh sb="0" eb="1">
      <t>ショウ</t>
    </rPh>
    <rPh sb="1" eb="4">
      <t>タキノウ</t>
    </rPh>
    <rPh sb="4" eb="5">
      <t>ガタ</t>
    </rPh>
    <phoneticPr fontId="8"/>
  </si>
  <si>
    <t>小多機能型身体拘束廃止未実施減算２４日割</t>
    <rPh sb="0" eb="1">
      <t>ショウ</t>
    </rPh>
    <rPh sb="1" eb="4">
      <t>タキノウ</t>
    </rPh>
    <rPh sb="4" eb="5">
      <t>ガタ</t>
    </rPh>
    <phoneticPr fontId="8"/>
  </si>
  <si>
    <t>小多機能型身体拘束廃止未実施減算２５日割</t>
    <rPh sb="0" eb="1">
      <t>ショウ</t>
    </rPh>
    <rPh sb="1" eb="4">
      <t>タキノウ</t>
    </rPh>
    <rPh sb="4" eb="5">
      <t>ガタ</t>
    </rPh>
    <phoneticPr fontId="8"/>
  </si>
  <si>
    <t>D203</t>
    <phoneticPr fontId="8"/>
  </si>
  <si>
    <t>D235</t>
    <phoneticPr fontId="8"/>
  </si>
  <si>
    <t>D207</t>
    <phoneticPr fontId="8"/>
  </si>
  <si>
    <t>D206</t>
    <phoneticPr fontId="8"/>
  </si>
  <si>
    <t>E201</t>
    <phoneticPr fontId="8"/>
  </si>
  <si>
    <t>E202</t>
  </si>
  <si>
    <t>E203</t>
  </si>
  <si>
    <t>E204</t>
  </si>
  <si>
    <t>E205</t>
  </si>
  <si>
    <t>E206</t>
  </si>
  <si>
    <t>E207</t>
  </si>
  <si>
    <t>E208</t>
  </si>
  <si>
    <t>E209</t>
  </si>
  <si>
    <t>E210</t>
  </si>
  <si>
    <t>E203</t>
    <phoneticPr fontId="8"/>
  </si>
  <si>
    <t>E211</t>
  </si>
  <si>
    <t>E213</t>
  </si>
  <si>
    <t>E215</t>
  </si>
  <si>
    <t>E217</t>
  </si>
  <si>
    <t>E219</t>
  </si>
  <si>
    <t>E202</t>
    <phoneticPr fontId="8"/>
  </si>
  <si>
    <t>E204</t>
    <phoneticPr fontId="8"/>
  </si>
  <si>
    <t>E212</t>
  </si>
  <si>
    <t>E214</t>
  </si>
  <si>
    <t>E216</t>
  </si>
  <si>
    <t>E218</t>
  </si>
  <si>
    <t>E220</t>
  </si>
  <si>
    <t>E203</t>
    <phoneticPr fontId="8"/>
  </si>
  <si>
    <t>定期巡回処遇改善加算Ⅰ２</t>
    <rPh sb="4" eb="6">
      <t>ショグウ</t>
    </rPh>
    <rPh sb="6" eb="8">
      <t>カイゼン</t>
    </rPh>
    <rPh sb="8" eb="10">
      <t>カサン</t>
    </rPh>
    <phoneticPr fontId="8"/>
  </si>
  <si>
    <t>定期巡回処遇改善加算Ⅱ２</t>
    <rPh sb="4" eb="6">
      <t>ショグウ</t>
    </rPh>
    <rPh sb="6" eb="8">
      <t>カイゼン</t>
    </rPh>
    <rPh sb="8" eb="10">
      <t>カサン</t>
    </rPh>
    <phoneticPr fontId="8"/>
  </si>
  <si>
    <t>(2)介護職員等処遇改善加算（Ⅰ）ロ</t>
    <rPh sb="8" eb="10">
      <t>ショグウ</t>
    </rPh>
    <rPh sb="10" eb="12">
      <t>カイゼン</t>
    </rPh>
    <phoneticPr fontId="8"/>
  </si>
  <si>
    <t>(4)介護職員等処遇改善加算（Ⅱ）ロ</t>
    <rPh sb="8" eb="10">
      <t>ショグウ</t>
    </rPh>
    <rPh sb="10" eb="12">
      <t>カイゼン</t>
    </rPh>
    <phoneticPr fontId="8"/>
  </si>
  <si>
    <t>夜間訪問介護処遇改善加算Ⅰ２</t>
  </si>
  <si>
    <t>夜間訪問介護処遇改善加算Ⅱ２</t>
  </si>
  <si>
    <t>地域通所介護処遇改善加算Ⅰ２</t>
    <rPh sb="6" eb="8">
      <t>ショグウ</t>
    </rPh>
    <rPh sb="8" eb="10">
      <t>カイゼン</t>
    </rPh>
    <rPh sb="10" eb="12">
      <t>カサン</t>
    </rPh>
    <phoneticPr fontId="8"/>
  </si>
  <si>
    <t>地域通所介護処遇改善加算Ⅱ２</t>
    <rPh sb="6" eb="8">
      <t>ショグウ</t>
    </rPh>
    <rPh sb="8" eb="10">
      <t>カイゼン</t>
    </rPh>
    <rPh sb="10" eb="12">
      <t>カサン</t>
    </rPh>
    <phoneticPr fontId="8"/>
  </si>
  <si>
    <t>認知通所介護処遇改善加算Ⅰ２</t>
    <rPh sb="6" eb="8">
      <t>ショグウ</t>
    </rPh>
    <rPh sb="8" eb="10">
      <t>カイゼン</t>
    </rPh>
    <rPh sb="10" eb="12">
      <t>カサン</t>
    </rPh>
    <phoneticPr fontId="8"/>
  </si>
  <si>
    <t>認知通所介護処遇改善加算Ⅱ２</t>
    <rPh sb="6" eb="8">
      <t>ショグウ</t>
    </rPh>
    <rPh sb="8" eb="10">
      <t>カイゼン</t>
    </rPh>
    <rPh sb="10" eb="12">
      <t>カサン</t>
    </rPh>
    <phoneticPr fontId="8"/>
  </si>
  <si>
    <t>小規模多機能型処遇改善加算Ⅰ２</t>
  </si>
  <si>
    <t>小規模多機能型処遇改善加算Ⅱ２</t>
  </si>
  <si>
    <t>短期小多機能型処遇改善加算Ⅰ２</t>
  </si>
  <si>
    <t>短期小多機能型処遇改善加算Ⅱ２</t>
  </si>
  <si>
    <t>認知症対応型処遇改善加算Ⅰ２</t>
    <rPh sb="6" eb="8">
      <t>ショグウ</t>
    </rPh>
    <rPh sb="8" eb="10">
      <t>カイゼン</t>
    </rPh>
    <rPh sb="10" eb="12">
      <t>カサン</t>
    </rPh>
    <phoneticPr fontId="8"/>
  </si>
  <si>
    <t>認知症対応型処遇改善加算Ⅱ２</t>
    <rPh sb="6" eb="8">
      <t>ショグウ</t>
    </rPh>
    <rPh sb="8" eb="10">
      <t>カイゼン</t>
    </rPh>
    <rPh sb="10" eb="12">
      <t>カサン</t>
    </rPh>
    <phoneticPr fontId="8"/>
  </si>
  <si>
    <t>短期共同生活処遇改善加算Ⅰ２</t>
    <rPh sb="0" eb="2">
      <t>タンキ</t>
    </rPh>
    <rPh sb="2" eb="4">
      <t>キョウドウ</t>
    </rPh>
    <rPh sb="4" eb="6">
      <t>セイカツ</t>
    </rPh>
    <rPh sb="6" eb="8">
      <t>ショグウ</t>
    </rPh>
    <rPh sb="8" eb="10">
      <t>カイゼン</t>
    </rPh>
    <rPh sb="10" eb="12">
      <t>カサン</t>
    </rPh>
    <phoneticPr fontId="8"/>
  </si>
  <si>
    <t>短期共同生活処遇改善加算Ⅱ２</t>
    <rPh sb="6" eb="8">
      <t>ショグウ</t>
    </rPh>
    <rPh sb="8" eb="10">
      <t>カイゼン</t>
    </rPh>
    <rPh sb="10" eb="12">
      <t>カサン</t>
    </rPh>
    <phoneticPr fontId="8"/>
  </si>
  <si>
    <t>地域特定施設処遇改善加算Ⅰ２</t>
    <rPh sb="6" eb="8">
      <t>ショグウ</t>
    </rPh>
    <rPh sb="8" eb="10">
      <t>カイゼン</t>
    </rPh>
    <rPh sb="10" eb="13">
      <t>カサン１</t>
    </rPh>
    <phoneticPr fontId="8"/>
  </si>
  <si>
    <t>地域特定施設処遇改善加算Ⅱ２</t>
    <rPh sb="6" eb="8">
      <t>ショグウ</t>
    </rPh>
    <rPh sb="8" eb="10">
      <t>カイゼン</t>
    </rPh>
    <rPh sb="10" eb="12">
      <t>カサン</t>
    </rPh>
    <phoneticPr fontId="8"/>
  </si>
  <si>
    <t>地福祉施設処遇改善加算Ⅰ２</t>
  </si>
  <si>
    <t>地福祉施設処遇改善加算Ⅱ２</t>
  </si>
  <si>
    <t>看護小規模処遇改善加算Ⅰ２</t>
    <rPh sb="5" eb="7">
      <t>ショグウ</t>
    </rPh>
    <rPh sb="7" eb="9">
      <t>カイゼン</t>
    </rPh>
    <rPh sb="9" eb="11">
      <t>カサン</t>
    </rPh>
    <phoneticPr fontId="8"/>
  </si>
  <si>
    <t>看護小規模処遇改善加算Ⅱ２</t>
    <rPh sb="5" eb="7">
      <t>ショグウ</t>
    </rPh>
    <rPh sb="7" eb="9">
      <t>カイゼン</t>
    </rPh>
    <rPh sb="9" eb="11">
      <t>カサン</t>
    </rPh>
    <phoneticPr fontId="8"/>
  </si>
  <si>
    <t>短期看護小規模処遇改善加算Ⅰ２</t>
    <rPh sb="7" eb="9">
      <t>ショグウ</t>
    </rPh>
    <rPh sb="9" eb="11">
      <t>カイゼン</t>
    </rPh>
    <rPh sb="11" eb="13">
      <t>カサン</t>
    </rPh>
    <phoneticPr fontId="8"/>
  </si>
  <si>
    <t>短期看護小規模処遇改善加算Ⅱ２</t>
    <rPh sb="7" eb="9">
      <t>ショグウ</t>
    </rPh>
    <rPh sb="9" eb="11">
      <t>カイゼン</t>
    </rPh>
    <rPh sb="11" eb="13">
      <t>カサン</t>
    </rPh>
    <phoneticPr fontId="8"/>
  </si>
  <si>
    <t>予認通所介護処遇改善加算Ⅰ２</t>
    <rPh sb="6" eb="8">
      <t>ショグウ</t>
    </rPh>
    <rPh sb="8" eb="10">
      <t>カイゼン</t>
    </rPh>
    <rPh sb="10" eb="12">
      <t>カサン</t>
    </rPh>
    <phoneticPr fontId="8"/>
  </si>
  <si>
    <t>予認通所介護処遇改善加算Ⅱ２</t>
    <rPh sb="6" eb="8">
      <t>ショグウ</t>
    </rPh>
    <rPh sb="8" eb="10">
      <t>カイゼン</t>
    </rPh>
    <rPh sb="10" eb="12">
      <t>カサン</t>
    </rPh>
    <phoneticPr fontId="8"/>
  </si>
  <si>
    <t>予小規模多機能処遇改善加算Ⅰ２</t>
    <rPh sb="0" eb="1">
      <t>ヨ</t>
    </rPh>
    <rPh sb="1" eb="4">
      <t>ショウキボ</t>
    </rPh>
    <phoneticPr fontId="8"/>
  </si>
  <si>
    <t>予小規模多機能処遇改善加算Ⅱ２</t>
  </si>
  <si>
    <t>予短期小多機能処遇改善加算Ⅰ２</t>
    <rPh sb="0" eb="1">
      <t>ヨ</t>
    </rPh>
    <phoneticPr fontId="8"/>
  </si>
  <si>
    <t>予短期小多機能処遇改善加算Ⅱ２</t>
    <rPh sb="0" eb="1">
      <t>ヨ</t>
    </rPh>
    <phoneticPr fontId="8"/>
  </si>
  <si>
    <t>予認知症対応型処遇改善加算Ⅰ２</t>
    <rPh sb="7" eb="9">
      <t>ショグウ</t>
    </rPh>
    <rPh sb="9" eb="11">
      <t>カイゼン</t>
    </rPh>
    <rPh sb="11" eb="13">
      <t>カサン</t>
    </rPh>
    <phoneticPr fontId="8"/>
  </si>
  <si>
    <t>予認知症対応型処遇改善加算Ⅱ２</t>
    <rPh sb="7" eb="9">
      <t>ショグウ</t>
    </rPh>
    <rPh sb="9" eb="11">
      <t>カイゼン</t>
    </rPh>
    <rPh sb="11" eb="13">
      <t>カサン</t>
    </rPh>
    <phoneticPr fontId="8"/>
  </si>
  <si>
    <t>予認知症対応型処遇改善加算Ⅰ１</t>
    <rPh sb="7" eb="9">
      <t>ショグウ</t>
    </rPh>
    <rPh sb="9" eb="11">
      <t>カイゼン</t>
    </rPh>
    <rPh sb="11" eb="13">
      <t>カサン</t>
    </rPh>
    <phoneticPr fontId="8"/>
  </si>
  <si>
    <t>(1)介護職員等処遇改善加算（Ⅰ）イ</t>
    <rPh sb="8" eb="10">
      <t>ショグウ</t>
    </rPh>
    <rPh sb="10" eb="12">
      <t>カイゼン</t>
    </rPh>
    <phoneticPr fontId="8"/>
  </si>
  <si>
    <t>予認知症対応型処遇改善加算Ⅱ１</t>
    <rPh sb="7" eb="9">
      <t>ショグウ</t>
    </rPh>
    <rPh sb="9" eb="11">
      <t>カイゼン</t>
    </rPh>
    <rPh sb="11" eb="13">
      <t>カサン</t>
    </rPh>
    <phoneticPr fontId="8"/>
  </si>
  <si>
    <t>(3)介護職員等処遇改善加算（Ⅱ）イ</t>
    <rPh sb="8" eb="10">
      <t>ショグウ</t>
    </rPh>
    <rPh sb="10" eb="12">
      <t>カイゼン</t>
    </rPh>
    <phoneticPr fontId="8"/>
  </si>
  <si>
    <t>(5)介護職員等処遇改善加算（Ⅲ）</t>
    <rPh sb="8" eb="10">
      <t>ショグウ</t>
    </rPh>
    <rPh sb="10" eb="12">
      <t>カイゼン</t>
    </rPh>
    <phoneticPr fontId="8"/>
  </si>
  <si>
    <t>(6)介護職員等処遇改善加算（Ⅳ）</t>
    <rPh sb="7" eb="8">
      <t>ナド</t>
    </rPh>
    <rPh sb="8" eb="10">
      <t>ショグウ</t>
    </rPh>
    <rPh sb="10" eb="12">
      <t>カイゼン</t>
    </rPh>
    <phoneticPr fontId="8"/>
  </si>
  <si>
    <t>定期巡回処遇改善加算Ⅰ１</t>
    <rPh sb="4" eb="6">
      <t>ショグウ</t>
    </rPh>
    <rPh sb="6" eb="8">
      <t>カイゼン</t>
    </rPh>
    <rPh sb="8" eb="10">
      <t>カサン</t>
    </rPh>
    <phoneticPr fontId="8"/>
  </si>
  <si>
    <t>定期巡回処遇改善加算Ⅱ１</t>
    <rPh sb="4" eb="6">
      <t>ショグウ</t>
    </rPh>
    <rPh sb="6" eb="8">
      <t>カイゼン</t>
    </rPh>
    <rPh sb="8" eb="10">
      <t>カサン</t>
    </rPh>
    <phoneticPr fontId="8"/>
  </si>
  <si>
    <t>夜間訪問介護処遇改善加算Ⅰ１</t>
    <phoneticPr fontId="8"/>
  </si>
  <si>
    <t>夜間訪問介護処遇改善加算Ⅱ１</t>
    <phoneticPr fontId="8"/>
  </si>
  <si>
    <t>地域通所介護処遇改善加算Ⅰ１</t>
    <rPh sb="6" eb="8">
      <t>ショグウ</t>
    </rPh>
    <rPh sb="8" eb="10">
      <t>カイゼン</t>
    </rPh>
    <rPh sb="10" eb="12">
      <t>カサン</t>
    </rPh>
    <phoneticPr fontId="8"/>
  </si>
  <si>
    <t>地域通所介護処遇改善加算Ⅱ１</t>
    <rPh sb="6" eb="8">
      <t>ショグウ</t>
    </rPh>
    <rPh sb="8" eb="10">
      <t>カイゼン</t>
    </rPh>
    <rPh sb="10" eb="12">
      <t>カサン</t>
    </rPh>
    <phoneticPr fontId="8"/>
  </si>
  <si>
    <t>認知通所介護処遇改善加算Ⅰ１</t>
    <rPh sb="6" eb="8">
      <t>ショグウ</t>
    </rPh>
    <rPh sb="8" eb="10">
      <t>カイゼン</t>
    </rPh>
    <rPh sb="10" eb="12">
      <t>カサン</t>
    </rPh>
    <phoneticPr fontId="8"/>
  </si>
  <si>
    <t>認知通所介護処遇改善加算Ⅱ１</t>
    <rPh sb="6" eb="8">
      <t>ショグウ</t>
    </rPh>
    <rPh sb="8" eb="10">
      <t>カイゼン</t>
    </rPh>
    <rPh sb="10" eb="12">
      <t>カサン</t>
    </rPh>
    <phoneticPr fontId="8"/>
  </si>
  <si>
    <t>小規模多機能型処遇改善加算Ⅰ１</t>
    <phoneticPr fontId="8"/>
  </si>
  <si>
    <t>小規模多機能型処遇改善加算Ⅱ１</t>
    <phoneticPr fontId="8"/>
  </si>
  <si>
    <t>短期小多機能型処遇改善加算Ⅰ１</t>
    <phoneticPr fontId="8"/>
  </si>
  <si>
    <t>短期小多機能型処遇改善加算Ⅱ１</t>
    <phoneticPr fontId="8"/>
  </si>
  <si>
    <t>認知症対応型処遇改善加算Ⅰ１</t>
    <rPh sb="6" eb="8">
      <t>ショグウ</t>
    </rPh>
    <rPh sb="8" eb="10">
      <t>カイゼン</t>
    </rPh>
    <rPh sb="10" eb="12">
      <t>カサン</t>
    </rPh>
    <phoneticPr fontId="8"/>
  </si>
  <si>
    <t>認知症対応型処遇改善加算Ⅱ１</t>
    <rPh sb="6" eb="8">
      <t>ショグウ</t>
    </rPh>
    <rPh sb="8" eb="10">
      <t>カイゼン</t>
    </rPh>
    <rPh sb="10" eb="12">
      <t>カサン</t>
    </rPh>
    <phoneticPr fontId="8"/>
  </si>
  <si>
    <t>短期共同生活処遇改善加算Ⅰ１</t>
    <rPh sb="0" eb="2">
      <t>タンキ</t>
    </rPh>
    <rPh sb="2" eb="4">
      <t>キョウドウ</t>
    </rPh>
    <rPh sb="4" eb="6">
      <t>セイカツ</t>
    </rPh>
    <rPh sb="6" eb="8">
      <t>ショグウ</t>
    </rPh>
    <rPh sb="8" eb="10">
      <t>カイゼン</t>
    </rPh>
    <rPh sb="10" eb="12">
      <t>カサン</t>
    </rPh>
    <phoneticPr fontId="8"/>
  </si>
  <si>
    <t>短期共同生活処遇改善加算Ⅱ１</t>
    <rPh sb="6" eb="8">
      <t>ショグウ</t>
    </rPh>
    <rPh sb="8" eb="10">
      <t>カイゼン</t>
    </rPh>
    <rPh sb="10" eb="12">
      <t>カサン</t>
    </rPh>
    <phoneticPr fontId="8"/>
  </si>
  <si>
    <t>地域特定施設処遇改善加算Ⅰ１</t>
    <rPh sb="6" eb="8">
      <t>ショグウ</t>
    </rPh>
    <rPh sb="8" eb="10">
      <t>カイゼン</t>
    </rPh>
    <rPh sb="10" eb="13">
      <t>カサン１</t>
    </rPh>
    <phoneticPr fontId="8"/>
  </si>
  <si>
    <t>地域特定施設処遇改善加算Ⅱ１</t>
    <rPh sb="6" eb="8">
      <t>ショグウ</t>
    </rPh>
    <rPh sb="8" eb="10">
      <t>カイゼン</t>
    </rPh>
    <rPh sb="10" eb="12">
      <t>カサン</t>
    </rPh>
    <phoneticPr fontId="8"/>
  </si>
  <si>
    <t>地福祉施設処遇改善加算Ⅰ１</t>
    <phoneticPr fontId="8"/>
  </si>
  <si>
    <t>地福祉施設処遇改善加算Ⅱ１</t>
    <phoneticPr fontId="8"/>
  </si>
  <si>
    <t>看護小規模処遇改善加算Ⅰ１</t>
    <rPh sb="5" eb="7">
      <t>ショグウ</t>
    </rPh>
    <rPh sb="7" eb="9">
      <t>カイゼン</t>
    </rPh>
    <rPh sb="9" eb="11">
      <t>カサン</t>
    </rPh>
    <phoneticPr fontId="8"/>
  </si>
  <si>
    <t>看護小規模処遇改善加算Ⅱ１</t>
    <rPh sb="5" eb="7">
      <t>ショグウ</t>
    </rPh>
    <rPh sb="7" eb="9">
      <t>カイゼン</t>
    </rPh>
    <rPh sb="9" eb="11">
      <t>カサン</t>
    </rPh>
    <phoneticPr fontId="8"/>
  </si>
  <si>
    <t>短期看護小規模処遇改善加算Ⅰ１</t>
    <rPh sb="7" eb="9">
      <t>ショグウ</t>
    </rPh>
    <rPh sb="9" eb="11">
      <t>カイゼン</t>
    </rPh>
    <rPh sb="11" eb="13">
      <t>カサン</t>
    </rPh>
    <phoneticPr fontId="8"/>
  </si>
  <si>
    <t>短期看護小規模処遇改善加算Ⅱ１</t>
    <rPh sb="7" eb="9">
      <t>ショグウ</t>
    </rPh>
    <rPh sb="9" eb="11">
      <t>カイゼン</t>
    </rPh>
    <rPh sb="11" eb="13">
      <t>カサン</t>
    </rPh>
    <phoneticPr fontId="8"/>
  </si>
  <si>
    <t>予認通所介護処遇改善加算Ⅰ１</t>
    <rPh sb="6" eb="8">
      <t>ショグウ</t>
    </rPh>
    <rPh sb="8" eb="10">
      <t>カイゼン</t>
    </rPh>
    <rPh sb="10" eb="12">
      <t>カサン</t>
    </rPh>
    <phoneticPr fontId="8"/>
  </si>
  <si>
    <t>予認通所介護処遇改善加算Ⅱ１</t>
    <rPh sb="6" eb="8">
      <t>ショグウ</t>
    </rPh>
    <rPh sb="8" eb="10">
      <t>カイゼン</t>
    </rPh>
    <rPh sb="10" eb="12">
      <t>カサン</t>
    </rPh>
    <phoneticPr fontId="8"/>
  </si>
  <si>
    <t>予短期小多機能処遇改善加算Ⅰ１</t>
    <rPh sb="0" eb="1">
      <t>ヨ</t>
    </rPh>
    <phoneticPr fontId="8"/>
  </si>
  <si>
    <t>予短期小多機能処遇改善加算Ⅱ１</t>
    <rPh sb="0" eb="1">
      <t>ヨ</t>
    </rPh>
    <phoneticPr fontId="8"/>
  </si>
  <si>
    <t>予小規模多機能処遇改善加算Ⅰ１</t>
    <rPh sb="0" eb="1">
      <t>ヨ</t>
    </rPh>
    <rPh sb="1" eb="4">
      <t>ショウキボ</t>
    </rPh>
    <phoneticPr fontId="8"/>
  </si>
  <si>
    <t>予小規模多機能処遇改善加算Ⅱ１</t>
    <phoneticPr fontId="8"/>
  </si>
  <si>
    <t>267/1000</t>
    <phoneticPr fontId="8"/>
  </si>
  <si>
    <t>278/1000</t>
    <phoneticPr fontId="8"/>
  </si>
  <si>
    <t>246/1000</t>
    <phoneticPr fontId="8"/>
  </si>
  <si>
    <t>257/1000</t>
    <phoneticPr fontId="8"/>
  </si>
  <si>
    <t>204/1000</t>
    <phoneticPr fontId="8"/>
  </si>
  <si>
    <t>167/1000</t>
    <phoneticPr fontId="8"/>
  </si>
  <si>
    <t>246/1000</t>
    <phoneticPr fontId="8"/>
  </si>
  <si>
    <t>257/1000</t>
    <phoneticPr fontId="8"/>
  </si>
  <si>
    <t>204/1000</t>
    <phoneticPr fontId="8"/>
  </si>
  <si>
    <t>167/1000</t>
    <phoneticPr fontId="8"/>
  </si>
  <si>
    <t>117/1000</t>
    <phoneticPr fontId="8"/>
  </si>
  <si>
    <t>127/1000</t>
    <phoneticPr fontId="8"/>
  </si>
  <si>
    <t>115/1000</t>
    <phoneticPr fontId="8"/>
  </si>
  <si>
    <t>105/1000</t>
    <phoneticPr fontId="8"/>
  </si>
  <si>
    <t>89/1000</t>
    <phoneticPr fontId="8"/>
  </si>
  <si>
    <t>216/1000</t>
    <phoneticPr fontId="8"/>
  </si>
  <si>
    <t>236/1000</t>
    <phoneticPr fontId="8"/>
  </si>
  <si>
    <t>209/1000</t>
    <phoneticPr fontId="8"/>
  </si>
  <si>
    <t>229/1000</t>
    <phoneticPr fontId="8"/>
  </si>
  <si>
    <t>185/1000</t>
    <phoneticPr fontId="8"/>
  </si>
  <si>
    <t>157/1000</t>
    <phoneticPr fontId="8"/>
  </si>
  <si>
    <t>171/1000</t>
    <phoneticPr fontId="8"/>
  </si>
  <si>
    <t>168/1000</t>
    <phoneticPr fontId="8"/>
  </si>
  <si>
    <t>183/1000</t>
    <phoneticPr fontId="8"/>
  </si>
  <si>
    <t>156/1000</t>
    <phoneticPr fontId="8"/>
  </si>
  <si>
    <t>210/1000</t>
    <phoneticPr fontId="8"/>
  </si>
  <si>
    <t>228/1000</t>
    <phoneticPr fontId="8"/>
  </si>
  <si>
    <t>202/1000</t>
    <phoneticPr fontId="8"/>
  </si>
  <si>
    <t>220/1000</t>
    <phoneticPr fontId="8"/>
  </si>
  <si>
    <t>179/1000</t>
    <phoneticPr fontId="8"/>
  </si>
  <si>
    <t>149/1000</t>
    <phoneticPr fontId="8"/>
  </si>
  <si>
    <t>148/1000</t>
    <phoneticPr fontId="8"/>
  </si>
  <si>
    <t>159/1000</t>
    <phoneticPr fontId="8"/>
  </si>
  <si>
    <t>142/1000</t>
    <phoneticPr fontId="8"/>
  </si>
  <si>
    <t>153/1000</t>
    <phoneticPr fontId="8"/>
  </si>
  <si>
    <t>130/1000</t>
    <phoneticPr fontId="8"/>
  </si>
  <si>
    <t>108/1000</t>
    <phoneticPr fontId="8"/>
  </si>
  <si>
    <t>163/1000</t>
    <phoneticPr fontId="8"/>
  </si>
  <si>
    <t>176/1000</t>
    <phoneticPr fontId="8"/>
  </si>
  <si>
    <t>172/1000</t>
    <phoneticPr fontId="8"/>
  </si>
  <si>
    <t>136/1000</t>
    <phoneticPr fontId="8"/>
  </si>
  <si>
    <t>113/1000</t>
    <phoneticPr fontId="8"/>
  </si>
  <si>
    <t>177/1000</t>
    <phoneticPr fontId="8"/>
  </si>
  <si>
    <t>165/1000</t>
    <phoneticPr fontId="8"/>
  </si>
  <si>
    <t>174/1000</t>
    <phoneticPr fontId="8"/>
  </si>
  <si>
    <t>短期地域特定施設処遇改善加算Ⅰ１</t>
    <rPh sb="8" eb="10">
      <t>ショグウ</t>
    </rPh>
    <rPh sb="10" eb="12">
      <t>カイゼン</t>
    </rPh>
    <rPh sb="12" eb="15">
      <t>カサン１</t>
    </rPh>
    <phoneticPr fontId="8"/>
  </si>
  <si>
    <t>短期地域特定施設処遇改善加算Ⅰ２</t>
    <rPh sb="8" eb="10">
      <t>ショグウ</t>
    </rPh>
    <rPh sb="10" eb="12">
      <t>カイゼン</t>
    </rPh>
    <rPh sb="12" eb="15">
      <t>カサン１</t>
    </rPh>
    <phoneticPr fontId="8"/>
  </si>
  <si>
    <t>短期地域特定施設処遇改善加算Ⅱ１</t>
    <rPh sb="8" eb="10">
      <t>ショグウ</t>
    </rPh>
    <rPh sb="10" eb="12">
      <t>カイゼン</t>
    </rPh>
    <rPh sb="12" eb="14">
      <t>カサン</t>
    </rPh>
    <phoneticPr fontId="8"/>
  </si>
  <si>
    <t>短期地域特定施設処遇改善加算Ⅱ２</t>
    <rPh sb="8" eb="10">
      <t>ショグウ</t>
    </rPh>
    <rPh sb="10" eb="12">
      <t>カイゼン</t>
    </rPh>
    <rPh sb="12" eb="14">
      <t>カサン</t>
    </rPh>
    <phoneticPr fontId="8"/>
  </si>
  <si>
    <t>予短期共同生活処遇改善加算Ⅰ１</t>
    <rPh sb="1" eb="3">
      <t>タンキ</t>
    </rPh>
    <rPh sb="3" eb="5">
      <t>キョウドウ</t>
    </rPh>
    <rPh sb="5" eb="7">
      <t>セイカツ</t>
    </rPh>
    <rPh sb="7" eb="9">
      <t>ショグウ</t>
    </rPh>
    <rPh sb="9" eb="11">
      <t>カイゼン</t>
    </rPh>
    <rPh sb="11" eb="13">
      <t>カサン</t>
    </rPh>
    <phoneticPr fontId="8"/>
  </si>
  <si>
    <t>予短期共同生活処遇改善加算Ⅱ１</t>
    <rPh sb="7" eb="9">
      <t>ショグウ</t>
    </rPh>
    <rPh sb="9" eb="11">
      <t>カイゼン</t>
    </rPh>
    <rPh sb="11" eb="13">
      <t>カサン</t>
    </rPh>
    <phoneticPr fontId="8"/>
  </si>
  <si>
    <t>予短期共同生活処遇改善加算Ⅰ２</t>
    <rPh sb="1" eb="3">
      <t>タンキ</t>
    </rPh>
    <rPh sb="3" eb="5">
      <t>キョウドウ</t>
    </rPh>
    <rPh sb="5" eb="7">
      <t>セイカツ</t>
    </rPh>
    <rPh sb="7" eb="9">
      <t>ショグウ</t>
    </rPh>
    <rPh sb="9" eb="11">
      <t>カイゼン</t>
    </rPh>
    <rPh sb="11" eb="13">
      <t>カサン</t>
    </rPh>
    <phoneticPr fontId="8"/>
  </si>
  <si>
    <t>予短期共同生活処遇改善加算Ⅱ２</t>
    <rPh sb="7" eb="9">
      <t>ショグウ</t>
    </rPh>
    <rPh sb="9" eb="11">
      <t>カイゼン</t>
    </rPh>
    <rPh sb="11" eb="13">
      <t>カサン</t>
    </rPh>
    <phoneticPr fontId="8"/>
  </si>
  <si>
    <r>
      <t xml:space="preserve">介護給付費単位数等サービスコード表（案）
</t>
    </r>
    <r>
      <rPr>
        <sz val="12"/>
        <rFont val="ＭＳ Ｐゴシック"/>
        <family val="3"/>
        <charset val="128"/>
      </rPr>
      <t>（</t>
    </r>
    <r>
      <rPr>
        <sz val="12"/>
        <color rgb="FFFF0000"/>
        <rFont val="ＭＳ Ｐゴシック"/>
        <family val="3"/>
        <charset val="128"/>
      </rPr>
      <t>令和８年６月・８月施行版</t>
    </r>
    <r>
      <rPr>
        <sz val="12"/>
        <rFont val="ＭＳ Ｐゴシック"/>
        <family val="3"/>
        <charset val="128"/>
      </rPr>
      <t>）</t>
    </r>
    <rPh sb="8" eb="9">
      <t>トウ</t>
    </rPh>
    <rPh sb="18" eb="19">
      <t>アン</t>
    </rPh>
    <rPh sb="27" eb="28">
      <t>ツキ</t>
    </rPh>
    <phoneticPr fontId="8"/>
  </si>
  <si>
    <t>食費及び居住費の基準費用額</t>
    <rPh sb="0" eb="2">
      <t>ショクヒ</t>
    </rPh>
    <rPh sb="2" eb="3">
      <t>オヨ</t>
    </rPh>
    <rPh sb="4" eb="7">
      <t>キョジュウヒ</t>
    </rPh>
    <rPh sb="8" eb="10">
      <t>キジュン</t>
    </rPh>
    <rPh sb="10" eb="12">
      <t>ヒヨウ</t>
    </rPh>
    <rPh sb="12" eb="13">
      <t>ガク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</si>
</sst>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quot;¥&quot;#,##0_);[Red]\(&quot;¥&quot;#,##0\)"/>
  </numFmts>
  <fonts count="2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7"/>
      <name val="ＭＳ Ｐゴシック"/>
      <family val="3"/>
      <charset val="128"/>
    </font>
    <font>
      <sz val="6.5"/>
      <name val="ＭＳ Ｐゴシック"/>
      <family val="3"/>
      <charset val="128"/>
    </font>
    <font>
      <sz val="7.5"/>
      <name val="ＭＳ Ｐゴシック"/>
      <family val="3"/>
      <charset val="128"/>
    </font>
    <font>
      <sz val="9.5"/>
      <name val="ＭＳ Ｐゴシック"/>
      <family val="3"/>
      <charset val="128"/>
    </font>
    <font>
      <sz val="11"/>
      <name val="ＭＳ Ｐゴシック"/>
      <family val="3"/>
      <charset val="128"/>
    </font>
    <font>
      <sz val="6"/>
      <name val="ＭＳ Ｐゴシック"/>
      <family val="2"/>
      <charset val="128"/>
      <scheme val="minor"/>
    </font>
    <font>
      <sz val="12"/>
      <color rgb="FFFF0000"/>
      <name val="ＭＳ Ｐゴシック"/>
      <family val="3"/>
      <charset val="128"/>
    </font>
  </fonts>
  <fills count="4">
    <fill>
      <patternFill patternType="none"/>
    </fill>
    <fill>
      <patternFill patternType="gray125"/>
    </fill>
    <fill>
      <patternFill patternType="solid">
        <fgColor rgb="FFFFFF00"/>
        <bgColor indexed="64"/>
      </patternFill>
    </fill>
    <fill>
      <patternFill patternType="solid">
        <fgColor rgb="FFCCFFFF"/>
        <bgColor indexed="64"/>
      </patternFill>
    </fill>
  </fills>
  <borders count="17">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diagonal/>
    </border>
  </borders>
  <cellStyleXfs count="13">
    <xf numFmtId="0" fontId="0" fillId="0" borderId="0"/>
    <xf numFmtId="0" fontId="7" fillId="0" borderId="0">
      <alignment vertical="center"/>
    </xf>
    <xf numFmtId="0" fontId="18" fillId="0" borderId="0"/>
    <xf numFmtId="0" fontId="6" fillId="0" borderId="0">
      <alignment vertical="center"/>
    </xf>
    <xf numFmtId="0" fontId="18" fillId="0" borderId="0"/>
    <xf numFmtId="0" fontId="6" fillId="0" borderId="0">
      <alignment vertical="center"/>
    </xf>
    <xf numFmtId="0" fontId="5" fillId="0" borderId="0">
      <alignment vertical="center"/>
    </xf>
    <xf numFmtId="38" fontId="18"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cellStyleXfs>
  <cellXfs count="1153">
    <xf numFmtId="0" fontId="0" fillId="0" borderId="0" xfId="0"/>
    <xf numFmtId="0" fontId="10" fillId="0" borderId="2" xfId="0" applyFont="1" applyFill="1" applyBorder="1"/>
    <xf numFmtId="0" fontId="11" fillId="0" borderId="3" xfId="0" applyFont="1" applyFill="1" applyBorder="1" applyAlignment="1">
      <alignment vertical="center"/>
    </xf>
    <xf numFmtId="0" fontId="11" fillId="0" borderId="4" xfId="0" applyFont="1" applyFill="1" applyBorder="1" applyAlignment="1">
      <alignment horizontal="center"/>
    </xf>
    <xf numFmtId="0" fontId="11" fillId="0" borderId="2" xfId="0" applyFont="1" applyFill="1" applyBorder="1"/>
    <xf numFmtId="0" fontId="11" fillId="0" borderId="5"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10" fillId="0" borderId="0" xfId="0" applyFont="1" applyFill="1" applyBorder="1"/>
    <xf numFmtId="0" fontId="10" fillId="0" borderId="0" xfId="0" applyFont="1" applyFill="1" applyBorder="1" applyAlignment="1">
      <alignment horizontal="right"/>
    </xf>
    <xf numFmtId="0" fontId="11" fillId="0" borderId="0" xfId="0" applyFont="1" applyFill="1" applyBorder="1"/>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1" fillId="0" borderId="6" xfId="0" applyFont="1" applyFill="1" applyBorder="1" applyAlignment="1">
      <alignment vertical="center"/>
    </xf>
    <xf numFmtId="0" fontId="10" fillId="0" borderId="4" xfId="0" applyFont="1" applyFill="1" applyBorder="1"/>
    <xf numFmtId="0" fontId="10" fillId="0" borderId="3" xfId="0" applyFont="1" applyFill="1" applyBorder="1"/>
    <xf numFmtId="0" fontId="10" fillId="0" borderId="2" xfId="0" applyFont="1" applyFill="1" applyBorder="1" applyAlignment="1"/>
    <xf numFmtId="0" fontId="10" fillId="0" borderId="9" xfId="0" applyFont="1" applyFill="1" applyBorder="1" applyAlignment="1">
      <alignment horizontal="center"/>
    </xf>
    <xf numFmtId="0" fontId="10" fillId="0" borderId="11" xfId="0" applyFont="1" applyFill="1" applyBorder="1"/>
    <xf numFmtId="0" fontId="10" fillId="0" borderId="1" xfId="0" applyFont="1" applyFill="1" applyBorder="1" applyAlignment="1"/>
    <xf numFmtId="0" fontId="10" fillId="0" borderId="13" xfId="0" applyFont="1" applyFill="1" applyBorder="1"/>
    <xf numFmtId="0" fontId="10" fillId="0" borderId="7" xfId="0" applyFont="1" applyFill="1" applyBorder="1"/>
    <xf numFmtId="0" fontId="10" fillId="0" borderId="10" xfId="0" applyFont="1" applyFill="1" applyBorder="1"/>
    <xf numFmtId="0" fontId="10" fillId="0" borderId="0" xfId="0" applyFont="1" applyFill="1" applyBorder="1" applyAlignment="1">
      <alignment horizontal="left"/>
    </xf>
    <xf numFmtId="0" fontId="10" fillId="0" borderId="12" xfId="0" applyFont="1" applyFill="1" applyBorder="1" applyAlignment="1">
      <alignment horizontal="left"/>
    </xf>
    <xf numFmtId="0" fontId="10" fillId="0" borderId="1" xfId="0" applyFont="1" applyFill="1" applyBorder="1" applyAlignment="1">
      <alignment horizontal="left"/>
    </xf>
    <xf numFmtId="0" fontId="11" fillId="0" borderId="1" xfId="0" applyFont="1" applyFill="1" applyBorder="1"/>
    <xf numFmtId="0" fontId="10" fillId="0" borderId="13" xfId="0" applyFont="1" applyFill="1" applyBorder="1" applyAlignment="1">
      <alignment horizontal="left"/>
    </xf>
    <xf numFmtId="0" fontId="10" fillId="0" borderId="8" xfId="0" applyFont="1" applyFill="1" applyBorder="1" applyAlignment="1">
      <alignment horizontal="center"/>
    </xf>
    <xf numFmtId="0" fontId="10" fillId="0" borderId="1" xfId="0" applyFont="1" applyFill="1" applyBorder="1" applyAlignment="1">
      <alignment horizontal="left" vertical="top"/>
    </xf>
    <xf numFmtId="0" fontId="11" fillId="0" borderId="14" xfId="0" applyFont="1" applyFill="1" applyBorder="1"/>
    <xf numFmtId="0" fontId="10" fillId="0" borderId="14" xfId="0" applyFont="1" applyFill="1" applyBorder="1" applyAlignment="1">
      <alignment horizontal="right"/>
    </xf>
    <xf numFmtId="0" fontId="11" fillId="0" borderId="13" xfId="0" applyFont="1" applyFill="1" applyBorder="1"/>
    <xf numFmtId="0" fontId="10" fillId="0" borderId="3" xfId="0" applyFont="1" applyFill="1" applyBorder="1" applyAlignment="1"/>
    <xf numFmtId="0" fontId="10" fillId="0" borderId="12" xfId="0" applyFont="1" applyFill="1" applyBorder="1" applyAlignment="1"/>
    <xf numFmtId="0" fontId="10" fillId="0" borderId="7" xfId="0" applyFont="1" applyFill="1" applyBorder="1" applyAlignment="1">
      <alignment horizontal="left"/>
    </xf>
    <xf numFmtId="0" fontId="13" fillId="0" borderId="2" xfId="0" applyFont="1" applyFill="1" applyBorder="1"/>
    <xf numFmtId="0" fontId="13" fillId="0" borderId="1" xfId="0" applyFont="1" applyFill="1" applyBorder="1"/>
    <xf numFmtId="0" fontId="11" fillId="0" borderId="15" xfId="0" applyFont="1" applyFill="1" applyBorder="1" applyAlignment="1">
      <alignment vertical="center"/>
    </xf>
    <xf numFmtId="0" fontId="13" fillId="0" borderId="14" xfId="0" applyFont="1" applyFill="1" applyBorder="1"/>
    <xf numFmtId="0" fontId="10" fillId="0" borderId="9" xfId="0" applyFont="1" applyFill="1" applyBorder="1"/>
    <xf numFmtId="0" fontId="10" fillId="0" borderId="13" xfId="0" applyFont="1" applyFill="1" applyBorder="1" applyAlignment="1"/>
    <xf numFmtId="0" fontId="10" fillId="0" borderId="7" xfId="0" applyFont="1" applyFill="1" applyBorder="1" applyAlignment="1"/>
    <xf numFmtId="9" fontId="10" fillId="0" borderId="2" xfId="0" applyNumberFormat="1" applyFont="1" applyFill="1" applyBorder="1" applyAlignment="1">
      <alignment horizontal="left"/>
    </xf>
    <xf numFmtId="0" fontId="10" fillId="0" borderId="1" xfId="0" applyFont="1" applyFill="1" applyBorder="1" applyAlignment="1">
      <alignment horizontal="right"/>
    </xf>
    <xf numFmtId="9" fontId="10" fillId="0" borderId="1" xfId="0" applyNumberFormat="1" applyFont="1" applyFill="1" applyBorder="1" applyAlignment="1">
      <alignment horizontal="left"/>
    </xf>
    <xf numFmtId="0" fontId="10" fillId="0" borderId="8" xfId="0" applyFont="1" applyFill="1" applyBorder="1"/>
    <xf numFmtId="0" fontId="10" fillId="0" borderId="0" xfId="0" applyFont="1" applyFill="1" applyAlignment="1"/>
    <xf numFmtId="0" fontId="11" fillId="0" borderId="6" xfId="0" applyFont="1" applyFill="1" applyBorder="1" applyAlignment="1">
      <alignment vertical="center" shrinkToFit="1"/>
    </xf>
    <xf numFmtId="0" fontId="10" fillId="0" borderId="10" xfId="0" applyFont="1" applyFill="1" applyBorder="1" applyAlignment="1">
      <alignment horizontal="right"/>
    </xf>
    <xf numFmtId="9" fontId="11" fillId="0" borderId="11" xfId="0" applyNumberFormat="1" applyFont="1" applyFill="1" applyBorder="1" applyAlignment="1">
      <alignment horizontal="left"/>
    </xf>
    <xf numFmtId="0" fontId="10" fillId="0" borderId="0" xfId="0" applyFont="1" applyFill="1" applyBorder="1" applyAlignment="1">
      <alignment horizontal="center"/>
    </xf>
    <xf numFmtId="0" fontId="10" fillId="0" borderId="1" xfId="0" applyFont="1" applyFill="1" applyBorder="1" applyAlignment="1">
      <alignment horizontal="center"/>
    </xf>
    <xf numFmtId="0" fontId="10" fillId="0" borderId="10" xfId="0" applyFont="1" applyFill="1" applyBorder="1" applyAlignment="1">
      <alignment horizontal="center" vertical="top"/>
    </xf>
    <xf numFmtId="0" fontId="10" fillId="0" borderId="0" xfId="0" applyFont="1" applyFill="1" applyBorder="1" applyAlignment="1">
      <alignment horizontal="center" vertical="top"/>
    </xf>
    <xf numFmtId="0" fontId="10" fillId="0" borderId="11" xfId="0" applyFont="1" applyFill="1" applyBorder="1" applyAlignment="1">
      <alignment horizontal="center" vertical="top"/>
    </xf>
    <xf numFmtId="0" fontId="9" fillId="0" borderId="0" xfId="0" applyFont="1" applyFill="1"/>
    <xf numFmtId="0" fontId="10" fillId="0" borderId="0" xfId="0" applyFont="1" applyFill="1"/>
    <xf numFmtId="0" fontId="11" fillId="0" borderId="5" xfId="0" applyFont="1" applyFill="1" applyBorder="1" applyAlignment="1">
      <alignment horizontal="center"/>
    </xf>
    <xf numFmtId="0" fontId="11" fillId="0" borderId="8" xfId="0" applyFont="1" applyFill="1" applyBorder="1" applyAlignment="1">
      <alignment horizontal="center"/>
    </xf>
    <xf numFmtId="0" fontId="11" fillId="0" borderId="14" xfId="0" applyFont="1" applyFill="1" applyBorder="1" applyAlignment="1">
      <alignment vertical="center"/>
    </xf>
    <xf numFmtId="0" fontId="11" fillId="0" borderId="2" xfId="0" applyFont="1" applyFill="1" applyBorder="1" applyAlignment="1"/>
    <xf numFmtId="0" fontId="10" fillId="0" borderId="14" xfId="0" applyFont="1" applyFill="1" applyBorder="1" applyAlignment="1">
      <alignment horizontal="center" vertical="center" textRotation="255"/>
    </xf>
    <xf numFmtId="0" fontId="10" fillId="0" borderId="10" xfId="0" applyFont="1" applyFill="1" applyBorder="1" applyAlignment="1">
      <alignment horizontal="center" vertical="top" textRotation="255"/>
    </xf>
    <xf numFmtId="0" fontId="10" fillId="0" borderId="0" xfId="0" applyFont="1" applyFill="1" applyBorder="1" applyAlignment="1">
      <alignment horizontal="center" vertical="top" textRotation="255"/>
    </xf>
    <xf numFmtId="0" fontId="10" fillId="0" borderId="7" xfId="0" applyFont="1" applyFill="1" applyBorder="1" applyAlignment="1">
      <alignment horizontal="center"/>
    </xf>
    <xf numFmtId="0" fontId="10" fillId="0" borderId="4" xfId="0" applyFont="1" applyFill="1" applyBorder="1" applyAlignment="1"/>
    <xf numFmtId="0" fontId="11" fillId="0" borderId="0" xfId="0" applyFont="1" applyFill="1" applyBorder="1" applyAlignment="1">
      <alignment horizontal="center" vertical="top" textRotation="255"/>
    </xf>
    <xf numFmtId="0" fontId="11" fillId="0" borderId="0" xfId="0" applyFont="1" applyFill="1" applyBorder="1" applyAlignment="1"/>
    <xf numFmtId="0" fontId="11" fillId="0" borderId="1" xfId="0" applyFont="1" applyFill="1" applyBorder="1" applyAlignment="1"/>
    <xf numFmtId="0" fontId="12" fillId="0" borderId="5"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0" xfId="0" applyFont="1" applyFill="1" applyBorder="1" applyAlignment="1">
      <alignment vertical="center"/>
    </xf>
    <xf numFmtId="0" fontId="10" fillId="0" borderId="2" xfId="0" applyFont="1" applyFill="1" applyBorder="1" applyAlignment="1">
      <alignment vertical="center"/>
    </xf>
    <xf numFmtId="0" fontId="11" fillId="0" borderId="9" xfId="0" applyFont="1" applyFill="1" applyBorder="1"/>
    <xf numFmtId="0" fontId="11" fillId="0" borderId="6" xfId="0" applyFont="1" applyFill="1" applyBorder="1" applyAlignment="1">
      <alignment horizontal="left" vertical="center"/>
    </xf>
    <xf numFmtId="0" fontId="10" fillId="0" borderId="9" xfId="0" applyFont="1" applyFill="1" applyBorder="1" applyAlignment="1">
      <alignment horizontal="center" vertical="center"/>
    </xf>
    <xf numFmtId="0" fontId="10" fillId="0" borderId="9" xfId="0" applyFont="1" applyFill="1" applyBorder="1" applyAlignment="1">
      <alignment vertical="center"/>
    </xf>
    <xf numFmtId="0" fontId="10" fillId="0" borderId="13" xfId="0" applyFont="1" applyFill="1" applyBorder="1" applyAlignment="1">
      <alignment horizontal="left" vertical="top"/>
    </xf>
    <xf numFmtId="0" fontId="14" fillId="0" borderId="14" xfId="0" applyFont="1" applyFill="1" applyBorder="1" applyAlignment="1"/>
    <xf numFmtId="0" fontId="12" fillId="0" borderId="8" xfId="0" applyFont="1" applyFill="1" applyBorder="1" applyAlignment="1">
      <alignment horizontal="right"/>
    </xf>
    <xf numFmtId="0" fontId="11" fillId="0" borderId="4" xfId="0" applyFont="1" applyFill="1" applyBorder="1" applyAlignment="1">
      <alignment horizontal="center" vertical="center"/>
    </xf>
    <xf numFmtId="0" fontId="11" fillId="0" borderId="3" xfId="0" applyFont="1" applyFill="1" applyBorder="1" applyAlignment="1">
      <alignment horizontal="center" vertical="center"/>
    </xf>
    <xf numFmtId="49" fontId="10" fillId="0" borderId="3" xfId="0" applyNumberFormat="1" applyFont="1" applyFill="1" applyBorder="1" applyAlignment="1"/>
    <xf numFmtId="0" fontId="8" fillId="0" borderId="14" xfId="0" applyFont="1" applyFill="1" applyBorder="1" applyAlignment="1"/>
    <xf numFmtId="0" fontId="8" fillId="0" borderId="14" xfId="0" applyFont="1" applyFill="1" applyBorder="1"/>
    <xf numFmtId="0" fontId="11" fillId="0" borderId="7" xfId="0" applyFont="1" applyFill="1" applyBorder="1" applyAlignment="1">
      <alignment vertical="center"/>
    </xf>
    <xf numFmtId="0" fontId="11" fillId="0" borderId="10" xfId="0" applyFont="1" applyFill="1" applyBorder="1" applyAlignment="1">
      <alignment vertical="center"/>
    </xf>
    <xf numFmtId="49" fontId="10" fillId="0" borderId="2" xfId="0" applyNumberFormat="1" applyFont="1" applyFill="1" applyBorder="1" applyAlignment="1"/>
    <xf numFmtId="0" fontId="12" fillId="0" borderId="6" xfId="0" applyFont="1" applyFill="1" applyBorder="1"/>
    <xf numFmtId="0" fontId="13" fillId="0" borderId="9" xfId="0" applyFont="1" applyFill="1" applyBorder="1" applyAlignment="1">
      <alignment horizontal="center"/>
    </xf>
    <xf numFmtId="0" fontId="10" fillId="0" borderId="6" xfId="0" applyFont="1" applyFill="1" applyBorder="1" applyAlignment="1">
      <alignment horizontal="center"/>
    </xf>
    <xf numFmtId="0" fontId="10" fillId="0" borderId="10" xfId="0" applyFont="1" applyFill="1" applyBorder="1" applyAlignment="1">
      <alignment vertical="center"/>
    </xf>
    <xf numFmtId="0" fontId="10" fillId="0" borderId="12" xfId="0" applyFont="1" applyFill="1" applyBorder="1" applyAlignment="1">
      <alignment vertical="center"/>
    </xf>
    <xf numFmtId="0" fontId="10" fillId="0" borderId="3" xfId="0" applyFont="1" applyFill="1" applyBorder="1" applyAlignment="1">
      <alignment vertical="center"/>
    </xf>
    <xf numFmtId="0" fontId="11" fillId="0" borderId="10" xfId="0" applyFont="1" applyFill="1" applyBorder="1" applyAlignment="1">
      <alignment horizontal="right"/>
    </xf>
    <xf numFmtId="0" fontId="13" fillId="0" borderId="12" xfId="0" applyFont="1" applyFill="1" applyBorder="1" applyAlignment="1"/>
    <xf numFmtId="0" fontId="13" fillId="0" borderId="10" xfId="0" applyFont="1" applyFill="1" applyBorder="1" applyAlignment="1"/>
    <xf numFmtId="0" fontId="10" fillId="0" borderId="2" xfId="0" applyFont="1" applyFill="1" applyBorder="1" applyAlignment="1">
      <alignment horizontal="right"/>
    </xf>
    <xf numFmtId="0" fontId="11" fillId="0" borderId="0" xfId="0" applyFont="1" applyFill="1"/>
    <xf numFmtId="0" fontId="14" fillId="0" borderId="15" xfId="0" applyFont="1" applyFill="1" applyBorder="1"/>
    <xf numFmtId="0" fontId="14" fillId="0" borderId="14" xfId="0" applyFont="1" applyFill="1" applyBorder="1"/>
    <xf numFmtId="0" fontId="10" fillId="0" borderId="14" xfId="0" applyFont="1" applyFill="1" applyBorder="1" applyAlignment="1">
      <alignment horizontal="left" vertical="top"/>
    </xf>
    <xf numFmtId="0" fontId="12" fillId="0" borderId="6" xfId="0" applyFont="1" applyFill="1" applyBorder="1" applyAlignment="1">
      <alignment horizontal="center"/>
    </xf>
    <xf numFmtId="0" fontId="14" fillId="0" borderId="0" xfId="0" applyFont="1" applyFill="1" applyBorder="1" applyAlignment="1">
      <alignment horizontal="left" vertical="top" wrapText="1"/>
    </xf>
    <xf numFmtId="0" fontId="14" fillId="0" borderId="11" xfId="0" applyFont="1" applyFill="1" applyBorder="1" applyAlignment="1">
      <alignment horizontal="left" vertical="top" wrapText="1"/>
    </xf>
    <xf numFmtId="0" fontId="12" fillId="0" borderId="6" xfId="0" applyNumberFormat="1" applyFont="1" applyFill="1" applyBorder="1"/>
    <xf numFmtId="0" fontId="10" fillId="0" borderId="14" xfId="0" applyFont="1" applyFill="1" applyBorder="1" applyAlignment="1">
      <alignment horizontal="center"/>
    </xf>
    <xf numFmtId="9" fontId="10" fillId="0" borderId="7" xfId="0" applyNumberFormat="1" applyFont="1" applyFill="1" applyBorder="1" applyAlignment="1">
      <alignment horizontal="left"/>
    </xf>
    <xf numFmtId="0" fontId="11" fillId="0" borderId="10" xfId="0" applyFont="1" applyFill="1" applyBorder="1"/>
    <xf numFmtId="9" fontId="11" fillId="0" borderId="14" xfId="0" applyNumberFormat="1" applyFont="1" applyFill="1" applyBorder="1"/>
    <xf numFmtId="0" fontId="13" fillId="0" borderId="8" xfId="0" applyFont="1" applyFill="1" applyBorder="1" applyAlignment="1">
      <alignment horizontal="center"/>
    </xf>
    <xf numFmtId="0" fontId="10" fillId="0" borderId="3" xfId="0" applyFont="1" applyFill="1" applyBorder="1" applyAlignment="1">
      <alignment horizontal="center" vertical="top" textRotation="255"/>
    </xf>
    <xf numFmtId="0" fontId="10" fillId="0" borderId="2" xfId="0" applyFont="1" applyFill="1" applyBorder="1" applyAlignment="1">
      <alignment horizontal="center" vertical="top" textRotation="255"/>
    </xf>
    <xf numFmtId="0" fontId="10" fillId="0" borderId="4" xfId="0" applyFont="1" applyFill="1" applyBorder="1" applyAlignment="1">
      <alignment horizontal="center" vertical="top" textRotation="255"/>
    </xf>
    <xf numFmtId="0" fontId="10" fillId="0" borderId="11" xfId="0" applyFont="1" applyFill="1" applyBorder="1" applyAlignment="1">
      <alignment horizontal="center" vertical="top" textRotation="255"/>
    </xf>
    <xf numFmtId="0" fontId="11" fillId="0" borderId="1" xfId="0" applyFont="1" applyFill="1" applyBorder="1" applyAlignment="1">
      <alignment horizontal="left" vertical="center" shrinkToFit="1"/>
    </xf>
    <xf numFmtId="0" fontId="11" fillId="0" borderId="4" xfId="0" applyFont="1" applyFill="1" applyBorder="1"/>
    <xf numFmtId="0" fontId="11" fillId="0" borderId="11" xfId="0" applyFont="1" applyFill="1" applyBorder="1"/>
    <xf numFmtId="0" fontId="11" fillId="0" borderId="12" xfId="0" applyFont="1" applyFill="1" applyBorder="1"/>
    <xf numFmtId="0" fontId="16" fillId="0" borderId="14" xfId="0" applyFont="1" applyFill="1" applyBorder="1"/>
    <xf numFmtId="0" fontId="16" fillId="0" borderId="14" xfId="0" applyFont="1" applyFill="1" applyBorder="1" applyAlignment="1"/>
    <xf numFmtId="0" fontId="16" fillId="0" borderId="15" xfId="0" applyFont="1" applyFill="1" applyBorder="1" applyAlignment="1">
      <alignment horizontal="left"/>
    </xf>
    <xf numFmtId="0" fontId="16" fillId="0" borderId="14" xfId="0" applyFont="1" applyFill="1" applyBorder="1" applyAlignment="1">
      <alignment horizontal="left"/>
    </xf>
    <xf numFmtId="0" fontId="14" fillId="0" borderId="14" xfId="0" applyFont="1" applyFill="1" applyBorder="1" applyAlignment="1">
      <alignment horizontal="left"/>
    </xf>
    <xf numFmtId="0" fontId="16" fillId="0" borderId="15" xfId="0" applyFont="1" applyFill="1" applyBorder="1" applyAlignment="1"/>
    <xf numFmtId="0" fontId="11" fillId="0" borderId="2" xfId="0" applyFont="1" applyFill="1" applyBorder="1" applyAlignment="1">
      <alignment horizontal="left"/>
    </xf>
    <xf numFmtId="0" fontId="11" fillId="0" borderId="4" xfId="0" applyFont="1" applyFill="1" applyBorder="1" applyAlignment="1">
      <alignment horizontal="left"/>
    </xf>
    <xf numFmtId="0" fontId="16" fillId="0" borderId="15" xfId="0" applyFont="1" applyFill="1" applyBorder="1"/>
    <xf numFmtId="0" fontId="15" fillId="0" borderId="14" xfId="0" applyFont="1" applyFill="1" applyBorder="1" applyAlignment="1">
      <alignment horizontal="left"/>
    </xf>
    <xf numFmtId="0" fontId="13" fillId="0" borderId="15" xfId="0" applyFont="1" applyFill="1" applyBorder="1" applyAlignment="1">
      <alignment horizontal="left"/>
    </xf>
    <xf numFmtId="0" fontId="12" fillId="0" borderId="8" xfId="0" applyFont="1" applyFill="1" applyBorder="1" applyAlignment="1">
      <alignment horizontal="center" vertical="center"/>
    </xf>
    <xf numFmtId="0" fontId="10" fillId="0" borderId="5" xfId="0" applyFont="1" applyFill="1" applyBorder="1" applyAlignment="1">
      <alignment horizontal="center" shrinkToFit="1"/>
    </xf>
    <xf numFmtId="3" fontId="11" fillId="0" borderId="4" xfId="0" applyNumberFormat="1" applyFont="1" applyFill="1" applyBorder="1" applyAlignment="1">
      <alignment horizontal="right"/>
    </xf>
    <xf numFmtId="0" fontId="11" fillId="0" borderId="11" xfId="0" applyFont="1" applyFill="1" applyBorder="1" applyAlignment="1"/>
    <xf numFmtId="0" fontId="10" fillId="0" borderId="11" xfId="0" applyFont="1" applyFill="1" applyBorder="1" applyAlignment="1">
      <alignment horizontal="right"/>
    </xf>
    <xf numFmtId="9" fontId="10" fillId="0" borderId="14" xfId="0" applyNumberFormat="1" applyFont="1" applyFill="1" applyBorder="1" applyAlignment="1">
      <alignment horizontal="right"/>
    </xf>
    <xf numFmtId="0" fontId="10" fillId="0" borderId="12" xfId="0" applyFont="1" applyFill="1" applyBorder="1" applyAlignment="1">
      <alignment vertical="top"/>
    </xf>
    <xf numFmtId="0" fontId="11" fillId="0" borderId="13" xfId="0" applyFont="1" applyFill="1" applyBorder="1" applyAlignment="1"/>
    <xf numFmtId="49" fontId="10" fillId="0" borderId="14" xfId="0" applyNumberFormat="1" applyFont="1" applyFill="1" applyBorder="1" applyAlignment="1"/>
    <xf numFmtId="0" fontId="12" fillId="0" borderId="0" xfId="0" applyFont="1" applyFill="1" applyBorder="1" applyAlignment="1">
      <alignment horizontal="center" vertical="center"/>
    </xf>
    <xf numFmtId="0" fontId="11" fillId="0" borderId="0" xfId="0" applyFont="1" applyFill="1" applyBorder="1" applyAlignment="1">
      <alignment vertical="center"/>
    </xf>
    <xf numFmtId="3" fontId="12" fillId="0" borderId="0" xfId="0" applyNumberFormat="1" applyFont="1" applyFill="1" applyBorder="1"/>
    <xf numFmtId="0" fontId="10" fillId="0" borderId="10" xfId="0" applyFont="1" applyFill="1" applyBorder="1" applyAlignment="1">
      <alignment horizontal="center" wrapText="1"/>
    </xf>
    <xf numFmtId="0" fontId="11" fillId="0" borderId="4" xfId="0" applyFont="1" applyFill="1" applyBorder="1" applyAlignment="1"/>
    <xf numFmtId="0" fontId="11" fillId="0" borderId="14" xfId="0" applyFont="1" applyFill="1" applyBorder="1" applyAlignment="1">
      <alignment horizontal="left" vertical="top"/>
    </xf>
    <xf numFmtId="0" fontId="13" fillId="0" borderId="0" xfId="0" applyFont="1" applyFill="1"/>
    <xf numFmtId="0" fontId="10" fillId="0" borderId="15" xfId="0" applyFont="1" applyFill="1" applyBorder="1" applyAlignment="1">
      <alignment horizontal="left" vertical="top"/>
    </xf>
    <xf numFmtId="0" fontId="10" fillId="0" borderId="5" xfId="0" applyFont="1" applyFill="1" applyBorder="1" applyAlignment="1">
      <alignment horizontal="center" vertical="center"/>
    </xf>
    <xf numFmtId="0" fontId="10" fillId="0" borderId="8" xfId="0" applyFont="1" applyFill="1" applyBorder="1" applyAlignment="1">
      <alignment vertical="center"/>
    </xf>
    <xf numFmtId="0" fontId="14" fillId="0" borderId="2" xfId="0" applyFont="1" applyFill="1" applyBorder="1" applyAlignment="1"/>
    <xf numFmtId="0" fontId="14" fillId="0" borderId="0" xfId="0" applyFont="1" applyFill="1" applyBorder="1" applyAlignment="1"/>
    <xf numFmtId="0" fontId="14" fillId="0" borderId="1" xfId="0" applyFont="1" applyFill="1" applyBorder="1" applyAlignment="1"/>
    <xf numFmtId="0" fontId="11" fillId="0" borderId="2" xfId="0" applyFont="1" applyFill="1" applyBorder="1" applyAlignment="1">
      <alignment vertical="center"/>
    </xf>
    <xf numFmtId="0" fontId="14" fillId="0" borderId="2" xfId="0" applyFont="1" applyFill="1" applyBorder="1"/>
    <xf numFmtId="0" fontId="14" fillId="0" borderId="1" xfId="0" applyFont="1" applyFill="1" applyBorder="1"/>
    <xf numFmtId="0" fontId="11" fillId="0" borderId="12" xfId="0" applyFont="1" applyFill="1" applyBorder="1" applyAlignment="1">
      <alignment vertical="center"/>
    </xf>
    <xf numFmtId="0" fontId="11" fillId="0" borderId="3" xfId="0" applyFont="1" applyFill="1" applyBorder="1" applyAlignment="1">
      <alignment horizontal="center"/>
    </xf>
    <xf numFmtId="0" fontId="10" fillId="0" borderId="0" xfId="0" applyFont="1" applyFill="1" applyAlignment="1">
      <alignment horizontal="center"/>
    </xf>
    <xf numFmtId="0" fontId="10" fillId="0" borderId="2" xfId="0" applyFont="1" applyFill="1" applyBorder="1" applyAlignment="1">
      <alignment horizontal="center"/>
    </xf>
    <xf numFmtId="0" fontId="11" fillId="0" borderId="2" xfId="0" applyFont="1" applyFill="1" applyBorder="1" applyAlignment="1">
      <alignment horizontal="center" vertical="top" textRotation="255"/>
    </xf>
    <xf numFmtId="0" fontId="10" fillId="0" borderId="1" xfId="0" applyFont="1" applyFill="1" applyBorder="1" applyAlignment="1">
      <alignment horizontal="center" vertical="center" textRotation="255"/>
    </xf>
    <xf numFmtId="0" fontId="10" fillId="0" borderId="2" xfId="0" applyFont="1" applyFill="1" applyBorder="1" applyAlignment="1">
      <alignment horizontal="center" vertical="center" textRotation="255"/>
    </xf>
    <xf numFmtId="0" fontId="11" fillId="0" borderId="2" xfId="0" applyFont="1" applyFill="1" applyBorder="1" applyAlignment="1">
      <alignment horizontal="center" vertical="top"/>
    </xf>
    <xf numFmtId="0" fontId="11" fillId="0" borderId="0" xfId="0" applyFont="1" applyFill="1" applyBorder="1" applyAlignment="1">
      <alignment vertical="center" shrinkToFit="1"/>
    </xf>
    <xf numFmtId="0" fontId="17" fillId="0" borderId="3" xfId="0" applyFont="1" applyFill="1" applyBorder="1" applyAlignment="1">
      <alignment vertical="center"/>
    </xf>
    <xf numFmtId="9" fontId="11" fillId="0" borderId="7" xfId="0" applyNumberFormat="1" applyFont="1" applyFill="1" applyBorder="1"/>
    <xf numFmtId="0" fontId="11" fillId="0" borderId="9" xfId="0" applyFont="1" applyFill="1" applyBorder="1" applyAlignment="1">
      <alignment horizontal="center" vertical="center"/>
    </xf>
    <xf numFmtId="0" fontId="10" fillId="0" borderId="0" xfId="0" applyFont="1" applyFill="1" applyBorder="1" applyAlignment="1"/>
    <xf numFmtId="0" fontId="11" fillId="0" borderId="14" xfId="0" applyFont="1" applyFill="1" applyBorder="1" applyAlignment="1">
      <alignment horizontal="center" vertical="top" textRotation="255"/>
    </xf>
    <xf numFmtId="0" fontId="10" fillId="0" borderId="15" xfId="0" applyFont="1" applyFill="1" applyBorder="1" applyAlignment="1">
      <alignment horizontal="center" vertical="top"/>
    </xf>
    <xf numFmtId="3" fontId="12" fillId="0" borderId="15" xfId="0" applyNumberFormat="1" applyFont="1" applyFill="1" applyBorder="1" applyAlignment="1">
      <alignment horizontal="right"/>
    </xf>
    <xf numFmtId="0" fontId="16" fillId="0" borderId="6" xfId="0" applyFont="1" applyFill="1" applyBorder="1" applyAlignment="1">
      <alignment horizontal="center"/>
    </xf>
    <xf numFmtId="0" fontId="10" fillId="0" borderId="13" xfId="0" applyFont="1" applyFill="1" applyBorder="1" applyAlignment="1">
      <alignment horizontal="center"/>
    </xf>
    <xf numFmtId="0" fontId="11" fillId="0" borderId="14" xfId="0" applyFont="1" applyFill="1" applyBorder="1" applyAlignment="1">
      <alignment vertical="top" wrapText="1"/>
    </xf>
    <xf numFmtId="0" fontId="11" fillId="0" borderId="7" xfId="0" applyFont="1" applyFill="1" applyBorder="1" applyAlignment="1"/>
    <xf numFmtId="9" fontId="11" fillId="0" borderId="11" xfId="0" applyNumberFormat="1" applyFont="1" applyFill="1" applyBorder="1" applyAlignment="1">
      <alignment horizontal="right"/>
    </xf>
    <xf numFmtId="9" fontId="11" fillId="0" borderId="4" xfId="0" applyNumberFormat="1" applyFont="1" applyFill="1" applyBorder="1" applyAlignment="1">
      <alignment horizontal="left"/>
    </xf>
    <xf numFmtId="0" fontId="10" fillId="0" borderId="14" xfId="0" applyFont="1" applyFill="1" applyBorder="1" applyAlignment="1">
      <alignment vertical="top"/>
    </xf>
    <xf numFmtId="0" fontId="10" fillId="0" borderId="7" xfId="0" applyFont="1" applyFill="1" applyBorder="1" applyAlignment="1">
      <alignment vertical="top"/>
    </xf>
    <xf numFmtId="0" fontId="12" fillId="0" borderId="8" xfId="0" applyFont="1" applyFill="1" applyBorder="1" applyAlignment="1">
      <alignment horizontal="right" vertical="center"/>
    </xf>
    <xf numFmtId="0" fontId="10" fillId="0" borderId="10" xfId="0" applyFont="1" applyFill="1" applyBorder="1" applyAlignment="1">
      <alignment horizontal="left"/>
    </xf>
    <xf numFmtId="0" fontId="10" fillId="0" borderId="12" xfId="0" applyFont="1" applyFill="1" applyBorder="1"/>
    <xf numFmtId="0" fontId="10" fillId="0" borderId="1" xfId="0" applyFont="1" applyFill="1" applyBorder="1"/>
    <xf numFmtId="0" fontId="10" fillId="0" borderId="15" xfId="0" applyFont="1" applyFill="1" applyBorder="1"/>
    <xf numFmtId="0" fontId="10" fillId="0" borderId="14" xfId="0" applyFont="1" applyFill="1" applyBorder="1"/>
    <xf numFmtId="0" fontId="10" fillId="0" borderId="12" xfId="0" applyFont="1" applyFill="1" applyBorder="1" applyAlignment="1">
      <alignment horizontal="left" vertical="top"/>
    </xf>
    <xf numFmtId="0" fontId="10" fillId="0" borderId="1" xfId="0" applyFont="1" applyFill="1" applyBorder="1" applyAlignment="1">
      <alignment vertical="top"/>
    </xf>
    <xf numFmtId="0" fontId="10" fillId="0" borderId="13" xfId="0" applyFont="1" applyFill="1" applyBorder="1" applyAlignment="1">
      <alignment vertical="top"/>
    </xf>
    <xf numFmtId="0" fontId="13" fillId="0" borderId="14" xfId="0" applyFont="1" applyFill="1" applyBorder="1" applyAlignment="1">
      <alignment horizontal="right"/>
    </xf>
    <xf numFmtId="0" fontId="10" fillId="0" borderId="12" xfId="0" applyFont="1" applyFill="1" applyBorder="1" applyAlignment="1">
      <alignment horizontal="center"/>
    </xf>
    <xf numFmtId="0" fontId="10" fillId="0" borderId="15" xfId="0" applyFont="1" applyFill="1" applyBorder="1" applyAlignment="1">
      <alignment vertical="top"/>
    </xf>
    <xf numFmtId="3" fontId="11" fillId="0" borderId="0" xfId="0" applyNumberFormat="1" applyFont="1" applyFill="1" applyBorder="1" applyAlignment="1"/>
    <xf numFmtId="3" fontId="11" fillId="0" borderId="1" xfId="0" applyNumberFormat="1" applyFont="1" applyFill="1" applyBorder="1" applyAlignment="1"/>
    <xf numFmtId="0" fontId="11" fillId="0" borderId="14" xfId="0" applyFont="1" applyFill="1" applyBorder="1" applyAlignment="1">
      <alignment horizontal="center" vertical="top"/>
    </xf>
    <xf numFmtId="9" fontId="11" fillId="0" borderId="10" xfId="0" applyNumberFormat="1" applyFont="1" applyFill="1" applyBorder="1" applyAlignment="1">
      <alignment horizontal="left"/>
    </xf>
    <xf numFmtId="0" fontId="11" fillId="0" borderId="14" xfId="0" applyFont="1" applyFill="1" applyBorder="1" applyAlignment="1">
      <alignment horizontal="left" vertical="center"/>
    </xf>
    <xf numFmtId="0" fontId="11" fillId="0" borderId="14" xfId="0" applyFont="1" applyFill="1" applyBorder="1" applyAlignment="1">
      <alignment horizontal="left" vertical="center" shrinkToFit="1"/>
    </xf>
    <xf numFmtId="3" fontId="12" fillId="0" borderId="8" xfId="0" applyNumberFormat="1" applyFont="1" applyFill="1" applyBorder="1"/>
    <xf numFmtId="0" fontId="13" fillId="0" borderId="14" xfId="0" applyFont="1" applyFill="1" applyBorder="1" applyAlignment="1">
      <alignment vertical="top" wrapText="1"/>
    </xf>
    <xf numFmtId="0" fontId="0" fillId="0" borderId="7" xfId="0" applyFont="1" applyFill="1" applyBorder="1" applyAlignment="1">
      <alignment vertical="center"/>
    </xf>
    <xf numFmtId="0" fontId="0" fillId="0" borderId="14" xfId="0" applyFont="1" applyFill="1" applyBorder="1"/>
    <xf numFmtId="0" fontId="0" fillId="0" borderId="0"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2" xfId="0" applyFont="1" applyFill="1" applyBorder="1" applyAlignment="1"/>
    <xf numFmtId="0" fontId="0" fillId="0" borderId="4" xfId="0" applyFont="1" applyFill="1" applyBorder="1" applyAlignment="1"/>
    <xf numFmtId="0" fontId="0" fillId="0" borderId="11" xfId="0" applyFont="1" applyFill="1" applyBorder="1" applyAlignment="1"/>
    <xf numFmtId="0" fontId="0" fillId="0" borderId="13" xfId="0" applyFont="1" applyFill="1" applyBorder="1" applyAlignment="1"/>
    <xf numFmtId="0" fontId="0" fillId="0" borderId="7" xfId="0" applyFont="1" applyFill="1" applyBorder="1"/>
    <xf numFmtId="0" fontId="0" fillId="0" borderId="3" xfId="0" applyFont="1" applyFill="1" applyBorder="1"/>
    <xf numFmtId="0" fontId="0" fillId="0" borderId="8" xfId="0" applyFont="1" applyFill="1" applyBorder="1"/>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10" xfId="0" applyFont="1" applyFill="1" applyBorder="1" applyAlignment="1">
      <alignment horizontal="left" vertical="top"/>
    </xf>
    <xf numFmtId="0" fontId="0" fillId="0" borderId="14" xfId="0" applyFont="1" applyFill="1" applyBorder="1" applyAlignment="1">
      <alignment horizontal="center"/>
    </xf>
    <xf numFmtId="0" fontId="0" fillId="0" borderId="7" xfId="0" applyFont="1" applyFill="1" applyBorder="1" applyAlignment="1">
      <alignment horizontal="center"/>
    </xf>
    <xf numFmtId="0" fontId="0" fillId="0" borderId="2" xfId="0" applyFont="1" applyFill="1" applyBorder="1" applyAlignment="1">
      <alignment vertical="center"/>
    </xf>
    <xf numFmtId="0" fontId="0" fillId="0" borderId="2" xfId="0" applyFont="1" applyFill="1" applyBorder="1" applyAlignment="1">
      <alignment horizontal="left"/>
    </xf>
    <xf numFmtId="0" fontId="0" fillId="0" borderId="0" xfId="0" applyFont="1" applyFill="1" applyBorder="1" applyAlignment="1">
      <alignment horizontal="left"/>
    </xf>
    <xf numFmtId="0" fontId="0" fillId="0" borderId="10" xfId="0" applyFont="1" applyFill="1" applyBorder="1" applyAlignment="1">
      <alignment horizontal="left"/>
    </xf>
    <xf numFmtId="0" fontId="0" fillId="0" borderId="2" xfId="0" applyFont="1" applyFill="1" applyBorder="1" applyAlignment="1">
      <alignment horizontal="left" vertical="center"/>
    </xf>
    <xf numFmtId="0" fontId="0" fillId="0" borderId="4" xfId="0" applyFont="1" applyFill="1" applyBorder="1" applyAlignment="1">
      <alignment horizontal="left" vertical="center"/>
    </xf>
    <xf numFmtId="0" fontId="0" fillId="0" borderId="0" xfId="0" applyFont="1" applyFill="1" applyBorder="1" applyAlignment="1">
      <alignment horizontal="left" vertical="center"/>
    </xf>
    <xf numFmtId="0" fontId="0" fillId="0" borderId="11" xfId="0" applyFont="1" applyFill="1" applyBorder="1" applyAlignment="1">
      <alignment horizontal="left" vertical="center"/>
    </xf>
    <xf numFmtId="0" fontId="0" fillId="0" borderId="0" xfId="0" applyFont="1" applyFill="1" applyAlignment="1"/>
    <xf numFmtId="0" fontId="0" fillId="0" borderId="15" xfId="0" applyFont="1" applyFill="1" applyBorder="1" applyAlignment="1">
      <alignment wrapText="1"/>
    </xf>
    <xf numFmtId="0" fontId="0" fillId="0" borderId="14" xfId="0" applyFont="1" applyFill="1" applyBorder="1" applyAlignment="1">
      <alignment vertical="top" wrapText="1"/>
    </xf>
    <xf numFmtId="177" fontId="0" fillId="0" borderId="0" xfId="0" applyNumberFormat="1" applyFont="1" applyFill="1" applyBorder="1" applyAlignment="1"/>
    <xf numFmtId="0" fontId="0" fillId="0" borderId="14" xfId="0" applyFont="1" applyFill="1" applyBorder="1" applyAlignment="1">
      <alignment vertical="top"/>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11" xfId="0" applyFont="1" applyFill="1" applyBorder="1" applyAlignment="1">
      <alignment vertical="center"/>
    </xf>
    <xf numFmtId="0" fontId="0" fillId="0" borderId="10" xfId="0" applyFont="1" applyFill="1" applyBorder="1" applyAlignment="1">
      <alignment vertical="center"/>
    </xf>
    <xf numFmtId="0" fontId="10" fillId="0" borderId="9" xfId="0" applyFont="1" applyFill="1" applyBorder="1" applyAlignment="1">
      <alignment horizontal="center" shrinkToFit="1"/>
    </xf>
    <xf numFmtId="9" fontId="11" fillId="0" borderId="14" xfId="0" applyNumberFormat="1" applyFont="1" applyFill="1" applyBorder="1" applyAlignment="1"/>
    <xf numFmtId="0" fontId="12" fillId="0" borderId="13" xfId="0" applyFont="1" applyFill="1" applyBorder="1" applyAlignment="1">
      <alignment horizontal="center" vertical="center"/>
    </xf>
    <xf numFmtId="0" fontId="13" fillId="0" borderId="0" xfId="0" applyFont="1" applyFill="1" applyBorder="1"/>
    <xf numFmtId="0" fontId="11" fillId="0" borderId="2" xfId="0" applyFont="1" applyFill="1" applyBorder="1" applyAlignment="1">
      <alignment horizontal="center" vertical="center"/>
    </xf>
    <xf numFmtId="3" fontId="11" fillId="0" borderId="13" xfId="0" applyNumberFormat="1" applyFont="1" applyFill="1" applyBorder="1" applyAlignment="1">
      <alignment horizontal="right"/>
    </xf>
    <xf numFmtId="0" fontId="13" fillId="0" borderId="6" xfId="0" applyFont="1" applyFill="1" applyBorder="1" applyAlignment="1">
      <alignment horizontal="center"/>
    </xf>
    <xf numFmtId="0" fontId="11" fillId="0" borderId="6" xfId="0" applyFont="1" applyFill="1" applyBorder="1" applyAlignment="1">
      <alignment horizontal="left" vertical="center" shrinkToFit="1"/>
    </xf>
    <xf numFmtId="0" fontId="11" fillId="0" borderId="7" xfId="0" applyFont="1" applyFill="1" applyBorder="1" applyAlignment="1">
      <alignment horizontal="left" vertical="center" shrinkToFit="1"/>
    </xf>
    <xf numFmtId="0" fontId="9" fillId="0" borderId="0" xfId="0" applyFont="1" applyFill="1" applyBorder="1" applyAlignment="1">
      <alignment horizontal="center" vertical="center"/>
    </xf>
    <xf numFmtId="0" fontId="12" fillId="0" borderId="0" xfId="0" applyFont="1" applyFill="1" applyBorder="1"/>
    <xf numFmtId="49" fontId="12" fillId="0" borderId="0" xfId="0" applyNumberFormat="1" applyFont="1" applyFill="1" applyBorder="1" applyAlignment="1">
      <alignment horizontal="center" vertical="center"/>
    </xf>
    <xf numFmtId="0" fontId="11" fillId="0" borderId="0" xfId="0" applyFont="1" applyFill="1" applyAlignment="1">
      <alignment vertical="center"/>
    </xf>
    <xf numFmtId="49" fontId="13" fillId="0" borderId="0" xfId="0" applyNumberFormat="1" applyFont="1" applyFill="1" applyAlignment="1">
      <alignment vertical="center"/>
    </xf>
    <xf numFmtId="0" fontId="13" fillId="0" borderId="0" xfId="0" applyFont="1" applyFill="1" applyAlignment="1">
      <alignment vertical="center"/>
    </xf>
    <xf numFmtId="0" fontId="13" fillId="0" borderId="0" xfId="0" applyFont="1" applyFill="1" applyAlignment="1">
      <alignment horizontal="center" vertical="center"/>
    </xf>
    <xf numFmtId="0" fontId="11" fillId="0" borderId="0" xfId="0" applyFont="1" applyFill="1" applyAlignment="1">
      <alignment horizontal="center" vertical="center"/>
    </xf>
    <xf numFmtId="0" fontId="11" fillId="0" borderId="7" xfId="0" applyFont="1" applyFill="1" applyBorder="1"/>
    <xf numFmtId="0" fontId="11" fillId="0" borderId="15" xfId="0" applyFont="1" applyFill="1" applyBorder="1"/>
    <xf numFmtId="0" fontId="11" fillId="0" borderId="11" xfId="0" applyFont="1" applyFill="1" applyBorder="1" applyAlignment="1">
      <alignment vertical="center"/>
    </xf>
    <xf numFmtId="0" fontId="11" fillId="0" borderId="10" xfId="0" applyFont="1" applyFill="1" applyBorder="1" applyAlignment="1">
      <alignment vertical="center" shrinkToFit="1"/>
    </xf>
    <xf numFmtId="0" fontId="11" fillId="0" borderId="12" xfId="0" applyFont="1" applyFill="1" applyBorder="1" applyAlignment="1">
      <alignment vertical="center" shrinkToFit="1"/>
    </xf>
    <xf numFmtId="0" fontId="11" fillId="0" borderId="1" xfId="0" applyFont="1" applyFill="1" applyBorder="1" applyAlignment="1">
      <alignment vertical="center" shrinkToFit="1"/>
    </xf>
    <xf numFmtId="0" fontId="11" fillId="0" borderId="13" xfId="0" applyFont="1" applyFill="1" applyBorder="1" applyAlignment="1">
      <alignment vertical="center"/>
    </xf>
    <xf numFmtId="0" fontId="11" fillId="0" borderId="1" xfId="0" applyFont="1" applyFill="1" applyBorder="1" applyAlignment="1">
      <alignment vertical="center"/>
    </xf>
    <xf numFmtId="0" fontId="10" fillId="0" borderId="12" xfId="0" applyFont="1" applyFill="1" applyBorder="1" applyAlignment="1">
      <alignment horizontal="center" vertical="top"/>
    </xf>
    <xf numFmtId="0" fontId="11" fillId="0" borderId="10" xfId="0" applyFont="1" applyFill="1" applyBorder="1" applyAlignment="1">
      <alignment horizontal="left" vertical="top"/>
    </xf>
    <xf numFmtId="0" fontId="11" fillId="0" borderId="14" xfId="0" applyFont="1" applyFill="1" applyBorder="1" applyAlignment="1">
      <alignment vertical="center" shrinkToFit="1"/>
    </xf>
    <xf numFmtId="0" fontId="11" fillId="0" borderId="7" xfId="0" applyFont="1" applyFill="1" applyBorder="1" applyAlignment="1">
      <alignment horizontal="center" vertical="top"/>
    </xf>
    <xf numFmtId="9" fontId="11" fillId="0" borderId="10" xfId="0" applyNumberFormat="1" applyFont="1" applyFill="1" applyBorder="1" applyAlignment="1"/>
    <xf numFmtId="0" fontId="11" fillId="0" borderId="1" xfId="0" applyFont="1" applyFill="1" applyBorder="1" applyAlignment="1">
      <alignment horizontal="center" vertical="top" textRotation="255"/>
    </xf>
    <xf numFmtId="0" fontId="11" fillId="0" borderId="7" xfId="0" applyFont="1" applyFill="1" applyBorder="1" applyAlignment="1">
      <alignment vertical="top" wrapText="1"/>
    </xf>
    <xf numFmtId="9" fontId="11" fillId="0" borderId="7" xfId="0" applyNumberFormat="1" applyFont="1" applyFill="1" applyBorder="1" applyAlignment="1"/>
    <xf numFmtId="0" fontId="11" fillId="0" borderId="15" xfId="0" applyFont="1" applyFill="1" applyBorder="1" applyAlignment="1">
      <alignment vertical="center" shrinkToFit="1"/>
    </xf>
    <xf numFmtId="0" fontId="0" fillId="0" borderId="6" xfId="0" applyFont="1" applyFill="1" applyBorder="1"/>
    <xf numFmtId="0" fontId="13" fillId="0" borderId="7" xfId="0" applyFont="1" applyFill="1" applyBorder="1" applyAlignment="1">
      <alignment vertical="top" wrapText="1"/>
    </xf>
    <xf numFmtId="0" fontId="11" fillId="0" borderId="7" xfId="0" applyFont="1" applyFill="1" applyBorder="1" applyAlignment="1">
      <alignment horizontal="left" vertical="top"/>
    </xf>
    <xf numFmtId="0" fontId="10" fillId="0" borderId="7" xfId="0" applyFont="1" applyFill="1" applyBorder="1" applyAlignment="1">
      <alignment horizontal="right"/>
    </xf>
    <xf numFmtId="0" fontId="0" fillId="0" borderId="11" xfId="0" applyFont="1" applyFill="1" applyBorder="1" applyAlignment="1">
      <alignment horizontal="left" vertical="top" wrapText="1"/>
    </xf>
    <xf numFmtId="0" fontId="0" fillId="0" borderId="10" xfId="0" applyFont="1" applyFill="1" applyBorder="1" applyAlignment="1">
      <alignment horizontal="left" vertical="top" wrapText="1"/>
    </xf>
    <xf numFmtId="0" fontId="10" fillId="0" borderId="4" xfId="0" applyFont="1" applyFill="1" applyBorder="1" applyAlignment="1">
      <alignment vertical="center"/>
    </xf>
    <xf numFmtId="0" fontId="10" fillId="0" borderId="10" xfId="0" applyFont="1" applyFill="1" applyBorder="1" applyAlignment="1">
      <alignment vertical="top" textRotation="255" wrapText="1"/>
    </xf>
    <xf numFmtId="0" fontId="10" fillId="0" borderId="0" xfId="0" applyFont="1" applyFill="1" applyBorder="1" applyAlignment="1">
      <alignment vertical="top" textRotation="255" wrapText="1"/>
    </xf>
    <xf numFmtId="0" fontId="10" fillId="0" borderId="11" xfId="0" applyFont="1" applyFill="1" applyBorder="1" applyAlignment="1">
      <alignment vertical="top" textRotation="255" wrapText="1"/>
    </xf>
    <xf numFmtId="0" fontId="10" fillId="0" borderId="11" xfId="0" applyFont="1" applyFill="1" applyBorder="1" applyAlignment="1">
      <alignment horizontal="left"/>
    </xf>
    <xf numFmtId="9" fontId="10" fillId="0" borderId="0" xfId="0" applyNumberFormat="1" applyFont="1" applyFill="1" applyBorder="1" applyAlignment="1">
      <alignment horizontal="left"/>
    </xf>
    <xf numFmtId="49" fontId="11" fillId="0" borderId="16" xfId="0" applyNumberFormat="1" applyFont="1" applyFill="1" applyBorder="1" applyAlignment="1">
      <alignment vertical="center" shrinkToFit="1"/>
    </xf>
    <xf numFmtId="49" fontId="11" fillId="0" borderId="6" xfId="0" applyNumberFormat="1" applyFont="1" applyFill="1" applyBorder="1" applyAlignment="1">
      <alignment vertical="center" shrinkToFit="1"/>
    </xf>
    <xf numFmtId="0" fontId="0" fillId="0" borderId="15" xfId="0" applyFont="1" applyFill="1" applyBorder="1"/>
    <xf numFmtId="0" fontId="10" fillId="0" borderId="3" xfId="0" applyFont="1" applyFill="1" applyBorder="1" applyAlignment="1">
      <alignment horizontal="center" vertical="top"/>
    </xf>
    <xf numFmtId="0" fontId="10" fillId="0" borderId="11" xfId="0" applyFont="1" applyFill="1" applyBorder="1" applyAlignment="1">
      <alignment vertical="center"/>
    </xf>
    <xf numFmtId="0" fontId="10" fillId="0" borderId="12" xfId="0" applyFont="1" applyFill="1" applyBorder="1" applyAlignment="1">
      <alignment horizontal="center" vertical="top" textRotation="255"/>
    </xf>
    <xf numFmtId="0" fontId="0" fillId="0" borderId="4" xfId="0" applyFont="1" applyFill="1" applyBorder="1" applyAlignment="1">
      <alignment horizontal="center" vertical="top" textRotation="255"/>
    </xf>
    <xf numFmtId="0" fontId="0" fillId="0" borderId="11" xfId="0" applyFont="1" applyFill="1" applyBorder="1" applyAlignment="1">
      <alignment horizontal="center" vertical="top" textRotation="255"/>
    </xf>
    <xf numFmtId="0" fontId="11" fillId="0" borderId="8" xfId="0" applyFont="1" applyFill="1" applyBorder="1" applyAlignment="1">
      <alignment vertical="center"/>
    </xf>
    <xf numFmtId="0" fontId="10" fillId="0" borderId="6" xfId="0" applyFont="1" applyFill="1" applyBorder="1"/>
    <xf numFmtId="0" fontId="10" fillId="0" borderId="10" xfId="0" applyFont="1" applyFill="1" applyBorder="1" applyAlignment="1">
      <alignment horizontal="left" vertical="center"/>
    </xf>
    <xf numFmtId="0" fontId="10" fillId="0" borderId="8" xfId="0" applyFont="1" applyFill="1" applyBorder="1" applyAlignment="1">
      <alignment horizontal="center" vertical="center"/>
    </xf>
    <xf numFmtId="0" fontId="0" fillId="0" borderId="12" xfId="0" applyFont="1" applyFill="1" applyBorder="1" applyAlignment="1">
      <alignment horizontal="left"/>
    </xf>
    <xf numFmtId="0" fontId="0" fillId="0" borderId="1" xfId="0" applyFont="1" applyFill="1" applyBorder="1" applyAlignment="1">
      <alignment horizontal="left"/>
    </xf>
    <xf numFmtId="0" fontId="10" fillId="0" borderId="8" xfId="0" applyFont="1" applyFill="1" applyBorder="1" applyAlignment="1">
      <alignment horizontal="center" shrinkToFit="1"/>
    </xf>
    <xf numFmtId="3" fontId="11" fillId="0" borderId="7" xfId="0" applyNumberFormat="1" applyFont="1" applyFill="1" applyBorder="1" applyAlignment="1">
      <alignment horizontal="right"/>
    </xf>
    <xf numFmtId="0" fontId="0" fillId="0" borderId="7" xfId="0" applyFont="1" applyFill="1" applyBorder="1" applyAlignment="1"/>
    <xf numFmtId="3" fontId="12" fillId="0" borderId="8" xfId="0" applyNumberFormat="1" applyFont="1" applyFill="1" applyBorder="1" applyAlignment="1">
      <alignment horizontal="right"/>
    </xf>
    <xf numFmtId="3" fontId="12" fillId="0" borderId="9" xfId="0" applyNumberFormat="1" applyFont="1" applyFill="1" applyBorder="1"/>
    <xf numFmtId="0" fontId="11" fillId="0" borderId="5" xfId="0" applyFont="1" applyFill="1" applyBorder="1" applyAlignment="1">
      <alignment horizontal="left" vertical="center" shrinkToFit="1"/>
    </xf>
    <xf numFmtId="0" fontId="12" fillId="0" borderId="9" xfId="0" applyFont="1" applyFill="1" applyBorder="1" applyAlignment="1">
      <alignment horizontal="right"/>
    </xf>
    <xf numFmtId="0" fontId="12" fillId="0" borderId="4" xfId="0" applyFont="1" applyFill="1" applyBorder="1" applyAlignment="1">
      <alignment horizontal="center" vertical="center"/>
    </xf>
    <xf numFmtId="0" fontId="11" fillId="0" borderId="13" xfId="0" applyNumberFormat="1" applyFont="1" applyFill="1" applyBorder="1" applyAlignment="1">
      <alignment horizontal="right"/>
    </xf>
    <xf numFmtId="0" fontId="11" fillId="0" borderId="5" xfId="0" applyFont="1" applyFill="1" applyBorder="1" applyAlignment="1">
      <alignment vertical="center" shrinkToFit="1"/>
    </xf>
    <xf numFmtId="0" fontId="0" fillId="0" borderId="12" xfId="0" applyFont="1" applyFill="1" applyBorder="1" applyAlignment="1"/>
    <xf numFmtId="0" fontId="11" fillId="0" borderId="5" xfId="2" applyFont="1" applyFill="1" applyBorder="1" applyAlignment="1">
      <alignment horizontal="center" vertical="center"/>
    </xf>
    <xf numFmtId="0" fontId="11" fillId="0" borderId="8" xfId="2" applyFont="1" applyFill="1" applyBorder="1" applyAlignment="1">
      <alignment horizontal="center" vertical="center"/>
    </xf>
    <xf numFmtId="0" fontId="13" fillId="0" borderId="0" xfId="0" applyFont="1" applyFill="1" applyBorder="1" applyAlignment="1">
      <alignment vertical="top" wrapText="1"/>
    </xf>
    <xf numFmtId="0" fontId="10" fillId="0" borderId="13" xfId="0" applyFont="1" applyFill="1" applyBorder="1" applyAlignment="1">
      <alignment shrinkToFit="1"/>
    </xf>
    <xf numFmtId="0" fontId="14" fillId="0" borderId="14" xfId="0" applyFont="1" applyFill="1" applyBorder="1" applyAlignment="1">
      <alignment horizontal="right"/>
    </xf>
    <xf numFmtId="9" fontId="10" fillId="0" borderId="14" xfId="0" applyNumberFormat="1" applyFont="1" applyFill="1" applyBorder="1" applyAlignment="1">
      <alignment horizontal="left"/>
    </xf>
    <xf numFmtId="0" fontId="13" fillId="0" borderId="1" xfId="0" applyFont="1" applyFill="1" applyBorder="1" applyAlignment="1">
      <alignment horizontal="right"/>
    </xf>
    <xf numFmtId="0" fontId="12" fillId="0" borderId="7" xfId="2" applyFont="1" applyFill="1" applyBorder="1" applyAlignment="1">
      <alignment horizontal="center" vertical="center"/>
    </xf>
    <xf numFmtId="0" fontId="11" fillId="0" borderId="15" xfId="2" applyFont="1" applyFill="1" applyBorder="1" applyAlignment="1">
      <alignment vertical="center" shrinkToFit="1"/>
    </xf>
    <xf numFmtId="9" fontId="10" fillId="0" borderId="14" xfId="2" applyNumberFormat="1" applyFont="1" applyFill="1" applyBorder="1" applyAlignment="1">
      <alignment horizontal="left"/>
    </xf>
    <xf numFmtId="0" fontId="10" fillId="0" borderId="14" xfId="2" applyFont="1" applyFill="1" applyBorder="1" applyAlignment="1">
      <alignment horizontal="left"/>
    </xf>
    <xf numFmtId="0" fontId="10" fillId="0" borderId="14" xfId="2" applyFont="1" applyFill="1" applyBorder="1" applyAlignment="1">
      <alignment horizontal="right"/>
    </xf>
    <xf numFmtId="0" fontId="10" fillId="0" borderId="14" xfId="2" applyFont="1" applyFill="1" applyBorder="1"/>
    <xf numFmtId="0" fontId="10" fillId="0" borderId="14" xfId="2" applyFont="1" applyFill="1" applyBorder="1" applyAlignment="1"/>
    <xf numFmtId="3" fontId="11" fillId="0" borderId="14" xfId="2" applyNumberFormat="1" applyFont="1" applyFill="1" applyBorder="1" applyAlignment="1">
      <alignment horizontal="right"/>
    </xf>
    <xf numFmtId="3" fontId="12" fillId="0" borderId="6" xfId="2" applyNumberFormat="1" applyFont="1" applyFill="1" applyBorder="1" applyAlignment="1">
      <alignment horizontal="right"/>
    </xf>
    <xf numFmtId="0" fontId="10" fillId="0" borderId="5" xfId="2" applyFont="1" applyFill="1" applyBorder="1" applyAlignment="1">
      <alignment horizontal="center"/>
    </xf>
    <xf numFmtId="0" fontId="10" fillId="0" borderId="15" xfId="2" applyFont="1" applyFill="1" applyBorder="1" applyAlignment="1">
      <alignment horizontal="left"/>
    </xf>
    <xf numFmtId="0" fontId="10" fillId="0" borderId="9" xfId="2" applyFont="1" applyFill="1" applyBorder="1"/>
    <xf numFmtId="0" fontId="10" fillId="0" borderId="12" xfId="2" applyFont="1" applyFill="1" applyBorder="1" applyAlignment="1">
      <alignment horizontal="left"/>
    </xf>
    <xf numFmtId="0" fontId="10" fillId="0" borderId="1" xfId="2" applyFont="1" applyFill="1" applyBorder="1" applyAlignment="1">
      <alignment horizontal="right"/>
    </xf>
    <xf numFmtId="0" fontId="10" fillId="0" borderId="1" xfId="2" applyFont="1" applyFill="1" applyBorder="1"/>
    <xf numFmtId="0" fontId="10" fillId="0" borderId="1" xfId="2" applyFont="1" applyFill="1" applyBorder="1" applyAlignment="1"/>
    <xf numFmtId="0" fontId="10" fillId="0" borderId="8" xfId="2" applyFont="1" applyFill="1" applyBorder="1"/>
    <xf numFmtId="0" fontId="11" fillId="0" borderId="13" xfId="0" applyFont="1" applyFill="1" applyBorder="1" applyAlignment="1">
      <alignment shrinkToFit="1"/>
    </xf>
    <xf numFmtId="0" fontId="10" fillId="0" borderId="15" xfId="0" applyFont="1" applyFill="1" applyBorder="1" applyAlignment="1">
      <alignment horizontal="right"/>
    </xf>
    <xf numFmtId="0" fontId="12" fillId="0" borderId="7" xfId="4" applyFont="1" applyFill="1" applyBorder="1" applyAlignment="1">
      <alignment horizontal="center" vertical="center"/>
    </xf>
    <xf numFmtId="0" fontId="13" fillId="0" borderId="4" xfId="0" applyFont="1" applyFill="1" applyBorder="1" applyAlignment="1">
      <alignment horizontal="right"/>
    </xf>
    <xf numFmtId="3" fontId="12" fillId="0" borderId="7" xfId="0" applyNumberFormat="1" applyFont="1" applyFill="1" applyBorder="1" applyAlignment="1">
      <alignment horizontal="right"/>
    </xf>
    <xf numFmtId="0" fontId="13" fillId="0" borderId="11" xfId="0" applyFont="1" applyFill="1" applyBorder="1" applyAlignment="1">
      <alignment horizontal="right"/>
    </xf>
    <xf numFmtId="0" fontId="13" fillId="0" borderId="13" xfId="0" applyFont="1" applyFill="1" applyBorder="1" applyAlignment="1">
      <alignment horizontal="right"/>
    </xf>
    <xf numFmtId="0" fontId="10" fillId="0" borderId="14" xfId="0" applyFont="1" applyFill="1" applyBorder="1" applyAlignment="1">
      <alignment vertical="top" shrinkToFit="1"/>
    </xf>
    <xf numFmtId="0" fontId="11" fillId="0" borderId="8" xfId="0" applyFont="1" applyFill="1" applyBorder="1" applyAlignment="1">
      <alignment vertical="center" shrinkToFit="1"/>
    </xf>
    <xf numFmtId="0" fontId="11" fillId="0" borderId="4" xfId="0" applyNumberFormat="1" applyFont="1" applyFill="1" applyBorder="1" applyAlignment="1">
      <alignment horizontal="right"/>
    </xf>
    <xf numFmtId="0" fontId="11" fillId="0" borderId="11" xfId="0" applyNumberFormat="1" applyFont="1" applyFill="1" applyBorder="1" applyAlignment="1">
      <alignment horizontal="right"/>
    </xf>
    <xf numFmtId="0" fontId="12" fillId="0" borderId="6" xfId="0" applyFont="1" applyFill="1" applyBorder="1" applyAlignment="1">
      <alignment horizontal="right"/>
    </xf>
    <xf numFmtId="0" fontId="0" fillId="0" borderId="15" xfId="0" applyFont="1" applyFill="1" applyBorder="1" applyAlignment="1">
      <alignment vertical="top" textRotation="255"/>
    </xf>
    <xf numFmtId="0" fontId="10" fillId="0" borderId="1" xfId="0" applyFont="1" applyFill="1" applyBorder="1" applyAlignment="1">
      <alignment horizontal="left" wrapText="1"/>
    </xf>
    <xf numFmtId="0" fontId="10" fillId="0" borderId="14" xfId="0" applyFont="1" applyFill="1" applyBorder="1" applyAlignment="1">
      <alignment horizontal="left" wrapText="1"/>
    </xf>
    <xf numFmtId="0" fontId="10" fillId="0" borderId="0" xfId="0" applyFont="1" applyFill="1" applyBorder="1" applyAlignment="1">
      <alignment vertical="top" textRotation="255" shrinkToFit="1"/>
    </xf>
    <xf numFmtId="0" fontId="10" fillId="0" borderId="15" xfId="0" applyFont="1" applyFill="1" applyBorder="1" applyAlignment="1">
      <alignment wrapText="1"/>
    </xf>
    <xf numFmtId="0" fontId="10" fillId="0" borderId="14" xfId="0" applyFont="1" applyFill="1" applyBorder="1" applyAlignment="1">
      <alignment wrapText="1"/>
    </xf>
    <xf numFmtId="0" fontId="11" fillId="0" borderId="14" xfId="0" applyNumberFormat="1" applyFont="1" applyFill="1" applyBorder="1" applyAlignment="1">
      <alignment shrinkToFit="1"/>
    </xf>
    <xf numFmtId="0" fontId="11" fillId="0" borderId="3" xfId="2" applyFont="1" applyFill="1" applyBorder="1" applyAlignment="1">
      <alignment vertical="center" shrinkToFit="1"/>
    </xf>
    <xf numFmtId="0" fontId="11" fillId="0" borderId="2" xfId="2" applyFont="1" applyFill="1" applyBorder="1" applyAlignment="1">
      <alignment vertical="center" shrinkToFit="1"/>
    </xf>
    <xf numFmtId="0" fontId="11" fillId="0" borderId="10" xfId="2" applyFont="1" applyFill="1" applyBorder="1" applyAlignment="1">
      <alignment vertical="center" shrinkToFit="1"/>
    </xf>
    <xf numFmtId="0" fontId="11" fillId="0" borderId="0" xfId="2" applyFont="1" applyFill="1" applyBorder="1" applyAlignment="1">
      <alignment vertical="center" shrinkToFit="1"/>
    </xf>
    <xf numFmtId="0" fontId="11" fillId="0" borderId="12" xfId="2" applyFont="1" applyFill="1" applyBorder="1" applyAlignment="1">
      <alignment vertical="center" shrinkToFit="1"/>
    </xf>
    <xf numFmtId="0" fontId="11" fillId="0" borderId="1" xfId="2" applyFont="1" applyFill="1" applyBorder="1" applyAlignment="1">
      <alignment vertical="center" shrinkToFit="1"/>
    </xf>
    <xf numFmtId="0" fontId="0" fillId="0" borderId="13" xfId="0" applyFont="1" applyFill="1" applyBorder="1" applyAlignment="1">
      <alignment horizontal="center" vertical="top" textRotation="255"/>
    </xf>
    <xf numFmtId="0" fontId="13" fillId="0" borderId="3" xfId="2" applyFont="1" applyFill="1" applyBorder="1" applyAlignment="1">
      <alignment horizontal="left"/>
    </xf>
    <xf numFmtId="0" fontId="10" fillId="0" borderId="2" xfId="2" applyFont="1" applyFill="1" applyBorder="1" applyAlignment="1">
      <alignment horizontal="left"/>
    </xf>
    <xf numFmtId="0" fontId="10" fillId="0" borderId="2" xfId="2" applyFont="1" applyFill="1" applyBorder="1" applyAlignment="1">
      <alignment horizontal="left" vertical="top"/>
    </xf>
    <xf numFmtId="0" fontId="10" fillId="0" borderId="4" xfId="2" applyFont="1" applyFill="1" applyBorder="1" applyAlignment="1">
      <alignment horizontal="left" vertical="top"/>
    </xf>
    <xf numFmtId="0" fontId="10" fillId="0" borderId="2" xfId="0" applyFont="1" applyFill="1" applyBorder="1" applyAlignment="1">
      <alignment horizontal="center" vertical="top"/>
    </xf>
    <xf numFmtId="0" fontId="10" fillId="0" borderId="4" xfId="0" applyFont="1" applyFill="1" applyBorder="1" applyAlignment="1">
      <alignment horizontal="center" vertical="top"/>
    </xf>
    <xf numFmtId="0" fontId="10" fillId="0" borderId="1" xfId="0" applyFont="1" applyFill="1" applyBorder="1" applyAlignment="1">
      <alignment horizontal="center" vertical="top"/>
    </xf>
    <xf numFmtId="0" fontId="10" fillId="0" borderId="13" xfId="0" applyFont="1" applyFill="1" applyBorder="1" applyAlignment="1">
      <alignment horizontal="center" vertical="top"/>
    </xf>
    <xf numFmtId="0" fontId="0" fillId="0" borderId="8" xfId="0" applyFont="1" applyFill="1" applyBorder="1" applyAlignment="1"/>
    <xf numFmtId="0" fontId="10" fillId="0" borderId="12" xfId="0" applyFont="1" applyFill="1" applyBorder="1" applyAlignment="1">
      <alignment vertical="top" textRotation="255" wrapText="1"/>
    </xf>
    <xf numFmtId="0" fontId="10" fillId="0" borderId="1" xfId="0" applyFont="1" applyFill="1" applyBorder="1" applyAlignment="1">
      <alignment vertical="top" textRotation="255" wrapText="1"/>
    </xf>
    <xf numFmtId="0" fontId="10" fillId="0" borderId="13" xfId="0" applyFont="1" applyFill="1" applyBorder="1" applyAlignment="1">
      <alignment vertical="top" textRotation="255"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10" fillId="0" borderId="12" xfId="0" applyFont="1" applyFill="1" applyBorder="1" applyAlignment="1">
      <alignment horizontal="center" vertical="top" wrapText="1"/>
    </xf>
    <xf numFmtId="0" fontId="10" fillId="0" borderId="1" xfId="0" applyFont="1" applyFill="1" applyBorder="1" applyAlignment="1">
      <alignment horizontal="center" vertical="top" wrapText="1"/>
    </xf>
    <xf numFmtId="0" fontId="10" fillId="0" borderId="13" xfId="0" applyFont="1" applyFill="1" applyBorder="1" applyAlignment="1">
      <alignment horizontal="center" vertical="top" wrapText="1"/>
    </xf>
    <xf numFmtId="0" fontId="9" fillId="0" borderId="0" xfId="0" applyFont="1" applyFill="1" applyBorder="1"/>
    <xf numFmtId="0" fontId="11" fillId="0" borderId="9" xfId="0" applyFont="1" applyFill="1" applyBorder="1" applyAlignment="1">
      <alignment horizontal="center"/>
    </xf>
    <xf numFmtId="0" fontId="11" fillId="0" borderId="9" xfId="2" applyFont="1" applyFill="1" applyBorder="1" applyAlignment="1">
      <alignment horizontal="center" vertical="center"/>
    </xf>
    <xf numFmtId="0" fontId="14" fillId="0" borderId="0" xfId="0" applyFont="1" applyFill="1" applyBorder="1"/>
    <xf numFmtId="0" fontId="13" fillId="0" borderId="10" xfId="0" applyFont="1" applyFill="1" applyBorder="1"/>
    <xf numFmtId="0" fontId="13" fillId="0" borderId="12" xfId="0" applyFont="1" applyFill="1" applyBorder="1"/>
    <xf numFmtId="0" fontId="0" fillId="0" borderId="14" xfId="2" applyFont="1" applyFill="1" applyBorder="1"/>
    <xf numFmtId="0" fontId="0" fillId="0" borderId="7" xfId="2" applyFont="1" applyFill="1" applyBorder="1"/>
    <xf numFmtId="0" fontId="0" fillId="0" borderId="0" xfId="2" applyFont="1" applyFill="1"/>
    <xf numFmtId="0" fontId="0" fillId="0" borderId="1" xfId="2" applyFont="1" applyFill="1" applyBorder="1"/>
    <xf numFmtId="0" fontId="0" fillId="0" borderId="13" xfId="2" applyFont="1" applyFill="1" applyBorder="1"/>
    <xf numFmtId="0" fontId="11" fillId="0" borderId="2" xfId="0" applyNumberFormat="1" applyFont="1" applyFill="1" applyBorder="1" applyAlignment="1">
      <alignment horizontal="right"/>
    </xf>
    <xf numFmtId="0" fontId="16" fillId="0" borderId="5" xfId="0" applyFont="1" applyFill="1" applyBorder="1" applyAlignment="1">
      <alignment horizontal="center"/>
    </xf>
    <xf numFmtId="0" fontId="10" fillId="0" borderId="15" xfId="0" applyFont="1" applyFill="1" applyBorder="1" applyAlignment="1">
      <alignment horizontal="center"/>
    </xf>
    <xf numFmtId="0" fontId="10" fillId="0" borderId="14" xfId="8" applyFont="1" applyFill="1" applyBorder="1" applyAlignment="1">
      <alignment horizontal="right"/>
    </xf>
    <xf numFmtId="0" fontId="10" fillId="0" borderId="14" xfId="8" applyFont="1" applyFill="1" applyBorder="1" applyAlignment="1"/>
    <xf numFmtId="0" fontId="12" fillId="0" borderId="0" xfId="0" applyFont="1" applyFill="1" applyBorder="1" applyAlignment="1">
      <alignment horizontal="right" vertical="center"/>
    </xf>
    <xf numFmtId="0" fontId="12" fillId="0" borderId="0" xfId="0" applyFont="1" applyFill="1" applyBorder="1" applyAlignment="1">
      <alignment horizontal="right"/>
    </xf>
    <xf numFmtId="3" fontId="12" fillId="0" borderId="0" xfId="7" applyNumberFormat="1" applyFont="1" applyFill="1" applyBorder="1" applyAlignment="1">
      <alignment horizontal="right"/>
    </xf>
    <xf numFmtId="3" fontId="12" fillId="0" borderId="0" xfId="7" applyNumberFormat="1" applyFont="1" applyFill="1" applyBorder="1" applyAlignment="1"/>
    <xf numFmtId="3" fontId="10" fillId="0" borderId="5" xfId="0" applyNumberFormat="1" applyFont="1" applyFill="1" applyBorder="1" applyAlignment="1">
      <alignment horizontal="center"/>
    </xf>
    <xf numFmtId="0" fontId="0" fillId="0" borderId="1" xfId="0" applyFont="1" applyFill="1" applyBorder="1" applyAlignment="1"/>
    <xf numFmtId="0" fontId="10" fillId="0" borderId="1" xfId="0" applyFont="1" applyFill="1" applyBorder="1" applyAlignment="1">
      <alignment wrapText="1"/>
    </xf>
    <xf numFmtId="0" fontId="10" fillId="0" borderId="9" xfId="2" applyFont="1" applyFill="1" applyBorder="1" applyAlignment="1">
      <alignment horizontal="center"/>
    </xf>
    <xf numFmtId="0" fontId="10" fillId="0" borderId="1" xfId="8" applyFont="1" applyFill="1" applyBorder="1" applyAlignment="1"/>
    <xf numFmtId="0" fontId="10" fillId="0" borderId="1" xfId="0" applyFont="1" applyFill="1" applyBorder="1" applyAlignment="1">
      <alignment vertical="center"/>
    </xf>
    <xf numFmtId="0" fontId="10" fillId="0" borderId="6" xfId="0" applyFont="1" applyFill="1" applyBorder="1" applyAlignment="1">
      <alignment horizontal="center" shrinkToFit="1"/>
    </xf>
    <xf numFmtId="3" fontId="12" fillId="0" borderId="5" xfId="0" applyNumberFormat="1" applyFont="1" applyFill="1" applyBorder="1"/>
    <xf numFmtId="0" fontId="10" fillId="0" borderId="5" xfId="0" applyFont="1" applyFill="1" applyBorder="1" applyAlignment="1">
      <alignment horizontal="center"/>
    </xf>
    <xf numFmtId="3" fontId="12" fillId="0" borderId="6" xfId="0" applyNumberFormat="1" applyFont="1" applyFill="1" applyBorder="1"/>
    <xf numFmtId="3" fontId="12" fillId="0" borderId="5" xfId="0" applyNumberFormat="1" applyFont="1" applyFill="1" applyBorder="1" applyAlignment="1">
      <alignment horizontal="right"/>
    </xf>
    <xf numFmtId="3" fontId="12" fillId="0" borderId="6" xfId="0" applyNumberFormat="1" applyFont="1" applyFill="1" applyBorder="1" applyAlignment="1">
      <alignment horizontal="right"/>
    </xf>
    <xf numFmtId="3" fontId="12" fillId="0" borderId="7" xfId="0" applyNumberFormat="1" applyFont="1" applyFill="1" applyBorder="1"/>
    <xf numFmtId="3" fontId="0" fillId="0" borderId="0" xfId="0" applyNumberFormat="1" applyFont="1" applyFill="1"/>
    <xf numFmtId="0" fontId="0" fillId="0" borderId="9" xfId="0" applyFont="1" applyFill="1" applyBorder="1"/>
    <xf numFmtId="3" fontId="12" fillId="0" borderId="9" xfId="0" applyNumberFormat="1" applyFont="1" applyFill="1" applyBorder="1" applyAlignment="1">
      <alignment horizontal="right"/>
    </xf>
    <xf numFmtId="0" fontId="14" fillId="0" borderId="11" xfId="0" applyFont="1" applyFill="1" applyBorder="1" applyAlignment="1">
      <alignment vertical="top"/>
    </xf>
    <xf numFmtId="0" fontId="0" fillId="0" borderId="10" xfId="0" applyFont="1" applyFill="1" applyBorder="1" applyAlignment="1"/>
    <xf numFmtId="0" fontId="0" fillId="0" borderId="9" xfId="0" applyFont="1" applyFill="1" applyBorder="1" applyAlignment="1"/>
    <xf numFmtId="9" fontId="11" fillId="0" borderId="0" xfId="0" applyNumberFormat="1" applyFont="1" applyFill="1" applyBorder="1" applyAlignment="1"/>
    <xf numFmtId="0" fontId="0" fillId="0" borderId="4" xfId="0" applyFont="1" applyFill="1" applyBorder="1" applyAlignment="1">
      <alignment horizontal="center"/>
    </xf>
    <xf numFmtId="0" fontId="0" fillId="0" borderId="3" xfId="0" applyFont="1" applyFill="1" applyBorder="1" applyAlignment="1">
      <alignment horizontal="center"/>
    </xf>
    <xf numFmtId="0" fontId="0" fillId="0" borderId="10" xfId="0" applyFont="1" applyFill="1" applyBorder="1" applyAlignment="1">
      <alignment horizontal="center"/>
    </xf>
    <xf numFmtId="0" fontId="0" fillId="0" borderId="9" xfId="0" applyFont="1" applyFill="1" applyBorder="1" applyAlignment="1">
      <alignment vertical="top" textRotation="255"/>
    </xf>
    <xf numFmtId="0" fontId="10" fillId="0" borderId="9" xfId="0" applyNumberFormat="1" applyFont="1" applyFill="1" applyBorder="1" applyAlignment="1">
      <alignment vertical="top" textRotation="255"/>
    </xf>
    <xf numFmtId="0" fontId="0" fillId="0" borderId="8" xfId="0" applyFont="1" applyFill="1" applyBorder="1" applyAlignment="1">
      <alignment vertical="top" textRotation="255"/>
    </xf>
    <xf numFmtId="0" fontId="10" fillId="0" borderId="3" xfId="0" applyFont="1" applyFill="1" applyBorder="1" applyAlignment="1">
      <alignment horizontal="center"/>
    </xf>
    <xf numFmtId="0" fontId="10" fillId="0" borderId="4" xfId="0" applyFont="1" applyFill="1" applyBorder="1" applyAlignment="1">
      <alignment horizontal="center"/>
    </xf>
    <xf numFmtId="3" fontId="11" fillId="0" borderId="2" xfId="0" applyNumberFormat="1" applyFont="1" applyFill="1" applyBorder="1" applyAlignment="1"/>
    <xf numFmtId="9" fontId="11" fillId="0" borderId="14" xfId="0" applyNumberFormat="1" applyFont="1" applyFill="1" applyBorder="1" applyAlignment="1">
      <alignment wrapText="1"/>
    </xf>
    <xf numFmtId="9" fontId="10" fillId="0" borderId="14" xfId="0" applyNumberFormat="1" applyFont="1" applyFill="1" applyBorder="1" applyAlignment="1">
      <alignment vertical="top" wrapText="1"/>
    </xf>
    <xf numFmtId="9" fontId="10" fillId="0" borderId="7" xfId="0" applyNumberFormat="1" applyFont="1" applyFill="1" applyBorder="1" applyAlignment="1">
      <alignment vertical="top" wrapText="1"/>
    </xf>
    <xf numFmtId="9" fontId="10" fillId="0" borderId="3" xfId="0" applyNumberFormat="1" applyFont="1" applyFill="1" applyBorder="1" applyAlignment="1">
      <alignment horizontal="left"/>
    </xf>
    <xf numFmtId="0" fontId="11" fillId="0" borderId="11" xfId="0" applyFont="1" applyFill="1" applyBorder="1" applyAlignment="1">
      <alignment horizontal="center"/>
    </xf>
    <xf numFmtId="0" fontId="10" fillId="0" borderId="2" xfId="0" applyFont="1" applyFill="1" applyBorder="1" applyAlignment="1">
      <alignment vertical="top" textRotation="255" wrapText="1"/>
    </xf>
    <xf numFmtId="0" fontId="0" fillId="0" borderId="15" xfId="0" applyFont="1" applyFill="1" applyBorder="1" applyAlignment="1"/>
    <xf numFmtId="9" fontId="13" fillId="0" borderId="15" xfId="0" applyNumberFormat="1" applyFont="1" applyFill="1" applyBorder="1" applyAlignment="1"/>
    <xf numFmtId="9" fontId="11" fillId="0" borderId="12" xfId="0" applyNumberFormat="1" applyFont="1" applyFill="1" applyBorder="1" applyAlignment="1">
      <alignment horizontal="left" wrapText="1"/>
    </xf>
    <xf numFmtId="0" fontId="10" fillId="0" borderId="12" xfId="0" applyFont="1" applyFill="1" applyBorder="1" applyAlignment="1">
      <alignment horizontal="right"/>
    </xf>
    <xf numFmtId="0" fontId="0" fillId="0" borderId="7" xfId="0" applyFont="1" applyFill="1" applyBorder="1" applyAlignment="1">
      <alignment vertical="top" wrapText="1"/>
    </xf>
    <xf numFmtId="9" fontId="10" fillId="0" borderId="4" xfId="0" applyNumberFormat="1" applyFont="1" applyFill="1" applyBorder="1" applyAlignment="1">
      <alignment horizontal="left"/>
    </xf>
    <xf numFmtId="9" fontId="13" fillId="0" borderId="15" xfId="0" applyNumberFormat="1" applyFont="1" applyFill="1" applyBorder="1" applyAlignment="1">
      <alignment horizontal="left"/>
    </xf>
    <xf numFmtId="0" fontId="0" fillId="0" borderId="0" xfId="0" applyFont="1" applyFill="1"/>
    <xf numFmtId="178" fontId="11" fillId="0" borderId="14" xfId="0" applyNumberFormat="1" applyFont="1" applyFill="1" applyBorder="1" applyAlignment="1"/>
    <xf numFmtId="3" fontId="12" fillId="0" borderId="14" xfId="7" applyNumberFormat="1" applyFont="1" applyFill="1" applyBorder="1" applyAlignment="1"/>
    <xf numFmtId="0" fontId="12" fillId="0" borderId="14" xfId="0" applyFont="1" applyFill="1" applyBorder="1" applyAlignment="1">
      <alignment horizontal="right" vertical="center"/>
    </xf>
    <xf numFmtId="0" fontId="10" fillId="0" borderId="13" xfId="0" applyFont="1" applyFill="1" applyBorder="1" applyAlignment="1">
      <alignment horizontal="right"/>
    </xf>
    <xf numFmtId="3" fontId="12" fillId="0" borderId="6" xfId="7" applyNumberFormat="1" applyFont="1" applyFill="1" applyBorder="1" applyAlignment="1">
      <alignment horizontal="right"/>
    </xf>
    <xf numFmtId="0" fontId="12" fillId="0" borderId="11" xfId="0" applyFont="1" applyFill="1" applyBorder="1" applyAlignment="1">
      <alignment horizontal="right" vertical="center"/>
    </xf>
    <xf numFmtId="0" fontId="10" fillId="0" borderId="4" xfId="0" applyFont="1" applyFill="1" applyBorder="1" applyAlignment="1">
      <alignment horizontal="right"/>
    </xf>
    <xf numFmtId="0" fontId="12" fillId="0" borderId="14" xfId="0" applyFont="1" applyFill="1" applyBorder="1" applyAlignment="1">
      <alignment horizontal="right"/>
    </xf>
    <xf numFmtId="3" fontId="11" fillId="0" borderId="10" xfId="0" applyNumberFormat="1" applyFont="1" applyFill="1" applyBorder="1" applyAlignment="1"/>
    <xf numFmtId="0" fontId="10" fillId="0" borderId="0" xfId="2" applyFont="1" applyFill="1" applyBorder="1"/>
    <xf numFmtId="0" fontId="12" fillId="0" borderId="6" xfId="8" applyFont="1" applyFill="1" applyBorder="1" applyAlignment="1">
      <alignment horizontal="center" vertical="center"/>
    </xf>
    <xf numFmtId="3" fontId="11" fillId="0" borderId="12" xfId="0" applyNumberFormat="1" applyFont="1" applyFill="1" applyBorder="1" applyAlignment="1">
      <alignment horizontal="right"/>
    </xf>
    <xf numFmtId="0" fontId="10" fillId="0" borderId="2" xfId="2" applyFont="1" applyFill="1" applyBorder="1" applyAlignment="1"/>
    <xf numFmtId="0" fontId="10" fillId="0" borderId="10" xfId="2" applyFont="1" applyFill="1" applyBorder="1" applyAlignment="1"/>
    <xf numFmtId="0" fontId="10" fillId="0" borderId="0" xfId="2" applyFont="1" applyFill="1" applyBorder="1" applyAlignment="1"/>
    <xf numFmtId="0" fontId="0" fillId="0" borderId="0" xfId="2" applyFont="1" applyFill="1" applyBorder="1"/>
    <xf numFmtId="0" fontId="10" fillId="0" borderId="11" xfId="2" applyFont="1" applyFill="1" applyBorder="1" applyAlignment="1"/>
    <xf numFmtId="0" fontId="0" fillId="0" borderId="11" xfId="2" applyFont="1" applyFill="1" applyBorder="1"/>
    <xf numFmtId="0" fontId="10" fillId="0" borderId="12" xfId="2" applyFont="1" applyFill="1" applyBorder="1" applyAlignment="1"/>
    <xf numFmtId="0" fontId="10" fillId="0" borderId="13" xfId="2" applyFont="1" applyFill="1" applyBorder="1" applyAlignment="1"/>
    <xf numFmtId="0" fontId="0" fillId="0" borderId="4" xfId="2" applyFont="1" applyFill="1" applyBorder="1"/>
    <xf numFmtId="0" fontId="0" fillId="0" borderId="10" xfId="2" applyFont="1" applyFill="1" applyBorder="1"/>
    <xf numFmtId="9" fontId="13" fillId="0" borderId="14" xfId="0" applyNumberFormat="1" applyFont="1" applyFill="1" applyBorder="1" applyAlignment="1">
      <alignment horizontal="left"/>
    </xf>
    <xf numFmtId="0" fontId="13" fillId="0" borderId="7" xfId="0" applyFont="1" applyFill="1" applyBorder="1" applyAlignment="1">
      <alignment horizontal="right"/>
    </xf>
    <xf numFmtId="3" fontId="12" fillId="0" borderId="5" xfId="0" applyNumberFormat="1" applyFont="1" applyFill="1" applyBorder="1" applyAlignment="1"/>
    <xf numFmtId="0" fontId="11" fillId="0" borderId="6" xfId="8" applyFont="1" applyFill="1" applyBorder="1" applyAlignment="1">
      <alignment vertical="center" shrinkToFit="1"/>
    </xf>
    <xf numFmtId="0" fontId="10" fillId="0" borderId="14" xfId="8" applyFont="1" applyFill="1" applyBorder="1" applyAlignment="1">
      <alignment shrinkToFit="1"/>
    </xf>
    <xf numFmtId="3" fontId="12" fillId="0" borderId="15" xfId="7" applyNumberFormat="1" applyFont="1" applyFill="1" applyBorder="1" applyAlignment="1">
      <alignment horizontal="right"/>
    </xf>
    <xf numFmtId="3" fontId="10" fillId="0" borderId="5" xfId="7" applyNumberFormat="1" applyFont="1" applyFill="1" applyBorder="1" applyAlignment="1">
      <alignment horizontal="center"/>
    </xf>
    <xf numFmtId="3" fontId="10" fillId="0" borderId="9" xfId="7" applyNumberFormat="1" applyFont="1" applyFill="1" applyBorder="1" applyAlignment="1">
      <alignment horizontal="center"/>
    </xf>
    <xf numFmtId="0" fontId="10" fillId="0" borderId="10" xfId="8" applyFont="1" applyFill="1" applyBorder="1" applyAlignment="1">
      <alignment shrinkToFit="1"/>
    </xf>
    <xf numFmtId="0" fontId="10" fillId="0" borderId="0" xfId="8" applyFont="1" applyFill="1" applyBorder="1" applyAlignment="1">
      <alignment shrinkToFit="1"/>
    </xf>
    <xf numFmtId="0" fontId="10" fillId="0" borderId="11" xfId="8" applyFont="1" applyFill="1" applyBorder="1" applyAlignment="1">
      <alignment shrinkToFit="1"/>
    </xf>
    <xf numFmtId="0" fontId="10" fillId="0" borderId="10" xfId="8" applyFont="1" applyFill="1" applyBorder="1" applyAlignment="1"/>
    <xf numFmtId="0" fontId="10" fillId="0" borderId="12" xfId="8" applyFont="1" applyFill="1" applyBorder="1" applyAlignment="1">
      <alignment shrinkToFit="1"/>
    </xf>
    <xf numFmtId="0" fontId="10" fillId="0" borderId="1" xfId="8" applyFont="1" applyFill="1" applyBorder="1" applyAlignment="1">
      <alignment shrinkToFit="1"/>
    </xf>
    <xf numFmtId="0" fontId="10" fillId="0" borderId="13" xfId="8" applyFont="1" applyFill="1" applyBorder="1" applyAlignment="1">
      <alignment shrinkToFit="1"/>
    </xf>
    <xf numFmtId="0" fontId="10" fillId="0" borderId="0" xfId="8" applyFont="1" applyFill="1" applyBorder="1" applyAlignment="1"/>
    <xf numFmtId="0" fontId="10" fillId="0" borderId="11" xfId="8" applyFont="1" applyFill="1" applyBorder="1" applyAlignment="1"/>
    <xf numFmtId="0" fontId="10" fillId="0" borderId="12" xfId="8" applyFont="1" applyFill="1" applyBorder="1" applyAlignment="1"/>
    <xf numFmtId="0" fontId="10" fillId="0" borderId="13" xfId="8" applyFont="1" applyFill="1" applyBorder="1" applyAlignment="1"/>
    <xf numFmtId="0" fontId="10" fillId="0" borderId="10" xfId="8" applyFont="1" applyFill="1" applyBorder="1" applyAlignment="1">
      <alignment wrapText="1"/>
    </xf>
    <xf numFmtId="0" fontId="10" fillId="0" borderId="0" xfId="8" applyFont="1" applyFill="1" applyBorder="1" applyAlignment="1">
      <alignment wrapText="1"/>
    </xf>
    <xf numFmtId="0" fontId="10" fillId="0" borderId="11" xfId="8" applyFont="1" applyFill="1" applyBorder="1" applyAlignment="1">
      <alignment wrapText="1"/>
    </xf>
    <xf numFmtId="0" fontId="10" fillId="0" borderId="12" xfId="8" applyFont="1" applyFill="1" applyBorder="1" applyAlignment="1">
      <alignment wrapText="1"/>
    </xf>
    <xf numFmtId="0" fontId="10" fillId="0" borderId="1" xfId="8" applyFont="1" applyFill="1" applyBorder="1" applyAlignment="1">
      <alignment wrapText="1"/>
    </xf>
    <xf numFmtId="0" fontId="10" fillId="0" borderId="13" xfId="8" applyFont="1" applyFill="1" applyBorder="1" applyAlignment="1">
      <alignment wrapText="1"/>
    </xf>
    <xf numFmtId="0" fontId="13" fillId="0" borderId="2" xfId="0" applyFont="1" applyFill="1" applyBorder="1" applyAlignment="1">
      <alignment vertical="center" textRotation="255" shrinkToFit="1"/>
    </xf>
    <xf numFmtId="0" fontId="15" fillId="0" borderId="2" xfId="0" applyFont="1" applyFill="1" applyBorder="1" applyAlignment="1">
      <alignment horizontal="center" vertical="center" textRotation="255" shrinkToFit="1"/>
    </xf>
    <xf numFmtId="0" fontId="13" fillId="0" borderId="2" xfId="0" applyFont="1" applyFill="1" applyBorder="1" applyAlignment="1">
      <alignment horizontal="center" vertical="top" wrapText="1"/>
    </xf>
    <xf numFmtId="0" fontId="13" fillId="0" borderId="2" xfId="0" applyFont="1" applyFill="1" applyBorder="1" applyAlignment="1">
      <alignment horizontal="center" wrapText="1" shrinkToFit="1"/>
    </xf>
    <xf numFmtId="0" fontId="10" fillId="0" borderId="2" xfId="0" applyFont="1" applyFill="1" applyBorder="1" applyAlignment="1">
      <alignment horizontal="center" wrapText="1" shrinkToFit="1"/>
    </xf>
    <xf numFmtId="3" fontId="12" fillId="0" borderId="14" xfId="0" applyNumberFormat="1" applyFont="1" applyFill="1" applyBorder="1"/>
    <xf numFmtId="0" fontId="13" fillId="0" borderId="1" xfId="0" applyFont="1" applyFill="1" applyBorder="1" applyAlignment="1">
      <alignment vertical="center" textRotation="255" shrinkToFit="1"/>
    </xf>
    <xf numFmtId="0" fontId="15" fillId="0" borderId="1" xfId="0" applyFont="1" applyFill="1" applyBorder="1" applyAlignment="1">
      <alignment horizontal="center" vertical="center" textRotation="255" shrinkToFit="1"/>
    </xf>
    <xf numFmtId="0" fontId="13" fillId="0" borderId="1" xfId="0" applyFont="1" applyFill="1" applyBorder="1" applyAlignment="1">
      <alignment horizontal="center" vertical="top" wrapText="1"/>
    </xf>
    <xf numFmtId="0" fontId="13" fillId="0" borderId="1" xfId="0" applyFont="1" applyFill="1" applyBorder="1" applyAlignment="1">
      <alignment horizontal="center" wrapText="1" shrinkToFit="1"/>
    </xf>
    <xf numFmtId="0" fontId="10" fillId="0" borderId="1" xfId="0" applyFont="1" applyFill="1" applyBorder="1" applyAlignment="1">
      <alignment horizontal="center" wrapText="1" shrinkToFit="1"/>
    </xf>
    <xf numFmtId="0" fontId="10" fillId="0" borderId="13" xfId="0" applyFont="1" applyFill="1" applyBorder="1" applyAlignment="1">
      <alignment vertical="center"/>
    </xf>
    <xf numFmtId="0" fontId="11" fillId="0" borderId="8" xfId="0" applyFont="1" applyFill="1" applyBorder="1"/>
    <xf numFmtId="0" fontId="10" fillId="0" borderId="3" xfId="0" applyFont="1" applyFill="1" applyBorder="1" applyAlignment="1">
      <alignment horizontal="left" vertical="center"/>
    </xf>
    <xf numFmtId="0" fontId="10" fillId="0" borderId="2" xfId="0" applyFont="1" applyFill="1" applyBorder="1" applyAlignment="1">
      <alignment vertical="top" textRotation="255" shrinkToFit="1"/>
    </xf>
    <xf numFmtId="0" fontId="0" fillId="0" borderId="2" xfId="0" applyFont="1" applyFill="1" applyBorder="1" applyAlignment="1">
      <alignment horizontal="left" vertical="top" wrapText="1"/>
    </xf>
    <xf numFmtId="0" fontId="10" fillId="0" borderId="2" xfId="0" applyFont="1" applyFill="1" applyBorder="1" applyAlignment="1">
      <alignment horizontal="left" wrapText="1"/>
    </xf>
    <xf numFmtId="0" fontId="10" fillId="0" borderId="4" xfId="0" applyFont="1" applyFill="1" applyBorder="1" applyAlignment="1">
      <alignment horizontal="left" wrapText="1"/>
    </xf>
    <xf numFmtId="0" fontId="13" fillId="0" borderId="12" xfId="0" applyFont="1" applyFill="1" applyBorder="1" applyAlignment="1">
      <alignment vertical="top"/>
    </xf>
    <xf numFmtId="0" fontId="12" fillId="0" borderId="6" xfId="0" applyFont="1" applyFill="1" applyBorder="1" applyAlignment="1">
      <alignment horizontal="right" vertical="center"/>
    </xf>
    <xf numFmtId="0" fontId="13" fillId="0" borderId="1" xfId="0" applyFont="1" applyFill="1" applyBorder="1" applyAlignment="1">
      <alignment vertical="top"/>
    </xf>
    <xf numFmtId="3" fontId="12" fillId="0" borderId="7" xfId="7" applyNumberFormat="1" applyFont="1" applyFill="1" applyBorder="1" applyAlignment="1"/>
    <xf numFmtId="0" fontId="10" fillId="0" borderId="15" xfId="0" applyFont="1" applyFill="1" applyBorder="1" applyAlignment="1">
      <alignment horizontal="left" vertical="center"/>
    </xf>
    <xf numFmtId="0" fontId="10" fillId="0" borderId="10" xfId="0" applyFont="1" applyFill="1" applyBorder="1" applyAlignment="1">
      <alignment horizontal="center"/>
    </xf>
    <xf numFmtId="0" fontId="10" fillId="0" borderId="11" xfId="0" applyFont="1" applyFill="1" applyBorder="1" applyAlignment="1">
      <alignment horizontal="center"/>
    </xf>
    <xf numFmtId="3" fontId="10" fillId="0" borderId="8" xfId="7" applyNumberFormat="1" applyFont="1" applyFill="1" applyBorder="1" applyAlignment="1">
      <alignment horizontal="center"/>
    </xf>
    <xf numFmtId="0" fontId="13" fillId="0" borderId="2" xfId="2" applyFont="1" applyFill="1" applyBorder="1" applyAlignment="1">
      <alignment horizontal="left"/>
    </xf>
    <xf numFmtId="0" fontId="10" fillId="0" borderId="3" xfId="0" applyFont="1" applyFill="1" applyBorder="1" applyAlignment="1">
      <alignment horizontal="center" vertical="center" textRotation="255"/>
    </xf>
    <xf numFmtId="0" fontId="10" fillId="0" borderId="10" xfId="0" applyFont="1" applyFill="1" applyBorder="1" applyAlignment="1">
      <alignment horizontal="center" vertical="center" textRotation="255"/>
    </xf>
    <xf numFmtId="9" fontId="11" fillId="0" borderId="2" xfId="0" applyNumberFormat="1" applyFont="1" applyFill="1" applyBorder="1" applyAlignment="1">
      <alignment horizontal="left"/>
    </xf>
    <xf numFmtId="0" fontId="10" fillId="0" borderId="10" xfId="0" applyFont="1" applyFill="1" applyBorder="1" applyAlignment="1">
      <alignment horizontal="left" vertical="top"/>
    </xf>
    <xf numFmtId="0" fontId="10" fillId="0" borderId="0" xfId="0" applyFont="1" applyFill="1" applyBorder="1" applyAlignment="1">
      <alignment horizontal="left" vertical="top"/>
    </xf>
    <xf numFmtId="0" fontId="10" fillId="0" borderId="11" xfId="0" applyFont="1" applyFill="1" applyBorder="1" applyAlignment="1">
      <alignment horizontal="left" vertical="top"/>
    </xf>
    <xf numFmtId="0" fontId="10" fillId="0" borderId="4" xfId="0" applyFont="1" applyFill="1" applyBorder="1" applyAlignment="1">
      <alignment vertical="center" shrinkToFit="1"/>
    </xf>
    <xf numFmtId="0" fontId="11" fillId="0" borderId="7" xfId="0" applyFont="1" applyFill="1" applyBorder="1" applyAlignment="1">
      <alignment vertical="center" shrinkToFit="1"/>
    </xf>
    <xf numFmtId="0" fontId="10" fillId="0" borderId="10" xfId="0" applyFont="1" applyFill="1" applyBorder="1" applyAlignment="1"/>
    <xf numFmtId="0" fontId="10" fillId="0" borderId="11" xfId="0" applyFont="1" applyFill="1" applyBorder="1" applyAlignment="1"/>
    <xf numFmtId="9" fontId="11" fillId="0" borderId="0" xfId="0" applyNumberFormat="1" applyFont="1" applyFill="1" applyBorder="1" applyAlignment="1">
      <alignment horizontal="right"/>
    </xf>
    <xf numFmtId="0" fontId="10" fillId="0" borderId="0" xfId="0" applyFont="1" applyFill="1" applyBorder="1" applyAlignment="1">
      <alignment horizontal="center" vertical="center" textRotation="255"/>
    </xf>
    <xf numFmtId="0" fontId="10" fillId="0" borderId="6" xfId="0" applyFont="1" applyFill="1" applyBorder="1" applyAlignment="1"/>
    <xf numFmtId="0" fontId="12" fillId="0" borderId="6" xfId="0" applyFont="1" applyFill="1" applyBorder="1" applyAlignment="1"/>
    <xf numFmtId="0" fontId="12" fillId="0" borderId="6" xfId="12" applyFont="1" applyFill="1" applyBorder="1" applyAlignment="1">
      <alignment horizontal="center" vertical="center"/>
    </xf>
    <xf numFmtId="3" fontId="10" fillId="0" borderId="14" xfId="0" applyNumberFormat="1" applyFont="1" applyFill="1" applyBorder="1" applyAlignment="1">
      <alignment horizontal="right"/>
    </xf>
    <xf numFmtId="0" fontId="0" fillId="0" borderId="2" xfId="0" applyFont="1" applyFill="1" applyBorder="1" applyAlignment="1">
      <alignment horizontal="left" vertical="top"/>
    </xf>
    <xf numFmtId="177" fontId="11" fillId="0" borderId="0" xfId="0" applyNumberFormat="1" applyFont="1" applyFill="1" applyBorder="1" applyAlignment="1">
      <alignment wrapText="1"/>
    </xf>
    <xf numFmtId="3" fontId="12" fillId="0" borderId="1" xfId="7" applyNumberFormat="1" applyFont="1" applyFill="1" applyBorder="1" applyAlignment="1"/>
    <xf numFmtId="0" fontId="12" fillId="0" borderId="1" xfId="0" applyFont="1" applyFill="1" applyBorder="1" applyAlignment="1">
      <alignment horizontal="right" vertical="center"/>
    </xf>
    <xf numFmtId="0" fontId="11" fillId="0" borderId="10" xfId="0" applyFont="1" applyFill="1" applyBorder="1" applyAlignment="1">
      <alignment horizontal="left"/>
    </xf>
    <xf numFmtId="0" fontId="11" fillId="0" borderId="15" xfId="0" applyFont="1" applyFill="1" applyBorder="1" applyAlignment="1">
      <alignment horizontal="center" vertical="top" textRotation="255"/>
    </xf>
    <xf numFmtId="0" fontId="11" fillId="0" borderId="14" xfId="0" applyFont="1" applyFill="1" applyBorder="1" applyAlignment="1">
      <alignment horizontal="left" vertical="top" wrapText="1"/>
    </xf>
    <xf numFmtId="3" fontId="0" fillId="0" borderId="6" xfId="0" applyNumberFormat="1" applyFont="1" applyFill="1" applyBorder="1"/>
    <xf numFmtId="3" fontId="12" fillId="0" borderId="11" xfId="7" applyNumberFormat="1" applyFont="1" applyFill="1" applyBorder="1" applyAlignment="1"/>
    <xf numFmtId="3" fontId="12" fillId="0" borderId="13" xfId="7" applyNumberFormat="1" applyFont="1" applyFill="1" applyBorder="1" applyAlignment="1"/>
    <xf numFmtId="177" fontId="11" fillId="0" borderId="0" xfId="0" applyNumberFormat="1" applyFont="1" applyFill="1" applyBorder="1" applyAlignment="1">
      <alignment horizontal="right"/>
    </xf>
    <xf numFmtId="0" fontId="11" fillId="0" borderId="1" xfId="0" applyFont="1" applyFill="1" applyBorder="1" applyAlignment="1">
      <alignment horizontal="right" vertical="top"/>
    </xf>
    <xf numFmtId="0" fontId="10" fillId="0" borderId="4" xfId="0" applyFont="1" applyFill="1" applyBorder="1" applyAlignment="1">
      <alignment horizontal="center" vertical="center" textRotation="255"/>
    </xf>
    <xf numFmtId="9" fontId="11" fillId="0" borderId="13" xfId="0" applyNumberFormat="1" applyFont="1" applyFill="1" applyBorder="1" applyAlignment="1">
      <alignment horizontal="right"/>
    </xf>
    <xf numFmtId="3" fontId="12" fillId="0" borderId="14" xfId="7" applyNumberFormat="1" applyFont="1" applyFill="1" applyBorder="1" applyAlignment="1">
      <alignment horizontal="right"/>
    </xf>
    <xf numFmtId="0" fontId="0" fillId="0" borderId="10" xfId="0" applyFont="1" applyFill="1" applyBorder="1" applyAlignment="1">
      <alignment horizontal="left" vertical="top" wrapText="1" shrinkToFit="1"/>
    </xf>
    <xf numFmtId="0" fontId="0" fillId="0" borderId="0" xfId="0" applyFont="1" applyFill="1" applyBorder="1" applyAlignment="1">
      <alignment horizontal="left" vertical="top" wrapText="1" shrinkToFit="1"/>
    </xf>
    <xf numFmtId="3" fontId="12" fillId="0" borderId="6" xfId="0" applyNumberFormat="1" applyFont="1" applyFill="1" applyBorder="1" applyAlignment="1"/>
    <xf numFmtId="3" fontId="12" fillId="0" borderId="14" xfId="0" applyNumberFormat="1" applyFont="1" applyFill="1" applyBorder="1" applyAlignment="1">
      <alignment horizontal="right"/>
    </xf>
    <xf numFmtId="3" fontId="12" fillId="0" borderId="7" xfId="7" applyNumberFormat="1" applyFont="1" applyFill="1" applyBorder="1" applyAlignment="1">
      <alignment horizontal="right"/>
    </xf>
    <xf numFmtId="0" fontId="0" fillId="0" borderId="6" xfId="0" applyFont="1" applyFill="1" applyBorder="1" applyAlignment="1"/>
    <xf numFmtId="0" fontId="10" fillId="0" borderId="3" xfId="0" applyFont="1" applyFill="1" applyBorder="1" applyAlignment="1">
      <alignment horizontal="left"/>
    </xf>
    <xf numFmtId="0" fontId="10" fillId="0" borderId="2" xfId="0" applyFont="1" applyFill="1" applyBorder="1" applyAlignment="1">
      <alignment horizontal="left"/>
    </xf>
    <xf numFmtId="0" fontId="10" fillId="0" borderId="4" xfId="0" applyFont="1" applyFill="1" applyBorder="1" applyAlignment="1">
      <alignment horizontal="left"/>
    </xf>
    <xf numFmtId="0" fontId="0" fillId="0" borderId="4" xfId="0" applyFont="1" applyFill="1" applyBorder="1" applyAlignment="1">
      <alignment horizontal="left" vertical="top"/>
    </xf>
    <xf numFmtId="177" fontId="11" fillId="0" borderId="1" xfId="0" applyNumberFormat="1" applyFont="1" applyFill="1" applyBorder="1" applyAlignment="1">
      <alignment horizontal="right"/>
    </xf>
    <xf numFmtId="177" fontId="0" fillId="0" borderId="1" xfId="0" applyNumberFormat="1" applyFont="1" applyFill="1" applyBorder="1" applyAlignment="1"/>
    <xf numFmtId="0" fontId="0" fillId="0" borderId="2" xfId="0" applyFont="1" applyFill="1" applyBorder="1" applyAlignment="1">
      <alignment wrapText="1"/>
    </xf>
    <xf numFmtId="0" fontId="0" fillId="0" borderId="10" xfId="0" applyFont="1" applyFill="1" applyBorder="1" applyAlignment="1">
      <alignment wrapText="1"/>
    </xf>
    <xf numFmtId="0" fontId="0" fillId="0" borderId="0" xfId="0" applyFont="1" applyFill="1" applyBorder="1" applyAlignment="1">
      <alignment wrapText="1"/>
    </xf>
    <xf numFmtId="0" fontId="0" fillId="0" borderId="11" xfId="0" applyFont="1" applyFill="1" applyBorder="1" applyAlignment="1">
      <alignment wrapText="1"/>
    </xf>
    <xf numFmtId="9" fontId="11" fillId="0" borderId="14" xfId="0" applyNumberFormat="1" applyFont="1" applyFill="1" applyBorder="1" applyAlignment="1">
      <alignment horizontal="left"/>
    </xf>
    <xf numFmtId="3" fontId="11" fillId="0" borderId="1" xfId="0" applyNumberFormat="1" applyFont="1" applyFill="1" applyBorder="1" applyAlignment="1">
      <alignment horizontal="right"/>
    </xf>
    <xf numFmtId="0" fontId="10" fillId="0" borderId="3" xfId="0" applyFont="1" applyFill="1" applyBorder="1" applyAlignment="1">
      <alignment vertical="top" wrapText="1"/>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10" fillId="0" borderId="10" xfId="0" applyFont="1" applyFill="1" applyBorder="1" applyAlignment="1">
      <alignment vertical="top" wrapText="1"/>
    </xf>
    <xf numFmtId="0" fontId="10" fillId="0" borderId="0" xfId="0" applyFont="1" applyFill="1" applyBorder="1" applyAlignment="1">
      <alignment vertical="top" wrapText="1"/>
    </xf>
    <xf numFmtId="0" fontId="10" fillId="0" borderId="11" xfId="0" applyFont="1" applyFill="1" applyBorder="1" applyAlignment="1">
      <alignment vertical="top" wrapText="1"/>
    </xf>
    <xf numFmtId="0" fontId="10" fillId="0" borderId="1" xfId="0" applyFont="1" applyFill="1" applyBorder="1" applyAlignment="1">
      <alignment vertical="top" wrapText="1"/>
    </xf>
    <xf numFmtId="0" fontId="10" fillId="0" borderId="13" xfId="0" applyFont="1" applyFill="1" applyBorder="1" applyAlignment="1">
      <alignment vertical="top" wrapText="1"/>
    </xf>
    <xf numFmtId="3" fontId="11" fillId="0" borderId="14" xfId="0" applyNumberFormat="1" applyFont="1" applyFill="1" applyBorder="1" applyAlignment="1">
      <alignment horizontal="right"/>
    </xf>
    <xf numFmtId="0" fontId="0" fillId="0" borderId="2" xfId="0" applyFont="1" applyFill="1" applyBorder="1" applyAlignment="1">
      <alignment vertical="top" wrapText="1"/>
    </xf>
    <xf numFmtId="0" fontId="0" fillId="0" borderId="4" xfId="0" applyFont="1" applyFill="1" applyBorder="1" applyAlignment="1">
      <alignment vertical="top" wrapText="1"/>
    </xf>
    <xf numFmtId="0" fontId="0" fillId="0" borderId="0" xfId="0" applyFont="1" applyFill="1" applyBorder="1" applyAlignment="1">
      <alignment vertical="top" wrapText="1"/>
    </xf>
    <xf numFmtId="0" fontId="0" fillId="0" borderId="11" xfId="0" applyFont="1" applyFill="1" applyBorder="1" applyAlignment="1">
      <alignment vertical="top" wrapText="1"/>
    </xf>
    <xf numFmtId="0" fontId="0" fillId="0" borderId="1" xfId="0" applyFont="1" applyFill="1" applyBorder="1" applyAlignment="1">
      <alignment vertical="top" wrapText="1"/>
    </xf>
    <xf numFmtId="0" fontId="11" fillId="0" borderId="14" xfId="0" applyFont="1" applyFill="1" applyBorder="1" applyAlignment="1">
      <alignment horizontal="right"/>
    </xf>
    <xf numFmtId="0" fontId="10" fillId="0" borderId="12" xfId="0" applyFont="1" applyFill="1" applyBorder="1" applyAlignment="1">
      <alignment vertical="top" wrapText="1"/>
    </xf>
    <xf numFmtId="0" fontId="11" fillId="0" borderId="14" xfId="0" applyNumberFormat="1" applyFont="1" applyFill="1" applyBorder="1" applyAlignment="1">
      <alignment horizontal="right"/>
    </xf>
    <xf numFmtId="9" fontId="11" fillId="0" borderId="14" xfId="0" applyNumberFormat="1" applyFont="1" applyFill="1" applyBorder="1" applyAlignment="1">
      <alignment horizontal="center"/>
    </xf>
    <xf numFmtId="0" fontId="10" fillId="0" borderId="14" xfId="0" applyFont="1" applyFill="1" applyBorder="1" applyAlignment="1">
      <alignment shrinkToFit="1"/>
    </xf>
    <xf numFmtId="9" fontId="11" fillId="0" borderId="14" xfId="0" applyNumberFormat="1" applyFont="1" applyFill="1" applyBorder="1" applyAlignment="1">
      <alignment horizontal="right"/>
    </xf>
    <xf numFmtId="0" fontId="11" fillId="0" borderId="1" xfId="0" applyFont="1" applyFill="1" applyBorder="1" applyAlignment="1">
      <alignment horizontal="right"/>
    </xf>
    <xf numFmtId="0" fontId="10" fillId="0" borderId="3"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3" xfId="0" applyFont="1" applyFill="1" applyBorder="1" applyAlignment="1">
      <alignment horizontal="left" vertical="top" wrapText="1"/>
    </xf>
    <xf numFmtId="176" fontId="11" fillId="0" borderId="14" xfId="0" applyNumberFormat="1" applyFont="1" applyFill="1" applyBorder="1" applyAlignment="1">
      <alignment horizontal="right" shrinkToFit="1"/>
    </xf>
    <xf numFmtId="177" fontId="11" fillId="0" borderId="0" xfId="0" applyNumberFormat="1" applyFont="1" applyFill="1" applyBorder="1" applyAlignment="1">
      <alignment horizontal="right" wrapText="1"/>
    </xf>
    <xf numFmtId="3" fontId="11" fillId="0" borderId="0" xfId="0" applyNumberFormat="1" applyFont="1" applyFill="1" applyBorder="1" applyAlignment="1">
      <alignment horizontal="right"/>
    </xf>
    <xf numFmtId="3" fontId="11" fillId="0" borderId="2" xfId="0" applyNumberFormat="1" applyFont="1" applyFill="1" applyBorder="1" applyAlignment="1">
      <alignment horizontal="right"/>
    </xf>
    <xf numFmtId="0" fontId="10" fillId="0" borderId="15" xfId="0" applyFont="1" applyFill="1" applyBorder="1" applyAlignment="1">
      <alignment vertical="top" wrapText="1"/>
    </xf>
    <xf numFmtId="0" fontId="10" fillId="0" borderId="14" xfId="0" applyFont="1" applyFill="1" applyBorder="1" applyAlignment="1">
      <alignment vertical="top" wrapText="1"/>
    </xf>
    <xf numFmtId="0" fontId="10" fillId="0" borderId="7" xfId="0" applyFont="1" applyFill="1" applyBorder="1" applyAlignment="1">
      <alignment vertical="top" wrapText="1"/>
    </xf>
    <xf numFmtId="0" fontId="13" fillId="0" borderId="15" xfId="0" applyFont="1" applyFill="1" applyBorder="1" applyAlignment="1"/>
    <xf numFmtId="0" fontId="13" fillId="0" borderId="14" xfId="0" applyFont="1" applyFill="1" applyBorder="1" applyAlignment="1"/>
    <xf numFmtId="0" fontId="13" fillId="0" borderId="7" xfId="0" applyFont="1" applyFill="1" applyBorder="1" applyAlignment="1"/>
    <xf numFmtId="0" fontId="11" fillId="0" borderId="14" xfId="0" applyNumberFormat="1" applyFont="1" applyFill="1" applyBorder="1" applyAlignment="1"/>
    <xf numFmtId="0" fontId="11" fillId="0" borderId="14" xfId="0" applyFont="1" applyFill="1" applyBorder="1" applyAlignment="1"/>
    <xf numFmtId="0" fontId="11" fillId="0" borderId="0" xfId="0" applyFont="1" applyFill="1" applyBorder="1" applyAlignment="1">
      <alignment horizontal="right"/>
    </xf>
    <xf numFmtId="0" fontId="0" fillId="0" borderId="14" xfId="0" applyFont="1" applyFill="1" applyBorder="1" applyAlignment="1">
      <alignment shrinkToFit="1"/>
    </xf>
    <xf numFmtId="0" fontId="11" fillId="0" borderId="14" xfId="0" applyFont="1" applyFill="1" applyBorder="1" applyAlignment="1">
      <alignment horizontal="center"/>
    </xf>
    <xf numFmtId="0" fontId="10" fillId="0" borderId="0" xfId="0" applyFont="1" applyFill="1" applyBorder="1" applyAlignment="1">
      <alignment wrapText="1"/>
    </xf>
    <xf numFmtId="0" fontId="10" fillId="0" borderId="15" xfId="0" applyFont="1" applyFill="1" applyBorder="1" applyAlignment="1"/>
    <xf numFmtId="0" fontId="10" fillId="0" borderId="14" xfId="0" applyFont="1" applyFill="1" applyBorder="1" applyAlignment="1"/>
    <xf numFmtId="0" fontId="0" fillId="0" borderId="14" xfId="0" applyFont="1" applyFill="1" applyBorder="1" applyAlignment="1"/>
    <xf numFmtId="0" fontId="0" fillId="0" borderId="2" xfId="0" applyFont="1" applyFill="1" applyBorder="1"/>
    <xf numFmtId="0" fontId="0" fillId="0" borderId="4" xfId="0" applyFont="1" applyFill="1" applyBorder="1"/>
    <xf numFmtId="0" fontId="0" fillId="0" borderId="0" xfId="0" applyFont="1" applyFill="1" applyBorder="1"/>
    <xf numFmtId="0" fontId="0" fillId="0" borderId="11" xfId="0" applyFont="1" applyFill="1" applyBorder="1"/>
    <xf numFmtId="0" fontId="10" fillId="0" borderId="15" xfId="0" applyFont="1" applyFill="1" applyBorder="1" applyAlignment="1">
      <alignment horizontal="left"/>
    </xf>
    <xf numFmtId="0" fontId="10" fillId="0" borderId="14" xfId="0" applyFont="1" applyFill="1" applyBorder="1" applyAlignment="1">
      <alignment horizontal="left"/>
    </xf>
    <xf numFmtId="0" fontId="10" fillId="0" borderId="3" xfId="0" applyFont="1" applyFill="1" applyBorder="1" applyAlignment="1">
      <alignment vertical="top"/>
    </xf>
    <xf numFmtId="0" fontId="0" fillId="0" borderId="2" xfId="0" applyFont="1" applyFill="1" applyBorder="1" applyAlignment="1">
      <alignment vertical="top"/>
    </xf>
    <xf numFmtId="0" fontId="0" fillId="0" borderId="10" xfId="0" applyFont="1" applyFill="1" applyBorder="1" applyAlignment="1">
      <alignment vertical="top"/>
    </xf>
    <xf numFmtId="0" fontId="0" fillId="0" borderId="0" xfId="0" applyFont="1" applyFill="1" applyBorder="1" applyAlignment="1">
      <alignment vertical="top"/>
    </xf>
    <xf numFmtId="0" fontId="0" fillId="0" borderId="11" xfId="0" applyFont="1" applyFill="1" applyBorder="1" applyAlignment="1">
      <alignment vertical="top"/>
    </xf>
    <xf numFmtId="176" fontId="11" fillId="0" borderId="2" xfId="0" applyNumberFormat="1" applyFont="1" applyFill="1" applyBorder="1" applyAlignment="1">
      <alignment horizontal="right" shrinkToFit="1"/>
    </xf>
    <xf numFmtId="0" fontId="0" fillId="0" borderId="1" xfId="0" applyFont="1" applyFill="1" applyBorder="1" applyAlignment="1">
      <alignment vertical="top"/>
    </xf>
    <xf numFmtId="0" fontId="13" fillId="0" borderId="2" xfId="0" applyFont="1" applyFill="1" applyBorder="1" applyAlignment="1">
      <alignment vertical="top" wrapText="1"/>
    </xf>
    <xf numFmtId="0" fontId="13" fillId="0" borderId="1" xfId="0" applyFont="1" applyFill="1" applyBorder="1" applyAlignment="1">
      <alignment vertical="top" wrapText="1"/>
    </xf>
    <xf numFmtId="0" fontId="13" fillId="0" borderId="13" xfId="0" applyFont="1" applyFill="1" applyBorder="1" applyAlignment="1">
      <alignment vertical="top" wrapText="1"/>
    </xf>
    <xf numFmtId="0" fontId="10" fillId="0" borderId="1" xfId="0" applyFont="1" applyFill="1" applyBorder="1" applyAlignment="1">
      <alignment shrinkToFit="1"/>
    </xf>
    <xf numFmtId="9" fontId="11" fillId="0" borderId="2" xfId="0" applyNumberFormat="1" applyFont="1" applyFill="1" applyBorder="1" applyAlignment="1">
      <alignment horizontal="left" wrapText="1"/>
    </xf>
    <xf numFmtId="9" fontId="11" fillId="0" borderId="14" xfId="0" applyNumberFormat="1" applyFont="1" applyFill="1" applyBorder="1" applyAlignment="1">
      <alignment horizontal="left" wrapText="1"/>
    </xf>
    <xf numFmtId="0" fontId="11" fillId="0" borderId="3" xfId="0" applyFont="1" applyFill="1" applyBorder="1" applyAlignment="1">
      <alignment vertical="top" wrapText="1"/>
    </xf>
    <xf numFmtId="0" fontId="11" fillId="0" borderId="2" xfId="0" applyFont="1" applyFill="1" applyBorder="1" applyAlignment="1">
      <alignment vertical="top" wrapText="1"/>
    </xf>
    <xf numFmtId="0" fontId="11" fillId="0" borderId="4" xfId="0" applyFont="1" applyFill="1" applyBorder="1" applyAlignment="1">
      <alignment vertical="top" wrapText="1"/>
    </xf>
    <xf numFmtId="0" fontId="11" fillId="0" borderId="10" xfId="0" applyFont="1" applyFill="1" applyBorder="1" applyAlignment="1">
      <alignment vertical="top" wrapText="1"/>
    </xf>
    <xf numFmtId="0" fontId="11" fillId="0" borderId="0" xfId="0" applyFont="1" applyFill="1" applyBorder="1" applyAlignment="1">
      <alignment vertical="top" wrapText="1"/>
    </xf>
    <xf numFmtId="0" fontId="11" fillId="0" borderId="11" xfId="0" applyFont="1" applyFill="1" applyBorder="1" applyAlignment="1">
      <alignment vertical="top" wrapText="1"/>
    </xf>
    <xf numFmtId="177" fontId="0" fillId="0" borderId="0" xfId="0" applyNumberFormat="1" applyFont="1" applyFill="1" applyBorder="1" applyAlignment="1">
      <alignment wrapText="1"/>
    </xf>
    <xf numFmtId="0" fontId="0" fillId="0" borderId="0" xfId="0" applyFont="1" applyFill="1" applyBorder="1" applyAlignment="1"/>
    <xf numFmtId="0" fontId="11" fillId="0" borderId="10" xfId="0" applyFont="1" applyFill="1" applyBorder="1" applyAlignment="1">
      <alignment vertical="top" shrinkToFit="1"/>
    </xf>
    <xf numFmtId="0" fontId="11" fillId="0" borderId="11" xfId="0" applyFont="1" applyFill="1" applyBorder="1" applyAlignment="1">
      <alignment vertical="top" shrinkToFit="1"/>
    </xf>
    <xf numFmtId="0" fontId="10" fillId="0" borderId="3" xfId="0" applyFont="1" applyFill="1" applyBorder="1" applyAlignment="1">
      <alignment vertical="top" shrinkToFit="1"/>
    </xf>
    <xf numFmtId="0" fontId="11" fillId="0" borderId="2" xfId="0" applyFont="1" applyFill="1" applyBorder="1" applyAlignment="1">
      <alignment horizontal="right"/>
    </xf>
    <xf numFmtId="0" fontId="11" fillId="0" borderId="7" xfId="0" applyFont="1" applyFill="1" applyBorder="1" applyAlignment="1">
      <alignment wrapText="1"/>
    </xf>
    <xf numFmtId="0" fontId="11" fillId="0" borderId="14" xfId="0" applyFont="1" applyFill="1" applyBorder="1" applyAlignment="1">
      <alignment wrapText="1"/>
    </xf>
    <xf numFmtId="0" fontId="10" fillId="0" borderId="2" xfId="2" applyFont="1" applyFill="1" applyBorder="1" applyAlignment="1">
      <alignment vertical="top" wrapText="1"/>
    </xf>
    <xf numFmtId="0" fontId="10" fillId="0" borderId="0" xfId="2" applyFont="1" applyFill="1" applyBorder="1" applyAlignment="1">
      <alignment vertical="top" wrapText="1"/>
    </xf>
    <xf numFmtId="9" fontId="11" fillId="0" borderId="1" xfId="0" applyNumberFormat="1" applyFont="1" applyFill="1" applyBorder="1" applyAlignment="1">
      <alignment horizontal="left" wrapText="1"/>
    </xf>
    <xf numFmtId="0" fontId="10" fillId="0" borderId="3" xfId="0" applyFont="1" applyFill="1" applyBorder="1" applyAlignment="1">
      <alignment horizontal="center" vertical="top" textRotation="255" wrapText="1"/>
    </xf>
    <xf numFmtId="0" fontId="10" fillId="0" borderId="2" xfId="0" applyFont="1" applyFill="1" applyBorder="1" applyAlignment="1">
      <alignment horizontal="center" vertical="top" textRotation="255" wrapText="1"/>
    </xf>
    <xf numFmtId="0" fontId="10" fillId="0" borderId="4" xfId="0" applyFont="1" applyFill="1" applyBorder="1" applyAlignment="1">
      <alignment horizontal="center" vertical="top" textRotation="255" wrapText="1"/>
    </xf>
    <xf numFmtId="0" fontId="10" fillId="0" borderId="10" xfId="0" applyFont="1" applyFill="1" applyBorder="1" applyAlignment="1">
      <alignment horizontal="center" vertical="top" textRotation="255" wrapText="1"/>
    </xf>
    <xf numFmtId="0" fontId="10" fillId="0" borderId="0" xfId="0" applyFont="1" applyFill="1" applyBorder="1" applyAlignment="1">
      <alignment horizontal="center" vertical="top" textRotation="255" wrapText="1"/>
    </xf>
    <xf numFmtId="0" fontId="10" fillId="0" borderId="11" xfId="0" applyFont="1" applyFill="1" applyBorder="1" applyAlignment="1">
      <alignment horizontal="center" vertical="top" textRotation="255" wrapText="1"/>
    </xf>
    <xf numFmtId="0" fontId="10" fillId="0" borderId="7" xfId="0" applyFont="1" applyFill="1" applyBorder="1" applyAlignment="1">
      <alignment shrinkToFit="1"/>
    </xf>
    <xf numFmtId="0" fontId="10" fillId="0" borderId="0" xfId="0" applyFont="1" applyFill="1" applyBorder="1" applyAlignment="1">
      <alignment horizontal="center" vertical="top" wrapText="1"/>
    </xf>
    <xf numFmtId="0" fontId="10" fillId="0" borderId="9" xfId="0" applyNumberFormat="1" applyFont="1" applyFill="1" applyBorder="1" applyAlignment="1">
      <alignment horizontal="center" vertical="top" textRotation="255"/>
    </xf>
    <xf numFmtId="0" fontId="10" fillId="0" borderId="2" xfId="0" applyFont="1" applyFill="1" applyBorder="1" applyAlignment="1">
      <alignment shrinkToFit="1"/>
    </xf>
    <xf numFmtId="0" fontId="10" fillId="0" borderId="4" xfId="0" applyFont="1" applyFill="1" applyBorder="1" applyAlignment="1">
      <alignment shrinkToFit="1"/>
    </xf>
    <xf numFmtId="3" fontId="11" fillId="0" borderId="14" xfId="0" applyNumberFormat="1" applyFont="1" applyFill="1" applyBorder="1" applyAlignment="1"/>
    <xf numFmtId="0" fontId="10" fillId="0" borderId="8" xfId="0" applyNumberFormat="1" applyFont="1" applyFill="1" applyBorder="1" applyAlignment="1">
      <alignment horizontal="center" vertical="top" textRotation="255"/>
    </xf>
    <xf numFmtId="0" fontId="0" fillId="0" borderId="14" xfId="0" applyFont="1" applyFill="1" applyBorder="1" applyAlignment="1">
      <alignment horizontal="right"/>
    </xf>
    <xf numFmtId="9" fontId="11" fillId="0" borderId="0" xfId="0" applyNumberFormat="1" applyFont="1" applyFill="1" applyBorder="1" applyAlignment="1">
      <alignment horizontal="left"/>
    </xf>
    <xf numFmtId="0" fontId="11" fillId="0" borderId="0" xfId="0" applyFont="1" applyFill="1" applyBorder="1" applyAlignment="1">
      <alignment horizontal="left"/>
    </xf>
    <xf numFmtId="9" fontId="11" fillId="0" borderId="0" xfId="0" applyNumberFormat="1" applyFont="1" applyFill="1" applyBorder="1" applyAlignment="1">
      <alignment horizontal="center"/>
    </xf>
    <xf numFmtId="3" fontId="11" fillId="0" borderId="14" xfId="0" applyNumberFormat="1" applyFont="1" applyFill="1" applyBorder="1" applyAlignment="1">
      <alignment horizontal="center"/>
    </xf>
    <xf numFmtId="0" fontId="0" fillId="0" borderId="10" xfId="0" applyFont="1" applyFill="1" applyBorder="1"/>
    <xf numFmtId="0" fontId="11" fillId="0" borderId="1" xfId="0" applyNumberFormat="1" applyFont="1" applyFill="1" applyBorder="1" applyAlignment="1">
      <alignment horizontal="left"/>
    </xf>
    <xf numFmtId="0" fontId="11" fillId="0" borderId="1" xfId="0" applyNumberFormat="1" applyFont="1" applyFill="1" applyBorder="1" applyAlignment="1">
      <alignment horizontal="right"/>
    </xf>
    <xf numFmtId="0" fontId="10" fillId="0" borderId="15" xfId="0" applyFont="1" applyFill="1" applyBorder="1" applyAlignment="1">
      <alignment vertical="center"/>
    </xf>
    <xf numFmtId="0" fontId="10" fillId="0" borderId="14" xfId="0" applyFont="1" applyFill="1" applyBorder="1" applyAlignment="1">
      <alignment vertical="center"/>
    </xf>
    <xf numFmtId="0" fontId="11" fillId="0" borderId="14" xfId="0" applyNumberFormat="1" applyFont="1" applyFill="1" applyBorder="1" applyAlignment="1">
      <alignment horizontal="left"/>
    </xf>
    <xf numFmtId="0" fontId="10" fillId="0" borderId="3" xfId="0" applyFont="1" applyFill="1" applyBorder="1" applyAlignment="1">
      <alignment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10" fillId="0" borderId="12" xfId="0" applyFont="1" applyFill="1" applyBorder="1" applyAlignment="1">
      <alignment vertical="center" wrapText="1"/>
    </xf>
    <xf numFmtId="0" fontId="10" fillId="0" borderId="1" xfId="0" applyFont="1" applyFill="1" applyBorder="1" applyAlignment="1">
      <alignment vertical="center" wrapText="1"/>
    </xf>
    <xf numFmtId="0" fontId="10" fillId="0" borderId="13" xfId="0" applyFont="1" applyFill="1" applyBorder="1" applyAlignment="1">
      <alignment vertical="center" wrapText="1"/>
    </xf>
    <xf numFmtId="0" fontId="11" fillId="0" borderId="1" xfId="0" applyFont="1" applyFill="1" applyBorder="1" applyAlignment="1">
      <alignment horizontal="left"/>
    </xf>
    <xf numFmtId="0" fontId="11" fillId="0" borderId="11" xfId="0" applyFont="1" applyFill="1" applyBorder="1" applyAlignment="1">
      <alignment horizontal="left"/>
    </xf>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0" fontId="10" fillId="0" borderId="11" xfId="0" applyFont="1" applyFill="1" applyBorder="1" applyAlignment="1">
      <alignment vertical="center" wrapText="1"/>
    </xf>
    <xf numFmtId="0" fontId="11" fillId="0" borderId="0" xfId="0" applyNumberFormat="1" applyFont="1" applyFill="1" applyBorder="1" applyAlignment="1">
      <alignment horizontal="right"/>
    </xf>
    <xf numFmtId="0" fontId="11" fillId="0" borderId="14" xfId="0" applyFont="1" applyFill="1" applyBorder="1" applyAlignment="1">
      <alignment horizontal="left"/>
    </xf>
    <xf numFmtId="0" fontId="10" fillId="0" borderId="10" xfId="0" applyFont="1" applyFill="1" applyBorder="1" applyAlignment="1">
      <alignment vertical="top" shrinkToFit="1"/>
    </xf>
    <xf numFmtId="0" fontId="0" fillId="0" borderId="10" xfId="0" applyFont="1" applyFill="1" applyBorder="1" applyAlignment="1">
      <alignment vertical="top" textRotation="255"/>
    </xf>
    <xf numFmtId="0" fontId="0" fillId="0" borderId="12" xfId="0" applyFont="1" applyFill="1" applyBorder="1" applyAlignment="1">
      <alignment vertical="top" textRotation="255"/>
    </xf>
    <xf numFmtId="0" fontId="10" fillId="0" borderId="3" xfId="0" applyFont="1" applyFill="1" applyBorder="1" applyAlignment="1">
      <alignment vertical="center" shrinkToFit="1"/>
    </xf>
    <xf numFmtId="0" fontId="10" fillId="0" borderId="2" xfId="0" applyFont="1" applyFill="1" applyBorder="1" applyAlignment="1">
      <alignment vertical="center" shrinkToFit="1"/>
    </xf>
    <xf numFmtId="0" fontId="10" fillId="0" borderId="10" xfId="0" applyFont="1" applyFill="1" applyBorder="1" applyAlignment="1">
      <alignment vertical="top" textRotation="255"/>
    </xf>
    <xf numFmtId="0" fontId="10" fillId="0" borderId="12" xfId="0" applyFont="1" applyFill="1" applyBorder="1" applyAlignment="1">
      <alignment vertical="top" textRotation="255"/>
    </xf>
    <xf numFmtId="0" fontId="11" fillId="0" borderId="13" xfId="0" applyFont="1" applyFill="1" applyBorder="1" applyAlignment="1">
      <alignment horizontal="left"/>
    </xf>
    <xf numFmtId="0" fontId="10" fillId="0" borderId="14" xfId="0" applyFont="1" applyFill="1" applyBorder="1" applyAlignment="1">
      <alignment horizontal="left" vertical="top" wrapText="1"/>
    </xf>
    <xf numFmtId="0" fontId="0" fillId="0" borderId="14" xfId="0" applyFont="1" applyFill="1" applyBorder="1" applyAlignment="1">
      <alignment wrapText="1"/>
    </xf>
    <xf numFmtId="0" fontId="0" fillId="0" borderId="7" xfId="0" applyFont="1" applyFill="1" applyBorder="1" applyAlignment="1">
      <alignment wrapText="1"/>
    </xf>
    <xf numFmtId="9" fontId="11" fillId="0" borderId="1" xfId="0" applyNumberFormat="1" applyFont="1" applyFill="1" applyBorder="1" applyAlignment="1">
      <alignment horizontal="right"/>
    </xf>
    <xf numFmtId="0" fontId="13" fillId="0" borderId="3" xfId="0" applyFont="1" applyFill="1" applyBorder="1" applyAlignment="1"/>
    <xf numFmtId="0" fontId="13" fillId="0" borderId="2" xfId="0" applyFont="1" applyFill="1" applyBorder="1" applyAlignment="1"/>
    <xf numFmtId="0" fontId="10" fillId="0" borderId="2" xfId="0" applyFont="1" applyFill="1" applyBorder="1" applyAlignment="1">
      <alignment vertical="top"/>
    </xf>
    <xf numFmtId="0" fontId="10" fillId="0" borderId="4" xfId="0" applyFont="1" applyFill="1" applyBorder="1" applyAlignment="1">
      <alignment vertical="top"/>
    </xf>
    <xf numFmtId="0" fontId="10" fillId="0" borderId="10" xfId="0" applyFont="1" applyFill="1" applyBorder="1" applyAlignment="1">
      <alignment vertical="top"/>
    </xf>
    <xf numFmtId="0" fontId="10" fillId="0" borderId="0" xfId="0" applyFont="1" applyFill="1" applyBorder="1" applyAlignment="1">
      <alignment vertical="top"/>
    </xf>
    <xf numFmtId="0" fontId="10" fillId="0" borderId="11" xfId="0" applyFont="1" applyFill="1" applyBorder="1" applyAlignment="1">
      <alignment vertical="top"/>
    </xf>
    <xf numFmtId="0" fontId="10" fillId="0" borderId="10" xfId="0" applyFont="1" applyFill="1" applyBorder="1" applyAlignment="1">
      <alignment shrinkToFit="1"/>
    </xf>
    <xf numFmtId="0" fontId="10" fillId="0" borderId="0" xfId="0" applyFont="1" applyFill="1" applyBorder="1" applyAlignment="1">
      <alignment shrinkToFit="1"/>
    </xf>
    <xf numFmtId="0" fontId="10" fillId="0" borderId="11" xfId="0" applyFont="1" applyFill="1" applyBorder="1" applyAlignment="1">
      <alignment shrinkToFit="1"/>
    </xf>
    <xf numFmtId="9" fontId="11" fillId="0" borderId="7" xfId="0" applyNumberFormat="1" applyFont="1" applyFill="1" applyBorder="1" applyAlignment="1">
      <alignment horizontal="right"/>
    </xf>
    <xf numFmtId="0" fontId="10" fillId="0" borderId="10" xfId="0" applyFont="1" applyFill="1" applyBorder="1" applyAlignment="1">
      <alignment vertical="center" shrinkToFit="1"/>
    </xf>
    <xf numFmtId="0" fontId="10" fillId="0" borderId="0" xfId="0" applyFont="1" applyFill="1" applyBorder="1" applyAlignment="1">
      <alignment vertical="center" shrinkToFit="1"/>
    </xf>
    <xf numFmtId="0" fontId="10" fillId="0" borderId="11" xfId="0" applyFont="1" applyFill="1" applyBorder="1" applyAlignment="1">
      <alignment vertical="center" shrinkToFit="1"/>
    </xf>
    <xf numFmtId="0" fontId="10" fillId="0" borderId="3" xfId="0" applyFont="1" applyFill="1" applyBorder="1" applyAlignment="1">
      <alignment horizontal="left" vertical="top"/>
    </xf>
    <xf numFmtId="0" fontId="10" fillId="0" borderId="2" xfId="0" applyFont="1" applyFill="1" applyBorder="1" applyAlignment="1">
      <alignment horizontal="left" vertical="top"/>
    </xf>
    <xf numFmtId="0" fontId="10" fillId="0" borderId="4" xfId="0" applyFont="1" applyFill="1" applyBorder="1" applyAlignment="1">
      <alignment horizontal="left" vertical="top"/>
    </xf>
    <xf numFmtId="0" fontId="10" fillId="0" borderId="2" xfId="0" applyFont="1" applyFill="1" applyBorder="1" applyAlignment="1">
      <alignment vertical="top" shrinkToFit="1"/>
    </xf>
    <xf numFmtId="0" fontId="0" fillId="0" borderId="0" xfId="0" applyFont="1" applyFill="1" applyBorder="1" applyAlignment="1">
      <alignment vertical="top" shrinkToFit="1"/>
    </xf>
    <xf numFmtId="0" fontId="0" fillId="0" borderId="11" xfId="0" applyFont="1" applyFill="1" applyBorder="1" applyAlignment="1">
      <alignment vertical="top" shrinkToFit="1"/>
    </xf>
    <xf numFmtId="0" fontId="0" fillId="0" borderId="12" xfId="0" applyFont="1" applyFill="1" applyBorder="1"/>
    <xf numFmtId="0" fontId="0" fillId="0" borderId="1" xfId="0" applyFont="1" applyFill="1" applyBorder="1"/>
    <xf numFmtId="0" fontId="0" fillId="0" borderId="13" xfId="0" applyFont="1" applyFill="1" applyBorder="1"/>
    <xf numFmtId="0" fontId="13" fillId="0" borderId="3" xfId="0" applyFont="1" applyFill="1" applyBorder="1" applyAlignment="1">
      <alignment vertical="top" wrapText="1"/>
    </xf>
    <xf numFmtId="0" fontId="13" fillId="0" borderId="12" xfId="0" applyFont="1" applyFill="1" applyBorder="1" applyAlignment="1">
      <alignment vertical="top" wrapText="1"/>
    </xf>
    <xf numFmtId="3" fontId="11" fillId="0" borderId="14" xfId="0" applyNumberFormat="1" applyFont="1" applyFill="1" applyBorder="1" applyAlignment="1">
      <alignment horizontal="right"/>
    </xf>
    <xf numFmtId="0" fontId="11" fillId="0" borderId="14" xfId="0" applyFont="1" applyFill="1" applyBorder="1" applyAlignment="1">
      <alignment horizontal="right"/>
    </xf>
    <xf numFmtId="0" fontId="10" fillId="0" borderId="14" xfId="0" applyFont="1" applyFill="1" applyBorder="1" applyAlignment="1"/>
    <xf numFmtId="0" fontId="11" fillId="0" borderId="6" xfId="0" applyFont="1" applyFill="1" applyBorder="1" applyAlignment="1">
      <alignment vertical="center" wrapText="1" shrinkToFit="1"/>
    </xf>
    <xf numFmtId="0" fontId="0" fillId="0" borderId="12" xfId="0" applyFont="1" applyFill="1" applyBorder="1" applyAlignment="1">
      <alignment horizontal="left" vertical="top" wrapText="1" shrinkToFit="1"/>
    </xf>
    <xf numFmtId="0" fontId="0" fillId="0" borderId="1" xfId="0" applyFont="1" applyFill="1" applyBorder="1" applyAlignment="1">
      <alignment horizontal="left" vertical="top" wrapText="1" shrinkToFit="1"/>
    </xf>
    <xf numFmtId="0" fontId="0" fillId="0" borderId="13" xfId="0" applyFont="1" applyFill="1" applyBorder="1" applyAlignment="1">
      <alignment horizontal="left" vertical="top" wrapText="1" shrinkToFit="1"/>
    </xf>
    <xf numFmtId="3" fontId="11" fillId="0" borderId="1" xfId="0" applyNumberFormat="1" applyFont="1" applyFill="1" applyBorder="1" applyAlignment="1">
      <alignment horizontal="right"/>
    </xf>
    <xf numFmtId="0" fontId="0" fillId="0" borderId="0" xfId="0" applyFont="1" applyFill="1" applyBorder="1"/>
    <xf numFmtId="0" fontId="0" fillId="0" borderId="1" xfId="0" applyFont="1" applyFill="1" applyBorder="1"/>
    <xf numFmtId="0" fontId="11" fillId="0" borderId="14" xfId="0" applyFont="1" applyFill="1" applyBorder="1" applyAlignment="1">
      <alignment horizontal="right"/>
    </xf>
    <xf numFmtId="3" fontId="11" fillId="0" borderId="14" xfId="0" applyNumberFormat="1" applyFont="1" applyFill="1" applyBorder="1" applyAlignment="1">
      <alignment horizontal="right"/>
    </xf>
    <xf numFmtId="0" fontId="11" fillId="0" borderId="1" xfId="0" applyFont="1" applyFill="1" applyBorder="1" applyAlignment="1">
      <alignment horizontal="right"/>
    </xf>
    <xf numFmtId="0" fontId="10" fillId="0" borderId="14" xfId="0" applyFont="1" applyFill="1" applyBorder="1" applyAlignment="1">
      <alignment shrinkToFit="1"/>
    </xf>
    <xf numFmtId="0" fontId="0" fillId="0" borderId="0" xfId="0" applyFont="1" applyFill="1" applyBorder="1"/>
    <xf numFmtId="0" fontId="0" fillId="0" borderId="11" xfId="0" applyFont="1" applyFill="1" applyBorder="1"/>
    <xf numFmtId="0" fontId="10" fillId="0" borderId="14" xfId="0" applyFont="1" applyFill="1" applyBorder="1" applyAlignment="1"/>
    <xf numFmtId="0" fontId="0" fillId="0" borderId="14" xfId="0" applyFont="1" applyFill="1" applyBorder="1" applyAlignment="1"/>
    <xf numFmtId="0" fontId="0" fillId="0" borderId="0" xfId="0" applyFont="1" applyFill="1" applyBorder="1" applyAlignment="1"/>
    <xf numFmtId="3" fontId="11" fillId="0" borderId="14" xfId="0" applyNumberFormat="1" applyFont="1" applyFill="1" applyBorder="1" applyAlignment="1"/>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0" fontId="10" fillId="0" borderId="11" xfId="0" applyFont="1" applyFill="1" applyBorder="1" applyAlignment="1">
      <alignment vertical="center" wrapText="1"/>
    </xf>
    <xf numFmtId="0" fontId="0" fillId="0" borderId="1" xfId="0" applyFont="1" applyFill="1" applyBorder="1"/>
    <xf numFmtId="0" fontId="10" fillId="2" borderId="14" xfId="0" applyFont="1" applyFill="1" applyBorder="1" applyAlignment="1"/>
    <xf numFmtId="0" fontId="11" fillId="2" borderId="6" xfId="0" applyFont="1" applyFill="1" applyBorder="1" applyAlignment="1">
      <alignment vertical="center" shrinkToFit="1"/>
    </xf>
    <xf numFmtId="0" fontId="10" fillId="3" borderId="9" xfId="0" applyFont="1" applyFill="1" applyBorder="1" applyAlignment="1">
      <alignment horizontal="center"/>
    </xf>
    <xf numFmtId="0" fontId="10" fillId="2" borderId="15" xfId="0" applyFont="1" applyFill="1" applyBorder="1" applyAlignment="1"/>
    <xf numFmtId="0" fontId="10" fillId="2" borderId="14" xfId="0" applyFont="1" applyFill="1" applyBorder="1"/>
    <xf numFmtId="0" fontId="10" fillId="2" borderId="14" xfId="0" applyFont="1" applyFill="1" applyBorder="1" applyAlignment="1">
      <alignment horizontal="right"/>
    </xf>
    <xf numFmtId="0" fontId="11" fillId="2" borderId="1" xfId="0" applyFont="1" applyFill="1" applyBorder="1" applyAlignment="1">
      <alignment horizontal="left" vertical="center" shrinkToFit="1"/>
    </xf>
    <xf numFmtId="3" fontId="12" fillId="3" borderId="5" xfId="0" applyNumberFormat="1" applyFont="1" applyFill="1" applyBorder="1"/>
    <xf numFmtId="0" fontId="11" fillId="2" borderId="1" xfId="0" applyFont="1" applyFill="1" applyBorder="1" applyAlignment="1">
      <alignment horizontal="left" vertical="center"/>
    </xf>
    <xf numFmtId="0" fontId="10" fillId="3" borderId="10" xfId="0" applyFont="1" applyFill="1" applyBorder="1" applyAlignment="1">
      <alignment vertical="top" wrapText="1"/>
    </xf>
    <xf numFmtId="0" fontId="10" fillId="3" borderId="0" xfId="0" applyFont="1" applyFill="1" applyBorder="1" applyAlignment="1">
      <alignment vertical="top" wrapText="1"/>
    </xf>
    <xf numFmtId="0" fontId="10" fillId="3" borderId="11" xfId="0" applyFont="1" applyFill="1" applyBorder="1" applyAlignment="1">
      <alignment vertical="top" wrapText="1"/>
    </xf>
    <xf numFmtId="0" fontId="11" fillId="2" borderId="15" xfId="0" applyFont="1" applyFill="1" applyBorder="1" applyAlignment="1">
      <alignment vertical="center" shrinkToFit="1"/>
    </xf>
    <xf numFmtId="0" fontId="11" fillId="2" borderId="6" xfId="0" applyFont="1" applyFill="1" applyBorder="1" applyAlignment="1">
      <alignment vertical="center"/>
    </xf>
    <xf numFmtId="0" fontId="11" fillId="0" borderId="13" xfId="0" applyFont="1" applyFill="1" applyBorder="1" applyAlignment="1">
      <alignment vertical="center" shrinkToFit="1"/>
    </xf>
    <xf numFmtId="0" fontId="10" fillId="3" borderId="10" xfId="0" applyFont="1" applyFill="1" applyBorder="1" applyAlignment="1">
      <alignment vertical="top" wrapText="1" shrinkToFit="1"/>
    </xf>
    <xf numFmtId="0" fontId="10" fillId="3" borderId="0" xfId="0" applyFont="1" applyFill="1" applyBorder="1" applyAlignment="1">
      <alignment vertical="top" wrapText="1" shrinkToFit="1"/>
    </xf>
    <xf numFmtId="0" fontId="11" fillId="2" borderId="14" xfId="0" applyFont="1" applyFill="1" applyBorder="1" applyAlignment="1">
      <alignment horizontal="right"/>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1" fillId="3" borderId="1" xfId="0" applyFont="1" applyFill="1" applyBorder="1" applyAlignment="1">
      <alignment horizontal="left" vertical="center" shrinkToFit="1"/>
    </xf>
    <xf numFmtId="0" fontId="10" fillId="3" borderId="15" xfId="0" applyFont="1" applyFill="1" applyBorder="1" applyAlignment="1"/>
    <xf numFmtId="0" fontId="10" fillId="3" borderId="14" xfId="0" applyFont="1" applyFill="1" applyBorder="1" applyAlignment="1"/>
    <xf numFmtId="0" fontId="10" fillId="3" borderId="14" xfId="0" applyFont="1" applyFill="1" applyBorder="1" applyAlignment="1">
      <alignment horizontal="right"/>
    </xf>
    <xf numFmtId="0" fontId="10" fillId="3" borderId="14" xfId="0" applyFont="1" applyFill="1" applyBorder="1"/>
    <xf numFmtId="0" fontId="11" fillId="3" borderId="14" xfId="0" applyFont="1" applyFill="1" applyBorder="1" applyAlignment="1">
      <alignment horizontal="right"/>
    </xf>
    <xf numFmtId="3" fontId="11" fillId="3" borderId="14" xfId="0" applyNumberFormat="1" applyFont="1" applyFill="1" applyBorder="1" applyAlignment="1">
      <alignment horizontal="right"/>
    </xf>
    <xf numFmtId="0" fontId="10" fillId="3" borderId="7" xfId="0" applyFont="1" applyFill="1" applyBorder="1"/>
    <xf numFmtId="0" fontId="11" fillId="3" borderId="6" xfId="0" applyFont="1" applyFill="1" applyBorder="1" applyAlignment="1">
      <alignment vertical="center" shrinkToFit="1"/>
    </xf>
    <xf numFmtId="0" fontId="10" fillId="3" borderId="10" xfId="0" applyFont="1" applyFill="1" applyBorder="1" applyAlignment="1">
      <alignment horizontal="left" shrinkToFit="1"/>
    </xf>
    <xf numFmtId="0" fontId="10" fillId="3" borderId="0" xfId="0" applyFont="1" applyFill="1" applyBorder="1" applyAlignment="1">
      <alignment horizontal="left" shrinkToFit="1"/>
    </xf>
    <xf numFmtId="0" fontId="0" fillId="3" borderId="14" xfId="0" applyFont="1" applyFill="1" applyBorder="1"/>
    <xf numFmtId="0" fontId="10" fillId="3" borderId="14" xfId="0" applyFont="1" applyFill="1" applyBorder="1" applyAlignment="1">
      <alignment horizontal="center"/>
    </xf>
    <xf numFmtId="3" fontId="12" fillId="3" borderId="14" xfId="7" applyNumberFormat="1" applyFont="1" applyFill="1" applyBorder="1" applyAlignment="1">
      <alignment horizontal="right"/>
    </xf>
    <xf numFmtId="0" fontId="10" fillId="3" borderId="15" xfId="0" applyFont="1" applyFill="1" applyBorder="1" applyAlignment="1">
      <alignment horizontal="center"/>
    </xf>
    <xf numFmtId="3" fontId="10" fillId="3" borderId="9" xfId="0" applyNumberFormat="1" applyFont="1" applyFill="1" applyBorder="1" applyAlignment="1">
      <alignment horizontal="center"/>
    </xf>
    <xf numFmtId="0" fontId="10" fillId="3" borderId="10" xfId="0" applyFont="1" applyFill="1" applyBorder="1"/>
    <xf numFmtId="0" fontId="10" fillId="3" borderId="0" xfId="0" applyFont="1" applyFill="1" applyBorder="1" applyAlignment="1">
      <alignment horizontal="center" vertical="top"/>
    </xf>
    <xf numFmtId="0" fontId="0" fillId="3" borderId="0" xfId="0" applyFont="1" applyFill="1" applyBorder="1"/>
    <xf numFmtId="3" fontId="12" fillId="3" borderId="9" xfId="0" applyNumberFormat="1" applyFont="1" applyFill="1" applyBorder="1"/>
    <xf numFmtId="0" fontId="10" fillId="3" borderId="7" xfId="0" applyFont="1" applyFill="1" applyBorder="1" applyAlignment="1">
      <alignment horizontal="center"/>
    </xf>
    <xf numFmtId="3" fontId="12" fillId="3" borderId="7" xfId="0" applyNumberFormat="1" applyFont="1" applyFill="1" applyBorder="1" applyAlignment="1">
      <alignment horizontal="right"/>
    </xf>
    <xf numFmtId="0" fontId="10" fillId="2" borderId="14" xfId="0" applyFont="1" applyFill="1" applyBorder="1" applyAlignment="1">
      <alignment shrinkToFit="1"/>
    </xf>
    <xf numFmtId="0" fontId="10" fillId="3" borderId="14" xfId="0" applyFont="1" applyFill="1" applyBorder="1" applyAlignment="1">
      <alignment shrinkToFit="1"/>
    </xf>
    <xf numFmtId="0" fontId="0" fillId="2" borderId="14" xfId="0" applyFont="1" applyFill="1" applyBorder="1"/>
    <xf numFmtId="3" fontId="12" fillId="3" borderId="6" xfId="0" applyNumberFormat="1" applyFont="1" applyFill="1" applyBorder="1"/>
    <xf numFmtId="0" fontId="10" fillId="2" borderId="2" xfId="0" applyFont="1" applyFill="1" applyBorder="1" applyAlignment="1"/>
    <xf numFmtId="0" fontId="10" fillId="3" borderId="2" xfId="0" applyFont="1" applyFill="1" applyBorder="1" applyAlignment="1"/>
    <xf numFmtId="0" fontId="0" fillId="3" borderId="7" xfId="0" applyFont="1" applyFill="1" applyBorder="1"/>
    <xf numFmtId="0" fontId="0" fillId="3" borderId="6" xfId="0" applyFont="1" applyFill="1" applyBorder="1"/>
    <xf numFmtId="0" fontId="10" fillId="3" borderId="11" xfId="0" applyFont="1" applyFill="1" applyBorder="1" applyAlignment="1">
      <alignment horizontal="center"/>
    </xf>
    <xf numFmtId="0" fontId="10" fillId="3" borderId="10" xfId="0" applyFont="1" applyFill="1" applyBorder="1" applyAlignment="1">
      <alignment horizontal="left" vertical="top" wrapText="1" shrinkToFit="1"/>
    </xf>
    <xf numFmtId="0" fontId="10" fillId="3" borderId="0" xfId="0" applyFont="1" applyFill="1" applyBorder="1" applyAlignment="1">
      <alignment horizontal="left" vertical="top" wrapText="1" shrinkToFit="1"/>
    </xf>
    <xf numFmtId="0" fontId="0" fillId="3" borderId="11" xfId="0" applyFont="1" applyFill="1" applyBorder="1"/>
    <xf numFmtId="0" fontId="10" fillId="3" borderId="6" xfId="0" applyFont="1" applyFill="1" applyBorder="1" applyAlignment="1">
      <alignment horizontal="center"/>
    </xf>
    <xf numFmtId="0" fontId="11" fillId="3" borderId="1" xfId="0" applyFont="1" applyFill="1" applyBorder="1" applyAlignment="1">
      <alignment horizontal="left" vertical="center"/>
    </xf>
    <xf numFmtId="0" fontId="11" fillId="3" borderId="15" xfId="0" applyFont="1" applyFill="1" applyBorder="1" applyAlignment="1">
      <alignment vertical="center" shrinkToFit="1"/>
    </xf>
    <xf numFmtId="0" fontId="14" fillId="3" borderId="14" xfId="0" applyFont="1" applyFill="1" applyBorder="1" applyAlignment="1"/>
    <xf numFmtId="0" fontId="10" fillId="3" borderId="7" xfId="0" applyFont="1" applyFill="1" applyBorder="1" applyAlignment="1"/>
    <xf numFmtId="0" fontId="12" fillId="3" borderId="8" xfId="0" applyFont="1" applyFill="1" applyBorder="1" applyAlignment="1">
      <alignment horizontal="center" vertical="center"/>
    </xf>
    <xf numFmtId="0" fontId="11" fillId="3" borderId="6" xfId="0" applyFont="1" applyFill="1" applyBorder="1" applyAlignment="1">
      <alignment vertical="center"/>
    </xf>
    <xf numFmtId="0" fontId="13" fillId="3" borderId="14" xfId="0" applyFont="1" applyFill="1" applyBorder="1"/>
    <xf numFmtId="0" fontId="10" fillId="3" borderId="7" xfId="0" applyFont="1" applyFill="1" applyBorder="1" applyAlignment="1">
      <alignment horizontal="right"/>
    </xf>
    <xf numFmtId="0" fontId="12" fillId="3" borderId="6" xfId="0" applyFont="1" applyFill="1" applyBorder="1"/>
    <xf numFmtId="3" fontId="12" fillId="3" borderId="14" xfId="0" applyNumberFormat="1" applyFont="1" applyFill="1" applyBorder="1" applyAlignment="1">
      <alignment horizontal="right"/>
    </xf>
    <xf numFmtId="3" fontId="12" fillId="3" borderId="7" xfId="7" applyNumberFormat="1" applyFont="1" applyFill="1" applyBorder="1" applyAlignment="1">
      <alignment horizontal="right"/>
    </xf>
    <xf numFmtId="0" fontId="10" fillId="3" borderId="5" xfId="0" applyFont="1" applyFill="1" applyBorder="1" applyAlignment="1">
      <alignment horizontal="center"/>
    </xf>
    <xf numFmtId="0" fontId="10" fillId="3" borderId="10" xfId="0" applyFont="1" applyFill="1" applyBorder="1" applyAlignment="1">
      <alignment shrinkToFit="1"/>
    </xf>
    <xf numFmtId="0" fontId="10" fillId="3" borderId="0" xfId="0" applyFont="1" applyFill="1" applyBorder="1" applyAlignment="1">
      <alignment shrinkToFit="1"/>
    </xf>
    <xf numFmtId="3" fontId="11" fillId="0" borderId="14" xfId="0" applyNumberFormat="1" applyFont="1" applyFill="1" applyBorder="1" applyAlignment="1">
      <alignment horizontal="right"/>
    </xf>
    <xf numFmtId="0" fontId="11" fillId="0" borderId="14" xfId="0" applyFont="1" applyFill="1" applyBorder="1" applyAlignment="1">
      <alignment horizontal="right"/>
    </xf>
    <xf numFmtId="0" fontId="11" fillId="0" borderId="1" xfId="0" applyFont="1" applyFill="1" applyBorder="1" applyAlignment="1">
      <alignment horizontal="right"/>
    </xf>
    <xf numFmtId="0" fontId="10" fillId="0" borderId="14" xfId="0" applyFont="1" applyFill="1" applyBorder="1" applyAlignment="1"/>
    <xf numFmtId="3" fontId="11" fillId="2" borderId="14" xfId="0" applyNumberFormat="1" applyFont="1" applyFill="1" applyBorder="1"/>
    <xf numFmtId="3" fontId="12" fillId="2" borderId="6" xfId="0" applyNumberFormat="1" applyFont="1" applyFill="1" applyBorder="1"/>
    <xf numFmtId="0" fontId="9" fillId="0" borderId="3" xfId="0" applyFont="1" applyFill="1" applyBorder="1" applyAlignment="1">
      <alignment horizontal="center" vertical="center" wrapText="1"/>
    </xf>
    <xf numFmtId="0" fontId="0" fillId="0" borderId="2" xfId="0" applyFont="1" applyFill="1" applyBorder="1" applyAlignment="1">
      <alignment wrapText="1"/>
    </xf>
    <xf numFmtId="0" fontId="0" fillId="0" borderId="4" xfId="0" applyFont="1" applyFill="1" applyBorder="1" applyAlignment="1">
      <alignment wrapText="1"/>
    </xf>
    <xf numFmtId="0" fontId="0" fillId="0" borderId="10" xfId="0" applyFont="1" applyFill="1" applyBorder="1" applyAlignment="1">
      <alignment wrapText="1"/>
    </xf>
    <xf numFmtId="0" fontId="0" fillId="0" borderId="0" xfId="0" applyFont="1" applyFill="1" applyBorder="1" applyAlignment="1">
      <alignment wrapText="1"/>
    </xf>
    <xf numFmtId="0" fontId="0" fillId="0" borderId="11" xfId="0" applyFont="1" applyFill="1" applyBorder="1" applyAlignment="1">
      <alignment wrapText="1"/>
    </xf>
    <xf numFmtId="0" fontId="0" fillId="0" borderId="12" xfId="0" applyFont="1" applyFill="1" applyBorder="1" applyAlignment="1">
      <alignment wrapText="1"/>
    </xf>
    <xf numFmtId="0" fontId="0" fillId="0" borderId="1" xfId="0" applyFont="1" applyFill="1" applyBorder="1" applyAlignment="1">
      <alignment wrapText="1"/>
    </xf>
    <xf numFmtId="0" fontId="0" fillId="0" borderId="13" xfId="0" applyFont="1" applyFill="1" applyBorder="1" applyAlignment="1">
      <alignment wrapText="1"/>
    </xf>
    <xf numFmtId="0" fontId="12" fillId="0" borderId="3" xfId="0" applyFont="1" applyFill="1" applyBorder="1" applyAlignment="1">
      <alignment horizontal="center" vertical="center" wrapText="1"/>
    </xf>
    <xf numFmtId="0" fontId="12" fillId="0" borderId="2" xfId="0" applyFont="1" applyFill="1" applyBorder="1" applyAlignment="1">
      <alignment wrapText="1"/>
    </xf>
    <xf numFmtId="0" fontId="12" fillId="0" borderId="4" xfId="0" applyFont="1" applyFill="1" applyBorder="1" applyAlignment="1">
      <alignment wrapText="1"/>
    </xf>
    <xf numFmtId="0" fontId="12" fillId="0" borderId="12" xfId="0" applyFont="1" applyFill="1" applyBorder="1" applyAlignment="1">
      <alignment wrapText="1"/>
    </xf>
    <xf numFmtId="0" fontId="12" fillId="0" borderId="1" xfId="0" applyFont="1" applyFill="1" applyBorder="1" applyAlignment="1">
      <alignment wrapText="1"/>
    </xf>
    <xf numFmtId="0" fontId="12" fillId="0" borderId="13" xfId="0" applyFont="1" applyFill="1" applyBorder="1" applyAlignment="1">
      <alignment wrapText="1"/>
    </xf>
    <xf numFmtId="9" fontId="11" fillId="0" borderId="14" xfId="0" applyNumberFormat="1" applyFont="1" applyFill="1" applyBorder="1" applyAlignment="1">
      <alignment horizontal="left"/>
    </xf>
    <xf numFmtId="3" fontId="11" fillId="0" borderId="1" xfId="0" applyNumberFormat="1" applyFont="1" applyFill="1" applyBorder="1" applyAlignment="1">
      <alignment horizontal="right"/>
    </xf>
    <xf numFmtId="0" fontId="10" fillId="0" borderId="3" xfId="0" applyFont="1" applyFill="1" applyBorder="1" applyAlignment="1">
      <alignment vertical="top" wrapText="1"/>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10" fillId="0" borderId="10" xfId="0" applyFont="1" applyFill="1" applyBorder="1" applyAlignment="1">
      <alignment vertical="top" wrapText="1"/>
    </xf>
    <xf numFmtId="0" fontId="10" fillId="0" borderId="0" xfId="0" applyFont="1" applyFill="1" applyBorder="1" applyAlignment="1">
      <alignment vertical="top" wrapText="1"/>
    </xf>
    <xf numFmtId="0" fontId="10" fillId="0" borderId="11" xfId="0" applyFont="1" applyFill="1" applyBorder="1" applyAlignment="1">
      <alignment vertical="top" wrapText="1"/>
    </xf>
    <xf numFmtId="0" fontId="10" fillId="0" borderId="1" xfId="0" applyFont="1" applyFill="1" applyBorder="1" applyAlignment="1">
      <alignment vertical="top" wrapText="1"/>
    </xf>
    <xf numFmtId="0" fontId="10" fillId="0" borderId="13" xfId="0" applyFont="1" applyFill="1" applyBorder="1" applyAlignment="1">
      <alignment vertical="top" wrapText="1"/>
    </xf>
    <xf numFmtId="3" fontId="11" fillId="0" borderId="14" xfId="0" applyNumberFormat="1" applyFont="1" applyFill="1" applyBorder="1" applyAlignment="1">
      <alignment horizontal="right"/>
    </xf>
    <xf numFmtId="0" fontId="0" fillId="0" borderId="2" xfId="0" applyFont="1" applyFill="1" applyBorder="1" applyAlignment="1">
      <alignment vertical="top" wrapText="1"/>
    </xf>
    <xf numFmtId="0" fontId="0" fillId="0" borderId="4" xfId="0" applyFont="1" applyFill="1" applyBorder="1" applyAlignment="1">
      <alignment vertical="top" wrapText="1"/>
    </xf>
    <xf numFmtId="0" fontId="0" fillId="0" borderId="0" xfId="0" applyFont="1" applyFill="1" applyBorder="1" applyAlignment="1">
      <alignment vertical="top" wrapText="1"/>
    </xf>
    <xf numFmtId="0" fontId="0" fillId="0" borderId="11" xfId="0" applyFont="1" applyFill="1" applyBorder="1" applyAlignment="1">
      <alignment vertical="top" wrapText="1"/>
    </xf>
    <xf numFmtId="0" fontId="0" fillId="0" borderId="1" xfId="0" applyFont="1" applyFill="1" applyBorder="1" applyAlignment="1">
      <alignment vertical="top" wrapText="1"/>
    </xf>
    <xf numFmtId="0" fontId="0" fillId="0" borderId="13" xfId="0" applyFont="1" applyFill="1" applyBorder="1" applyAlignment="1">
      <alignment vertical="top" wrapText="1"/>
    </xf>
    <xf numFmtId="0" fontId="11" fillId="0" borderId="14" xfId="0" applyFont="1" applyFill="1" applyBorder="1" applyAlignment="1">
      <alignment horizontal="right"/>
    </xf>
    <xf numFmtId="0" fontId="10" fillId="0" borderId="12" xfId="0" applyFont="1" applyFill="1" applyBorder="1" applyAlignment="1">
      <alignment vertical="top" wrapText="1"/>
    </xf>
    <xf numFmtId="0" fontId="11" fillId="0" borderId="14" xfId="0" applyNumberFormat="1" applyFont="1" applyFill="1" applyBorder="1" applyAlignment="1">
      <alignment horizontal="right"/>
    </xf>
    <xf numFmtId="9" fontId="11" fillId="0" borderId="14" xfId="0" applyNumberFormat="1" applyFont="1" applyFill="1" applyBorder="1" applyAlignment="1">
      <alignment horizontal="center"/>
    </xf>
    <xf numFmtId="0" fontId="10" fillId="0" borderId="15" xfId="0" applyFont="1" applyFill="1" applyBorder="1" applyAlignment="1">
      <alignment shrinkToFit="1"/>
    </xf>
    <xf numFmtId="0" fontId="10" fillId="0" borderId="14" xfId="0" applyFont="1" applyFill="1" applyBorder="1" applyAlignment="1">
      <alignment shrinkToFit="1"/>
    </xf>
    <xf numFmtId="9" fontId="11" fillId="0" borderId="14" xfId="0" applyNumberFormat="1" applyFont="1" applyFill="1" applyBorder="1" applyAlignment="1">
      <alignment horizontal="right"/>
    </xf>
    <xf numFmtId="0" fontId="11" fillId="0" borderId="1" xfId="0" applyFont="1" applyFill="1" applyBorder="1" applyAlignment="1">
      <alignment horizontal="right"/>
    </xf>
    <xf numFmtId="0" fontId="14" fillId="0" borderId="3" xfId="0" applyFont="1" applyFill="1" applyBorder="1" applyAlignment="1">
      <alignment vertical="top" wrapText="1"/>
    </xf>
    <xf numFmtId="0" fontId="14" fillId="0" borderId="2" xfId="0" applyFont="1" applyFill="1" applyBorder="1" applyAlignment="1">
      <alignment vertical="top" wrapText="1"/>
    </xf>
    <xf numFmtId="0" fontId="14" fillId="0" borderId="4" xfId="0" applyFont="1" applyFill="1" applyBorder="1" applyAlignment="1">
      <alignment vertical="top" wrapText="1"/>
    </xf>
    <xf numFmtId="0" fontId="14" fillId="0" borderId="12" xfId="0" applyFont="1" applyFill="1" applyBorder="1" applyAlignment="1">
      <alignment vertical="top" wrapText="1"/>
    </xf>
    <xf numFmtId="0" fontId="14" fillId="0" borderId="1" xfId="0" applyFont="1" applyFill="1" applyBorder="1" applyAlignment="1">
      <alignment vertical="top" wrapText="1"/>
    </xf>
    <xf numFmtId="0" fontId="14" fillId="0" borderId="13" xfId="0" applyFont="1" applyFill="1" applyBorder="1" applyAlignment="1">
      <alignment vertical="top" wrapText="1"/>
    </xf>
    <xf numFmtId="176" fontId="11" fillId="0" borderId="14" xfId="0" applyNumberFormat="1" applyFont="1" applyFill="1" applyBorder="1" applyAlignment="1">
      <alignment horizontal="right" shrinkToFit="1"/>
    </xf>
    <xf numFmtId="0" fontId="10" fillId="0" borderId="3" xfId="0" applyFont="1" applyFill="1" applyBorder="1" applyAlignment="1">
      <alignment horizontal="left" shrinkToFit="1"/>
    </xf>
    <xf numFmtId="0" fontId="10" fillId="0" borderId="2" xfId="0" applyFont="1" applyFill="1" applyBorder="1" applyAlignment="1">
      <alignment horizontal="left" shrinkToFit="1"/>
    </xf>
    <xf numFmtId="0" fontId="10" fillId="0" borderId="4" xfId="0" applyFont="1" applyFill="1" applyBorder="1" applyAlignment="1">
      <alignment horizontal="left" shrinkToFit="1"/>
    </xf>
    <xf numFmtId="0" fontId="10" fillId="0" borderId="3"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3"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1" xfId="0" applyFont="1" applyFill="1" applyBorder="1" applyAlignment="1">
      <alignment horizontal="left" vertical="top" wrapText="1"/>
    </xf>
    <xf numFmtId="177" fontId="11" fillId="0" borderId="0" xfId="0" applyNumberFormat="1" applyFont="1" applyFill="1" applyBorder="1" applyAlignment="1">
      <alignment horizontal="right" wrapText="1"/>
    </xf>
    <xf numFmtId="3" fontId="11" fillId="0" borderId="0" xfId="0" applyNumberFormat="1" applyFont="1" applyFill="1" applyBorder="1" applyAlignment="1">
      <alignment horizontal="right"/>
    </xf>
    <xf numFmtId="3" fontId="11" fillId="0" borderId="2" xfId="0" applyNumberFormat="1" applyFont="1" applyFill="1" applyBorder="1" applyAlignment="1">
      <alignment horizontal="right"/>
    </xf>
    <xf numFmtId="0" fontId="10" fillId="0" borderId="15" xfId="0" applyFont="1" applyFill="1" applyBorder="1" applyAlignment="1">
      <alignment vertical="top" wrapText="1"/>
    </xf>
    <xf numFmtId="0" fontId="10" fillId="0" borderId="14" xfId="0" applyFont="1" applyFill="1" applyBorder="1" applyAlignment="1">
      <alignment vertical="top" wrapText="1"/>
    </xf>
    <xf numFmtId="0" fontId="10" fillId="0" borderId="7" xfId="0" applyFont="1" applyFill="1" applyBorder="1" applyAlignment="1">
      <alignment vertical="top" wrapText="1"/>
    </xf>
    <xf numFmtId="176" fontId="11" fillId="0" borderId="1" xfId="0" applyNumberFormat="1" applyFont="1" applyFill="1" applyBorder="1" applyAlignment="1">
      <alignment horizontal="right" shrinkToFit="1"/>
    </xf>
    <xf numFmtId="0" fontId="13" fillId="0" borderId="2" xfId="0" applyFont="1" applyFill="1" applyBorder="1" applyAlignment="1">
      <alignment vertical="center" wrapText="1"/>
    </xf>
    <xf numFmtId="0" fontId="13" fillId="0" borderId="4" xfId="0" applyFont="1" applyFill="1" applyBorder="1" applyAlignment="1">
      <alignment vertical="center" wrapText="1"/>
    </xf>
    <xf numFmtId="0" fontId="13" fillId="0" borderId="1" xfId="0" applyFont="1" applyFill="1" applyBorder="1" applyAlignment="1">
      <alignment vertical="center" wrapText="1"/>
    </xf>
    <xf numFmtId="0" fontId="13" fillId="0" borderId="13" xfId="0" applyFont="1" applyFill="1" applyBorder="1" applyAlignment="1">
      <alignment vertical="center" wrapText="1"/>
    </xf>
    <xf numFmtId="0" fontId="13" fillId="0" borderId="15" xfId="0" applyFont="1" applyFill="1" applyBorder="1" applyAlignment="1"/>
    <xf numFmtId="0" fontId="13" fillId="0" borderId="14" xfId="0" applyFont="1" applyFill="1" applyBorder="1" applyAlignment="1"/>
    <xf numFmtId="0" fontId="13" fillId="0" borderId="7" xfId="0" applyFont="1" applyFill="1" applyBorder="1" applyAlignment="1"/>
    <xf numFmtId="0" fontId="11" fillId="0" borderId="14" xfId="0" applyNumberFormat="1" applyFont="1" applyFill="1" applyBorder="1" applyAlignment="1"/>
    <xf numFmtId="0" fontId="11" fillId="0" borderId="14" xfId="0" applyFont="1" applyFill="1" applyBorder="1" applyAlignment="1"/>
    <xf numFmtId="0" fontId="11" fillId="0" borderId="0" xfId="0" applyFont="1" applyFill="1" applyBorder="1" applyAlignment="1">
      <alignment horizontal="right"/>
    </xf>
    <xf numFmtId="0" fontId="10" fillId="0" borderId="15" xfId="0" applyFont="1" applyFill="1" applyBorder="1" applyAlignment="1">
      <alignment horizontal="left" vertical="top" shrinkToFit="1"/>
    </xf>
    <xf numFmtId="0" fontId="0" fillId="0" borderId="14" xfId="0" applyFont="1" applyFill="1" applyBorder="1" applyAlignment="1">
      <alignment shrinkToFit="1"/>
    </xf>
    <xf numFmtId="0" fontId="0" fillId="0" borderId="7" xfId="0" applyFont="1" applyFill="1" applyBorder="1" applyAlignment="1">
      <alignment shrinkToFit="1"/>
    </xf>
    <xf numFmtId="0" fontId="11" fillId="0" borderId="14" xfId="0" applyFont="1" applyFill="1" applyBorder="1" applyAlignment="1">
      <alignment horizontal="center"/>
    </xf>
    <xf numFmtId="0" fontId="10" fillId="0" borderId="0" xfId="0" applyFont="1" applyFill="1" applyBorder="1" applyAlignment="1">
      <alignment wrapText="1"/>
    </xf>
    <xf numFmtId="0" fontId="0" fillId="0" borderId="14" xfId="0" applyFont="1" applyFill="1" applyBorder="1" applyAlignment="1">
      <alignment horizontal="left" vertical="top" shrinkToFit="1"/>
    </xf>
    <xf numFmtId="0" fontId="10" fillId="0" borderId="15" xfId="0" applyFont="1" applyFill="1" applyBorder="1" applyAlignment="1"/>
    <xf numFmtId="0" fontId="10" fillId="0" borderId="14" xfId="0" applyFont="1" applyFill="1" applyBorder="1" applyAlignment="1"/>
    <xf numFmtId="0" fontId="0" fillId="0" borderId="14" xfId="0" applyFont="1" applyFill="1" applyBorder="1" applyAlignment="1"/>
    <xf numFmtId="38" fontId="11" fillId="0" borderId="14" xfId="0" applyNumberFormat="1" applyFont="1" applyFill="1" applyBorder="1" applyAlignment="1">
      <alignment horizontal="right" shrinkToFit="1"/>
    </xf>
    <xf numFmtId="0" fontId="10" fillId="0" borderId="3" xfId="0" applyFont="1" applyFill="1" applyBorder="1" applyAlignment="1">
      <alignment vertical="top"/>
    </xf>
    <xf numFmtId="0" fontId="0" fillId="0" borderId="2" xfId="0" applyFont="1" applyFill="1" applyBorder="1" applyAlignment="1">
      <alignment vertical="top"/>
    </xf>
    <xf numFmtId="0" fontId="0" fillId="0" borderId="4" xfId="0" applyFont="1" applyFill="1" applyBorder="1" applyAlignment="1">
      <alignment vertical="top"/>
    </xf>
    <xf numFmtId="0" fontId="0" fillId="0" borderId="10" xfId="0" applyFont="1" applyFill="1" applyBorder="1" applyAlignment="1">
      <alignment vertical="top"/>
    </xf>
    <xf numFmtId="0" fontId="0" fillId="0" borderId="0" xfId="0" applyFont="1" applyFill="1" applyBorder="1" applyAlignment="1">
      <alignment vertical="top"/>
    </xf>
    <xf numFmtId="0" fontId="0" fillId="0" borderId="11" xfId="0" applyFont="1" applyFill="1" applyBorder="1" applyAlignment="1">
      <alignment vertical="top"/>
    </xf>
    <xf numFmtId="0" fontId="0" fillId="0" borderId="2" xfId="0" applyFont="1" applyFill="1" applyBorder="1"/>
    <xf numFmtId="0" fontId="0" fillId="0" borderId="4" xfId="0" applyFont="1" applyFill="1" applyBorder="1"/>
    <xf numFmtId="0" fontId="0" fillId="0" borderId="0" xfId="0" applyFont="1" applyFill="1" applyBorder="1"/>
    <xf numFmtId="0" fontId="0" fillId="0" borderId="11" xfId="0" applyFont="1" applyFill="1" applyBorder="1"/>
    <xf numFmtId="176" fontId="11" fillId="0" borderId="2" xfId="0" applyNumberFormat="1" applyFont="1" applyFill="1" applyBorder="1" applyAlignment="1">
      <alignment horizontal="right" shrinkToFit="1"/>
    </xf>
    <xf numFmtId="0" fontId="0" fillId="0" borderId="12" xfId="0" applyFont="1" applyFill="1" applyBorder="1" applyAlignment="1">
      <alignment vertical="top" wrapText="1"/>
    </xf>
    <xf numFmtId="0" fontId="0" fillId="0" borderId="12" xfId="0" applyFont="1" applyFill="1" applyBorder="1" applyAlignment="1">
      <alignment vertical="top"/>
    </xf>
    <xf numFmtId="0" fontId="0" fillId="0" borderId="1" xfId="0" applyFont="1" applyFill="1" applyBorder="1" applyAlignment="1">
      <alignment vertical="top"/>
    </xf>
    <xf numFmtId="0" fontId="0" fillId="0" borderId="13" xfId="0" applyFont="1" applyFill="1" applyBorder="1" applyAlignment="1">
      <alignment vertical="top"/>
    </xf>
    <xf numFmtId="0" fontId="0" fillId="0" borderId="10" xfId="0" applyFont="1" applyFill="1" applyBorder="1" applyAlignment="1">
      <alignment vertical="top" wrapText="1"/>
    </xf>
    <xf numFmtId="0" fontId="13" fillId="0" borderId="2" xfId="0" applyFont="1" applyFill="1" applyBorder="1" applyAlignment="1">
      <alignment vertical="top" wrapText="1"/>
    </xf>
    <xf numFmtId="0" fontId="13" fillId="0" borderId="4" xfId="0" applyFont="1" applyFill="1" applyBorder="1" applyAlignment="1">
      <alignment vertical="top" wrapText="1"/>
    </xf>
    <xf numFmtId="0" fontId="13" fillId="0" borderId="1" xfId="0" applyFont="1" applyFill="1" applyBorder="1" applyAlignment="1">
      <alignment vertical="top" wrapText="1"/>
    </xf>
    <xf numFmtId="0" fontId="13" fillId="0" borderId="13" xfId="0" applyFont="1" applyFill="1" applyBorder="1" applyAlignment="1">
      <alignment vertical="top" wrapText="1"/>
    </xf>
    <xf numFmtId="0" fontId="10" fillId="0" borderId="1" xfId="0" applyFont="1" applyFill="1" applyBorder="1" applyAlignment="1">
      <alignment shrinkToFit="1"/>
    </xf>
    <xf numFmtId="9" fontId="11" fillId="0" borderId="14" xfId="0" applyNumberFormat="1" applyFont="1" applyFill="1" applyBorder="1" applyAlignment="1">
      <alignment horizontal="left" wrapText="1"/>
    </xf>
    <xf numFmtId="9" fontId="11" fillId="0" borderId="7" xfId="0" applyNumberFormat="1" applyFont="1" applyFill="1" applyBorder="1" applyAlignment="1">
      <alignment horizontal="left" wrapText="1"/>
    </xf>
    <xf numFmtId="9" fontId="11" fillId="0" borderId="2" xfId="0" applyNumberFormat="1" applyFont="1" applyFill="1" applyBorder="1" applyAlignment="1">
      <alignment horizontal="left" wrapText="1"/>
    </xf>
    <xf numFmtId="0" fontId="11" fillId="0" borderId="3" xfId="0" applyFont="1" applyFill="1" applyBorder="1" applyAlignment="1">
      <alignment vertical="top" wrapText="1"/>
    </xf>
    <xf numFmtId="0" fontId="11" fillId="0" borderId="2" xfId="0" applyFont="1" applyFill="1" applyBorder="1" applyAlignment="1">
      <alignment vertical="top" wrapText="1"/>
    </xf>
    <xf numFmtId="0" fontId="11" fillId="0" borderId="4" xfId="0" applyFont="1" applyFill="1" applyBorder="1" applyAlignment="1">
      <alignment vertical="top" wrapText="1"/>
    </xf>
    <xf numFmtId="0" fontId="11" fillId="0" borderId="10" xfId="0" applyFont="1" applyFill="1" applyBorder="1" applyAlignment="1">
      <alignment vertical="top" wrapText="1"/>
    </xf>
    <xf numFmtId="0" fontId="11" fillId="0" borderId="0" xfId="0" applyFont="1" applyFill="1" applyBorder="1" applyAlignment="1">
      <alignment vertical="top" wrapText="1"/>
    </xf>
    <xf numFmtId="0" fontId="11" fillId="0" borderId="11" xfId="0" applyFont="1" applyFill="1" applyBorder="1" applyAlignment="1">
      <alignment vertical="top" wrapText="1"/>
    </xf>
    <xf numFmtId="9" fontId="11" fillId="0" borderId="0" xfId="2" applyNumberFormat="1" applyFont="1" applyFill="1" applyBorder="1" applyAlignment="1"/>
    <xf numFmtId="177" fontId="0" fillId="0" borderId="0" xfId="0" applyNumberFormat="1" applyFont="1" applyFill="1" applyBorder="1" applyAlignment="1">
      <alignment wrapText="1"/>
    </xf>
    <xf numFmtId="3" fontId="11" fillId="0" borderId="10" xfId="0" applyNumberFormat="1" applyFont="1" applyFill="1" applyBorder="1" applyAlignment="1">
      <alignment horizontal="right"/>
    </xf>
    <xf numFmtId="0" fontId="0" fillId="0" borderId="0" xfId="0" applyFont="1" applyFill="1" applyBorder="1" applyAlignment="1"/>
    <xf numFmtId="0" fontId="11" fillId="0" borderId="10" xfId="0" applyFont="1" applyFill="1" applyBorder="1" applyAlignment="1">
      <alignment vertical="top" shrinkToFit="1"/>
    </xf>
    <xf numFmtId="0" fontId="11" fillId="0" borderId="0" xfId="0" applyFont="1" applyFill="1" applyBorder="1" applyAlignment="1">
      <alignment vertical="top" shrinkToFit="1"/>
    </xf>
    <xf numFmtId="0" fontId="11" fillId="0" borderId="11" xfId="0" applyFont="1" applyFill="1" applyBorder="1" applyAlignment="1">
      <alignment vertical="top" shrinkToFit="1"/>
    </xf>
    <xf numFmtId="0" fontId="10" fillId="0" borderId="3" xfId="2" applyFont="1" applyFill="1" applyBorder="1" applyAlignment="1">
      <alignment horizontal="left" vertical="top" wrapText="1"/>
    </xf>
    <xf numFmtId="0" fontId="10" fillId="0" borderId="2" xfId="2" applyFont="1" applyFill="1" applyBorder="1" applyAlignment="1">
      <alignment horizontal="left" vertical="top" wrapText="1"/>
    </xf>
    <xf numFmtId="0" fontId="10" fillId="0" borderId="4" xfId="2" applyFont="1" applyFill="1" applyBorder="1" applyAlignment="1">
      <alignment horizontal="left" vertical="top" wrapText="1"/>
    </xf>
    <xf numFmtId="0" fontId="10" fillId="0" borderId="10" xfId="2" applyFont="1" applyFill="1" applyBorder="1" applyAlignment="1">
      <alignment horizontal="left" vertical="top" wrapText="1"/>
    </xf>
    <xf numFmtId="0" fontId="10" fillId="0" borderId="0" xfId="2" applyFont="1" applyFill="1" applyBorder="1" applyAlignment="1">
      <alignment horizontal="left" vertical="top" wrapText="1"/>
    </xf>
    <xf numFmtId="0" fontId="10" fillId="0" borderId="11" xfId="2" applyFont="1" applyFill="1" applyBorder="1" applyAlignment="1">
      <alignment horizontal="left" vertical="top" wrapText="1"/>
    </xf>
    <xf numFmtId="0" fontId="10" fillId="0" borderId="12" xfId="2" applyFont="1" applyFill="1" applyBorder="1" applyAlignment="1">
      <alignment horizontal="left" vertical="top" wrapText="1"/>
    </xf>
    <xf numFmtId="0" fontId="10" fillId="0" borderId="1" xfId="2" applyFont="1" applyFill="1" applyBorder="1" applyAlignment="1">
      <alignment horizontal="left" vertical="top" wrapText="1"/>
    </xf>
    <xf numFmtId="0" fontId="10" fillId="0" borderId="13" xfId="2" applyFont="1" applyFill="1" applyBorder="1" applyAlignment="1">
      <alignment horizontal="left" vertical="top" wrapText="1"/>
    </xf>
    <xf numFmtId="0" fontId="11" fillId="0" borderId="2" xfId="0" applyFont="1" applyFill="1" applyBorder="1" applyAlignment="1">
      <alignment horizontal="right"/>
    </xf>
    <xf numFmtId="0" fontId="11" fillId="0" borderId="14" xfId="8" applyFont="1" applyFill="1" applyBorder="1" applyAlignment="1">
      <alignment horizontal="right"/>
    </xf>
    <xf numFmtId="0" fontId="10" fillId="0" borderId="3" xfId="0" applyFont="1" applyFill="1" applyBorder="1" applyAlignment="1">
      <alignment vertical="top" shrinkToFit="1"/>
    </xf>
    <xf numFmtId="0" fontId="0" fillId="0" borderId="2" xfId="0" applyFont="1" applyFill="1" applyBorder="1" applyAlignment="1">
      <alignment vertical="top" shrinkToFit="1"/>
    </xf>
    <xf numFmtId="0" fontId="0" fillId="0" borderId="4" xfId="0" applyFont="1" applyFill="1" applyBorder="1" applyAlignment="1">
      <alignment vertical="top" shrinkToFit="1"/>
    </xf>
    <xf numFmtId="9" fontId="11" fillId="0" borderId="14" xfId="8" applyNumberFormat="1" applyFont="1" applyFill="1" applyBorder="1" applyAlignment="1">
      <alignment horizontal="right"/>
    </xf>
    <xf numFmtId="9" fontId="11" fillId="0" borderId="10" xfId="2" applyNumberFormat="1" applyFont="1" applyFill="1" applyBorder="1" applyAlignment="1"/>
    <xf numFmtId="9" fontId="10" fillId="0" borderId="3" xfId="0" applyNumberFormat="1" applyFont="1" applyFill="1" applyBorder="1" applyAlignment="1">
      <alignment vertical="top" wrapText="1"/>
    </xf>
    <xf numFmtId="9" fontId="10" fillId="0" borderId="2" xfId="0" applyNumberFormat="1" applyFont="1" applyFill="1" applyBorder="1" applyAlignment="1">
      <alignment vertical="top" wrapText="1"/>
    </xf>
    <xf numFmtId="9" fontId="10" fillId="0" borderId="4" xfId="0" applyNumberFormat="1" applyFont="1" applyFill="1" applyBorder="1" applyAlignment="1">
      <alignment vertical="top" wrapText="1"/>
    </xf>
    <xf numFmtId="9" fontId="10" fillId="0" borderId="12" xfId="0" applyNumberFormat="1" applyFont="1" applyFill="1" applyBorder="1" applyAlignment="1">
      <alignment vertical="top" wrapText="1"/>
    </xf>
    <xf numFmtId="9" fontId="10" fillId="0" borderId="1" xfId="0" applyNumberFormat="1" applyFont="1" applyFill="1" applyBorder="1" applyAlignment="1">
      <alignment vertical="top" wrapText="1"/>
    </xf>
    <xf numFmtId="9" fontId="10" fillId="0" borderId="13" xfId="0" applyNumberFormat="1" applyFont="1" applyFill="1" applyBorder="1" applyAlignment="1">
      <alignment vertical="top" wrapText="1"/>
    </xf>
    <xf numFmtId="0" fontId="10" fillId="0" borderId="3" xfId="0" applyFont="1" applyFill="1" applyBorder="1" applyAlignment="1">
      <alignment vertical="top" wrapText="1" shrinkToFit="1"/>
    </xf>
    <xf numFmtId="0" fontId="10" fillId="0" borderId="2" xfId="0" applyFont="1" applyFill="1" applyBorder="1" applyAlignment="1">
      <alignment vertical="top" wrapText="1" shrinkToFit="1"/>
    </xf>
    <xf numFmtId="0" fontId="10" fillId="0" borderId="4" xfId="0" applyFont="1" applyFill="1" applyBorder="1" applyAlignment="1">
      <alignment vertical="top" wrapText="1" shrinkToFit="1"/>
    </xf>
    <xf numFmtId="0" fontId="10" fillId="0" borderId="10" xfId="0" applyFont="1" applyFill="1" applyBorder="1" applyAlignment="1">
      <alignment vertical="top" wrapText="1" shrinkToFit="1"/>
    </xf>
    <xf numFmtId="0" fontId="10" fillId="0" borderId="0" xfId="0" applyFont="1" applyFill="1" applyBorder="1" applyAlignment="1">
      <alignment vertical="top" wrapText="1" shrinkToFit="1"/>
    </xf>
    <xf numFmtId="0" fontId="10" fillId="0" borderId="11" xfId="0" applyFont="1" applyFill="1" applyBorder="1" applyAlignment="1">
      <alignment vertical="top" wrapText="1" shrinkToFit="1"/>
    </xf>
    <xf numFmtId="0" fontId="10" fillId="0" borderId="5" xfId="0" applyFont="1" applyFill="1" applyBorder="1" applyAlignment="1">
      <alignment horizontal="center" vertical="top" textRotation="255" wrapText="1"/>
    </xf>
    <xf numFmtId="0" fontId="10" fillId="0" borderId="9" xfId="0" applyFont="1" applyFill="1" applyBorder="1" applyAlignment="1">
      <alignment horizontal="center" vertical="top" textRotation="255" wrapText="1"/>
    </xf>
    <xf numFmtId="0" fontId="10" fillId="0" borderId="8" xfId="0" applyFont="1" applyFill="1" applyBorder="1" applyAlignment="1">
      <alignment horizontal="center" vertical="top" textRotation="255" wrapText="1"/>
    </xf>
    <xf numFmtId="9" fontId="10" fillId="0" borderId="2" xfId="0" applyNumberFormat="1" applyFont="1" applyFill="1" applyBorder="1" applyAlignment="1">
      <alignment wrapText="1"/>
    </xf>
    <xf numFmtId="9" fontId="10" fillId="0" borderId="4" xfId="0" applyNumberFormat="1" applyFont="1" applyFill="1" applyBorder="1" applyAlignment="1">
      <alignment wrapText="1"/>
    </xf>
    <xf numFmtId="9" fontId="10" fillId="0" borderId="0" xfId="0" applyNumberFormat="1" applyFont="1" applyFill="1" applyBorder="1" applyAlignment="1">
      <alignment wrapText="1"/>
    </xf>
    <xf numFmtId="9" fontId="10" fillId="0" borderId="11" xfId="0" applyNumberFormat="1" applyFont="1" applyFill="1" applyBorder="1" applyAlignment="1">
      <alignment wrapText="1"/>
    </xf>
    <xf numFmtId="9" fontId="10" fillId="0" borderId="3" xfId="0" applyNumberFormat="1" applyFont="1" applyFill="1" applyBorder="1" applyAlignment="1">
      <alignment wrapText="1"/>
    </xf>
    <xf numFmtId="9" fontId="10" fillId="0" borderId="10" xfId="0" applyNumberFormat="1" applyFont="1" applyFill="1" applyBorder="1" applyAlignment="1">
      <alignment wrapText="1"/>
    </xf>
    <xf numFmtId="0" fontId="11" fillId="0" borderId="7" xfId="0" applyFont="1" applyFill="1" applyBorder="1" applyAlignment="1">
      <alignment wrapText="1"/>
    </xf>
    <xf numFmtId="3" fontId="11" fillId="0" borderId="14" xfId="0" applyNumberFormat="1" applyFont="1" applyFill="1" applyBorder="1" applyAlignment="1">
      <alignment horizontal="right" wrapText="1"/>
    </xf>
    <xf numFmtId="0" fontId="11" fillId="0" borderId="14" xfId="0" applyFont="1" applyFill="1" applyBorder="1" applyAlignment="1">
      <alignment wrapText="1"/>
    </xf>
    <xf numFmtId="0" fontId="10" fillId="0" borderId="3" xfId="2" applyFont="1" applyFill="1" applyBorder="1" applyAlignment="1">
      <alignment vertical="top" wrapText="1"/>
    </xf>
    <xf numFmtId="0" fontId="10" fillId="0" borderId="2" xfId="2" applyFont="1" applyFill="1" applyBorder="1" applyAlignment="1">
      <alignment vertical="top" wrapText="1"/>
    </xf>
    <xf numFmtId="0" fontId="10" fillId="0" borderId="4" xfId="2" applyFont="1" applyFill="1" applyBorder="1" applyAlignment="1">
      <alignment vertical="top" wrapText="1"/>
    </xf>
    <xf numFmtId="0" fontId="10" fillId="0" borderId="10" xfId="2" applyFont="1" applyFill="1" applyBorder="1" applyAlignment="1">
      <alignment vertical="top" wrapText="1"/>
    </xf>
    <xf numFmtId="0" fontId="10" fillId="0" borderId="0" xfId="2" applyFont="1" applyFill="1" applyBorder="1" applyAlignment="1">
      <alignment vertical="top" wrapText="1"/>
    </xf>
    <xf numFmtId="0" fontId="10" fillId="0" borderId="11" xfId="2" applyFont="1" applyFill="1" applyBorder="1" applyAlignment="1">
      <alignment vertical="top" wrapText="1"/>
    </xf>
    <xf numFmtId="3" fontId="10" fillId="0" borderId="0" xfId="0" applyNumberFormat="1" applyFont="1" applyFill="1" applyBorder="1" applyAlignment="1">
      <alignment horizontal="left" wrapText="1"/>
    </xf>
    <xf numFmtId="3" fontId="10" fillId="0" borderId="11" xfId="0" applyNumberFormat="1" applyFont="1" applyFill="1" applyBorder="1" applyAlignment="1">
      <alignment horizontal="left" wrapText="1"/>
    </xf>
    <xf numFmtId="9" fontId="11" fillId="0" borderId="1" xfId="0" applyNumberFormat="1" applyFont="1" applyFill="1" applyBorder="1" applyAlignment="1">
      <alignment horizontal="left" wrapText="1"/>
    </xf>
    <xf numFmtId="3" fontId="10" fillId="0" borderId="10" xfId="0" applyNumberFormat="1" applyFont="1" applyFill="1" applyBorder="1" applyAlignment="1">
      <alignment horizontal="left" wrapText="1"/>
    </xf>
    <xf numFmtId="3" fontId="11" fillId="0" borderId="2" xfId="0" applyNumberFormat="1" applyFont="1" applyFill="1" applyBorder="1" applyAlignment="1">
      <alignment horizontal="right" wrapText="1"/>
    </xf>
    <xf numFmtId="3" fontId="10" fillId="0" borderId="14" xfId="0" applyNumberFormat="1" applyFont="1" applyFill="1" applyBorder="1" applyAlignment="1"/>
    <xf numFmtId="0" fontId="10" fillId="0" borderId="3" xfId="0" applyFont="1" applyFill="1" applyBorder="1" applyAlignment="1">
      <alignment horizontal="center" vertical="top" textRotation="255" wrapText="1"/>
    </xf>
    <xf numFmtId="0" fontId="10" fillId="0" borderId="2" xfId="0" applyFont="1" applyFill="1" applyBorder="1" applyAlignment="1">
      <alignment horizontal="center" vertical="top" textRotation="255" wrapText="1"/>
    </xf>
    <xf numFmtId="0" fontId="10" fillId="0" borderId="4" xfId="0" applyFont="1" applyFill="1" applyBorder="1" applyAlignment="1">
      <alignment horizontal="center" vertical="top" textRotation="255" wrapText="1"/>
    </xf>
    <xf numFmtId="0" fontId="10" fillId="0" borderId="10" xfId="0" applyFont="1" applyFill="1" applyBorder="1" applyAlignment="1">
      <alignment horizontal="center" vertical="top" textRotation="255" wrapText="1"/>
    </xf>
    <xf numFmtId="0" fontId="10" fillId="0" borderId="0" xfId="0" applyFont="1" applyFill="1" applyBorder="1" applyAlignment="1">
      <alignment horizontal="center" vertical="top" textRotation="255" wrapText="1"/>
    </xf>
    <xf numFmtId="0" fontId="10" fillId="0" borderId="11" xfId="0" applyFont="1" applyFill="1" applyBorder="1" applyAlignment="1">
      <alignment horizontal="center" vertical="top" textRotation="255" wrapText="1"/>
    </xf>
    <xf numFmtId="0" fontId="10" fillId="0" borderId="12" xfId="0" applyFont="1" applyFill="1" applyBorder="1" applyAlignment="1">
      <alignment horizontal="center" vertical="top" textRotation="255" wrapText="1"/>
    </xf>
    <xf numFmtId="0" fontId="10" fillId="0" borderId="1" xfId="0" applyFont="1" applyFill="1" applyBorder="1" applyAlignment="1">
      <alignment horizontal="center" vertical="top" textRotation="255" wrapText="1"/>
    </xf>
    <xf numFmtId="0" fontId="10" fillId="0" borderId="13" xfId="0" applyFont="1" applyFill="1" applyBorder="1" applyAlignment="1">
      <alignment horizontal="center" vertical="top" textRotation="255" wrapText="1"/>
    </xf>
    <xf numFmtId="3" fontId="10" fillId="0" borderId="0" xfId="0" applyNumberFormat="1" applyFont="1" applyFill="1" applyBorder="1" applyAlignment="1">
      <alignment horizontal="center" vertical="top" wrapText="1"/>
    </xf>
    <xf numFmtId="3" fontId="10" fillId="0" borderId="11" xfId="0" applyNumberFormat="1" applyFont="1" applyFill="1" applyBorder="1" applyAlignment="1">
      <alignment horizontal="center" vertical="top" wrapText="1"/>
    </xf>
    <xf numFmtId="0" fontId="10" fillId="0" borderId="7" xfId="0" applyFont="1" applyFill="1" applyBorder="1" applyAlignment="1">
      <alignment shrinkToFit="1"/>
    </xf>
    <xf numFmtId="0" fontId="10" fillId="0" borderId="0" xfId="0" applyFont="1" applyFill="1" applyBorder="1" applyAlignment="1">
      <alignment horizontal="center" vertical="top" wrapText="1"/>
    </xf>
    <xf numFmtId="0" fontId="10" fillId="0" borderId="5" xfId="0" applyNumberFormat="1" applyFont="1" applyFill="1" applyBorder="1" applyAlignment="1">
      <alignment horizontal="center" vertical="top" textRotation="255"/>
    </xf>
    <xf numFmtId="0" fontId="10" fillId="0" borderId="9" xfId="0" applyNumberFormat="1" applyFont="1" applyFill="1" applyBorder="1" applyAlignment="1">
      <alignment horizontal="center" vertical="top" textRotation="255"/>
    </xf>
    <xf numFmtId="0" fontId="10" fillId="0" borderId="3" xfId="8" applyFont="1" applyFill="1" applyBorder="1" applyAlignment="1">
      <alignment vertical="top" wrapText="1"/>
    </xf>
    <xf numFmtId="0" fontId="10" fillId="0" borderId="2" xfId="8" applyFont="1" applyFill="1" applyBorder="1" applyAlignment="1">
      <alignment vertical="top" wrapText="1"/>
    </xf>
    <xf numFmtId="0" fontId="10" fillId="0" borderId="4" xfId="8" applyFont="1" applyFill="1" applyBorder="1" applyAlignment="1">
      <alignment vertical="top" wrapText="1"/>
    </xf>
    <xf numFmtId="0" fontId="10" fillId="0" borderId="10" xfId="8" applyFont="1" applyFill="1" applyBorder="1" applyAlignment="1">
      <alignment vertical="top" wrapText="1"/>
    </xf>
    <xf numFmtId="0" fontId="10" fillId="0" borderId="0" xfId="8" applyFont="1" applyFill="1" applyBorder="1" applyAlignment="1">
      <alignment vertical="top" wrapText="1"/>
    </xf>
    <xf numFmtId="0" fontId="10" fillId="0" borderId="11" xfId="8" applyFont="1" applyFill="1" applyBorder="1" applyAlignment="1">
      <alignment vertical="top" wrapText="1"/>
    </xf>
    <xf numFmtId="3" fontId="11" fillId="0" borderId="14" xfId="0" applyNumberFormat="1" applyFont="1" applyFill="1" applyBorder="1" applyAlignment="1"/>
    <xf numFmtId="0" fontId="10" fillId="0" borderId="3" xfId="0" applyNumberFormat="1" applyFont="1" applyFill="1" applyBorder="1" applyAlignment="1">
      <alignment horizontal="center" vertical="top" textRotation="255"/>
    </xf>
    <xf numFmtId="0" fontId="10" fillId="0" borderId="10" xfId="0" applyNumberFormat="1" applyFont="1" applyFill="1" applyBorder="1" applyAlignment="1">
      <alignment horizontal="center" vertical="top" textRotation="255"/>
    </xf>
    <xf numFmtId="0" fontId="10" fillId="0" borderId="3" xfId="0" applyFont="1" applyFill="1" applyBorder="1" applyAlignment="1">
      <alignment horizontal="left" vertical="top" shrinkToFit="1"/>
    </xf>
    <xf numFmtId="0" fontId="0" fillId="0" borderId="2" xfId="0" applyFont="1" applyFill="1" applyBorder="1" applyAlignment="1">
      <alignment shrinkToFit="1"/>
    </xf>
    <xf numFmtId="0" fontId="0" fillId="0" borderId="4" xfId="0" applyFont="1" applyFill="1" applyBorder="1" applyAlignment="1">
      <alignment shrinkToFit="1"/>
    </xf>
    <xf numFmtId="0" fontId="10" fillId="0" borderId="3" xfId="0" applyFont="1" applyFill="1" applyBorder="1" applyAlignment="1">
      <alignment horizontal="left" vertical="top" wrapText="1" shrinkToFit="1"/>
    </xf>
    <xf numFmtId="0" fontId="10" fillId="0" borderId="2" xfId="0" applyFont="1" applyFill="1" applyBorder="1" applyAlignment="1">
      <alignment horizontal="left" vertical="top" wrapText="1" shrinkToFit="1"/>
    </xf>
    <xf numFmtId="0" fontId="10" fillId="0" borderId="10" xfId="0" applyFont="1" applyFill="1" applyBorder="1" applyAlignment="1">
      <alignment horizontal="left" vertical="top" wrapText="1" shrinkToFit="1"/>
    </xf>
    <xf numFmtId="0" fontId="10" fillId="0" borderId="0" xfId="0" applyFont="1" applyFill="1" applyBorder="1" applyAlignment="1">
      <alignment horizontal="left" vertical="top" wrapText="1" shrinkToFit="1"/>
    </xf>
    <xf numFmtId="0" fontId="10" fillId="0" borderId="2" xfId="0" applyFont="1" applyFill="1" applyBorder="1" applyAlignment="1">
      <alignment shrinkToFit="1"/>
    </xf>
    <xf numFmtId="0" fontId="10" fillId="0" borderId="4" xfId="0" applyFont="1" applyFill="1" applyBorder="1" applyAlignment="1">
      <alignment shrinkToFit="1"/>
    </xf>
    <xf numFmtId="0" fontId="10" fillId="0" borderId="12" xfId="0" applyNumberFormat="1" applyFont="1" applyFill="1" applyBorder="1" applyAlignment="1">
      <alignment horizontal="center" vertical="top" textRotation="255"/>
    </xf>
    <xf numFmtId="0" fontId="10" fillId="0" borderId="8" xfId="0" applyNumberFormat="1" applyFont="1" applyFill="1" applyBorder="1" applyAlignment="1">
      <alignment horizontal="center" vertical="top" textRotation="255"/>
    </xf>
    <xf numFmtId="0" fontId="0" fillId="0" borderId="9" xfId="0" applyFont="1" applyFill="1" applyBorder="1" applyAlignment="1">
      <alignment horizontal="center" vertical="top" textRotation="255"/>
    </xf>
    <xf numFmtId="0" fontId="0" fillId="0" borderId="8" xfId="0" applyFont="1" applyFill="1" applyBorder="1" applyAlignment="1">
      <alignment horizontal="center" vertical="top" textRotation="255"/>
    </xf>
    <xf numFmtId="0" fontId="0" fillId="0" borderId="14" xfId="0" applyFont="1" applyFill="1" applyBorder="1" applyAlignment="1">
      <alignment horizontal="right"/>
    </xf>
    <xf numFmtId="9" fontId="11" fillId="0" borderId="0" xfId="0" applyNumberFormat="1" applyFont="1" applyFill="1" applyBorder="1" applyAlignment="1">
      <alignment horizontal="left"/>
    </xf>
    <xf numFmtId="0" fontId="11" fillId="0" borderId="0" xfId="0" applyFont="1" applyFill="1" applyBorder="1" applyAlignment="1">
      <alignment horizontal="left"/>
    </xf>
    <xf numFmtId="9" fontId="11" fillId="0" borderId="0" xfId="0" applyNumberFormat="1" applyFont="1" applyFill="1" applyBorder="1" applyAlignment="1">
      <alignment horizontal="center"/>
    </xf>
    <xf numFmtId="9" fontId="11" fillId="0" borderId="11" xfId="0" applyNumberFormat="1" applyFont="1" applyFill="1" applyBorder="1" applyAlignment="1">
      <alignment horizontal="center"/>
    </xf>
    <xf numFmtId="3" fontId="11" fillId="0" borderId="14" xfId="0" applyNumberFormat="1" applyFont="1" applyFill="1" applyBorder="1" applyAlignment="1">
      <alignment horizontal="center"/>
    </xf>
    <xf numFmtId="0" fontId="11" fillId="0" borderId="10" xfId="0" applyFont="1" applyFill="1" applyBorder="1" applyAlignment="1">
      <alignment horizontal="center" vertical="top" wrapText="1"/>
    </xf>
    <xf numFmtId="0" fontId="11" fillId="0" borderId="0" xfId="0" applyFont="1" applyFill="1" applyBorder="1" applyAlignment="1">
      <alignment horizontal="center" vertical="top" wrapText="1"/>
    </xf>
    <xf numFmtId="0" fontId="11" fillId="0" borderId="11" xfId="0" applyFont="1" applyFill="1" applyBorder="1" applyAlignment="1">
      <alignment horizontal="center" vertical="top" wrapText="1"/>
    </xf>
    <xf numFmtId="0" fontId="0" fillId="0" borderId="10" xfId="0" applyFont="1" applyFill="1" applyBorder="1"/>
    <xf numFmtId="0" fontId="10" fillId="0" borderId="15" xfId="0" applyFont="1" applyFill="1" applyBorder="1" applyAlignment="1">
      <alignment vertical="center"/>
    </xf>
    <xf numFmtId="0" fontId="10" fillId="0" borderId="14" xfId="0" applyFont="1" applyFill="1" applyBorder="1" applyAlignment="1">
      <alignment vertical="center"/>
    </xf>
    <xf numFmtId="0" fontId="11" fillId="0" borderId="1" xfId="0" applyNumberFormat="1" applyFont="1" applyFill="1" applyBorder="1" applyAlignment="1">
      <alignment horizontal="left"/>
    </xf>
    <xf numFmtId="0" fontId="11" fillId="0" borderId="1" xfId="0" applyNumberFormat="1" applyFont="1" applyFill="1" applyBorder="1" applyAlignment="1">
      <alignment horizontal="right"/>
    </xf>
    <xf numFmtId="0" fontId="10" fillId="0" borderId="15" xfId="0" applyFont="1" applyFill="1" applyBorder="1" applyAlignment="1">
      <alignment vertical="center" shrinkToFit="1"/>
    </xf>
    <xf numFmtId="0" fontId="10" fillId="0" borderId="14" xfId="0" applyFont="1" applyFill="1" applyBorder="1" applyAlignment="1">
      <alignment vertical="center" shrinkToFit="1"/>
    </xf>
    <xf numFmtId="0" fontId="11" fillId="0" borderId="14" xfId="0" applyNumberFormat="1" applyFont="1" applyFill="1" applyBorder="1" applyAlignment="1">
      <alignment horizontal="left"/>
    </xf>
    <xf numFmtId="0" fontId="10" fillId="0" borderId="3" xfId="0" applyFont="1" applyFill="1" applyBorder="1" applyAlignment="1">
      <alignment shrinkToFit="1"/>
    </xf>
    <xf numFmtId="0" fontId="10" fillId="0" borderId="3" xfId="0" applyFont="1" applyFill="1" applyBorder="1" applyAlignment="1">
      <alignment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10" fillId="0" borderId="12" xfId="0" applyFont="1" applyFill="1" applyBorder="1" applyAlignment="1">
      <alignment vertical="center" wrapText="1"/>
    </xf>
    <xf numFmtId="0" fontId="10" fillId="0" borderId="1" xfId="0" applyFont="1" applyFill="1" applyBorder="1" applyAlignment="1">
      <alignment vertical="center" wrapText="1"/>
    </xf>
    <xf numFmtId="0" fontId="10" fillId="0" borderId="13" xfId="0" applyFont="1" applyFill="1" applyBorder="1" applyAlignment="1">
      <alignment vertical="center" wrapText="1"/>
    </xf>
    <xf numFmtId="9" fontId="11" fillId="0" borderId="1" xfId="0" applyNumberFormat="1" applyFont="1" applyFill="1" applyBorder="1" applyAlignment="1">
      <alignment horizontal="left"/>
    </xf>
    <xf numFmtId="0" fontId="11" fillId="0" borderId="1" xfId="0" applyFont="1" applyFill="1" applyBorder="1" applyAlignment="1">
      <alignment horizontal="left"/>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1" fillId="0" borderId="11" xfId="0" applyFont="1" applyFill="1" applyBorder="1" applyAlignment="1">
      <alignment horizontal="left"/>
    </xf>
    <xf numFmtId="0" fontId="0" fillId="0" borderId="0"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1" fillId="0" borderId="7" xfId="0" applyFont="1" applyFill="1" applyBorder="1" applyAlignment="1">
      <alignment horizontal="left"/>
    </xf>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0" fontId="10" fillId="0" borderId="11" xfId="0" applyFont="1" applyFill="1" applyBorder="1" applyAlignment="1">
      <alignment vertical="center" wrapText="1"/>
    </xf>
    <xf numFmtId="0" fontId="11" fillId="0" borderId="0" xfId="0" applyNumberFormat="1" applyFont="1" applyFill="1" applyBorder="1" applyAlignment="1">
      <alignment horizontal="right"/>
    </xf>
    <xf numFmtId="0" fontId="13" fillId="0" borderId="15" xfId="0" applyFont="1" applyFill="1" applyBorder="1" applyAlignment="1">
      <alignment wrapText="1" shrinkToFit="1"/>
    </xf>
    <xf numFmtId="0" fontId="13" fillId="0" borderId="14" xfId="0" applyFont="1" applyFill="1" applyBorder="1" applyAlignment="1">
      <alignment wrapText="1" shrinkToFit="1"/>
    </xf>
    <xf numFmtId="49" fontId="10" fillId="0" borderId="3" xfId="0" applyNumberFormat="1" applyFont="1" applyFill="1" applyBorder="1" applyAlignment="1">
      <alignment horizontal="left" wrapText="1"/>
    </xf>
    <xf numFmtId="0" fontId="0" fillId="0" borderId="2" xfId="0" applyFont="1" applyFill="1" applyBorder="1" applyAlignment="1">
      <alignment horizontal="left" wrapText="1"/>
    </xf>
    <xf numFmtId="0" fontId="10" fillId="0" borderId="5" xfId="0" applyFont="1" applyFill="1" applyBorder="1" applyAlignment="1">
      <alignment horizontal="center" vertical="top" wrapText="1"/>
    </xf>
    <xf numFmtId="0" fontId="10" fillId="0" borderId="9" xfId="0" applyFont="1" applyFill="1" applyBorder="1" applyAlignment="1">
      <alignment horizontal="center" vertical="top" wrapText="1"/>
    </xf>
    <xf numFmtId="0" fontId="0" fillId="0" borderId="9" xfId="0" applyFont="1" applyFill="1" applyBorder="1" applyAlignment="1">
      <alignment horizontal="center" vertical="top" wrapText="1"/>
    </xf>
    <xf numFmtId="0" fontId="11" fillId="0" borderId="14" xfId="0" applyFont="1" applyFill="1" applyBorder="1" applyAlignment="1">
      <alignment horizontal="left"/>
    </xf>
    <xf numFmtId="0" fontId="10" fillId="0" borderId="10" xfId="0" applyFont="1" applyFill="1" applyBorder="1" applyAlignment="1">
      <alignment vertical="top" shrinkToFit="1"/>
    </xf>
    <xf numFmtId="0" fontId="10" fillId="0" borderId="0" xfId="0" applyFont="1" applyFill="1" applyBorder="1" applyAlignment="1">
      <alignment vertical="top" shrinkToFit="1"/>
    </xf>
    <xf numFmtId="0" fontId="10" fillId="0" borderId="11" xfId="0" applyFont="1" applyFill="1" applyBorder="1" applyAlignment="1">
      <alignment vertical="top" shrinkToFit="1"/>
    </xf>
    <xf numFmtId="0" fontId="10" fillId="0" borderId="3" xfId="0" applyFont="1" applyFill="1" applyBorder="1" applyAlignment="1">
      <alignment vertical="top" textRotation="255"/>
    </xf>
    <xf numFmtId="0" fontId="0" fillId="0" borderId="4" xfId="0" applyFont="1" applyFill="1" applyBorder="1" applyAlignment="1">
      <alignment vertical="top" textRotation="255"/>
    </xf>
    <xf numFmtId="0" fontId="0" fillId="0" borderId="10" xfId="0" applyFont="1" applyFill="1" applyBorder="1" applyAlignment="1">
      <alignment vertical="top" textRotation="255"/>
    </xf>
    <xf numFmtId="0" fontId="0" fillId="0" borderId="11" xfId="0" applyFont="1" applyFill="1" applyBorder="1" applyAlignment="1">
      <alignment vertical="top" textRotation="255"/>
    </xf>
    <xf numFmtId="0" fontId="0" fillId="0" borderId="12" xfId="0" applyFont="1" applyFill="1" applyBorder="1" applyAlignment="1">
      <alignment vertical="top" textRotation="255"/>
    </xf>
    <xf numFmtId="0" fontId="0" fillId="0" borderId="13" xfId="0" applyFont="1" applyFill="1" applyBorder="1" applyAlignment="1">
      <alignment vertical="top" textRotation="255"/>
    </xf>
    <xf numFmtId="0" fontId="0" fillId="0" borderId="15" xfId="0" applyFont="1" applyFill="1" applyBorder="1" applyAlignment="1">
      <alignment shrinkToFit="1"/>
    </xf>
    <xf numFmtId="0" fontId="10" fillId="0" borderId="3" xfId="0" applyFont="1" applyFill="1" applyBorder="1" applyAlignment="1">
      <alignment vertical="center" shrinkToFit="1"/>
    </xf>
    <xf numFmtId="0" fontId="10" fillId="0" borderId="2" xfId="0" applyFont="1" applyFill="1" applyBorder="1" applyAlignment="1">
      <alignment vertical="center" shrinkToFit="1"/>
    </xf>
    <xf numFmtId="0" fontId="10" fillId="0" borderId="2" xfId="0" applyFont="1" applyFill="1" applyBorder="1" applyAlignment="1">
      <alignment vertical="top" textRotation="255"/>
    </xf>
    <xf numFmtId="0" fontId="10" fillId="0" borderId="10" xfId="0" applyFont="1" applyFill="1" applyBorder="1" applyAlignment="1">
      <alignment vertical="top" textRotation="255"/>
    </xf>
    <xf numFmtId="0" fontId="10" fillId="0" borderId="0" xfId="0" applyFont="1" applyFill="1" applyBorder="1" applyAlignment="1">
      <alignment vertical="top" textRotation="255"/>
    </xf>
    <xf numFmtId="0" fontId="10" fillId="0" borderId="12" xfId="0" applyFont="1" applyFill="1" applyBorder="1" applyAlignment="1">
      <alignment vertical="top" textRotation="255"/>
    </xf>
    <xf numFmtId="0" fontId="10" fillId="0" borderId="1" xfId="0" applyFont="1" applyFill="1" applyBorder="1" applyAlignment="1">
      <alignment vertical="top" textRotation="255"/>
    </xf>
    <xf numFmtId="0" fontId="0" fillId="0" borderId="14" xfId="0" applyFont="1" applyFill="1" applyBorder="1" applyAlignment="1">
      <alignment horizontal="left"/>
    </xf>
    <xf numFmtId="0" fontId="11" fillId="0" borderId="13" xfId="0" applyFont="1" applyFill="1" applyBorder="1" applyAlignment="1">
      <alignment horizontal="left"/>
    </xf>
    <xf numFmtId="0" fontId="10" fillId="0" borderId="15"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7" xfId="0" applyFont="1" applyFill="1" applyBorder="1" applyAlignment="1">
      <alignment horizontal="left" vertical="top" wrapText="1"/>
    </xf>
    <xf numFmtId="0" fontId="0" fillId="0" borderId="14" xfId="0" applyFont="1" applyFill="1" applyBorder="1" applyAlignment="1">
      <alignment wrapText="1"/>
    </xf>
    <xf numFmtId="0" fontId="0" fillId="0" borderId="7" xfId="0" applyFont="1" applyFill="1" applyBorder="1" applyAlignment="1">
      <alignment wrapText="1"/>
    </xf>
    <xf numFmtId="9" fontId="11" fillId="0" borderId="1" xfId="0" applyNumberFormat="1" applyFont="1" applyFill="1" applyBorder="1" applyAlignment="1">
      <alignment horizontal="center"/>
    </xf>
    <xf numFmtId="0" fontId="11" fillId="0" borderId="1" xfId="0" applyFont="1" applyFill="1" applyBorder="1" applyAlignment="1">
      <alignment horizontal="center"/>
    </xf>
    <xf numFmtId="9" fontId="11" fillId="0" borderId="1" xfId="0" applyNumberFormat="1" applyFont="1" applyFill="1" applyBorder="1" applyAlignment="1">
      <alignment horizontal="right"/>
    </xf>
    <xf numFmtId="0" fontId="13" fillId="0" borderId="3" xfId="0" applyFont="1" applyFill="1" applyBorder="1" applyAlignment="1"/>
    <xf numFmtId="0" fontId="13" fillId="0" borderId="2" xfId="0" applyFont="1" applyFill="1" applyBorder="1" applyAlignment="1"/>
    <xf numFmtId="0" fontId="13" fillId="0" borderId="4" xfId="0" applyFont="1" applyFill="1" applyBorder="1" applyAlignment="1"/>
    <xf numFmtId="9" fontId="11" fillId="0" borderId="0" xfId="8" applyNumberFormat="1" applyFont="1" applyFill="1" applyBorder="1" applyAlignment="1">
      <alignment horizontal="right"/>
    </xf>
    <xf numFmtId="0" fontId="11" fillId="0" borderId="0" xfId="8" applyFont="1" applyFill="1" applyBorder="1" applyAlignment="1">
      <alignment horizontal="right"/>
    </xf>
    <xf numFmtId="0" fontId="10" fillId="0" borderId="2" xfId="0" applyFont="1" applyFill="1" applyBorder="1" applyAlignment="1">
      <alignment vertical="top"/>
    </xf>
    <xf numFmtId="0" fontId="10" fillId="0" borderId="4" xfId="0" applyFont="1" applyFill="1" applyBorder="1" applyAlignment="1">
      <alignment vertical="top"/>
    </xf>
    <xf numFmtId="0" fontId="10" fillId="0" borderId="10" xfId="0" applyFont="1" applyFill="1" applyBorder="1" applyAlignment="1">
      <alignment vertical="top"/>
    </xf>
    <xf numFmtId="0" fontId="10" fillId="0" borderId="0" xfId="0" applyFont="1" applyFill="1" applyBorder="1" applyAlignment="1">
      <alignment vertical="top"/>
    </xf>
    <xf numFmtId="0" fontId="10" fillId="0" borderId="11" xfId="0" applyFont="1" applyFill="1" applyBorder="1" applyAlignment="1">
      <alignment vertical="top"/>
    </xf>
    <xf numFmtId="0" fontId="10" fillId="0" borderId="10" xfId="0" applyFont="1" applyFill="1" applyBorder="1" applyAlignment="1">
      <alignment shrinkToFit="1"/>
    </xf>
    <xf numFmtId="0" fontId="10" fillId="0" borderId="0" xfId="0" applyFont="1" applyFill="1" applyBorder="1" applyAlignment="1">
      <alignment shrinkToFit="1"/>
    </xf>
    <xf numFmtId="0" fontId="10" fillId="0" borderId="11" xfId="0" applyFont="1" applyFill="1" applyBorder="1" applyAlignment="1">
      <alignment shrinkToFit="1"/>
    </xf>
    <xf numFmtId="9" fontId="11" fillId="0" borderId="14" xfId="8" applyNumberFormat="1" applyFont="1" applyFill="1" applyBorder="1" applyAlignment="1">
      <alignment horizontal="center"/>
    </xf>
    <xf numFmtId="9" fontId="11" fillId="0" borderId="7" xfId="0" applyNumberFormat="1" applyFont="1" applyFill="1" applyBorder="1" applyAlignment="1">
      <alignment horizontal="right"/>
    </xf>
    <xf numFmtId="9" fontId="11" fillId="0" borderId="1" xfId="8" applyNumberFormat="1" applyFont="1" applyFill="1" applyBorder="1" applyAlignment="1">
      <alignment horizontal="right"/>
    </xf>
    <xf numFmtId="0" fontId="11" fillId="0" borderId="1" xfId="8" applyFont="1" applyFill="1" applyBorder="1" applyAlignment="1">
      <alignment horizontal="right"/>
    </xf>
    <xf numFmtId="9" fontId="11" fillId="0" borderId="12" xfId="8" applyNumberFormat="1" applyFont="1" applyFill="1" applyBorder="1" applyAlignment="1">
      <alignment horizontal="right"/>
    </xf>
    <xf numFmtId="0" fontId="10" fillId="0" borderId="10" xfId="0" applyFont="1" applyFill="1" applyBorder="1" applyAlignment="1">
      <alignment vertical="center" shrinkToFit="1"/>
    </xf>
    <xf numFmtId="0" fontId="10" fillId="0" borderId="0" xfId="0" applyFont="1" applyFill="1" applyBorder="1" applyAlignment="1">
      <alignment vertical="center" shrinkToFit="1"/>
    </xf>
    <xf numFmtId="0" fontId="10" fillId="0" borderId="11" xfId="0" applyFont="1" applyFill="1" applyBorder="1" applyAlignment="1">
      <alignment vertical="center" shrinkToFit="1"/>
    </xf>
    <xf numFmtId="0" fontId="10" fillId="0" borderId="6" xfId="0" applyFont="1" applyFill="1" applyBorder="1" applyAlignment="1">
      <alignment vertical="top" wrapText="1"/>
    </xf>
    <xf numFmtId="9" fontId="11" fillId="0" borderId="1" xfId="0" applyNumberFormat="1" applyFont="1" applyFill="1" applyBorder="1" applyAlignment="1">
      <alignment horizontal="left" vertical="top"/>
    </xf>
    <xf numFmtId="0" fontId="11" fillId="0" borderId="13" xfId="0" applyFont="1" applyFill="1" applyBorder="1" applyAlignment="1">
      <alignment horizontal="left" vertical="top"/>
    </xf>
    <xf numFmtId="0" fontId="10" fillId="0" borderId="3" xfId="0" applyFont="1" applyFill="1" applyBorder="1" applyAlignment="1">
      <alignment horizontal="left" vertical="top"/>
    </xf>
    <xf numFmtId="0" fontId="10" fillId="0" borderId="2" xfId="0" applyFont="1" applyFill="1" applyBorder="1" applyAlignment="1">
      <alignment horizontal="left" vertical="top"/>
    </xf>
    <xf numFmtId="0" fontId="10" fillId="0" borderId="4" xfId="0" applyFont="1" applyFill="1" applyBorder="1" applyAlignment="1">
      <alignment horizontal="left" vertical="top"/>
    </xf>
    <xf numFmtId="9" fontId="11" fillId="0" borderId="13" xfId="0" applyNumberFormat="1" applyFont="1" applyFill="1" applyBorder="1" applyAlignment="1">
      <alignment horizontal="left"/>
    </xf>
    <xf numFmtId="0" fontId="10" fillId="0" borderId="2" xfId="0" applyFont="1" applyFill="1" applyBorder="1" applyAlignment="1">
      <alignment vertical="top" shrinkToFit="1"/>
    </xf>
    <xf numFmtId="0" fontId="10" fillId="0" borderId="4" xfId="0" applyFont="1" applyFill="1" applyBorder="1" applyAlignment="1">
      <alignment vertical="top" shrinkToFit="1"/>
    </xf>
    <xf numFmtId="0" fontId="11" fillId="0" borderId="3" xfId="0" applyFont="1" applyFill="1" applyBorder="1" applyAlignment="1">
      <alignment vertical="top" shrinkToFit="1"/>
    </xf>
    <xf numFmtId="0" fontId="11" fillId="0" borderId="2" xfId="0" applyFont="1" applyFill="1" applyBorder="1" applyAlignment="1">
      <alignment vertical="top" shrinkToFit="1"/>
    </xf>
    <xf numFmtId="0" fontId="11" fillId="0" borderId="4" xfId="0" applyFont="1" applyFill="1" applyBorder="1" applyAlignment="1">
      <alignment vertical="top" shrinkToFit="1"/>
    </xf>
    <xf numFmtId="0" fontId="0" fillId="0" borderId="0" xfId="0" applyFont="1" applyFill="1" applyBorder="1" applyAlignment="1">
      <alignment vertical="top" shrinkToFit="1"/>
    </xf>
    <xf numFmtId="0" fontId="0" fillId="0" borderId="11" xfId="0" applyFont="1" applyFill="1" applyBorder="1" applyAlignment="1">
      <alignment vertical="top" shrinkToFit="1"/>
    </xf>
    <xf numFmtId="0" fontId="0" fillId="0" borderId="12" xfId="0" applyFont="1" applyFill="1" applyBorder="1"/>
    <xf numFmtId="0" fontId="0" fillId="0" borderId="1" xfId="0" applyFont="1" applyFill="1" applyBorder="1"/>
    <xf numFmtId="0" fontId="0" fillId="0" borderId="13" xfId="0" applyFont="1" applyFill="1" applyBorder="1"/>
    <xf numFmtId="0" fontId="13" fillId="0" borderId="3" xfId="0" applyFont="1" applyFill="1" applyBorder="1" applyAlignment="1">
      <alignment vertical="top" wrapText="1"/>
    </xf>
    <xf numFmtId="0" fontId="13" fillId="0" borderId="12" xfId="0" applyFont="1" applyFill="1" applyBorder="1" applyAlignment="1">
      <alignment vertical="top" wrapText="1"/>
    </xf>
    <xf numFmtId="0" fontId="11" fillId="0" borderId="3" xfId="0" applyFont="1" applyFill="1" applyBorder="1" applyAlignment="1">
      <alignment vertical="top" wrapText="1" shrinkToFit="1"/>
    </xf>
    <xf numFmtId="0" fontId="0" fillId="0" borderId="2" xfId="0" applyFont="1" applyFill="1" applyBorder="1" applyAlignment="1">
      <alignment vertical="top" wrapText="1" shrinkToFit="1"/>
    </xf>
    <xf numFmtId="0" fontId="0" fillId="0" borderId="4" xfId="0" applyFont="1" applyFill="1" applyBorder="1" applyAlignment="1">
      <alignment vertical="top" wrapText="1" shrinkToFit="1"/>
    </xf>
    <xf numFmtId="0" fontId="0" fillId="0" borderId="10" xfId="0" applyFont="1" applyFill="1" applyBorder="1" applyAlignment="1">
      <alignment vertical="top" wrapText="1" shrinkToFit="1"/>
    </xf>
    <xf numFmtId="0" fontId="0" fillId="0" borderId="0" xfId="0" applyFont="1" applyFill="1" applyBorder="1" applyAlignment="1">
      <alignment vertical="top" wrapText="1" shrinkToFit="1"/>
    </xf>
    <xf numFmtId="0" fontId="0" fillId="0" borderId="11" xfId="0" applyFont="1" applyFill="1" applyBorder="1" applyAlignment="1">
      <alignment vertical="top" wrapText="1" shrinkToFit="1"/>
    </xf>
  </cellXfs>
  <cellStyles count="13">
    <cellStyle name="桁区切り" xfId="7" builtinId="6"/>
    <cellStyle name="標準" xfId="0" builtinId="0"/>
    <cellStyle name="標準 2" xfId="2" xr:uid="{00000000-0005-0000-0000-000002000000}"/>
    <cellStyle name="標準 3" xfId="1" xr:uid="{00000000-0005-0000-0000-000003000000}"/>
    <cellStyle name="標準 3 2" xfId="5" xr:uid="{00000000-0005-0000-0000-000004000000}"/>
    <cellStyle name="標準 3 2 2" xfId="11" xr:uid="{00000000-0005-0000-0000-000005000000}"/>
    <cellStyle name="標準 3 3" xfId="6" xr:uid="{00000000-0005-0000-0000-000006000000}"/>
    <cellStyle name="標準 3 4" xfId="8" xr:uid="{00000000-0005-0000-0000-000007000000}"/>
    <cellStyle name="標準 3 4 2 2" xfId="12" xr:uid="{00000000-0005-0000-0000-000008000000}"/>
    <cellStyle name="標準 3 5" xfId="9" xr:uid="{00000000-0005-0000-0000-000009000000}"/>
    <cellStyle name="標準 4" xfId="4" xr:uid="{00000000-0005-0000-0000-00000A000000}"/>
    <cellStyle name="標準 5" xfId="3" xr:uid="{00000000-0005-0000-0000-00000B000000}"/>
    <cellStyle name="標準 5 2" xfId="10" xr:uid="{00000000-0005-0000-0000-00000C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CCFFFF"/>
      <color rgb="FFBFBFBF"/>
      <color rgb="FFD8E2B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266700</xdr:colOff>
      <xdr:row>101</xdr:row>
      <xdr:rowOff>152399</xdr:rowOff>
    </xdr:from>
    <xdr:to>
      <xdr:col>21</xdr:col>
      <xdr:colOff>19050</xdr:colOff>
      <xdr:row>126</xdr:row>
      <xdr:rowOff>171449</xdr:rowOff>
    </xdr:to>
    <xdr:sp macro="" textlink="">
      <xdr:nvSpPr>
        <xdr:cNvPr id="2" name="AutoShape 4">
          <a:extLst>
            <a:ext uri="{FF2B5EF4-FFF2-40B4-BE49-F238E27FC236}">
              <a16:creationId xmlns:a16="http://schemas.microsoft.com/office/drawing/2014/main" id="{00000000-0008-0000-0000-000002000000}"/>
            </a:ext>
          </a:extLst>
        </xdr:cNvPr>
        <xdr:cNvSpPr>
          <a:spLocks noChangeArrowheads="1"/>
        </xdr:cNvSpPr>
      </xdr:nvSpPr>
      <xdr:spPr bwMode="auto">
        <a:xfrm>
          <a:off x="266700" y="14373224"/>
          <a:ext cx="5391150" cy="3905250"/>
        </a:xfrm>
        <a:prstGeom prst="roundRect">
          <a:avLst>
            <a:gd name="adj" fmla="val 991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142875</xdr:colOff>
      <xdr:row>73</xdr:row>
      <xdr:rowOff>0</xdr:rowOff>
    </xdr:from>
    <xdr:to>
      <xdr:col>21</xdr:col>
      <xdr:colOff>107949</xdr:colOff>
      <xdr:row>94</xdr:row>
      <xdr:rowOff>25400</xdr:rowOff>
    </xdr:to>
    <xdr:sp macro="" textlink="">
      <xdr:nvSpPr>
        <xdr:cNvPr id="4" name="テキスト ボックス 3">
          <a:extLst>
            <a:ext uri="{FF2B5EF4-FFF2-40B4-BE49-F238E27FC236}">
              <a16:creationId xmlns:a16="http://schemas.microsoft.com/office/drawing/2014/main" id="{FDBC65DC-B6F2-4422-8D11-011105952245}"/>
            </a:ext>
          </a:extLst>
        </xdr:cNvPr>
        <xdr:cNvSpPr txBox="1"/>
      </xdr:nvSpPr>
      <xdr:spPr>
        <a:xfrm>
          <a:off x="142875" y="9705975"/>
          <a:ext cx="5213349" cy="274002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●留意事項</a:t>
          </a:r>
          <a:endParaRPr kumimoji="1" lang="en-US" altLang="ja-JP" sz="1100">
            <a:solidFill>
              <a:sysClr val="windowText" lastClr="000000"/>
            </a:solidFill>
          </a:endParaRPr>
        </a:p>
        <a:p>
          <a:endParaRPr kumimoji="1" lang="en-US" altLang="ja-JP" sz="1100">
            <a:solidFill>
              <a:sysClr val="windowText" lastClr="000000"/>
            </a:solidFill>
          </a:endParaRPr>
        </a:p>
        <a:p>
          <a:r>
            <a:rPr kumimoji="1" lang="ja-JP" altLang="en-US" sz="1100">
              <a:solidFill>
                <a:sysClr val="windowText" lastClr="000000"/>
              </a:solidFill>
            </a:rPr>
            <a:t>令和</a:t>
          </a:r>
          <a:r>
            <a:rPr kumimoji="1" lang="en-US" altLang="ja-JP" sz="1100">
              <a:solidFill>
                <a:sysClr val="windowText" lastClr="000000"/>
              </a:solidFill>
            </a:rPr>
            <a:t>3</a:t>
          </a:r>
          <a:r>
            <a:rPr kumimoji="1" lang="ja-JP" altLang="en-US" sz="1100">
              <a:solidFill>
                <a:sysClr val="windowText" lastClr="000000"/>
              </a:solidFill>
            </a:rPr>
            <a:t>年度介護報酬改定では、サービス利用者のサービス利用機会の公平性確保の観点から、</a:t>
          </a:r>
          <a:r>
            <a:rPr kumimoji="1" lang="ja-JP" altLang="en-US" sz="1100" strike="noStrike" baseline="0">
              <a:solidFill>
                <a:sysClr val="windowText" lastClr="000000"/>
              </a:solidFill>
            </a:rPr>
            <a:t>小規模多機能型居宅介護等において、同一建物に居住する者に対して行う場合の給付額管理については、同一建物に居住する者以外の者に対して行う場合の単位数を用いることとされた。</a:t>
          </a:r>
          <a:r>
            <a:rPr kumimoji="1" lang="ja-JP" altLang="en-US" sz="1100">
              <a:solidFill>
                <a:sysClr val="windowText" lastClr="000000"/>
              </a:solidFill>
            </a:rPr>
            <a:t>そのためサービスコード表においても、当該給付管理に用いる「給付管理用単位数」を新たに表している。（空欄については従来通り給付管理を行う。）</a:t>
          </a:r>
        </a:p>
        <a:p>
          <a:r>
            <a:rPr kumimoji="1" lang="en-US" altLang="ja-JP" sz="1100">
              <a:solidFill>
                <a:sysClr val="windowText" lastClr="000000"/>
              </a:solidFill>
            </a:rPr>
            <a:t>※</a:t>
          </a:r>
          <a:r>
            <a:rPr kumimoji="1" lang="ja-JP" altLang="en-US" sz="1100">
              <a:solidFill>
                <a:sysClr val="windowText" lastClr="000000"/>
              </a:solidFill>
            </a:rPr>
            <a:t>対象サービス</a:t>
          </a:r>
        </a:p>
        <a:p>
          <a:r>
            <a:rPr lang="ja-JP" altLang="en-US" sz="1100" b="0" i="0" u="none" strike="noStrike" baseline="0">
              <a:solidFill>
                <a:sysClr val="windowText" lastClr="000000"/>
              </a:solidFill>
              <a:latin typeface="+mn-lt"/>
              <a:ea typeface="+mn-ea"/>
              <a:cs typeface="+mn-cs"/>
            </a:rPr>
            <a:t>小規模多機能型居宅介護（短期利用以外）、介護予防小規模多機能型居宅介護</a:t>
          </a:r>
          <a:r>
            <a:rPr lang="ja-JP" altLang="ja-JP" sz="1100" b="0" i="0" baseline="0">
              <a:solidFill>
                <a:sysClr val="windowText" lastClr="000000"/>
              </a:solidFill>
              <a:effectLst/>
              <a:latin typeface="+mn-lt"/>
              <a:ea typeface="+mn-ea"/>
              <a:cs typeface="+mn-cs"/>
            </a:rPr>
            <a:t>（短期利用以外）</a:t>
          </a:r>
          <a:r>
            <a:rPr lang="ja-JP" altLang="en-US" sz="1100" b="0" i="0" u="none" strike="noStrike" baseline="0">
              <a:solidFill>
                <a:sysClr val="windowText" lastClr="000000"/>
              </a:solidFill>
              <a:latin typeface="+mn-lt"/>
              <a:ea typeface="+mn-ea"/>
              <a:cs typeface="+mn-cs"/>
            </a:rPr>
            <a:t>、看護小規模多機能型居宅介護</a:t>
          </a:r>
          <a:r>
            <a:rPr lang="ja-JP" altLang="ja-JP" sz="1100" b="0" i="0" baseline="0">
              <a:solidFill>
                <a:sysClr val="windowText" lastClr="000000"/>
              </a:solidFill>
              <a:effectLst/>
              <a:latin typeface="+mn-lt"/>
              <a:ea typeface="+mn-ea"/>
              <a:cs typeface="+mn-cs"/>
            </a:rPr>
            <a:t>（短期利用以外）</a:t>
          </a:r>
          <a:endParaRPr kumimoji="1" lang="en-US" altLang="ja-JP" sz="1100">
            <a:solidFill>
              <a:sysClr val="windowText" lastClr="000000"/>
            </a:solidFill>
          </a:endParaRPr>
        </a:p>
      </xdr:txBody>
    </xdr:sp>
    <xdr:clientData/>
  </xdr:twoCellAnchor>
  <xdr:twoCellAnchor>
    <xdr:from>
      <xdr:col>16</xdr:col>
      <xdr:colOff>19049</xdr:colOff>
      <xdr:row>0</xdr:row>
      <xdr:rowOff>85725</xdr:rowOff>
    </xdr:from>
    <xdr:to>
      <xdr:col>21</xdr:col>
      <xdr:colOff>200024</xdr:colOff>
      <xdr:row>2</xdr:row>
      <xdr:rowOff>85725</xdr:rowOff>
    </xdr:to>
    <xdr:sp macro="" textlink="">
      <xdr:nvSpPr>
        <xdr:cNvPr id="3" name="Text Box 3">
          <a:extLst>
            <a:ext uri="{FF2B5EF4-FFF2-40B4-BE49-F238E27FC236}">
              <a16:creationId xmlns:a16="http://schemas.microsoft.com/office/drawing/2014/main" id="{52DA202C-9D46-4CB1-A643-B8755C865A04}"/>
            </a:ext>
          </a:extLst>
        </xdr:cNvPr>
        <xdr:cNvSpPr txBox="1">
          <a:spLocks noChangeArrowheads="1"/>
        </xdr:cNvSpPr>
      </xdr:nvSpPr>
      <xdr:spPr bwMode="auto">
        <a:xfrm>
          <a:off x="4162424" y="85725"/>
          <a:ext cx="15144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lang="en-US" altLang="ja-JP" sz="1800" b="1" i="0" u="none" strike="noStrike" baseline="0">
              <a:solidFill>
                <a:srgbClr val="000000"/>
              </a:solidFill>
              <a:latin typeface="ＭＳ Ｐゴシック"/>
              <a:ea typeface="ＭＳ Ｐゴシック"/>
            </a:rPr>
            <a:t>Ⅰ-</a:t>
          </a:r>
          <a:r>
            <a:rPr lang="ja-JP" altLang="en-US" sz="1800" b="1" i="0" u="none" strike="noStrike" baseline="0">
              <a:solidFill>
                <a:srgbClr val="000000"/>
              </a:solidFill>
              <a:latin typeface="ＭＳ Ｐゴシック"/>
              <a:ea typeface="ＭＳ Ｐゴシック"/>
            </a:rPr>
            <a:t>資料２④</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68580</xdr:rowOff>
    </xdr:from>
    <xdr:to>
      <xdr:col>18</xdr:col>
      <xdr:colOff>49640</xdr:colOff>
      <xdr:row>3</xdr:row>
      <xdr:rowOff>97790</xdr:rowOff>
    </xdr:to>
    <xdr:sp macro="" textlink="">
      <xdr:nvSpPr>
        <xdr:cNvPr id="2" name="正方形/長方形 1">
          <a:extLst>
            <a:ext uri="{FF2B5EF4-FFF2-40B4-BE49-F238E27FC236}">
              <a16:creationId xmlns:a16="http://schemas.microsoft.com/office/drawing/2014/main" id="{D3CC61C4-9EE0-40F2-9C8F-D9F5AF6FF8FC}"/>
            </a:ext>
          </a:extLst>
        </xdr:cNvPr>
        <xdr:cNvSpPr/>
      </xdr:nvSpPr>
      <xdr:spPr bwMode="auto">
        <a:xfrm>
          <a:off x="2979420" y="274320"/>
          <a:ext cx="2236580" cy="4406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0"/>
            <a:t>令和８年８月施行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X132"/>
  <sheetViews>
    <sheetView tabSelected="1" view="pageBreakPreview" zoomScaleNormal="100" zoomScaleSheetLayoutView="100" workbookViewId="0">
      <selection activeCell="AD16" sqref="AD16"/>
    </sheetView>
  </sheetViews>
  <sheetFormatPr defaultColWidth="9" defaultRowHeight="13.5" x14ac:dyDescent="0.15"/>
  <cols>
    <col min="1" max="5" width="3.5" style="434" customWidth="1"/>
    <col min="6" max="6" width="2.5" style="434" customWidth="1"/>
    <col min="7" max="7" width="3.5" style="434" customWidth="1"/>
    <col min="8" max="8" width="2.875" style="434" customWidth="1"/>
    <col min="9" max="28" width="3.5" style="434" customWidth="1"/>
    <col min="29" max="16384" width="9" style="434"/>
  </cols>
  <sheetData>
    <row r="1" spans="3:19" ht="13.5" customHeight="1" x14ac:dyDescent="0.15"/>
    <row r="2" spans="3:19" ht="13.5" customHeight="1" x14ac:dyDescent="0.15"/>
    <row r="3" spans="3:19" s="609" customFormat="1" ht="13.5" customHeight="1" x14ac:dyDescent="0.15"/>
    <row r="4" spans="3:19" s="609" customFormat="1" ht="13.5" customHeight="1" x14ac:dyDescent="0.15">
      <c r="C4" s="243"/>
      <c r="D4" s="243"/>
      <c r="E4" s="816" t="s">
        <v>4637</v>
      </c>
      <c r="F4" s="817"/>
      <c r="G4" s="817"/>
      <c r="H4" s="817"/>
      <c r="I4" s="817"/>
      <c r="J4" s="817"/>
      <c r="K4" s="817"/>
      <c r="L4" s="817"/>
      <c r="M4" s="817"/>
      <c r="N4" s="817"/>
      <c r="O4" s="817"/>
      <c r="P4" s="817"/>
      <c r="Q4" s="817"/>
      <c r="R4" s="817"/>
      <c r="S4" s="818"/>
    </row>
    <row r="5" spans="3:19" s="609" customFormat="1" ht="13.5" customHeight="1" x14ac:dyDescent="0.15">
      <c r="C5" s="243"/>
      <c r="D5" s="243"/>
      <c r="E5" s="819"/>
      <c r="F5" s="820"/>
      <c r="G5" s="820"/>
      <c r="H5" s="820"/>
      <c r="I5" s="820"/>
      <c r="J5" s="820"/>
      <c r="K5" s="820"/>
      <c r="L5" s="820"/>
      <c r="M5" s="820"/>
      <c r="N5" s="820"/>
      <c r="O5" s="820"/>
      <c r="P5" s="820"/>
      <c r="Q5" s="820"/>
      <c r="R5" s="820"/>
      <c r="S5" s="821"/>
    </row>
    <row r="6" spans="3:19" s="609" customFormat="1" ht="13.5" customHeight="1" x14ac:dyDescent="0.15">
      <c r="C6" s="243"/>
      <c r="D6" s="243"/>
      <c r="E6" s="819"/>
      <c r="F6" s="820"/>
      <c r="G6" s="820"/>
      <c r="H6" s="820"/>
      <c r="I6" s="820"/>
      <c r="J6" s="820"/>
      <c r="K6" s="820"/>
      <c r="L6" s="820"/>
      <c r="M6" s="820"/>
      <c r="N6" s="820"/>
      <c r="O6" s="820"/>
      <c r="P6" s="820"/>
      <c r="Q6" s="820"/>
      <c r="R6" s="820"/>
      <c r="S6" s="821"/>
    </row>
    <row r="7" spans="3:19" s="609" customFormat="1" ht="13.5" customHeight="1" x14ac:dyDescent="0.15">
      <c r="C7" s="243"/>
      <c r="D7" s="243"/>
      <c r="E7" s="819"/>
      <c r="F7" s="820"/>
      <c r="G7" s="820"/>
      <c r="H7" s="820"/>
      <c r="I7" s="820"/>
      <c r="J7" s="820"/>
      <c r="K7" s="820"/>
      <c r="L7" s="820"/>
      <c r="M7" s="820"/>
      <c r="N7" s="820"/>
      <c r="O7" s="820"/>
      <c r="P7" s="820"/>
      <c r="Q7" s="820"/>
      <c r="R7" s="820"/>
      <c r="S7" s="821"/>
    </row>
    <row r="8" spans="3:19" s="609" customFormat="1" x14ac:dyDescent="0.15">
      <c r="E8" s="822"/>
      <c r="F8" s="823"/>
      <c r="G8" s="823"/>
      <c r="H8" s="823"/>
      <c r="I8" s="823"/>
      <c r="J8" s="823"/>
      <c r="K8" s="823"/>
      <c r="L8" s="823"/>
      <c r="M8" s="823"/>
      <c r="N8" s="823"/>
      <c r="O8" s="823"/>
      <c r="P8" s="823"/>
      <c r="Q8" s="823"/>
      <c r="R8" s="823"/>
      <c r="S8" s="824"/>
    </row>
    <row r="9" spans="3:19" s="609" customFormat="1" x14ac:dyDescent="0.15"/>
    <row r="10" spans="3:19" s="609" customFormat="1" x14ac:dyDescent="0.15"/>
    <row r="11" spans="3:19" s="609" customFormat="1" x14ac:dyDescent="0.15"/>
    <row r="12" spans="3:19" s="609" customFormat="1" x14ac:dyDescent="0.15">
      <c r="I12" s="825" t="s">
        <v>435</v>
      </c>
      <c r="J12" s="826"/>
      <c r="K12" s="826"/>
      <c r="L12" s="826"/>
      <c r="M12" s="826"/>
      <c r="N12" s="826"/>
      <c r="O12" s="827"/>
    </row>
    <row r="13" spans="3:19" s="609" customFormat="1" x14ac:dyDescent="0.15">
      <c r="I13" s="828"/>
      <c r="J13" s="829"/>
      <c r="K13" s="829"/>
      <c r="L13" s="829"/>
      <c r="M13" s="829"/>
      <c r="N13" s="829"/>
      <c r="O13" s="830"/>
    </row>
    <row r="14" spans="3:19" s="609" customFormat="1" ht="17.25" customHeight="1" x14ac:dyDescent="0.15">
      <c r="H14" s="244"/>
      <c r="I14" s="244"/>
      <c r="J14" s="244" t="s">
        <v>244</v>
      </c>
      <c r="K14" s="244"/>
      <c r="L14" s="245"/>
    </row>
    <row r="15" spans="3:19" s="609" customFormat="1" ht="17.25" customHeight="1" x14ac:dyDescent="0.15">
      <c r="H15" s="244"/>
      <c r="I15" s="244"/>
      <c r="J15" s="244"/>
      <c r="K15" s="244"/>
      <c r="L15" s="245"/>
    </row>
    <row r="16" spans="3:19" s="609" customFormat="1" ht="14.25" x14ac:dyDescent="0.15">
      <c r="L16" s="245"/>
    </row>
    <row r="18" spans="3:24" ht="13.5" customHeight="1" x14ac:dyDescent="0.15"/>
    <row r="19" spans="3:24" x14ac:dyDescent="0.15">
      <c r="C19" s="100" t="s">
        <v>438</v>
      </c>
      <c r="X19" s="100"/>
    </row>
    <row r="20" spans="3:24" ht="5.25" customHeight="1" x14ac:dyDescent="0.15">
      <c r="C20" s="100"/>
      <c r="X20" s="100"/>
    </row>
    <row r="21" spans="3:24" x14ac:dyDescent="0.15">
      <c r="C21" s="100" t="s">
        <v>325</v>
      </c>
      <c r="U21" s="434">
        <v>1</v>
      </c>
      <c r="V21" s="58"/>
      <c r="X21" s="100"/>
    </row>
    <row r="22" spans="3:24" ht="5.25" customHeight="1" x14ac:dyDescent="0.15">
      <c r="C22" s="100"/>
      <c r="X22" s="100"/>
    </row>
    <row r="23" spans="3:24" x14ac:dyDescent="0.15">
      <c r="C23" s="100" t="s">
        <v>245</v>
      </c>
      <c r="U23" s="434">
        <v>6</v>
      </c>
      <c r="V23" s="58"/>
      <c r="X23" s="100"/>
    </row>
    <row r="24" spans="3:24" ht="5.25" customHeight="1" x14ac:dyDescent="0.15">
      <c r="C24" s="100"/>
      <c r="X24" s="100"/>
    </row>
    <row r="25" spans="3:24" x14ac:dyDescent="0.15">
      <c r="C25" s="100" t="s">
        <v>1442</v>
      </c>
      <c r="U25" s="434">
        <v>8</v>
      </c>
      <c r="V25" s="58"/>
      <c r="X25" s="100"/>
    </row>
    <row r="26" spans="3:24" ht="5.25" customHeight="1" x14ac:dyDescent="0.15">
      <c r="C26" s="100"/>
      <c r="V26" s="58"/>
      <c r="X26" s="100"/>
    </row>
    <row r="27" spans="3:24" x14ac:dyDescent="0.15">
      <c r="C27" s="100" t="s">
        <v>1443</v>
      </c>
      <c r="U27" s="434">
        <v>17</v>
      </c>
      <c r="V27" s="58"/>
      <c r="X27" s="100"/>
    </row>
    <row r="28" spans="3:24" ht="5.25" customHeight="1" x14ac:dyDescent="0.15">
      <c r="C28" s="100"/>
      <c r="V28" s="58"/>
      <c r="X28" s="100"/>
    </row>
    <row r="29" spans="3:24" x14ac:dyDescent="0.15">
      <c r="C29" s="100" t="s">
        <v>1444</v>
      </c>
      <c r="U29" s="434">
        <v>30</v>
      </c>
      <c r="V29" s="58"/>
      <c r="X29" s="100"/>
    </row>
    <row r="30" spans="3:24" ht="5.25" customHeight="1" x14ac:dyDescent="0.15">
      <c r="C30" s="100"/>
      <c r="V30" s="58"/>
      <c r="X30" s="100"/>
    </row>
    <row r="31" spans="3:24" x14ac:dyDescent="0.15">
      <c r="C31" s="100" t="s">
        <v>1445</v>
      </c>
      <c r="U31" s="434">
        <v>36</v>
      </c>
      <c r="V31" s="58"/>
      <c r="X31" s="100"/>
    </row>
    <row r="32" spans="3:24" ht="5.25" customHeight="1" x14ac:dyDescent="0.15">
      <c r="C32" s="100"/>
      <c r="V32" s="58"/>
      <c r="X32" s="100"/>
    </row>
    <row r="33" spans="3:24" x14ac:dyDescent="0.15">
      <c r="C33" s="100" t="s">
        <v>1446</v>
      </c>
      <c r="U33" s="434">
        <v>42</v>
      </c>
      <c r="V33" s="58"/>
      <c r="X33" s="100"/>
    </row>
    <row r="34" spans="3:24" ht="5.25" customHeight="1" x14ac:dyDescent="0.15">
      <c r="C34" s="100"/>
      <c r="X34" s="100"/>
    </row>
    <row r="35" spans="3:24" x14ac:dyDescent="0.15">
      <c r="C35" s="100" t="s">
        <v>1447</v>
      </c>
      <c r="U35" s="434">
        <v>45</v>
      </c>
      <c r="V35" s="58"/>
      <c r="X35" s="100"/>
    </row>
    <row r="36" spans="3:24" ht="5.25" customHeight="1" x14ac:dyDescent="0.15">
      <c r="C36" s="100"/>
      <c r="X36" s="100"/>
    </row>
    <row r="37" spans="3:24" x14ac:dyDescent="0.15">
      <c r="C37" s="100" t="s">
        <v>1448</v>
      </c>
      <c r="U37" s="434">
        <v>56</v>
      </c>
      <c r="V37" s="58"/>
      <c r="X37" s="100"/>
    </row>
    <row r="38" spans="3:24" ht="5.25" customHeight="1" x14ac:dyDescent="0.15">
      <c r="C38" s="100"/>
      <c r="X38" s="100"/>
    </row>
    <row r="39" spans="3:24" x14ac:dyDescent="0.15">
      <c r="C39" s="100"/>
      <c r="V39" s="58"/>
      <c r="X39" s="100"/>
    </row>
    <row r="40" spans="3:24" ht="5.25" customHeight="1" x14ac:dyDescent="0.15">
      <c r="C40" s="100"/>
      <c r="V40" s="58"/>
      <c r="X40" s="100"/>
    </row>
    <row r="41" spans="3:24" x14ac:dyDescent="0.15">
      <c r="C41" s="100" t="s">
        <v>788</v>
      </c>
      <c r="V41" s="58"/>
      <c r="X41" s="100"/>
    </row>
    <row r="42" spans="3:24" ht="5.25" customHeight="1" x14ac:dyDescent="0.15">
      <c r="C42" s="100"/>
      <c r="V42" s="58"/>
      <c r="X42" s="100"/>
    </row>
    <row r="43" spans="3:24" x14ac:dyDescent="0.15">
      <c r="C43" s="100" t="s">
        <v>436</v>
      </c>
      <c r="U43" s="434">
        <v>62</v>
      </c>
      <c r="V43" s="58"/>
      <c r="X43" s="100"/>
    </row>
    <row r="44" spans="3:24" ht="5.25" customHeight="1" x14ac:dyDescent="0.15">
      <c r="C44" s="100"/>
      <c r="V44" s="58"/>
      <c r="X44" s="100"/>
    </row>
    <row r="45" spans="3:24" x14ac:dyDescent="0.15">
      <c r="C45" s="100" t="s">
        <v>437</v>
      </c>
      <c r="U45" s="434">
        <v>67</v>
      </c>
      <c r="V45" s="58"/>
      <c r="X45" s="100"/>
    </row>
    <row r="46" spans="3:24" ht="5.25" customHeight="1" x14ac:dyDescent="0.15">
      <c r="C46" s="100"/>
      <c r="V46" s="58"/>
      <c r="X46" s="100"/>
    </row>
    <row r="47" spans="3:24" x14ac:dyDescent="0.15">
      <c r="C47" s="100" t="s">
        <v>423</v>
      </c>
      <c r="U47" s="434">
        <v>70</v>
      </c>
      <c r="V47" s="58"/>
      <c r="X47" s="100"/>
    </row>
    <row r="48" spans="3:24" ht="5.25" customHeight="1" x14ac:dyDescent="0.15">
      <c r="C48" s="100"/>
      <c r="V48" s="58"/>
      <c r="X48" s="100"/>
    </row>
    <row r="49" spans="3:24" x14ac:dyDescent="0.15">
      <c r="C49" s="100"/>
      <c r="V49" s="58"/>
      <c r="X49" s="100"/>
    </row>
    <row r="50" spans="3:24" ht="4.5" customHeight="1" x14ac:dyDescent="0.15">
      <c r="C50" s="100"/>
      <c r="V50" s="58"/>
      <c r="X50" s="100"/>
    </row>
    <row r="51" spans="3:24" x14ac:dyDescent="0.15">
      <c r="C51" s="100" t="s">
        <v>124</v>
      </c>
      <c r="U51" s="434">
        <v>74</v>
      </c>
      <c r="V51" s="58"/>
      <c r="X51" s="100"/>
    </row>
    <row r="52" spans="3:24" ht="5.25" customHeight="1" x14ac:dyDescent="0.15">
      <c r="C52" s="100"/>
      <c r="V52" s="58"/>
    </row>
    <row r="53" spans="3:24" x14ac:dyDescent="0.15">
      <c r="C53" s="100"/>
      <c r="V53" s="58"/>
    </row>
    <row r="54" spans="3:24" ht="5.25" customHeight="1" x14ac:dyDescent="0.15">
      <c r="C54" s="100"/>
      <c r="V54" s="58"/>
    </row>
    <row r="55" spans="3:24" x14ac:dyDescent="0.15">
      <c r="C55" s="100"/>
      <c r="V55" s="58"/>
    </row>
    <row r="56" spans="3:24" ht="13.5" customHeight="1" x14ac:dyDescent="0.15">
      <c r="C56" s="100"/>
      <c r="V56" s="58"/>
    </row>
    <row r="57" spans="3:24" x14ac:dyDescent="0.15">
      <c r="C57" s="100"/>
      <c r="V57" s="58"/>
    </row>
    <row r="58" spans="3:24" ht="5.25" customHeight="1" x14ac:dyDescent="0.15">
      <c r="C58" s="100"/>
      <c r="V58" s="58"/>
    </row>
    <row r="59" spans="3:24" x14ac:dyDescent="0.15">
      <c r="C59" s="100"/>
      <c r="V59" s="58"/>
    </row>
    <row r="60" spans="3:24" x14ac:dyDescent="0.15">
      <c r="C60" s="100"/>
    </row>
    <row r="61" spans="3:24" x14ac:dyDescent="0.15">
      <c r="C61" s="100"/>
    </row>
    <row r="62" spans="3:24" ht="5.25" customHeight="1" x14ac:dyDescent="0.15">
      <c r="C62" s="100"/>
    </row>
    <row r="63" spans="3:24" x14ac:dyDescent="0.15">
      <c r="C63" s="100"/>
    </row>
    <row r="64" spans="3:24" ht="5.25" customHeight="1" x14ac:dyDescent="0.15">
      <c r="C64" s="100"/>
    </row>
    <row r="65" spans="3:9" x14ac:dyDescent="0.15">
      <c r="C65" s="100"/>
    </row>
    <row r="66" spans="3:9" ht="5.25" customHeight="1" x14ac:dyDescent="0.15">
      <c r="C66" s="100"/>
    </row>
    <row r="67" spans="3:9" x14ac:dyDescent="0.15">
      <c r="C67" s="100"/>
    </row>
    <row r="68" spans="3:9" ht="5.25" customHeight="1" x14ac:dyDescent="0.15">
      <c r="C68" s="100"/>
    </row>
    <row r="70" spans="3:9" x14ac:dyDescent="0.15">
      <c r="C70" s="100"/>
    </row>
    <row r="71" spans="3:9" ht="4.5" customHeight="1" x14ac:dyDescent="0.15"/>
    <row r="73" spans="3:9" x14ac:dyDescent="0.15">
      <c r="C73" s="100"/>
      <c r="D73" s="100"/>
      <c r="E73" s="100"/>
      <c r="F73" s="100"/>
      <c r="G73" s="100"/>
      <c r="H73" s="100"/>
      <c r="I73" s="100"/>
    </row>
    <row r="74" spans="3:9" ht="3.75" customHeight="1" x14ac:dyDescent="0.15">
      <c r="C74" s="100"/>
      <c r="D74" s="100"/>
      <c r="E74" s="100"/>
      <c r="F74" s="100"/>
      <c r="G74" s="100"/>
      <c r="H74" s="100"/>
      <c r="I74" s="100"/>
    </row>
    <row r="75" spans="3:9" x14ac:dyDescent="0.15">
      <c r="C75" s="100"/>
      <c r="D75" s="100"/>
      <c r="E75" s="100"/>
      <c r="F75" s="100"/>
      <c r="G75" s="100"/>
      <c r="H75" s="100"/>
      <c r="I75" s="100"/>
    </row>
    <row r="76" spans="3:9" ht="5.25" customHeight="1" x14ac:dyDescent="0.15">
      <c r="C76" s="100"/>
      <c r="D76" s="100"/>
      <c r="E76" s="100"/>
      <c r="F76" s="100"/>
      <c r="G76" s="100"/>
      <c r="H76" s="100"/>
      <c r="I76" s="100"/>
    </row>
    <row r="77" spans="3:9" x14ac:dyDescent="0.15">
      <c r="C77" s="100"/>
      <c r="D77" s="100"/>
      <c r="E77" s="100"/>
      <c r="F77" s="100"/>
      <c r="G77" s="100"/>
      <c r="H77" s="100"/>
      <c r="I77" s="100"/>
    </row>
    <row r="78" spans="3:9" ht="5.25" customHeight="1" x14ac:dyDescent="0.15">
      <c r="C78" s="100"/>
      <c r="D78" s="100"/>
      <c r="E78" s="100"/>
      <c r="F78" s="100"/>
      <c r="G78" s="100"/>
      <c r="H78" s="100"/>
      <c r="I78" s="100"/>
    </row>
    <row r="79" spans="3:9" x14ac:dyDescent="0.15">
      <c r="C79" s="100"/>
      <c r="D79" s="100"/>
      <c r="E79" s="100"/>
      <c r="F79" s="100"/>
      <c r="G79" s="100"/>
      <c r="H79" s="100"/>
      <c r="I79" s="100"/>
    </row>
    <row r="80" spans="3:9" ht="5.25" customHeight="1" x14ac:dyDescent="0.15">
      <c r="C80" s="100"/>
      <c r="D80" s="100"/>
      <c r="E80" s="100"/>
      <c r="F80" s="100"/>
      <c r="G80" s="100"/>
      <c r="H80" s="100"/>
      <c r="I80" s="100"/>
    </row>
    <row r="81" spans="3:9" x14ac:dyDescent="0.15">
      <c r="C81" s="100"/>
      <c r="D81" s="100"/>
      <c r="E81" s="100"/>
      <c r="F81" s="100"/>
      <c r="G81" s="100"/>
      <c r="H81" s="100"/>
      <c r="I81" s="100"/>
    </row>
    <row r="82" spans="3:9" ht="5.25" customHeight="1" x14ac:dyDescent="0.15">
      <c r="C82" s="100"/>
      <c r="D82" s="100"/>
      <c r="E82" s="100"/>
      <c r="F82" s="100"/>
      <c r="G82" s="100"/>
      <c r="H82" s="100"/>
      <c r="I82" s="100"/>
    </row>
    <row r="83" spans="3:9" x14ac:dyDescent="0.15">
      <c r="C83" s="100"/>
      <c r="D83" s="100"/>
      <c r="E83" s="100"/>
      <c r="F83" s="100"/>
      <c r="G83" s="100"/>
      <c r="H83" s="100"/>
      <c r="I83" s="100"/>
    </row>
    <row r="84" spans="3:9" ht="5.25" customHeight="1" x14ac:dyDescent="0.15">
      <c r="C84" s="100"/>
      <c r="D84" s="100"/>
      <c r="E84" s="100"/>
      <c r="F84" s="100"/>
      <c r="G84" s="100"/>
      <c r="H84" s="100"/>
      <c r="I84" s="100"/>
    </row>
    <row r="85" spans="3:9" x14ac:dyDescent="0.15">
      <c r="C85" s="100"/>
      <c r="D85" s="100"/>
      <c r="E85" s="100"/>
      <c r="F85" s="100"/>
      <c r="G85" s="100"/>
      <c r="H85" s="100"/>
      <c r="I85" s="100"/>
    </row>
    <row r="86" spans="3:9" ht="5.25" customHeight="1" x14ac:dyDescent="0.15">
      <c r="C86" s="100"/>
      <c r="D86" s="100"/>
      <c r="E86" s="100"/>
      <c r="F86" s="100"/>
      <c r="G86" s="100"/>
      <c r="H86" s="100"/>
      <c r="I86" s="100"/>
    </row>
    <row r="87" spans="3:9" x14ac:dyDescent="0.15">
      <c r="C87" s="100"/>
      <c r="D87" s="100"/>
      <c r="E87" s="100"/>
      <c r="F87" s="100"/>
      <c r="G87" s="100"/>
      <c r="H87" s="100"/>
      <c r="I87" s="100"/>
    </row>
    <row r="104" spans="1:22" x14ac:dyDescent="0.15">
      <c r="A104" s="246"/>
      <c r="C104" s="246" t="s">
        <v>428</v>
      </c>
      <c r="D104" s="246"/>
      <c r="E104" s="246"/>
      <c r="F104" s="246"/>
      <c r="G104" s="246"/>
      <c r="H104" s="246"/>
      <c r="I104" s="246"/>
      <c r="J104" s="246"/>
      <c r="K104" s="246"/>
      <c r="L104" s="246"/>
      <c r="M104" s="246"/>
      <c r="N104" s="246"/>
      <c r="O104" s="246"/>
      <c r="P104" s="246"/>
      <c r="Q104" s="246"/>
      <c r="R104" s="246"/>
      <c r="S104" s="246"/>
      <c r="T104" s="100"/>
      <c r="U104" s="100"/>
      <c r="V104" s="100"/>
    </row>
    <row r="105" spans="1:22" ht="10.5" customHeight="1" x14ac:dyDescent="0.15">
      <c r="A105" s="246"/>
      <c r="C105" s="246"/>
      <c r="D105" s="246"/>
      <c r="E105" s="246"/>
      <c r="F105" s="246"/>
      <c r="G105" s="246"/>
      <c r="H105" s="246"/>
      <c r="I105" s="246"/>
      <c r="J105" s="246"/>
      <c r="K105" s="246"/>
      <c r="L105" s="246"/>
      <c r="M105" s="246"/>
      <c r="N105" s="246"/>
      <c r="O105" s="246"/>
      <c r="P105" s="246"/>
      <c r="Q105" s="246"/>
      <c r="R105" s="246"/>
      <c r="S105" s="246"/>
      <c r="T105" s="100"/>
      <c r="U105" s="100"/>
      <c r="V105" s="100"/>
    </row>
    <row r="106" spans="1:22" x14ac:dyDescent="0.15">
      <c r="A106" s="246"/>
      <c r="C106" s="246" t="s">
        <v>429</v>
      </c>
      <c r="D106" s="246"/>
      <c r="E106" s="246"/>
      <c r="F106" s="246"/>
      <c r="G106" s="246"/>
      <c r="H106" s="246"/>
      <c r="I106" s="246"/>
      <c r="J106" s="246"/>
      <c r="K106" s="246"/>
      <c r="L106" s="246"/>
      <c r="M106" s="246"/>
      <c r="N106" s="246"/>
      <c r="O106" s="246"/>
      <c r="P106" s="246"/>
      <c r="Q106" s="246"/>
      <c r="R106" s="246"/>
      <c r="S106" s="246"/>
      <c r="T106" s="100"/>
      <c r="U106" s="100"/>
      <c r="V106" s="100"/>
    </row>
    <row r="107" spans="1:22" ht="9.75" customHeight="1" x14ac:dyDescent="0.15">
      <c r="A107" s="246"/>
      <c r="C107" s="246"/>
      <c r="D107" s="246"/>
      <c r="E107" s="246"/>
      <c r="F107" s="246"/>
      <c r="G107" s="246"/>
      <c r="H107" s="246"/>
      <c r="I107" s="246"/>
      <c r="J107" s="246"/>
      <c r="K107" s="246"/>
      <c r="L107" s="246"/>
      <c r="M107" s="246"/>
      <c r="N107" s="246"/>
      <c r="O107" s="246"/>
      <c r="P107" s="246"/>
      <c r="Q107" s="246"/>
      <c r="R107" s="246"/>
      <c r="S107" s="246"/>
      <c r="T107" s="100"/>
      <c r="U107" s="100"/>
      <c r="V107" s="100"/>
    </row>
    <row r="108" spans="1:22" x14ac:dyDescent="0.15">
      <c r="A108" s="246"/>
      <c r="C108" s="246"/>
      <c r="D108" s="247" t="s">
        <v>246</v>
      </c>
      <c r="E108" s="248"/>
      <c r="F108" s="248"/>
      <c r="G108" s="248"/>
      <c r="H108" s="249" t="s">
        <v>247</v>
      </c>
      <c r="I108" s="248"/>
      <c r="J108" s="248" t="s">
        <v>430</v>
      </c>
      <c r="K108" s="248"/>
      <c r="L108" s="248"/>
      <c r="M108" s="248"/>
      <c r="N108" s="248"/>
      <c r="O108" s="248"/>
      <c r="P108" s="248"/>
      <c r="Q108" s="248"/>
      <c r="R108" s="248"/>
      <c r="S108" s="246"/>
      <c r="T108" s="100"/>
      <c r="U108" s="100"/>
      <c r="V108" s="100"/>
    </row>
    <row r="109" spans="1:22" ht="8.25" customHeight="1" x14ac:dyDescent="0.15">
      <c r="A109" s="246"/>
      <c r="C109" s="246"/>
      <c r="D109" s="248"/>
      <c r="E109" s="248"/>
      <c r="F109" s="248"/>
      <c r="G109" s="248"/>
      <c r="H109" s="249"/>
      <c r="I109" s="248"/>
      <c r="J109" s="248"/>
      <c r="K109" s="248"/>
      <c r="L109" s="248"/>
      <c r="M109" s="248"/>
      <c r="N109" s="248"/>
      <c r="O109" s="248"/>
      <c r="P109" s="248"/>
      <c r="Q109" s="248"/>
      <c r="R109" s="248"/>
      <c r="S109" s="246"/>
      <c r="T109" s="100"/>
      <c r="U109" s="100"/>
      <c r="V109" s="100"/>
    </row>
    <row r="110" spans="1:22" x14ac:dyDescent="0.15">
      <c r="A110" s="246"/>
      <c r="C110" s="246"/>
      <c r="D110" s="247" t="s">
        <v>248</v>
      </c>
      <c r="E110" s="248"/>
      <c r="F110" s="248"/>
      <c r="G110" s="248"/>
      <c r="H110" s="249" t="s">
        <v>247</v>
      </c>
      <c r="I110" s="248"/>
      <c r="J110" s="248" t="s">
        <v>431</v>
      </c>
      <c r="K110" s="248"/>
      <c r="L110" s="248"/>
      <c r="M110" s="248"/>
      <c r="N110" s="248"/>
      <c r="O110" s="248"/>
      <c r="P110" s="248"/>
      <c r="Q110" s="248"/>
      <c r="R110" s="248"/>
      <c r="S110" s="246"/>
      <c r="T110" s="100"/>
      <c r="U110" s="100"/>
      <c r="V110" s="100"/>
    </row>
    <row r="111" spans="1:22" ht="8.25" customHeight="1" x14ac:dyDescent="0.15">
      <c r="A111" s="246"/>
      <c r="C111" s="246"/>
      <c r="D111" s="248"/>
      <c r="E111" s="248"/>
      <c r="F111" s="248"/>
      <c r="G111" s="248"/>
      <c r="H111" s="249"/>
      <c r="I111" s="248"/>
      <c r="J111" s="248"/>
      <c r="K111" s="248"/>
      <c r="L111" s="248"/>
      <c r="M111" s="248"/>
      <c r="N111" s="248"/>
      <c r="O111" s="248"/>
      <c r="P111" s="248"/>
      <c r="Q111" s="248"/>
      <c r="R111" s="248"/>
      <c r="S111" s="246"/>
      <c r="T111" s="100"/>
      <c r="U111" s="100"/>
      <c r="V111" s="100"/>
    </row>
    <row r="112" spans="1:22" x14ac:dyDescent="0.15">
      <c r="A112" s="246"/>
      <c r="C112" s="246"/>
      <c r="D112" s="248" t="s">
        <v>249</v>
      </c>
      <c r="E112" s="248"/>
      <c r="F112" s="248"/>
      <c r="G112" s="248"/>
      <c r="H112" s="249" t="s">
        <v>247</v>
      </c>
      <c r="I112" s="248"/>
      <c r="J112" s="248" t="s">
        <v>432</v>
      </c>
      <c r="K112" s="248"/>
      <c r="L112" s="248"/>
      <c r="M112" s="248"/>
      <c r="N112" s="248"/>
      <c r="O112" s="248"/>
      <c r="P112" s="248"/>
      <c r="Q112" s="248"/>
      <c r="R112" s="248"/>
      <c r="S112" s="246"/>
      <c r="T112" s="100"/>
      <c r="U112" s="100"/>
      <c r="V112" s="100"/>
    </row>
    <row r="113" spans="1:22" ht="8.25" customHeight="1" x14ac:dyDescent="0.15">
      <c r="A113" s="246"/>
      <c r="C113" s="246"/>
      <c r="D113" s="248"/>
      <c r="E113" s="248"/>
      <c r="F113" s="248"/>
      <c r="G113" s="248"/>
      <c r="H113" s="249"/>
      <c r="I113" s="248"/>
      <c r="J113" s="248"/>
      <c r="K113" s="248"/>
      <c r="L113" s="248"/>
      <c r="M113" s="248"/>
      <c r="N113" s="248"/>
      <c r="O113" s="248"/>
      <c r="P113" s="248"/>
      <c r="Q113" s="248"/>
      <c r="R113" s="248"/>
      <c r="S113" s="246"/>
      <c r="T113" s="100"/>
      <c r="U113" s="100"/>
      <c r="V113" s="100"/>
    </row>
    <row r="114" spans="1:22" x14ac:dyDescent="0.15">
      <c r="A114" s="246"/>
      <c r="C114" s="246"/>
      <c r="D114" s="248" t="s">
        <v>433</v>
      </c>
      <c r="E114" s="248"/>
      <c r="F114" s="248"/>
      <c r="G114" s="248"/>
      <c r="H114" s="249" t="s">
        <v>247</v>
      </c>
      <c r="I114" s="248"/>
      <c r="J114" s="248" t="s">
        <v>434</v>
      </c>
      <c r="K114" s="248"/>
      <c r="L114" s="248"/>
      <c r="M114" s="248"/>
      <c r="N114" s="248"/>
      <c r="O114" s="248"/>
      <c r="P114" s="248"/>
      <c r="Q114" s="248"/>
      <c r="R114" s="248"/>
      <c r="S114" s="246"/>
      <c r="T114" s="100"/>
      <c r="U114" s="100"/>
      <c r="V114" s="100"/>
    </row>
    <row r="115" spans="1:22" ht="8.25" customHeight="1" x14ac:dyDescent="0.15">
      <c r="A115" s="246"/>
      <c r="C115" s="246"/>
      <c r="D115" s="248"/>
      <c r="E115" s="248"/>
      <c r="F115" s="248"/>
      <c r="G115" s="248"/>
      <c r="H115" s="249"/>
      <c r="I115" s="248"/>
      <c r="J115" s="248"/>
      <c r="K115" s="248"/>
      <c r="L115" s="248"/>
      <c r="M115" s="248"/>
      <c r="N115" s="248"/>
      <c r="O115" s="248"/>
      <c r="P115" s="248"/>
      <c r="Q115" s="248"/>
      <c r="R115" s="248"/>
      <c r="S115" s="246"/>
      <c r="T115" s="100"/>
      <c r="U115" s="100"/>
      <c r="V115" s="100"/>
    </row>
    <row r="116" spans="1:22" x14ac:dyDescent="0.15">
      <c r="A116" s="246"/>
      <c r="C116" s="246"/>
      <c r="D116" s="248" t="s">
        <v>1484</v>
      </c>
      <c r="E116" s="248"/>
      <c r="F116" s="248"/>
      <c r="G116" s="248"/>
      <c r="H116" s="249" t="s">
        <v>247</v>
      </c>
      <c r="I116" s="248"/>
      <c r="J116" s="248" t="s">
        <v>1485</v>
      </c>
      <c r="K116" s="248"/>
      <c r="L116" s="248"/>
      <c r="M116" s="248"/>
      <c r="N116" s="248"/>
      <c r="O116" s="248"/>
      <c r="P116" s="248"/>
      <c r="Q116" s="248"/>
      <c r="R116" s="248"/>
      <c r="S116" s="246"/>
      <c r="T116" s="100"/>
      <c r="U116" s="100"/>
      <c r="V116" s="100"/>
    </row>
    <row r="117" spans="1:22" x14ac:dyDescent="0.15">
      <c r="A117" s="246"/>
      <c r="B117" s="246"/>
      <c r="C117" s="246"/>
      <c r="D117" s="246"/>
      <c r="E117" s="246"/>
      <c r="F117" s="246"/>
      <c r="G117" s="250"/>
      <c r="H117" s="246"/>
      <c r="I117" s="246"/>
      <c r="J117" s="246"/>
      <c r="K117" s="246"/>
      <c r="L117" s="246"/>
      <c r="M117" s="246"/>
      <c r="N117" s="246"/>
      <c r="O117" s="246"/>
      <c r="P117" s="246"/>
      <c r="Q117" s="246"/>
      <c r="R117" s="246"/>
      <c r="S117" s="246"/>
      <c r="T117" s="100"/>
      <c r="U117" s="100"/>
      <c r="V117" s="100"/>
    </row>
    <row r="118" spans="1:22" x14ac:dyDescent="0.15">
      <c r="A118" s="100"/>
      <c r="B118" s="100"/>
      <c r="C118" s="246" t="s">
        <v>1115</v>
      </c>
      <c r="D118" s="100"/>
      <c r="E118" s="100"/>
      <c r="F118" s="100"/>
      <c r="G118" s="100"/>
      <c r="H118" s="100"/>
      <c r="I118" s="100"/>
      <c r="J118" s="100"/>
      <c r="K118" s="100"/>
      <c r="L118" s="100"/>
      <c r="M118" s="100"/>
      <c r="N118" s="100"/>
      <c r="O118" s="100"/>
      <c r="P118" s="100"/>
      <c r="Q118" s="100"/>
      <c r="R118" s="100"/>
      <c r="S118" s="100"/>
      <c r="T118" s="100"/>
      <c r="U118" s="100"/>
      <c r="V118" s="100"/>
    </row>
    <row r="119" spans="1:22" x14ac:dyDescent="0.15">
      <c r="A119" s="100"/>
      <c r="B119" s="100"/>
      <c r="C119" s="246"/>
      <c r="D119" s="246" t="s">
        <v>1162</v>
      </c>
      <c r="E119" s="100"/>
      <c r="F119" s="100"/>
      <c r="G119" s="100"/>
      <c r="H119" s="100"/>
      <c r="I119" s="100"/>
      <c r="J119" s="100"/>
      <c r="K119" s="100"/>
      <c r="L119" s="100"/>
      <c r="M119" s="100"/>
      <c r="N119" s="100"/>
      <c r="O119" s="100"/>
      <c r="P119" s="100"/>
      <c r="Q119" s="100"/>
      <c r="R119" s="100"/>
      <c r="S119" s="100"/>
      <c r="T119" s="100"/>
      <c r="U119" s="100"/>
      <c r="V119" s="100"/>
    </row>
    <row r="120" spans="1:22" x14ac:dyDescent="0.15">
      <c r="A120" s="100"/>
      <c r="B120" s="100"/>
      <c r="D120" s="185" t="s">
        <v>397</v>
      </c>
      <c r="E120" s="31"/>
      <c r="F120" s="31"/>
      <c r="G120" s="31"/>
      <c r="H120" s="251"/>
      <c r="I120" s="252" t="s">
        <v>1156</v>
      </c>
      <c r="J120" s="31"/>
      <c r="K120" s="31"/>
      <c r="L120" s="31"/>
      <c r="M120" s="31"/>
      <c r="N120" s="31"/>
      <c r="O120" s="31"/>
      <c r="P120" s="31"/>
      <c r="Q120" s="31"/>
      <c r="R120" s="251"/>
      <c r="S120" s="100"/>
      <c r="T120" s="100"/>
      <c r="U120" s="100"/>
      <c r="V120" s="100"/>
    </row>
    <row r="121" spans="1:22" x14ac:dyDescent="0.15">
      <c r="A121" s="100"/>
      <c r="B121" s="100"/>
      <c r="C121" s="100"/>
      <c r="D121" s="88" t="s">
        <v>257</v>
      </c>
      <c r="E121" s="165"/>
      <c r="F121" s="165"/>
      <c r="G121" s="165"/>
      <c r="H121" s="253"/>
      <c r="I121" s="88" t="s">
        <v>1157</v>
      </c>
      <c r="J121" s="633"/>
      <c r="K121" s="142"/>
      <c r="L121" s="142"/>
      <c r="M121" s="142"/>
      <c r="N121" s="69"/>
      <c r="O121" s="69"/>
      <c r="P121" s="11"/>
      <c r="Q121" s="11"/>
      <c r="R121" s="119"/>
      <c r="S121" s="100"/>
      <c r="T121" s="100"/>
      <c r="U121" s="100"/>
      <c r="V121" s="100"/>
    </row>
    <row r="122" spans="1:22" x14ac:dyDescent="0.15">
      <c r="A122" s="100"/>
      <c r="B122" s="100"/>
      <c r="D122" s="254"/>
      <c r="E122" s="165"/>
      <c r="F122" s="165"/>
      <c r="G122" s="165"/>
      <c r="H122" s="253"/>
      <c r="I122" s="88" t="s">
        <v>1486</v>
      </c>
      <c r="J122" s="609"/>
      <c r="K122" s="142"/>
      <c r="L122" s="142"/>
      <c r="M122" s="142"/>
      <c r="N122" s="11"/>
      <c r="O122" s="11"/>
      <c r="P122" s="609"/>
      <c r="Q122" s="609"/>
      <c r="R122" s="610"/>
      <c r="S122" s="100"/>
      <c r="T122" s="100"/>
      <c r="U122" s="100"/>
      <c r="V122" s="100"/>
    </row>
    <row r="123" spans="1:22" x14ac:dyDescent="0.15">
      <c r="A123" s="100"/>
      <c r="B123" s="100"/>
      <c r="D123" s="255"/>
      <c r="E123" s="256"/>
      <c r="F123" s="256"/>
      <c r="G123" s="256"/>
      <c r="H123" s="257"/>
      <c r="I123" s="157" t="s">
        <v>1487</v>
      </c>
      <c r="J123" s="713"/>
      <c r="K123" s="258"/>
      <c r="L123" s="258"/>
      <c r="M123" s="258"/>
      <c r="N123" s="27"/>
      <c r="O123" s="27"/>
      <c r="P123" s="713"/>
      <c r="Q123" s="713"/>
      <c r="R123" s="714"/>
      <c r="S123" s="100"/>
      <c r="T123" s="100"/>
      <c r="U123" s="100"/>
      <c r="V123" s="100"/>
    </row>
    <row r="124" spans="1:22" ht="13.5" customHeight="1" x14ac:dyDescent="0.15">
      <c r="A124" s="100"/>
      <c r="B124" s="100"/>
      <c r="C124" s="246"/>
      <c r="D124" s="16" t="s">
        <v>1488</v>
      </c>
      <c r="E124" s="1"/>
      <c r="F124" s="1"/>
      <c r="G124" s="1"/>
      <c r="H124" s="15"/>
      <c r="I124" s="16" t="s">
        <v>1158</v>
      </c>
      <c r="J124" s="607"/>
      <c r="K124" s="607"/>
      <c r="L124" s="607"/>
      <c r="M124" s="607"/>
      <c r="N124" s="607"/>
      <c r="O124" s="607"/>
      <c r="P124" s="607"/>
      <c r="Q124" s="607"/>
      <c r="R124" s="608"/>
      <c r="S124" s="100"/>
      <c r="T124" s="100"/>
      <c r="U124" s="100"/>
      <c r="V124" s="100"/>
    </row>
    <row r="125" spans="1:22" x14ac:dyDescent="0.15">
      <c r="A125" s="100"/>
      <c r="B125" s="100"/>
      <c r="D125" s="183"/>
      <c r="E125" s="184"/>
      <c r="F125" s="184"/>
      <c r="G125" s="184"/>
      <c r="H125" s="21"/>
      <c r="I125" s="183"/>
      <c r="J125" s="713"/>
      <c r="K125" s="713"/>
      <c r="L125" s="713"/>
      <c r="M125" s="713"/>
      <c r="N125" s="713"/>
      <c r="O125" s="713"/>
      <c r="P125" s="713"/>
      <c r="Q125" s="713"/>
      <c r="R125" s="714"/>
      <c r="S125" s="100"/>
      <c r="T125" s="100"/>
      <c r="U125" s="100"/>
      <c r="V125" s="100"/>
    </row>
    <row r="126" spans="1:22" x14ac:dyDescent="0.15">
      <c r="A126" s="100"/>
      <c r="B126" s="100"/>
      <c r="D126" s="58"/>
      <c r="E126" s="58"/>
      <c r="F126" s="58"/>
      <c r="G126" s="58"/>
      <c r="H126" s="58"/>
      <c r="I126" s="11"/>
      <c r="J126" s="100"/>
      <c r="K126" s="100"/>
      <c r="L126" s="100"/>
      <c r="M126" s="100"/>
      <c r="N126" s="100"/>
      <c r="O126" s="100"/>
      <c r="P126" s="100"/>
      <c r="Q126" s="100"/>
      <c r="R126" s="100"/>
      <c r="S126" s="100"/>
      <c r="T126" s="100"/>
      <c r="U126" s="100"/>
      <c r="V126" s="100"/>
    </row>
    <row r="127" spans="1:22" x14ac:dyDescent="0.15">
      <c r="A127" s="100"/>
      <c r="B127" s="100"/>
      <c r="C127" s="100"/>
      <c r="D127" s="100"/>
      <c r="E127" s="100"/>
      <c r="F127" s="100"/>
      <c r="G127" s="100"/>
      <c r="H127" s="11"/>
      <c r="I127" s="11"/>
      <c r="J127" s="100"/>
      <c r="K127" s="100"/>
      <c r="L127" s="100"/>
      <c r="M127" s="100"/>
      <c r="N127" s="100"/>
      <c r="O127" s="100"/>
      <c r="P127" s="100"/>
      <c r="Q127" s="100"/>
      <c r="R127" s="100"/>
      <c r="S127" s="100"/>
      <c r="T127" s="100"/>
      <c r="U127" s="100"/>
      <c r="V127" s="100"/>
    </row>
    <row r="128" spans="1:22" x14ac:dyDescent="0.15">
      <c r="A128" s="100"/>
      <c r="B128" s="100"/>
      <c r="C128" s="100"/>
      <c r="D128" s="100"/>
      <c r="E128" s="100"/>
      <c r="F128" s="100"/>
      <c r="G128" s="100"/>
      <c r="H128" s="11"/>
      <c r="I128" s="11"/>
      <c r="J128" s="100"/>
      <c r="K128" s="100"/>
      <c r="L128" s="100"/>
      <c r="M128" s="100"/>
      <c r="N128" s="100"/>
      <c r="O128" s="100"/>
      <c r="P128" s="100"/>
      <c r="Q128" s="100"/>
      <c r="R128" s="100"/>
      <c r="S128" s="100"/>
      <c r="T128" s="100"/>
      <c r="U128" s="100"/>
      <c r="V128" s="100"/>
    </row>
    <row r="131" spans="1:22" x14ac:dyDescent="0.15">
      <c r="A131" s="100"/>
      <c r="B131" s="100"/>
      <c r="C131" s="100"/>
      <c r="D131" s="100"/>
      <c r="E131" s="100"/>
      <c r="F131" s="100"/>
      <c r="G131" s="100"/>
      <c r="H131" s="11"/>
      <c r="I131" s="11"/>
      <c r="J131" s="100"/>
      <c r="K131" s="100"/>
      <c r="L131" s="100"/>
      <c r="M131" s="100"/>
      <c r="N131" s="100"/>
      <c r="O131" s="100"/>
      <c r="P131" s="100"/>
      <c r="Q131" s="100"/>
      <c r="R131" s="100"/>
      <c r="S131" s="100"/>
      <c r="T131" s="100"/>
      <c r="U131" s="100"/>
      <c r="V131" s="100"/>
    </row>
    <row r="132" spans="1:22" x14ac:dyDescent="0.15">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row>
  </sheetData>
  <mergeCells count="2">
    <mergeCell ref="E4:S8"/>
    <mergeCell ref="I12:O13"/>
  </mergeCells>
  <phoneticPr fontId="8"/>
  <printOptions horizontalCentered="1"/>
  <pageMargins left="0.78740157480314965" right="0.39370078740157483" top="0.78740157480314965" bottom="0.59055118110236227" header="0.51181102362204722" footer="0.31496062992125984"/>
  <pageSetup paperSize="9" fitToHeight="0" orientation="portrait" useFirstPageNumber="1" r:id="rId1"/>
  <headerFooter alignWithMargins="0"/>
  <rowBreaks count="1" manualBreakCount="1">
    <brk id="70" max="2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S225"/>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5" width="2.5" style="434" customWidth="1"/>
    <col min="6" max="13" width="2.5" style="58" customWidth="1"/>
    <col min="14" max="14" width="4.5" style="58" customWidth="1"/>
    <col min="15" max="15" width="2.5" style="58" customWidth="1"/>
    <col min="16" max="16" width="1.5" style="58" customWidth="1"/>
    <col min="17" max="17" width="2.875" style="58" customWidth="1"/>
    <col min="18" max="18" width="3.5" style="58" customWidth="1"/>
    <col min="19" max="19" width="2.875" style="58" customWidth="1"/>
    <col min="20" max="21" width="2" style="58" customWidth="1"/>
    <col min="22" max="22" width="2.5" style="58" customWidth="1"/>
    <col min="23" max="23" width="2.875" style="58" customWidth="1"/>
    <col min="24" max="37" width="2.5" style="58" customWidth="1"/>
    <col min="38" max="38" width="3.875" style="58" customWidth="1"/>
    <col min="39" max="41" width="2.5" style="58" customWidth="1"/>
    <col min="42" max="42" width="2.125" style="58" customWidth="1"/>
    <col min="43" max="44" width="8.5" style="434" customWidth="1"/>
    <col min="45" max="45" width="8.875" style="434" customWidth="1"/>
    <col min="46" max="46" width="2.875" style="434" customWidth="1"/>
    <col min="47" max="16384" width="9" style="434"/>
  </cols>
  <sheetData>
    <row r="1" spans="1:45" ht="13.5" customHeight="1" x14ac:dyDescent="0.2">
      <c r="A1" s="57"/>
    </row>
    <row r="2" spans="1:45" ht="17.25" customHeight="1" x14ac:dyDescent="0.2">
      <c r="B2" s="57" t="s">
        <v>1449</v>
      </c>
    </row>
    <row r="3" spans="1:45" ht="18" customHeight="1" x14ac:dyDescent="0.15"/>
    <row r="4" spans="1:45" ht="18" customHeight="1" x14ac:dyDescent="0.2">
      <c r="B4" s="57" t="s">
        <v>1132</v>
      </c>
    </row>
    <row r="5" spans="1:45" ht="12.75" customHeight="1" x14ac:dyDescent="0.15"/>
    <row r="6" spans="1:45" ht="17.25" customHeight="1" x14ac:dyDescent="0.15">
      <c r="A6" s="2" t="s">
        <v>202</v>
      </c>
      <c r="B6" s="201"/>
      <c r="C6" s="82" t="s">
        <v>203</v>
      </c>
      <c r="D6" s="83"/>
      <c r="E6" s="238"/>
      <c r="F6" s="1"/>
      <c r="G6" s="1"/>
      <c r="H6" s="1"/>
      <c r="I6" s="1"/>
      <c r="J6" s="1"/>
      <c r="K6" s="1"/>
      <c r="L6" s="1"/>
      <c r="M6" s="1"/>
      <c r="N6" s="1"/>
      <c r="O6" s="1"/>
      <c r="P6" s="1"/>
      <c r="Q6" s="1"/>
      <c r="R6" s="1"/>
      <c r="S6" s="4"/>
      <c r="T6" s="1"/>
      <c r="U6" s="1"/>
      <c r="V6" s="1"/>
      <c r="W6" s="4" t="s">
        <v>204</v>
      </c>
      <c r="X6" s="17"/>
      <c r="Y6" s="17"/>
      <c r="Z6" s="17"/>
      <c r="AA6" s="17"/>
      <c r="AB6" s="17"/>
      <c r="AC6" s="17"/>
      <c r="AD6" s="17"/>
      <c r="AE6" s="17"/>
      <c r="AF6" s="17"/>
      <c r="AG6" s="17"/>
      <c r="AH6" s="17"/>
      <c r="AI6" s="17"/>
      <c r="AJ6" s="17"/>
      <c r="AK6" s="17"/>
      <c r="AL6" s="17"/>
      <c r="AM6" s="17"/>
      <c r="AN6" s="17"/>
      <c r="AO6" s="17"/>
      <c r="AP6" s="15"/>
      <c r="AQ6" s="59" t="s">
        <v>251</v>
      </c>
      <c r="AR6" s="305" t="s">
        <v>1733</v>
      </c>
      <c r="AS6" s="59" t="s">
        <v>2716</v>
      </c>
    </row>
    <row r="7" spans="1:45" ht="17.25" customHeight="1" x14ac:dyDescent="0.15">
      <c r="A7" s="5" t="s">
        <v>205</v>
      </c>
      <c r="B7" s="82" t="s">
        <v>206</v>
      </c>
      <c r="C7" s="610"/>
      <c r="D7" s="661"/>
      <c r="E7" s="609"/>
      <c r="F7" s="9"/>
      <c r="G7" s="9"/>
      <c r="H7" s="9"/>
      <c r="I7" s="9"/>
      <c r="J7" s="9"/>
      <c r="K7" s="9"/>
      <c r="L7" s="9"/>
      <c r="M7" s="9"/>
      <c r="N7" s="9"/>
      <c r="O7" s="9"/>
      <c r="P7" s="9"/>
      <c r="Q7" s="9"/>
      <c r="R7" s="9"/>
      <c r="S7" s="9"/>
      <c r="T7" s="9"/>
      <c r="U7" s="9"/>
      <c r="V7" s="9"/>
      <c r="W7" s="169"/>
      <c r="X7" s="169"/>
      <c r="Y7" s="169"/>
      <c r="Z7" s="169"/>
      <c r="AA7" s="169"/>
      <c r="AB7" s="169"/>
      <c r="AC7" s="169"/>
      <c r="AD7" s="169"/>
      <c r="AE7" s="169"/>
      <c r="AF7" s="169"/>
      <c r="AG7" s="169"/>
      <c r="AH7" s="169"/>
      <c r="AI7" s="169"/>
      <c r="AJ7" s="169"/>
      <c r="AK7" s="169"/>
      <c r="AL7" s="169"/>
      <c r="AM7" s="169"/>
      <c r="AN7" s="169"/>
      <c r="AO7" s="169"/>
      <c r="AP7" s="19"/>
      <c r="AQ7" s="373" t="s">
        <v>390</v>
      </c>
      <c r="AR7" s="374" t="s">
        <v>390</v>
      </c>
      <c r="AS7" s="373" t="s">
        <v>391</v>
      </c>
    </row>
    <row r="8" spans="1:45" ht="17.25" customHeight="1" x14ac:dyDescent="0.15">
      <c r="A8" s="12">
        <v>73</v>
      </c>
      <c r="B8" s="13">
        <v>1111</v>
      </c>
      <c r="C8" s="61" t="s">
        <v>897</v>
      </c>
      <c r="D8" s="833" t="s">
        <v>2717</v>
      </c>
      <c r="E8" s="834"/>
      <c r="F8" s="834"/>
      <c r="G8" s="835"/>
      <c r="H8" s="833" t="s">
        <v>1159</v>
      </c>
      <c r="I8" s="834"/>
      <c r="J8" s="834"/>
      <c r="K8" s="835"/>
      <c r="L8" s="604" t="s">
        <v>459</v>
      </c>
      <c r="M8" s="605"/>
      <c r="N8" s="186"/>
      <c r="O8" s="186"/>
      <c r="P8" s="186"/>
      <c r="Q8" s="841">
        <v>10458</v>
      </c>
      <c r="R8" s="841"/>
      <c r="S8" s="186" t="s">
        <v>391</v>
      </c>
      <c r="T8" s="605"/>
      <c r="U8" s="605"/>
      <c r="V8" s="605"/>
      <c r="W8" s="605"/>
      <c r="X8" s="605"/>
      <c r="Y8" s="605"/>
      <c r="Z8" s="605"/>
      <c r="AA8" s="605"/>
      <c r="AB8" s="605"/>
      <c r="AC8" s="605"/>
      <c r="AD8" s="605"/>
      <c r="AE8" s="605"/>
      <c r="AF8" s="605"/>
      <c r="AG8" s="605"/>
      <c r="AH8" s="605"/>
      <c r="AI8" s="605"/>
      <c r="AJ8" s="605"/>
      <c r="AK8" s="605"/>
      <c r="AL8" s="599"/>
      <c r="AM8" s="186"/>
      <c r="AN8" s="605"/>
      <c r="AO8" s="63"/>
      <c r="AP8" s="22"/>
      <c r="AQ8" s="401">
        <f t="shared" ref="AQ8:AQ17" si="0">Q8</f>
        <v>10458</v>
      </c>
      <c r="AR8" s="401"/>
      <c r="AS8" s="400" t="s">
        <v>743</v>
      </c>
    </row>
    <row r="9" spans="1:45" ht="17.25" customHeight="1" x14ac:dyDescent="0.15">
      <c r="A9" s="12">
        <v>73</v>
      </c>
      <c r="B9" s="13">
        <v>1121</v>
      </c>
      <c r="C9" s="61" t="s">
        <v>898</v>
      </c>
      <c r="D9" s="836"/>
      <c r="E9" s="837"/>
      <c r="F9" s="837"/>
      <c r="G9" s="838"/>
      <c r="H9" s="836"/>
      <c r="I9" s="837"/>
      <c r="J9" s="837"/>
      <c r="K9" s="838"/>
      <c r="L9" s="604" t="s">
        <v>460</v>
      </c>
      <c r="M9" s="605"/>
      <c r="N9" s="605"/>
      <c r="O9" s="31"/>
      <c r="P9" s="605"/>
      <c r="Q9" s="841">
        <v>15370</v>
      </c>
      <c r="R9" s="841"/>
      <c r="S9" s="186" t="s">
        <v>391</v>
      </c>
      <c r="T9" s="186"/>
      <c r="U9" s="31"/>
      <c r="V9" s="599"/>
      <c r="W9" s="599"/>
      <c r="X9" s="599"/>
      <c r="Y9" s="599"/>
      <c r="Z9" s="599"/>
      <c r="AA9" s="599"/>
      <c r="AB9" s="599"/>
      <c r="AC9" s="599"/>
      <c r="AD9" s="599"/>
      <c r="AE9" s="599"/>
      <c r="AF9" s="170"/>
      <c r="AG9" s="599"/>
      <c r="AH9" s="605"/>
      <c r="AI9" s="186"/>
      <c r="AJ9" s="605"/>
      <c r="AK9" s="605"/>
      <c r="AL9" s="186"/>
      <c r="AM9" s="605"/>
      <c r="AN9" s="599"/>
      <c r="AO9" s="63"/>
      <c r="AP9" s="22"/>
      <c r="AQ9" s="401">
        <f t="shared" si="0"/>
        <v>15370</v>
      </c>
      <c r="AR9" s="401"/>
      <c r="AS9" s="41"/>
    </row>
    <row r="10" spans="1:45" ht="17.25" customHeight="1" x14ac:dyDescent="0.15">
      <c r="A10" s="12">
        <v>73</v>
      </c>
      <c r="B10" s="13">
        <v>1131</v>
      </c>
      <c r="C10" s="61" t="s">
        <v>899</v>
      </c>
      <c r="D10" s="409"/>
      <c r="E10" s="633"/>
      <c r="F10" s="633"/>
      <c r="G10" s="207"/>
      <c r="H10" s="836"/>
      <c r="I10" s="837"/>
      <c r="J10" s="837"/>
      <c r="K10" s="838"/>
      <c r="L10" s="604" t="s">
        <v>461</v>
      </c>
      <c r="M10" s="605"/>
      <c r="N10" s="605"/>
      <c r="O10" s="31"/>
      <c r="P10" s="605"/>
      <c r="Q10" s="841">
        <v>22359</v>
      </c>
      <c r="R10" s="841"/>
      <c r="S10" s="186" t="s">
        <v>391</v>
      </c>
      <c r="T10" s="186"/>
      <c r="U10" s="31"/>
      <c r="V10" s="605"/>
      <c r="W10" s="605"/>
      <c r="X10" s="605"/>
      <c r="Y10" s="605"/>
      <c r="Z10" s="605"/>
      <c r="AA10" s="605"/>
      <c r="AB10" s="605"/>
      <c r="AC10" s="605"/>
      <c r="AD10" s="605"/>
      <c r="AE10" s="605"/>
      <c r="AF10" s="170"/>
      <c r="AG10" s="599"/>
      <c r="AH10" s="605"/>
      <c r="AI10" s="186"/>
      <c r="AJ10" s="605"/>
      <c r="AK10" s="605"/>
      <c r="AL10" s="186"/>
      <c r="AM10" s="605"/>
      <c r="AN10" s="605"/>
      <c r="AO10" s="605"/>
      <c r="AP10" s="22"/>
      <c r="AQ10" s="401">
        <f t="shared" si="0"/>
        <v>22359</v>
      </c>
      <c r="AR10" s="401"/>
      <c r="AS10" s="41"/>
    </row>
    <row r="11" spans="1:45" ht="17.25" customHeight="1" x14ac:dyDescent="0.15">
      <c r="A11" s="12">
        <v>73</v>
      </c>
      <c r="B11" s="13">
        <v>1141</v>
      </c>
      <c r="C11" s="61" t="s">
        <v>900</v>
      </c>
      <c r="D11" s="409"/>
      <c r="E11" s="633"/>
      <c r="F11" s="633"/>
      <c r="G11" s="207"/>
      <c r="H11" s="836"/>
      <c r="I11" s="837"/>
      <c r="J11" s="837"/>
      <c r="K11" s="838"/>
      <c r="L11" s="604" t="s">
        <v>462</v>
      </c>
      <c r="M11" s="605"/>
      <c r="N11" s="605"/>
      <c r="O11" s="31"/>
      <c r="P11" s="605"/>
      <c r="Q11" s="841">
        <v>24677</v>
      </c>
      <c r="R11" s="841"/>
      <c r="S11" s="186" t="s">
        <v>391</v>
      </c>
      <c r="T11" s="186"/>
      <c r="U11" s="31"/>
      <c r="V11" s="605"/>
      <c r="W11" s="605"/>
      <c r="X11" s="605"/>
      <c r="Y11" s="605"/>
      <c r="Z11" s="605"/>
      <c r="AA11" s="605"/>
      <c r="AB11" s="605"/>
      <c r="AC11" s="605"/>
      <c r="AD11" s="605"/>
      <c r="AE11" s="572"/>
      <c r="AF11" s="556"/>
      <c r="AG11" s="679"/>
      <c r="AH11" s="605"/>
      <c r="AI11" s="186"/>
      <c r="AJ11" s="605"/>
      <c r="AK11" s="605"/>
      <c r="AL11" s="186"/>
      <c r="AM11" s="605"/>
      <c r="AN11" s="605"/>
      <c r="AO11" s="605"/>
      <c r="AP11" s="22"/>
      <c r="AQ11" s="401">
        <f t="shared" si="0"/>
        <v>24677</v>
      </c>
      <c r="AR11" s="401"/>
      <c r="AS11" s="41"/>
    </row>
    <row r="12" spans="1:45" ht="17.25" customHeight="1" x14ac:dyDescent="0.15">
      <c r="A12" s="12">
        <v>73</v>
      </c>
      <c r="B12" s="13">
        <v>1151</v>
      </c>
      <c r="C12" s="61" t="s">
        <v>901</v>
      </c>
      <c r="D12" s="409"/>
      <c r="E12" s="633"/>
      <c r="F12" s="633"/>
      <c r="G12" s="207"/>
      <c r="H12" s="561"/>
      <c r="I12" s="562"/>
      <c r="J12" s="562"/>
      <c r="K12" s="563"/>
      <c r="L12" s="604" t="s">
        <v>463</v>
      </c>
      <c r="M12" s="605"/>
      <c r="N12" s="605"/>
      <c r="O12" s="31"/>
      <c r="P12" s="605"/>
      <c r="Q12" s="841">
        <v>27209</v>
      </c>
      <c r="R12" s="841"/>
      <c r="S12" s="186" t="s">
        <v>391</v>
      </c>
      <c r="T12" s="186"/>
      <c r="U12" s="31"/>
      <c r="V12" s="605"/>
      <c r="W12" s="605"/>
      <c r="X12" s="605"/>
      <c r="Y12" s="605"/>
      <c r="Z12" s="605"/>
      <c r="AA12" s="605"/>
      <c r="AB12" s="605"/>
      <c r="AC12" s="605"/>
      <c r="AD12" s="605"/>
      <c r="AE12" s="605"/>
      <c r="AF12" s="599"/>
      <c r="AG12" s="577"/>
      <c r="AH12" s="605"/>
      <c r="AI12" s="186"/>
      <c r="AJ12" s="605"/>
      <c r="AK12" s="605"/>
      <c r="AL12" s="186"/>
      <c r="AM12" s="605"/>
      <c r="AN12" s="605"/>
      <c r="AO12" s="605"/>
      <c r="AP12" s="22"/>
      <c r="AQ12" s="401">
        <f t="shared" si="0"/>
        <v>27209</v>
      </c>
      <c r="AR12" s="401"/>
      <c r="AS12" s="41"/>
    </row>
    <row r="13" spans="1:45" ht="17.25" customHeight="1" x14ac:dyDescent="0.15">
      <c r="A13" s="12">
        <v>73</v>
      </c>
      <c r="B13" s="13">
        <v>1211</v>
      </c>
      <c r="C13" s="61" t="s">
        <v>902</v>
      </c>
      <c r="D13" s="561"/>
      <c r="E13" s="562"/>
      <c r="F13" s="562"/>
      <c r="G13" s="563"/>
      <c r="H13" s="833" t="s">
        <v>1160</v>
      </c>
      <c r="I13" s="834"/>
      <c r="J13" s="834"/>
      <c r="K13" s="835"/>
      <c r="L13" s="604" t="s">
        <v>459</v>
      </c>
      <c r="M13" s="605"/>
      <c r="N13" s="186"/>
      <c r="O13" s="186"/>
      <c r="P13" s="186"/>
      <c r="Q13" s="841">
        <v>9423</v>
      </c>
      <c r="R13" s="841"/>
      <c r="S13" s="186" t="s">
        <v>391</v>
      </c>
      <c r="T13" s="605"/>
      <c r="U13" s="605"/>
      <c r="V13" s="605"/>
      <c r="W13" s="605"/>
      <c r="X13" s="605"/>
      <c r="Y13" s="605"/>
      <c r="Z13" s="605"/>
      <c r="AA13" s="605"/>
      <c r="AB13" s="605"/>
      <c r="AC13" s="605"/>
      <c r="AD13" s="605"/>
      <c r="AE13" s="605"/>
      <c r="AF13" s="605"/>
      <c r="AG13" s="605"/>
      <c r="AH13" s="605"/>
      <c r="AI13" s="605"/>
      <c r="AJ13" s="605"/>
      <c r="AK13" s="605"/>
      <c r="AL13" s="599"/>
      <c r="AM13" s="186"/>
      <c r="AN13" s="605"/>
      <c r="AO13" s="63"/>
      <c r="AP13" s="22"/>
      <c r="AQ13" s="401">
        <f t="shared" si="0"/>
        <v>9423</v>
      </c>
      <c r="AR13" s="401">
        <f>Q8</f>
        <v>10458</v>
      </c>
      <c r="AS13" s="18"/>
    </row>
    <row r="14" spans="1:45" ht="17.25" customHeight="1" x14ac:dyDescent="0.15">
      <c r="A14" s="12">
        <v>73</v>
      </c>
      <c r="B14" s="13">
        <v>1221</v>
      </c>
      <c r="C14" s="61" t="s">
        <v>903</v>
      </c>
      <c r="D14" s="561"/>
      <c r="E14" s="562"/>
      <c r="F14" s="562"/>
      <c r="G14" s="563"/>
      <c r="H14" s="836"/>
      <c r="I14" s="837"/>
      <c r="J14" s="837"/>
      <c r="K14" s="838"/>
      <c r="L14" s="604" t="s">
        <v>460</v>
      </c>
      <c r="M14" s="605"/>
      <c r="N14" s="605"/>
      <c r="O14" s="31"/>
      <c r="P14" s="605"/>
      <c r="Q14" s="841">
        <v>13849</v>
      </c>
      <c r="R14" s="841"/>
      <c r="S14" s="186" t="s">
        <v>391</v>
      </c>
      <c r="T14" s="186"/>
      <c r="U14" s="31"/>
      <c r="V14" s="599"/>
      <c r="W14" s="599"/>
      <c r="X14" s="599"/>
      <c r="Y14" s="599"/>
      <c r="Z14" s="599"/>
      <c r="AA14" s="599"/>
      <c r="AB14" s="599"/>
      <c r="AC14" s="599"/>
      <c r="AD14" s="599"/>
      <c r="AE14" s="599"/>
      <c r="AF14" s="170"/>
      <c r="AG14" s="599"/>
      <c r="AH14" s="605"/>
      <c r="AI14" s="186"/>
      <c r="AJ14" s="605"/>
      <c r="AK14" s="605"/>
      <c r="AL14" s="186"/>
      <c r="AM14" s="605"/>
      <c r="AN14" s="599"/>
      <c r="AO14" s="63"/>
      <c r="AP14" s="22"/>
      <c r="AQ14" s="401">
        <f t="shared" si="0"/>
        <v>13849</v>
      </c>
      <c r="AR14" s="401">
        <f>Q9</f>
        <v>15370</v>
      </c>
      <c r="AS14" s="41"/>
    </row>
    <row r="15" spans="1:45" ht="17.100000000000001" customHeight="1" x14ac:dyDescent="0.15">
      <c r="A15" s="12">
        <v>73</v>
      </c>
      <c r="B15" s="13">
        <v>1231</v>
      </c>
      <c r="C15" s="61" t="s">
        <v>904</v>
      </c>
      <c r="D15" s="512"/>
      <c r="E15" s="513"/>
      <c r="F15" s="513"/>
      <c r="G15" s="514"/>
      <c r="H15" s="836"/>
      <c r="I15" s="837"/>
      <c r="J15" s="837"/>
      <c r="K15" s="838"/>
      <c r="L15" s="604" t="s">
        <v>461</v>
      </c>
      <c r="M15" s="605"/>
      <c r="N15" s="605"/>
      <c r="O15" s="31"/>
      <c r="P15" s="605"/>
      <c r="Q15" s="841">
        <v>20144</v>
      </c>
      <c r="R15" s="841"/>
      <c r="S15" s="186" t="s">
        <v>391</v>
      </c>
      <c r="T15" s="186"/>
      <c r="U15" s="31"/>
      <c r="V15" s="605"/>
      <c r="W15" s="605"/>
      <c r="X15" s="605"/>
      <c r="Y15" s="605"/>
      <c r="Z15" s="605"/>
      <c r="AA15" s="605"/>
      <c r="AB15" s="605"/>
      <c r="AC15" s="605"/>
      <c r="AD15" s="605"/>
      <c r="AE15" s="605"/>
      <c r="AF15" s="170"/>
      <c r="AG15" s="599"/>
      <c r="AH15" s="605"/>
      <c r="AI15" s="186"/>
      <c r="AJ15" s="605"/>
      <c r="AK15" s="605"/>
      <c r="AL15" s="186"/>
      <c r="AM15" s="605"/>
      <c r="AN15" s="605"/>
      <c r="AO15" s="605"/>
      <c r="AP15" s="22"/>
      <c r="AQ15" s="401">
        <f t="shared" si="0"/>
        <v>20144</v>
      </c>
      <c r="AR15" s="401">
        <f>Q10</f>
        <v>22359</v>
      </c>
      <c r="AS15" s="41"/>
    </row>
    <row r="16" spans="1:45" ht="17.100000000000001" customHeight="1" x14ac:dyDescent="0.15">
      <c r="A16" s="12">
        <v>73</v>
      </c>
      <c r="B16" s="13">
        <v>1241</v>
      </c>
      <c r="C16" s="61" t="s">
        <v>905</v>
      </c>
      <c r="D16" s="64"/>
      <c r="E16" s="65"/>
      <c r="F16" s="65"/>
      <c r="G16" s="207"/>
      <c r="H16" s="561"/>
      <c r="I16" s="562"/>
      <c r="J16" s="562"/>
      <c r="K16" s="563"/>
      <c r="L16" s="604" t="s">
        <v>462</v>
      </c>
      <c r="M16" s="605"/>
      <c r="N16" s="605"/>
      <c r="O16" s="31"/>
      <c r="P16" s="605"/>
      <c r="Q16" s="841">
        <v>22233</v>
      </c>
      <c r="R16" s="841"/>
      <c r="S16" s="186" t="s">
        <v>391</v>
      </c>
      <c r="T16" s="186"/>
      <c r="U16" s="31"/>
      <c r="V16" s="605"/>
      <c r="W16" s="605"/>
      <c r="X16" s="605"/>
      <c r="Y16" s="605"/>
      <c r="Z16" s="605"/>
      <c r="AA16" s="605"/>
      <c r="AB16" s="605"/>
      <c r="AC16" s="605"/>
      <c r="AD16" s="605"/>
      <c r="AE16" s="572"/>
      <c r="AF16" s="556"/>
      <c r="AG16" s="679"/>
      <c r="AH16" s="605"/>
      <c r="AI16" s="186"/>
      <c r="AJ16" s="605"/>
      <c r="AK16" s="605"/>
      <c r="AL16" s="186"/>
      <c r="AM16" s="605"/>
      <c r="AN16" s="605"/>
      <c r="AO16" s="605"/>
      <c r="AP16" s="22"/>
      <c r="AQ16" s="401">
        <f t="shared" si="0"/>
        <v>22233</v>
      </c>
      <c r="AR16" s="401">
        <f>Q11</f>
        <v>24677</v>
      </c>
      <c r="AS16" s="41"/>
    </row>
    <row r="17" spans="1:45" ht="17.25" customHeight="1" x14ac:dyDescent="0.15">
      <c r="A17" s="12">
        <v>73</v>
      </c>
      <c r="B17" s="13">
        <v>1251</v>
      </c>
      <c r="C17" s="61" t="s">
        <v>906</v>
      </c>
      <c r="D17" s="182"/>
      <c r="E17" s="24"/>
      <c r="F17" s="513"/>
      <c r="G17" s="514"/>
      <c r="H17" s="561"/>
      <c r="I17" s="562"/>
      <c r="J17" s="562"/>
      <c r="K17" s="563"/>
      <c r="L17" s="604" t="s">
        <v>463</v>
      </c>
      <c r="M17" s="605"/>
      <c r="N17" s="605"/>
      <c r="O17" s="31"/>
      <c r="P17" s="605"/>
      <c r="Q17" s="841">
        <v>24516</v>
      </c>
      <c r="R17" s="841"/>
      <c r="S17" s="186" t="s">
        <v>391</v>
      </c>
      <c r="T17" s="186"/>
      <c r="U17" s="31"/>
      <c r="V17" s="605"/>
      <c r="W17" s="605"/>
      <c r="X17" s="605"/>
      <c r="Y17" s="605"/>
      <c r="Z17" s="605"/>
      <c r="AA17" s="605"/>
      <c r="AB17" s="605"/>
      <c r="AC17" s="605"/>
      <c r="AD17" s="605"/>
      <c r="AE17" s="605"/>
      <c r="AF17" s="599"/>
      <c r="AG17" s="577"/>
      <c r="AH17" s="605"/>
      <c r="AI17" s="186"/>
      <c r="AJ17" s="605"/>
      <c r="AK17" s="605"/>
      <c r="AL17" s="186"/>
      <c r="AM17" s="605"/>
      <c r="AN17" s="605"/>
      <c r="AO17" s="605"/>
      <c r="AP17" s="22"/>
      <c r="AQ17" s="401">
        <f t="shared" si="0"/>
        <v>24516</v>
      </c>
      <c r="AR17" s="401">
        <f>Q12</f>
        <v>27209</v>
      </c>
      <c r="AS17" s="41"/>
    </row>
    <row r="18" spans="1:45" ht="17.100000000000001" customHeight="1" x14ac:dyDescent="0.15">
      <c r="A18" s="12">
        <v>73</v>
      </c>
      <c r="B18" s="13" t="s">
        <v>4490</v>
      </c>
      <c r="C18" s="267" t="s">
        <v>4466</v>
      </c>
      <c r="D18" s="833" t="s">
        <v>4408</v>
      </c>
      <c r="E18" s="834"/>
      <c r="F18" s="834"/>
      <c r="G18" s="835"/>
      <c r="H18" s="833" t="s">
        <v>2717</v>
      </c>
      <c r="I18" s="834"/>
      <c r="J18" s="834"/>
      <c r="K18" s="835"/>
      <c r="L18" s="834" t="s">
        <v>1159</v>
      </c>
      <c r="M18" s="834"/>
      <c r="N18" s="834"/>
      <c r="O18" s="834"/>
      <c r="P18" s="834"/>
      <c r="Q18" s="834"/>
      <c r="R18" s="834"/>
      <c r="S18" s="834"/>
      <c r="T18" s="834"/>
      <c r="U18" s="835"/>
      <c r="V18" s="186" t="s">
        <v>210</v>
      </c>
      <c r="W18" s="186"/>
      <c r="X18" s="32"/>
      <c r="Y18" s="202"/>
      <c r="Z18" s="202"/>
      <c r="AA18" s="202"/>
      <c r="AB18" s="202"/>
      <c r="AC18" s="202"/>
      <c r="AD18" s="186"/>
      <c r="AE18" s="186"/>
      <c r="AF18" s="186"/>
      <c r="AG18" s="186"/>
      <c r="AH18" s="841"/>
      <c r="AI18" s="841"/>
      <c r="AJ18" s="1031">
        <f>ROUND($Q$8*0.01,0)</f>
        <v>105</v>
      </c>
      <c r="AK18" s="1031"/>
      <c r="AL18" s="186" t="s">
        <v>1392</v>
      </c>
      <c r="AM18" s="186"/>
      <c r="AN18" s="436"/>
      <c r="AO18" s="437"/>
      <c r="AP18" s="209"/>
      <c r="AQ18" s="340">
        <f>-AJ18</f>
        <v>-105</v>
      </c>
      <c r="AR18" s="521"/>
      <c r="AS18" s="18"/>
    </row>
    <row r="19" spans="1:45" ht="17.100000000000001" customHeight="1" x14ac:dyDescent="0.15">
      <c r="A19" s="12">
        <v>73</v>
      </c>
      <c r="B19" s="13" t="s">
        <v>4500</v>
      </c>
      <c r="C19" s="267" t="s">
        <v>4467</v>
      </c>
      <c r="D19" s="836"/>
      <c r="E19" s="837"/>
      <c r="F19" s="837"/>
      <c r="G19" s="838"/>
      <c r="H19" s="836"/>
      <c r="I19" s="837"/>
      <c r="J19" s="837"/>
      <c r="K19" s="838"/>
      <c r="L19" s="837"/>
      <c r="M19" s="837"/>
      <c r="N19" s="837"/>
      <c r="O19" s="837"/>
      <c r="P19" s="837"/>
      <c r="Q19" s="837"/>
      <c r="R19" s="837"/>
      <c r="S19" s="837"/>
      <c r="T19" s="837"/>
      <c r="U19" s="838"/>
      <c r="V19" s="186" t="s">
        <v>211</v>
      </c>
      <c r="W19" s="186"/>
      <c r="X19" s="32"/>
      <c r="Y19" s="202"/>
      <c r="Z19" s="202"/>
      <c r="AA19" s="202"/>
      <c r="AB19" s="202"/>
      <c r="AC19" s="202"/>
      <c r="AD19" s="186"/>
      <c r="AE19" s="186"/>
      <c r="AF19" s="186"/>
      <c r="AG19" s="186"/>
      <c r="AH19" s="841"/>
      <c r="AI19" s="841"/>
      <c r="AJ19" s="1031">
        <f>ROUND($Q$9*0.01,0)</f>
        <v>154</v>
      </c>
      <c r="AK19" s="1031"/>
      <c r="AL19" s="186" t="s">
        <v>1392</v>
      </c>
      <c r="AM19" s="186"/>
      <c r="AN19" s="436"/>
      <c r="AO19" s="437"/>
      <c r="AP19" s="209"/>
      <c r="AQ19" s="340">
        <f t="shared" ref="AQ19:AQ26" si="1">-AJ19</f>
        <v>-154</v>
      </c>
      <c r="AR19" s="521"/>
      <c r="AS19" s="18"/>
    </row>
    <row r="20" spans="1:45" ht="17.100000000000001" customHeight="1" x14ac:dyDescent="0.15">
      <c r="A20" s="12">
        <v>73</v>
      </c>
      <c r="B20" s="13" t="s">
        <v>4494</v>
      </c>
      <c r="C20" s="267" t="s">
        <v>4468</v>
      </c>
      <c r="D20" s="836"/>
      <c r="E20" s="837"/>
      <c r="F20" s="837"/>
      <c r="G20" s="838"/>
      <c r="H20" s="836"/>
      <c r="I20" s="837"/>
      <c r="J20" s="837"/>
      <c r="K20" s="838"/>
      <c r="L20" s="837"/>
      <c r="M20" s="837"/>
      <c r="N20" s="837"/>
      <c r="O20" s="837"/>
      <c r="P20" s="837"/>
      <c r="Q20" s="837"/>
      <c r="R20" s="837"/>
      <c r="S20" s="837"/>
      <c r="T20" s="837"/>
      <c r="U20" s="838"/>
      <c r="V20" s="186" t="s">
        <v>212</v>
      </c>
      <c r="W20" s="186"/>
      <c r="X20" s="32"/>
      <c r="Y20" s="202"/>
      <c r="Z20" s="202"/>
      <c r="AA20" s="202"/>
      <c r="AB20" s="202"/>
      <c r="AC20" s="202"/>
      <c r="AD20" s="186"/>
      <c r="AE20" s="186"/>
      <c r="AF20" s="186"/>
      <c r="AG20" s="186"/>
      <c r="AH20" s="841"/>
      <c r="AI20" s="841"/>
      <c r="AJ20" s="1031">
        <f>ROUND($Q$10*0.01,0)</f>
        <v>224</v>
      </c>
      <c r="AK20" s="1031"/>
      <c r="AL20" s="186" t="s">
        <v>1392</v>
      </c>
      <c r="AM20" s="186"/>
      <c r="AN20" s="436"/>
      <c r="AO20" s="437"/>
      <c r="AP20" s="209"/>
      <c r="AQ20" s="340">
        <f t="shared" si="1"/>
        <v>-224</v>
      </c>
      <c r="AR20" s="521"/>
      <c r="AS20" s="18"/>
    </row>
    <row r="21" spans="1:45" ht="17.100000000000001" customHeight="1" x14ac:dyDescent="0.15">
      <c r="A21" s="12">
        <v>73</v>
      </c>
      <c r="B21" s="13" t="s">
        <v>4496</v>
      </c>
      <c r="C21" s="267" t="s">
        <v>4469</v>
      </c>
      <c r="D21" s="23"/>
      <c r="E21" s="9"/>
      <c r="F21" s="9"/>
      <c r="G21" s="19"/>
      <c r="H21" s="23"/>
      <c r="I21" s="9"/>
      <c r="J21" s="9"/>
      <c r="K21" s="19"/>
      <c r="L21" s="9"/>
      <c r="M21" s="9"/>
      <c r="N21" s="9"/>
      <c r="O21" s="9"/>
      <c r="P21" s="9"/>
      <c r="Q21" s="9"/>
      <c r="R21" s="9"/>
      <c r="S21" s="9"/>
      <c r="T21" s="9"/>
      <c r="U21" s="19"/>
      <c r="V21" s="186" t="s">
        <v>213</v>
      </c>
      <c r="W21" s="186"/>
      <c r="X21" s="32"/>
      <c r="Y21" s="202"/>
      <c r="Z21" s="202"/>
      <c r="AA21" s="202"/>
      <c r="AB21" s="202"/>
      <c r="AC21" s="202"/>
      <c r="AD21" s="186"/>
      <c r="AE21" s="186"/>
      <c r="AF21" s="186"/>
      <c r="AG21" s="186"/>
      <c r="AH21" s="841"/>
      <c r="AI21" s="841"/>
      <c r="AJ21" s="1031">
        <f>ROUND($Q$11*0.01,0)</f>
        <v>247</v>
      </c>
      <c r="AK21" s="1031"/>
      <c r="AL21" s="186" t="s">
        <v>1392</v>
      </c>
      <c r="AM21" s="186"/>
      <c r="AN21" s="436"/>
      <c r="AO21" s="437"/>
      <c r="AP21" s="209"/>
      <c r="AQ21" s="340">
        <f t="shared" si="1"/>
        <v>-247</v>
      </c>
      <c r="AR21" s="521"/>
      <c r="AS21" s="18"/>
    </row>
    <row r="22" spans="1:45" ht="17.100000000000001" customHeight="1" x14ac:dyDescent="0.15">
      <c r="A22" s="12">
        <v>73</v>
      </c>
      <c r="B22" s="13" t="s">
        <v>4498</v>
      </c>
      <c r="C22" s="267" t="s">
        <v>4470</v>
      </c>
      <c r="D22" s="23"/>
      <c r="E22" s="9"/>
      <c r="F22" s="9"/>
      <c r="G22" s="19"/>
      <c r="H22" s="23"/>
      <c r="I22" s="9"/>
      <c r="J22" s="9"/>
      <c r="K22" s="19"/>
      <c r="L22" s="184"/>
      <c r="M22" s="184"/>
      <c r="N22" s="184"/>
      <c r="O22" s="184"/>
      <c r="P22" s="184"/>
      <c r="Q22" s="184"/>
      <c r="R22" s="184"/>
      <c r="S22" s="184"/>
      <c r="T22" s="184"/>
      <c r="U22" s="21"/>
      <c r="V22" s="186" t="s">
        <v>214</v>
      </c>
      <c r="W22" s="186"/>
      <c r="X22" s="32"/>
      <c r="Y22" s="202"/>
      <c r="Z22" s="202"/>
      <c r="AA22" s="202"/>
      <c r="AB22" s="202"/>
      <c r="AC22" s="202"/>
      <c r="AD22" s="186"/>
      <c r="AE22" s="186"/>
      <c r="AF22" s="186"/>
      <c r="AG22" s="186"/>
      <c r="AH22" s="841"/>
      <c r="AI22" s="841"/>
      <c r="AJ22" s="1031">
        <f>ROUND($Q$12*0.01,0)</f>
        <v>272</v>
      </c>
      <c r="AK22" s="1031"/>
      <c r="AL22" s="186" t="s">
        <v>1392</v>
      </c>
      <c r="AM22" s="186"/>
      <c r="AN22" s="436"/>
      <c r="AO22" s="437"/>
      <c r="AP22" s="209"/>
      <c r="AQ22" s="340">
        <f t="shared" si="1"/>
        <v>-272</v>
      </c>
      <c r="AR22" s="521"/>
      <c r="AS22" s="18"/>
    </row>
    <row r="23" spans="1:45" ht="17.100000000000001" customHeight="1" x14ac:dyDescent="0.15">
      <c r="A23" s="12">
        <v>73</v>
      </c>
      <c r="B23" s="13" t="s">
        <v>4501</v>
      </c>
      <c r="C23" s="267" t="s">
        <v>4471</v>
      </c>
      <c r="D23" s="23"/>
      <c r="E23" s="9"/>
      <c r="F23" s="9"/>
      <c r="G23" s="19"/>
      <c r="H23" s="23"/>
      <c r="I23" s="9"/>
      <c r="J23" s="9"/>
      <c r="K23" s="19"/>
      <c r="L23" s="833" t="s">
        <v>1160</v>
      </c>
      <c r="M23" s="834"/>
      <c r="N23" s="834"/>
      <c r="O23" s="834"/>
      <c r="P23" s="834"/>
      <c r="Q23" s="834"/>
      <c r="R23" s="834"/>
      <c r="S23" s="834"/>
      <c r="T23" s="834"/>
      <c r="U23" s="835"/>
      <c r="V23" s="186" t="s">
        <v>210</v>
      </c>
      <c r="W23" s="186"/>
      <c r="X23" s="32"/>
      <c r="Y23" s="202"/>
      <c r="Z23" s="202"/>
      <c r="AA23" s="202"/>
      <c r="AB23" s="202"/>
      <c r="AC23" s="202"/>
      <c r="AD23" s="186"/>
      <c r="AE23" s="186"/>
      <c r="AF23" s="186"/>
      <c r="AG23" s="186"/>
      <c r="AH23" s="841"/>
      <c r="AI23" s="841"/>
      <c r="AJ23" s="1031">
        <f>ROUND($Q$13*0.01,0)</f>
        <v>94</v>
      </c>
      <c r="AK23" s="1031"/>
      <c r="AL23" s="186" t="s">
        <v>1392</v>
      </c>
      <c r="AM23" s="186"/>
      <c r="AN23" s="436"/>
      <c r="AO23" s="437"/>
      <c r="AP23" s="209"/>
      <c r="AQ23" s="340">
        <f t="shared" si="1"/>
        <v>-94</v>
      </c>
      <c r="AR23" s="522">
        <f>-AJ18</f>
        <v>-105</v>
      </c>
      <c r="AS23" s="18"/>
    </row>
    <row r="24" spans="1:45" ht="17.100000000000001" customHeight="1" x14ac:dyDescent="0.15">
      <c r="A24" s="12">
        <v>73</v>
      </c>
      <c r="B24" s="13" t="s">
        <v>4502</v>
      </c>
      <c r="C24" s="267" t="s">
        <v>4472</v>
      </c>
      <c r="D24" s="23"/>
      <c r="E24" s="9"/>
      <c r="F24" s="9"/>
      <c r="G24" s="19"/>
      <c r="H24" s="23"/>
      <c r="I24" s="9"/>
      <c r="J24" s="9"/>
      <c r="K24" s="19"/>
      <c r="L24" s="836"/>
      <c r="M24" s="837"/>
      <c r="N24" s="837"/>
      <c r="O24" s="837"/>
      <c r="P24" s="837"/>
      <c r="Q24" s="837"/>
      <c r="R24" s="837"/>
      <c r="S24" s="837"/>
      <c r="T24" s="837"/>
      <c r="U24" s="838"/>
      <c r="V24" s="186" t="s">
        <v>211</v>
      </c>
      <c r="W24" s="186"/>
      <c r="X24" s="32"/>
      <c r="Y24" s="202"/>
      <c r="Z24" s="202"/>
      <c r="AA24" s="202"/>
      <c r="AB24" s="202"/>
      <c r="AC24" s="202"/>
      <c r="AD24" s="186"/>
      <c r="AE24" s="186"/>
      <c r="AF24" s="186"/>
      <c r="AG24" s="186"/>
      <c r="AH24" s="841"/>
      <c r="AI24" s="841"/>
      <c r="AJ24" s="1031">
        <f>ROUND($Q$14*0.01,0)</f>
        <v>138</v>
      </c>
      <c r="AK24" s="1031"/>
      <c r="AL24" s="186" t="s">
        <v>1392</v>
      </c>
      <c r="AM24" s="186"/>
      <c r="AN24" s="436"/>
      <c r="AO24" s="437"/>
      <c r="AP24" s="209"/>
      <c r="AQ24" s="340">
        <f t="shared" si="1"/>
        <v>-138</v>
      </c>
      <c r="AR24" s="522">
        <f t="shared" ref="AR24:AR27" si="2">-AJ19</f>
        <v>-154</v>
      </c>
      <c r="AS24" s="18"/>
    </row>
    <row r="25" spans="1:45" ht="17.100000000000001" customHeight="1" x14ac:dyDescent="0.15">
      <c r="A25" s="12">
        <v>73</v>
      </c>
      <c r="B25" s="13" t="s">
        <v>4503</v>
      </c>
      <c r="C25" s="267" t="s">
        <v>4473</v>
      </c>
      <c r="D25" s="23"/>
      <c r="E25" s="9"/>
      <c r="F25" s="9"/>
      <c r="G25" s="19"/>
      <c r="H25" s="23"/>
      <c r="I25" s="9"/>
      <c r="J25" s="9"/>
      <c r="K25" s="19"/>
      <c r="L25" s="836"/>
      <c r="M25" s="837"/>
      <c r="N25" s="837"/>
      <c r="O25" s="837"/>
      <c r="P25" s="837"/>
      <c r="Q25" s="837"/>
      <c r="R25" s="837"/>
      <c r="S25" s="837"/>
      <c r="T25" s="837"/>
      <c r="U25" s="838"/>
      <c r="V25" s="186" t="s">
        <v>212</v>
      </c>
      <c r="W25" s="186"/>
      <c r="X25" s="32"/>
      <c r="Y25" s="202"/>
      <c r="Z25" s="202"/>
      <c r="AA25" s="202"/>
      <c r="AB25" s="202"/>
      <c r="AC25" s="202"/>
      <c r="AD25" s="186"/>
      <c r="AE25" s="186"/>
      <c r="AF25" s="186"/>
      <c r="AG25" s="186"/>
      <c r="AH25" s="841"/>
      <c r="AI25" s="841"/>
      <c r="AJ25" s="1031">
        <f>ROUND($Q$15*0.01,0)</f>
        <v>201</v>
      </c>
      <c r="AK25" s="1031"/>
      <c r="AL25" s="186" t="s">
        <v>1392</v>
      </c>
      <c r="AM25" s="186"/>
      <c r="AN25" s="436"/>
      <c r="AO25" s="437"/>
      <c r="AP25" s="209"/>
      <c r="AQ25" s="340">
        <f t="shared" si="1"/>
        <v>-201</v>
      </c>
      <c r="AR25" s="522">
        <f t="shared" si="2"/>
        <v>-224</v>
      </c>
      <c r="AS25" s="18"/>
    </row>
    <row r="26" spans="1:45" ht="17.100000000000001" customHeight="1" x14ac:dyDescent="0.15">
      <c r="A26" s="12">
        <v>73</v>
      </c>
      <c r="B26" s="13" t="s">
        <v>4504</v>
      </c>
      <c r="C26" s="267" t="s">
        <v>4474</v>
      </c>
      <c r="D26" s="23"/>
      <c r="E26" s="9"/>
      <c r="F26" s="9"/>
      <c r="G26" s="19"/>
      <c r="H26" s="23"/>
      <c r="I26" s="9"/>
      <c r="J26" s="9"/>
      <c r="K26" s="19"/>
      <c r="L26" s="23"/>
      <c r="M26" s="9"/>
      <c r="N26" s="9"/>
      <c r="O26" s="9"/>
      <c r="P26" s="9"/>
      <c r="Q26" s="9"/>
      <c r="R26" s="9"/>
      <c r="S26" s="9"/>
      <c r="T26" s="9"/>
      <c r="U26" s="19"/>
      <c r="V26" s="186" t="s">
        <v>213</v>
      </c>
      <c r="W26" s="186"/>
      <c r="X26" s="32"/>
      <c r="Y26" s="202"/>
      <c r="Z26" s="202"/>
      <c r="AA26" s="202"/>
      <c r="AB26" s="202"/>
      <c r="AC26" s="202"/>
      <c r="AD26" s="186"/>
      <c r="AE26" s="186"/>
      <c r="AF26" s="186"/>
      <c r="AG26" s="186"/>
      <c r="AH26" s="841"/>
      <c r="AI26" s="841"/>
      <c r="AJ26" s="1031">
        <f>ROUND($Q$16*0.01,0)</f>
        <v>222</v>
      </c>
      <c r="AK26" s="1031"/>
      <c r="AL26" s="186" t="s">
        <v>1392</v>
      </c>
      <c r="AM26" s="186"/>
      <c r="AN26" s="436"/>
      <c r="AO26" s="437"/>
      <c r="AP26" s="209"/>
      <c r="AQ26" s="340">
        <f t="shared" si="1"/>
        <v>-222</v>
      </c>
      <c r="AR26" s="522">
        <f t="shared" si="2"/>
        <v>-247</v>
      </c>
      <c r="AS26" s="18"/>
    </row>
    <row r="27" spans="1:45" ht="17.100000000000001" customHeight="1" x14ac:dyDescent="0.15">
      <c r="A27" s="12">
        <v>73</v>
      </c>
      <c r="B27" s="13" t="s">
        <v>4505</v>
      </c>
      <c r="C27" s="267" t="s">
        <v>4475</v>
      </c>
      <c r="D27" s="183"/>
      <c r="E27" s="184"/>
      <c r="F27" s="184"/>
      <c r="G27" s="21"/>
      <c r="H27" s="183"/>
      <c r="I27" s="184"/>
      <c r="J27" s="184"/>
      <c r="K27" s="21"/>
      <c r="L27" s="183"/>
      <c r="M27" s="184"/>
      <c r="N27" s="184"/>
      <c r="O27" s="184"/>
      <c r="P27" s="184"/>
      <c r="Q27" s="184"/>
      <c r="R27" s="184"/>
      <c r="S27" s="184"/>
      <c r="T27" s="184"/>
      <c r="U27" s="21"/>
      <c r="V27" s="186" t="s">
        <v>214</v>
      </c>
      <c r="W27" s="186"/>
      <c r="X27" s="32"/>
      <c r="Y27" s="202"/>
      <c r="Z27" s="202"/>
      <c r="AA27" s="202"/>
      <c r="AB27" s="202"/>
      <c r="AC27" s="202"/>
      <c r="AD27" s="186"/>
      <c r="AE27" s="186"/>
      <c r="AF27" s="186"/>
      <c r="AG27" s="186"/>
      <c r="AH27" s="841"/>
      <c r="AI27" s="841"/>
      <c r="AJ27" s="1031">
        <f>ROUND($Q$17*0.01,0)</f>
        <v>245</v>
      </c>
      <c r="AK27" s="1031"/>
      <c r="AL27" s="186" t="s">
        <v>1392</v>
      </c>
      <c r="AM27" s="186"/>
      <c r="AN27" s="436"/>
      <c r="AO27" s="437"/>
      <c r="AP27" s="209"/>
      <c r="AQ27" s="340">
        <f>-AJ27</f>
        <v>-245</v>
      </c>
      <c r="AR27" s="522">
        <f t="shared" si="2"/>
        <v>-272</v>
      </c>
      <c r="AS27" s="18"/>
    </row>
    <row r="28" spans="1:45" ht="17.100000000000001" customHeight="1" x14ac:dyDescent="0.15">
      <c r="A28" s="12">
        <v>73</v>
      </c>
      <c r="B28" s="13" t="s">
        <v>3386</v>
      </c>
      <c r="C28" s="267" t="s">
        <v>4216</v>
      </c>
      <c r="D28" s="833" t="s">
        <v>2948</v>
      </c>
      <c r="E28" s="834"/>
      <c r="F28" s="834"/>
      <c r="G28" s="835"/>
      <c r="H28" s="833" t="s">
        <v>2717</v>
      </c>
      <c r="I28" s="834"/>
      <c r="J28" s="834"/>
      <c r="K28" s="835"/>
      <c r="L28" s="834" t="s">
        <v>1159</v>
      </c>
      <c r="M28" s="834"/>
      <c r="N28" s="834"/>
      <c r="O28" s="834"/>
      <c r="P28" s="834"/>
      <c r="Q28" s="834"/>
      <c r="R28" s="834"/>
      <c r="S28" s="834"/>
      <c r="T28" s="834"/>
      <c r="U28" s="835"/>
      <c r="V28" s="186" t="s">
        <v>210</v>
      </c>
      <c r="W28" s="186"/>
      <c r="X28" s="32"/>
      <c r="Y28" s="202"/>
      <c r="Z28" s="202"/>
      <c r="AA28" s="202"/>
      <c r="AB28" s="202"/>
      <c r="AC28" s="202"/>
      <c r="AD28" s="186"/>
      <c r="AE28" s="186"/>
      <c r="AF28" s="186"/>
      <c r="AG28" s="186"/>
      <c r="AH28" s="841"/>
      <c r="AI28" s="841"/>
      <c r="AJ28" s="1031">
        <f>ROUND($Q$8*0.01,0)</f>
        <v>105</v>
      </c>
      <c r="AK28" s="1031"/>
      <c r="AL28" s="186" t="s">
        <v>1392</v>
      </c>
      <c r="AM28" s="186"/>
      <c r="AN28" s="436"/>
      <c r="AO28" s="437"/>
      <c r="AP28" s="209"/>
      <c r="AQ28" s="340">
        <f>-AJ28</f>
        <v>-105</v>
      </c>
      <c r="AR28" s="521"/>
      <c r="AS28" s="18"/>
    </row>
    <row r="29" spans="1:45" ht="17.100000000000001" customHeight="1" x14ac:dyDescent="0.15">
      <c r="A29" s="12">
        <v>73</v>
      </c>
      <c r="B29" s="13" t="s">
        <v>3478</v>
      </c>
      <c r="C29" s="267" t="s">
        <v>4217</v>
      </c>
      <c r="D29" s="836"/>
      <c r="E29" s="837"/>
      <c r="F29" s="837"/>
      <c r="G29" s="838"/>
      <c r="H29" s="836"/>
      <c r="I29" s="837"/>
      <c r="J29" s="837"/>
      <c r="K29" s="838"/>
      <c r="L29" s="837"/>
      <c r="M29" s="837"/>
      <c r="N29" s="837"/>
      <c r="O29" s="837"/>
      <c r="P29" s="837"/>
      <c r="Q29" s="837"/>
      <c r="R29" s="837"/>
      <c r="S29" s="837"/>
      <c r="T29" s="837"/>
      <c r="U29" s="838"/>
      <c r="V29" s="186" t="s">
        <v>211</v>
      </c>
      <c r="W29" s="186"/>
      <c r="X29" s="32"/>
      <c r="Y29" s="202"/>
      <c r="Z29" s="202"/>
      <c r="AA29" s="202"/>
      <c r="AB29" s="202"/>
      <c r="AC29" s="202"/>
      <c r="AD29" s="186"/>
      <c r="AE29" s="186"/>
      <c r="AF29" s="186"/>
      <c r="AG29" s="186"/>
      <c r="AH29" s="841"/>
      <c r="AI29" s="841"/>
      <c r="AJ29" s="1031">
        <f>ROUND($Q$9*0.01,0)</f>
        <v>154</v>
      </c>
      <c r="AK29" s="1031"/>
      <c r="AL29" s="186" t="s">
        <v>1392</v>
      </c>
      <c r="AM29" s="186"/>
      <c r="AN29" s="436"/>
      <c r="AO29" s="437"/>
      <c r="AP29" s="209"/>
      <c r="AQ29" s="340">
        <f t="shared" ref="AQ29:AQ36" si="3">-AJ29</f>
        <v>-154</v>
      </c>
      <c r="AR29" s="521"/>
      <c r="AS29" s="18"/>
    </row>
    <row r="30" spans="1:45" ht="17.100000000000001" customHeight="1" x14ac:dyDescent="0.15">
      <c r="A30" s="12">
        <v>73</v>
      </c>
      <c r="B30" s="13" t="s">
        <v>3390</v>
      </c>
      <c r="C30" s="267" t="s">
        <v>4218</v>
      </c>
      <c r="D30" s="836"/>
      <c r="E30" s="837"/>
      <c r="F30" s="837"/>
      <c r="G30" s="838"/>
      <c r="H30" s="836"/>
      <c r="I30" s="837"/>
      <c r="J30" s="837"/>
      <c r="K30" s="838"/>
      <c r="L30" s="837"/>
      <c r="M30" s="837"/>
      <c r="N30" s="837"/>
      <c r="O30" s="837"/>
      <c r="P30" s="837"/>
      <c r="Q30" s="837"/>
      <c r="R30" s="837"/>
      <c r="S30" s="837"/>
      <c r="T30" s="837"/>
      <c r="U30" s="838"/>
      <c r="V30" s="186" t="s">
        <v>212</v>
      </c>
      <c r="W30" s="186"/>
      <c r="X30" s="32"/>
      <c r="Y30" s="202"/>
      <c r="Z30" s="202"/>
      <c r="AA30" s="202"/>
      <c r="AB30" s="202"/>
      <c r="AC30" s="202"/>
      <c r="AD30" s="186"/>
      <c r="AE30" s="186"/>
      <c r="AF30" s="186"/>
      <c r="AG30" s="186"/>
      <c r="AH30" s="841"/>
      <c r="AI30" s="841"/>
      <c r="AJ30" s="1031">
        <f>ROUND($Q$10*0.01,0)</f>
        <v>224</v>
      </c>
      <c r="AK30" s="1031"/>
      <c r="AL30" s="186" t="s">
        <v>1392</v>
      </c>
      <c r="AM30" s="186"/>
      <c r="AN30" s="436"/>
      <c r="AO30" s="437"/>
      <c r="AP30" s="209"/>
      <c r="AQ30" s="340">
        <f t="shared" si="3"/>
        <v>-224</v>
      </c>
      <c r="AR30" s="521"/>
      <c r="AS30" s="18"/>
    </row>
    <row r="31" spans="1:45" ht="17.100000000000001" customHeight="1" x14ac:dyDescent="0.15">
      <c r="A31" s="12">
        <v>73</v>
      </c>
      <c r="B31" s="13" t="s">
        <v>3392</v>
      </c>
      <c r="C31" s="267" t="s">
        <v>4219</v>
      </c>
      <c r="D31" s="23"/>
      <c r="E31" s="9"/>
      <c r="F31" s="9"/>
      <c r="G31" s="19"/>
      <c r="H31" s="23"/>
      <c r="I31" s="9"/>
      <c r="J31" s="9"/>
      <c r="K31" s="19"/>
      <c r="L31" s="9"/>
      <c r="M31" s="9"/>
      <c r="N31" s="9"/>
      <c r="O31" s="9"/>
      <c r="P31" s="9"/>
      <c r="Q31" s="9"/>
      <c r="R31" s="9"/>
      <c r="S31" s="9"/>
      <c r="T31" s="9"/>
      <c r="U31" s="19"/>
      <c r="V31" s="186" t="s">
        <v>213</v>
      </c>
      <c r="W31" s="186"/>
      <c r="X31" s="32"/>
      <c r="Y31" s="202"/>
      <c r="Z31" s="202"/>
      <c r="AA31" s="202"/>
      <c r="AB31" s="202"/>
      <c r="AC31" s="202"/>
      <c r="AD31" s="186"/>
      <c r="AE31" s="186"/>
      <c r="AF31" s="186"/>
      <c r="AG31" s="186"/>
      <c r="AH31" s="841"/>
      <c r="AI31" s="841"/>
      <c r="AJ31" s="1031">
        <f>ROUND($Q$11*0.01,0)</f>
        <v>247</v>
      </c>
      <c r="AK31" s="1031"/>
      <c r="AL31" s="186" t="s">
        <v>1392</v>
      </c>
      <c r="AM31" s="186"/>
      <c r="AN31" s="436"/>
      <c r="AO31" s="437"/>
      <c r="AP31" s="209"/>
      <c r="AQ31" s="340">
        <f t="shared" si="3"/>
        <v>-247</v>
      </c>
      <c r="AR31" s="521"/>
      <c r="AS31" s="18"/>
    </row>
    <row r="32" spans="1:45" ht="17.100000000000001" customHeight="1" x14ac:dyDescent="0.15">
      <c r="A32" s="12">
        <v>73</v>
      </c>
      <c r="B32" s="13" t="s">
        <v>3394</v>
      </c>
      <c r="C32" s="267" t="s">
        <v>4220</v>
      </c>
      <c r="D32" s="23"/>
      <c r="E32" s="9"/>
      <c r="F32" s="9"/>
      <c r="G32" s="19"/>
      <c r="H32" s="23"/>
      <c r="I32" s="9"/>
      <c r="J32" s="9"/>
      <c r="K32" s="19"/>
      <c r="L32" s="184"/>
      <c r="M32" s="184"/>
      <c r="N32" s="184"/>
      <c r="O32" s="184"/>
      <c r="P32" s="184"/>
      <c r="Q32" s="184"/>
      <c r="R32" s="184"/>
      <c r="S32" s="184"/>
      <c r="T32" s="184"/>
      <c r="U32" s="21"/>
      <c r="V32" s="186" t="s">
        <v>214</v>
      </c>
      <c r="W32" s="186"/>
      <c r="X32" s="32"/>
      <c r="Y32" s="202"/>
      <c r="Z32" s="202"/>
      <c r="AA32" s="202"/>
      <c r="AB32" s="202"/>
      <c r="AC32" s="202"/>
      <c r="AD32" s="186"/>
      <c r="AE32" s="186"/>
      <c r="AF32" s="186"/>
      <c r="AG32" s="186"/>
      <c r="AH32" s="841"/>
      <c r="AI32" s="841"/>
      <c r="AJ32" s="1031">
        <f>ROUND($Q$12*0.01,0)</f>
        <v>272</v>
      </c>
      <c r="AK32" s="1031"/>
      <c r="AL32" s="186" t="s">
        <v>1392</v>
      </c>
      <c r="AM32" s="186"/>
      <c r="AN32" s="436"/>
      <c r="AO32" s="437"/>
      <c r="AP32" s="209"/>
      <c r="AQ32" s="340">
        <f t="shared" si="3"/>
        <v>-272</v>
      </c>
      <c r="AR32" s="521"/>
      <c r="AS32" s="18"/>
    </row>
    <row r="33" spans="1:45" ht="17.100000000000001" customHeight="1" x14ac:dyDescent="0.15">
      <c r="A33" s="12">
        <v>73</v>
      </c>
      <c r="B33" s="13" t="s">
        <v>3396</v>
      </c>
      <c r="C33" s="267" t="s">
        <v>4221</v>
      </c>
      <c r="D33" s="23"/>
      <c r="E33" s="9"/>
      <c r="F33" s="9"/>
      <c r="G33" s="19"/>
      <c r="H33" s="23"/>
      <c r="I33" s="9"/>
      <c r="J33" s="9"/>
      <c r="K33" s="19"/>
      <c r="L33" s="833" t="s">
        <v>1160</v>
      </c>
      <c r="M33" s="834"/>
      <c r="N33" s="834"/>
      <c r="O33" s="834"/>
      <c r="P33" s="834"/>
      <c r="Q33" s="834"/>
      <c r="R33" s="834"/>
      <c r="S33" s="834"/>
      <c r="T33" s="834"/>
      <c r="U33" s="835"/>
      <c r="V33" s="186" t="s">
        <v>210</v>
      </c>
      <c r="W33" s="186"/>
      <c r="X33" s="32"/>
      <c r="Y33" s="202"/>
      <c r="Z33" s="202"/>
      <c r="AA33" s="202"/>
      <c r="AB33" s="202"/>
      <c r="AC33" s="202"/>
      <c r="AD33" s="186"/>
      <c r="AE33" s="186"/>
      <c r="AF33" s="186"/>
      <c r="AG33" s="186"/>
      <c r="AH33" s="841"/>
      <c r="AI33" s="841"/>
      <c r="AJ33" s="1031">
        <f>ROUND($Q$13*0.01,0)</f>
        <v>94</v>
      </c>
      <c r="AK33" s="1031"/>
      <c r="AL33" s="186" t="s">
        <v>1392</v>
      </c>
      <c r="AM33" s="186"/>
      <c r="AN33" s="436"/>
      <c r="AO33" s="437"/>
      <c r="AP33" s="209"/>
      <c r="AQ33" s="340">
        <f t="shared" si="3"/>
        <v>-94</v>
      </c>
      <c r="AR33" s="522">
        <f>-AJ28</f>
        <v>-105</v>
      </c>
      <c r="AS33" s="18"/>
    </row>
    <row r="34" spans="1:45" ht="17.100000000000001" customHeight="1" x14ac:dyDescent="0.15">
      <c r="A34" s="12">
        <v>73</v>
      </c>
      <c r="B34" s="13" t="s">
        <v>3398</v>
      </c>
      <c r="C34" s="267" t="s">
        <v>4222</v>
      </c>
      <c r="D34" s="23"/>
      <c r="E34" s="9"/>
      <c r="F34" s="9"/>
      <c r="G34" s="19"/>
      <c r="H34" s="23"/>
      <c r="I34" s="9"/>
      <c r="J34" s="9"/>
      <c r="K34" s="19"/>
      <c r="L34" s="836"/>
      <c r="M34" s="837"/>
      <c r="N34" s="837"/>
      <c r="O34" s="837"/>
      <c r="P34" s="837"/>
      <c r="Q34" s="837"/>
      <c r="R34" s="837"/>
      <c r="S34" s="837"/>
      <c r="T34" s="837"/>
      <c r="U34" s="838"/>
      <c r="V34" s="186" t="s">
        <v>211</v>
      </c>
      <c r="W34" s="186"/>
      <c r="X34" s="32"/>
      <c r="Y34" s="202"/>
      <c r="Z34" s="202"/>
      <c r="AA34" s="202"/>
      <c r="AB34" s="202"/>
      <c r="AC34" s="202"/>
      <c r="AD34" s="186"/>
      <c r="AE34" s="186"/>
      <c r="AF34" s="186"/>
      <c r="AG34" s="186"/>
      <c r="AH34" s="841"/>
      <c r="AI34" s="841"/>
      <c r="AJ34" s="1031">
        <f>ROUND($Q$14*0.01,0)</f>
        <v>138</v>
      </c>
      <c r="AK34" s="1031"/>
      <c r="AL34" s="186" t="s">
        <v>1392</v>
      </c>
      <c r="AM34" s="186"/>
      <c r="AN34" s="436"/>
      <c r="AO34" s="437"/>
      <c r="AP34" s="209"/>
      <c r="AQ34" s="340">
        <f t="shared" si="3"/>
        <v>-138</v>
      </c>
      <c r="AR34" s="522">
        <f t="shared" ref="AR34:AR37" si="4">-AJ29</f>
        <v>-154</v>
      </c>
      <c r="AS34" s="18"/>
    </row>
    <row r="35" spans="1:45" ht="17.100000000000001" customHeight="1" x14ac:dyDescent="0.15">
      <c r="A35" s="12">
        <v>73</v>
      </c>
      <c r="B35" s="13" t="s">
        <v>3400</v>
      </c>
      <c r="C35" s="267" t="s">
        <v>4223</v>
      </c>
      <c r="D35" s="23"/>
      <c r="E35" s="9"/>
      <c r="F35" s="9"/>
      <c r="G35" s="19"/>
      <c r="H35" s="23"/>
      <c r="I35" s="9"/>
      <c r="J35" s="9"/>
      <c r="K35" s="19"/>
      <c r="L35" s="836"/>
      <c r="M35" s="837"/>
      <c r="N35" s="837"/>
      <c r="O35" s="837"/>
      <c r="P35" s="837"/>
      <c r="Q35" s="837"/>
      <c r="R35" s="837"/>
      <c r="S35" s="837"/>
      <c r="T35" s="837"/>
      <c r="U35" s="838"/>
      <c r="V35" s="186" t="s">
        <v>212</v>
      </c>
      <c r="W35" s="186"/>
      <c r="X35" s="32"/>
      <c r="Y35" s="202"/>
      <c r="Z35" s="202"/>
      <c r="AA35" s="202"/>
      <c r="AB35" s="202"/>
      <c r="AC35" s="202"/>
      <c r="AD35" s="186"/>
      <c r="AE35" s="186"/>
      <c r="AF35" s="186"/>
      <c r="AG35" s="186"/>
      <c r="AH35" s="841"/>
      <c r="AI35" s="841"/>
      <c r="AJ35" s="1031">
        <f>ROUND($Q$15*0.01,0)</f>
        <v>201</v>
      </c>
      <c r="AK35" s="1031"/>
      <c r="AL35" s="186" t="s">
        <v>1392</v>
      </c>
      <c r="AM35" s="186"/>
      <c r="AN35" s="436"/>
      <c r="AO35" s="437"/>
      <c r="AP35" s="209"/>
      <c r="AQ35" s="340">
        <f t="shared" si="3"/>
        <v>-201</v>
      </c>
      <c r="AR35" s="522">
        <f t="shared" si="4"/>
        <v>-224</v>
      </c>
      <c r="AS35" s="18"/>
    </row>
    <row r="36" spans="1:45" ht="17.100000000000001" customHeight="1" x14ac:dyDescent="0.15">
      <c r="A36" s="12">
        <v>73</v>
      </c>
      <c r="B36" s="13" t="s">
        <v>3402</v>
      </c>
      <c r="C36" s="267" t="s">
        <v>4224</v>
      </c>
      <c r="D36" s="23"/>
      <c r="E36" s="9"/>
      <c r="F36" s="9"/>
      <c r="G36" s="19"/>
      <c r="H36" s="23"/>
      <c r="I36" s="9"/>
      <c r="J36" s="9"/>
      <c r="K36" s="19"/>
      <c r="L36" s="23"/>
      <c r="M36" s="9"/>
      <c r="N36" s="9"/>
      <c r="O36" s="9"/>
      <c r="P36" s="9"/>
      <c r="Q36" s="9"/>
      <c r="R36" s="9"/>
      <c r="S36" s="9"/>
      <c r="T36" s="9"/>
      <c r="U36" s="19"/>
      <c r="V36" s="186" t="s">
        <v>213</v>
      </c>
      <c r="W36" s="186"/>
      <c r="X36" s="32"/>
      <c r="Y36" s="202"/>
      <c r="Z36" s="202"/>
      <c r="AA36" s="202"/>
      <c r="AB36" s="202"/>
      <c r="AC36" s="202"/>
      <c r="AD36" s="186"/>
      <c r="AE36" s="186"/>
      <c r="AF36" s="186"/>
      <c r="AG36" s="186"/>
      <c r="AH36" s="841"/>
      <c r="AI36" s="841"/>
      <c r="AJ36" s="1031">
        <f>ROUND($Q$16*0.01,0)</f>
        <v>222</v>
      </c>
      <c r="AK36" s="1031"/>
      <c r="AL36" s="186" t="s">
        <v>1392</v>
      </c>
      <c r="AM36" s="186"/>
      <c r="AN36" s="436"/>
      <c r="AO36" s="437"/>
      <c r="AP36" s="209"/>
      <c r="AQ36" s="340">
        <f t="shared" si="3"/>
        <v>-222</v>
      </c>
      <c r="AR36" s="522">
        <f t="shared" si="4"/>
        <v>-247</v>
      </c>
      <c r="AS36" s="18"/>
    </row>
    <row r="37" spans="1:45" ht="17.100000000000001" customHeight="1" x14ac:dyDescent="0.15">
      <c r="A37" s="12">
        <v>73</v>
      </c>
      <c r="B37" s="13" t="s">
        <v>3404</v>
      </c>
      <c r="C37" s="267" t="s">
        <v>4225</v>
      </c>
      <c r="D37" s="183"/>
      <c r="E37" s="184"/>
      <c r="F37" s="184"/>
      <c r="G37" s="21"/>
      <c r="H37" s="183"/>
      <c r="I37" s="184"/>
      <c r="J37" s="184"/>
      <c r="K37" s="21"/>
      <c r="L37" s="183"/>
      <c r="M37" s="184"/>
      <c r="N37" s="184"/>
      <c r="O37" s="184"/>
      <c r="P37" s="184"/>
      <c r="Q37" s="184"/>
      <c r="R37" s="184"/>
      <c r="S37" s="184"/>
      <c r="T37" s="184"/>
      <c r="U37" s="21"/>
      <c r="V37" s="186" t="s">
        <v>214</v>
      </c>
      <c r="W37" s="186"/>
      <c r="X37" s="32"/>
      <c r="Y37" s="202"/>
      <c r="Z37" s="202"/>
      <c r="AA37" s="202"/>
      <c r="AB37" s="202"/>
      <c r="AC37" s="202"/>
      <c r="AD37" s="186"/>
      <c r="AE37" s="186"/>
      <c r="AF37" s="186"/>
      <c r="AG37" s="186"/>
      <c r="AH37" s="841"/>
      <c r="AI37" s="841"/>
      <c r="AJ37" s="1031">
        <f>ROUND($Q$17*0.01,0)</f>
        <v>245</v>
      </c>
      <c r="AK37" s="1031"/>
      <c r="AL37" s="186" t="s">
        <v>1392</v>
      </c>
      <c r="AM37" s="186"/>
      <c r="AN37" s="436"/>
      <c r="AO37" s="437"/>
      <c r="AP37" s="209"/>
      <c r="AQ37" s="340">
        <f>-AJ37</f>
        <v>-245</v>
      </c>
      <c r="AR37" s="522">
        <f t="shared" si="4"/>
        <v>-272</v>
      </c>
      <c r="AS37" s="18"/>
    </row>
    <row r="38" spans="1:45" ht="17.100000000000001" customHeight="1" x14ac:dyDescent="0.15">
      <c r="A38" s="12">
        <v>73</v>
      </c>
      <c r="B38" s="523" t="s">
        <v>3769</v>
      </c>
      <c r="C38" s="267" t="s">
        <v>4226</v>
      </c>
      <c r="D38" s="833" t="s">
        <v>2015</v>
      </c>
      <c r="E38" s="834"/>
      <c r="F38" s="834"/>
      <c r="G38" s="835"/>
      <c r="H38" s="833" t="s">
        <v>2717</v>
      </c>
      <c r="I38" s="834"/>
      <c r="J38" s="834"/>
      <c r="K38" s="835"/>
      <c r="L38" s="834" t="s">
        <v>1159</v>
      </c>
      <c r="M38" s="834"/>
      <c r="N38" s="834"/>
      <c r="O38" s="834"/>
      <c r="P38" s="834"/>
      <c r="Q38" s="834"/>
      <c r="R38" s="834"/>
      <c r="S38" s="834"/>
      <c r="T38" s="834"/>
      <c r="U38" s="835"/>
      <c r="V38" s="186" t="s">
        <v>210</v>
      </c>
      <c r="W38" s="186"/>
      <c r="X38" s="32"/>
      <c r="Y38" s="202"/>
      <c r="Z38" s="202"/>
      <c r="AA38" s="202"/>
      <c r="AB38" s="202"/>
      <c r="AC38" s="202"/>
      <c r="AD38" s="186"/>
      <c r="AE38" s="186"/>
      <c r="AF38" s="186"/>
      <c r="AG38" s="186"/>
      <c r="AH38" s="841"/>
      <c r="AI38" s="841"/>
      <c r="AJ38" s="1031">
        <f>ROUND($Q$8*0.01,0)</f>
        <v>105</v>
      </c>
      <c r="AK38" s="1031"/>
      <c r="AL38" s="186" t="s">
        <v>1392</v>
      </c>
      <c r="AM38" s="186"/>
      <c r="AN38" s="436"/>
      <c r="AO38" s="437"/>
      <c r="AP38" s="209"/>
      <c r="AQ38" s="340">
        <f>-AJ38</f>
        <v>-105</v>
      </c>
      <c r="AR38" s="521"/>
      <c r="AS38" s="18"/>
    </row>
    <row r="39" spans="1:45" ht="17.100000000000001" customHeight="1" x14ac:dyDescent="0.15">
      <c r="A39" s="12">
        <v>73</v>
      </c>
      <c r="B39" s="523" t="s">
        <v>3761</v>
      </c>
      <c r="C39" s="267" t="s">
        <v>4227</v>
      </c>
      <c r="D39" s="836"/>
      <c r="E39" s="837"/>
      <c r="F39" s="837"/>
      <c r="G39" s="838"/>
      <c r="H39" s="836"/>
      <c r="I39" s="837"/>
      <c r="J39" s="837"/>
      <c r="K39" s="838"/>
      <c r="L39" s="837"/>
      <c r="M39" s="837"/>
      <c r="N39" s="837"/>
      <c r="O39" s="837"/>
      <c r="P39" s="837"/>
      <c r="Q39" s="837"/>
      <c r="R39" s="837"/>
      <c r="S39" s="837"/>
      <c r="T39" s="837"/>
      <c r="U39" s="838"/>
      <c r="V39" s="186" t="s">
        <v>211</v>
      </c>
      <c r="W39" s="186"/>
      <c r="X39" s="32"/>
      <c r="Y39" s="202"/>
      <c r="Z39" s="202"/>
      <c r="AA39" s="202"/>
      <c r="AB39" s="202"/>
      <c r="AC39" s="202"/>
      <c r="AD39" s="186"/>
      <c r="AE39" s="186"/>
      <c r="AF39" s="186"/>
      <c r="AG39" s="186"/>
      <c r="AH39" s="841"/>
      <c r="AI39" s="841"/>
      <c r="AJ39" s="1031">
        <f>ROUND($Q$9*0.01,0)</f>
        <v>154</v>
      </c>
      <c r="AK39" s="1031"/>
      <c r="AL39" s="186" t="s">
        <v>1392</v>
      </c>
      <c r="AM39" s="186"/>
      <c r="AN39" s="436"/>
      <c r="AO39" s="437"/>
      <c r="AP39" s="209"/>
      <c r="AQ39" s="340">
        <f t="shared" ref="AQ39:AQ46" si="5">-AJ39</f>
        <v>-154</v>
      </c>
      <c r="AR39" s="521"/>
      <c r="AS39" s="18"/>
    </row>
    <row r="40" spans="1:45" ht="17.100000000000001" customHeight="1" x14ac:dyDescent="0.15">
      <c r="A40" s="12">
        <v>73</v>
      </c>
      <c r="B40" s="523" t="s">
        <v>4228</v>
      </c>
      <c r="C40" s="267" t="s">
        <v>4229</v>
      </c>
      <c r="D40" s="836"/>
      <c r="E40" s="837"/>
      <c r="F40" s="837"/>
      <c r="G40" s="838"/>
      <c r="H40" s="836"/>
      <c r="I40" s="837"/>
      <c r="J40" s="837"/>
      <c r="K40" s="838"/>
      <c r="L40" s="837"/>
      <c r="M40" s="837"/>
      <c r="N40" s="837"/>
      <c r="O40" s="837"/>
      <c r="P40" s="837"/>
      <c r="Q40" s="837"/>
      <c r="R40" s="837"/>
      <c r="S40" s="837"/>
      <c r="T40" s="837"/>
      <c r="U40" s="838"/>
      <c r="V40" s="186" t="s">
        <v>212</v>
      </c>
      <c r="W40" s="186"/>
      <c r="X40" s="32"/>
      <c r="Y40" s="202"/>
      <c r="Z40" s="202"/>
      <c r="AA40" s="202"/>
      <c r="AB40" s="202"/>
      <c r="AC40" s="202"/>
      <c r="AD40" s="186"/>
      <c r="AE40" s="186"/>
      <c r="AF40" s="186"/>
      <c r="AG40" s="186"/>
      <c r="AH40" s="841"/>
      <c r="AI40" s="841"/>
      <c r="AJ40" s="1031">
        <f>ROUND($Q$10*0.01,0)</f>
        <v>224</v>
      </c>
      <c r="AK40" s="1031"/>
      <c r="AL40" s="186" t="s">
        <v>1392</v>
      </c>
      <c r="AM40" s="186"/>
      <c r="AN40" s="436"/>
      <c r="AO40" s="437"/>
      <c r="AP40" s="209"/>
      <c r="AQ40" s="340">
        <f t="shared" si="5"/>
        <v>-224</v>
      </c>
      <c r="AR40" s="521"/>
      <c r="AS40" s="18"/>
    </row>
    <row r="41" spans="1:45" ht="17.100000000000001" customHeight="1" x14ac:dyDescent="0.15">
      <c r="A41" s="12">
        <v>73</v>
      </c>
      <c r="B41" s="523" t="s">
        <v>3766</v>
      </c>
      <c r="C41" s="267" t="s">
        <v>4230</v>
      </c>
      <c r="D41" s="23"/>
      <c r="E41" s="9"/>
      <c r="F41" s="9"/>
      <c r="G41" s="19"/>
      <c r="H41" s="23"/>
      <c r="I41" s="9"/>
      <c r="J41" s="9"/>
      <c r="K41" s="19"/>
      <c r="L41" s="9"/>
      <c r="M41" s="9"/>
      <c r="N41" s="9"/>
      <c r="O41" s="9"/>
      <c r="P41" s="9"/>
      <c r="Q41" s="9"/>
      <c r="R41" s="9"/>
      <c r="S41" s="9"/>
      <c r="T41" s="9"/>
      <c r="U41" s="19"/>
      <c r="V41" s="186" t="s">
        <v>213</v>
      </c>
      <c r="W41" s="186"/>
      <c r="X41" s="32"/>
      <c r="Y41" s="202"/>
      <c r="Z41" s="202"/>
      <c r="AA41" s="202"/>
      <c r="AB41" s="202"/>
      <c r="AC41" s="202"/>
      <c r="AD41" s="186"/>
      <c r="AE41" s="186"/>
      <c r="AF41" s="186"/>
      <c r="AG41" s="186"/>
      <c r="AH41" s="841"/>
      <c r="AI41" s="841"/>
      <c r="AJ41" s="1031">
        <f>ROUND($Q$11*0.01,0)</f>
        <v>247</v>
      </c>
      <c r="AK41" s="1031"/>
      <c r="AL41" s="186" t="s">
        <v>1392</v>
      </c>
      <c r="AM41" s="186"/>
      <c r="AN41" s="436"/>
      <c r="AO41" s="437"/>
      <c r="AP41" s="209"/>
      <c r="AQ41" s="340">
        <f t="shared" si="5"/>
        <v>-247</v>
      </c>
      <c r="AR41" s="521"/>
      <c r="AS41" s="18"/>
    </row>
    <row r="42" spans="1:45" ht="17.100000000000001" customHeight="1" x14ac:dyDescent="0.15">
      <c r="A42" s="12">
        <v>73</v>
      </c>
      <c r="B42" s="523" t="s">
        <v>3771</v>
      </c>
      <c r="C42" s="267" t="s">
        <v>4231</v>
      </c>
      <c r="D42" s="23"/>
      <c r="E42" s="9"/>
      <c r="F42" s="9"/>
      <c r="G42" s="19"/>
      <c r="H42" s="23"/>
      <c r="I42" s="9"/>
      <c r="J42" s="9"/>
      <c r="K42" s="19"/>
      <c r="L42" s="184"/>
      <c r="M42" s="184"/>
      <c r="N42" s="184"/>
      <c r="O42" s="184"/>
      <c r="P42" s="184"/>
      <c r="Q42" s="184"/>
      <c r="R42" s="184"/>
      <c r="S42" s="184"/>
      <c r="T42" s="184"/>
      <c r="U42" s="21"/>
      <c r="V42" s="186" t="s">
        <v>214</v>
      </c>
      <c r="W42" s="186"/>
      <c r="X42" s="32"/>
      <c r="Y42" s="202"/>
      <c r="Z42" s="202"/>
      <c r="AA42" s="202"/>
      <c r="AB42" s="202"/>
      <c r="AC42" s="202"/>
      <c r="AD42" s="186"/>
      <c r="AE42" s="186"/>
      <c r="AF42" s="186"/>
      <c r="AG42" s="186"/>
      <c r="AH42" s="841"/>
      <c r="AI42" s="841"/>
      <c r="AJ42" s="1031">
        <f>ROUND($Q$12*0.01,0)</f>
        <v>272</v>
      </c>
      <c r="AK42" s="1031"/>
      <c r="AL42" s="186" t="s">
        <v>1392</v>
      </c>
      <c r="AM42" s="186"/>
      <c r="AN42" s="436"/>
      <c r="AO42" s="437"/>
      <c r="AP42" s="209"/>
      <c r="AQ42" s="340">
        <f t="shared" si="5"/>
        <v>-272</v>
      </c>
      <c r="AR42" s="521"/>
      <c r="AS42" s="18"/>
    </row>
    <row r="43" spans="1:45" ht="17.100000000000001" customHeight="1" x14ac:dyDescent="0.15">
      <c r="A43" s="12">
        <v>73</v>
      </c>
      <c r="B43" s="523" t="s">
        <v>3773</v>
      </c>
      <c r="C43" s="267" t="s">
        <v>4232</v>
      </c>
      <c r="D43" s="23"/>
      <c r="E43" s="9"/>
      <c r="F43" s="9"/>
      <c r="G43" s="19"/>
      <c r="H43" s="23"/>
      <c r="I43" s="9"/>
      <c r="J43" s="9"/>
      <c r="K43" s="19"/>
      <c r="L43" s="833" t="s">
        <v>1160</v>
      </c>
      <c r="M43" s="834"/>
      <c r="N43" s="834"/>
      <c r="O43" s="834"/>
      <c r="P43" s="834"/>
      <c r="Q43" s="834"/>
      <c r="R43" s="834"/>
      <c r="S43" s="834"/>
      <c r="T43" s="834"/>
      <c r="U43" s="835"/>
      <c r="V43" s="186" t="s">
        <v>210</v>
      </c>
      <c r="W43" s="186"/>
      <c r="X43" s="32"/>
      <c r="Y43" s="202"/>
      <c r="Z43" s="202"/>
      <c r="AA43" s="202"/>
      <c r="AB43" s="202"/>
      <c r="AC43" s="202"/>
      <c r="AD43" s="186"/>
      <c r="AE43" s="186"/>
      <c r="AF43" s="186"/>
      <c r="AG43" s="186"/>
      <c r="AH43" s="841"/>
      <c r="AI43" s="841"/>
      <c r="AJ43" s="1031">
        <f>ROUND($Q$13*0.01,0)</f>
        <v>94</v>
      </c>
      <c r="AK43" s="1031"/>
      <c r="AL43" s="186" t="s">
        <v>1392</v>
      </c>
      <c r="AM43" s="186"/>
      <c r="AN43" s="436"/>
      <c r="AO43" s="437"/>
      <c r="AP43" s="209"/>
      <c r="AQ43" s="340">
        <f t="shared" si="5"/>
        <v>-94</v>
      </c>
      <c r="AR43" s="522">
        <f>-AJ38</f>
        <v>-105</v>
      </c>
      <c r="AS43" s="18"/>
    </row>
    <row r="44" spans="1:45" ht="17.100000000000001" customHeight="1" x14ac:dyDescent="0.15">
      <c r="A44" s="12">
        <v>73</v>
      </c>
      <c r="B44" s="523" t="s">
        <v>3775</v>
      </c>
      <c r="C44" s="267" t="s">
        <v>4233</v>
      </c>
      <c r="D44" s="23"/>
      <c r="E44" s="9"/>
      <c r="F44" s="9"/>
      <c r="G44" s="19"/>
      <c r="H44" s="23"/>
      <c r="I44" s="9"/>
      <c r="J44" s="9"/>
      <c r="K44" s="19"/>
      <c r="L44" s="836"/>
      <c r="M44" s="837"/>
      <c r="N44" s="837"/>
      <c r="O44" s="837"/>
      <c r="P44" s="837"/>
      <c r="Q44" s="837"/>
      <c r="R44" s="837"/>
      <c r="S44" s="837"/>
      <c r="T44" s="837"/>
      <c r="U44" s="838"/>
      <c r="V44" s="186" t="s">
        <v>211</v>
      </c>
      <c r="W44" s="186"/>
      <c r="X44" s="32"/>
      <c r="Y44" s="202"/>
      <c r="Z44" s="202"/>
      <c r="AA44" s="202"/>
      <c r="AB44" s="202"/>
      <c r="AC44" s="202"/>
      <c r="AD44" s="186"/>
      <c r="AE44" s="186"/>
      <c r="AF44" s="186"/>
      <c r="AG44" s="186"/>
      <c r="AH44" s="841"/>
      <c r="AI44" s="841"/>
      <c r="AJ44" s="1031">
        <f>ROUND($Q$14*0.01,0)</f>
        <v>138</v>
      </c>
      <c r="AK44" s="1031"/>
      <c r="AL44" s="186" t="s">
        <v>1392</v>
      </c>
      <c r="AM44" s="186"/>
      <c r="AN44" s="436"/>
      <c r="AO44" s="437"/>
      <c r="AP44" s="209"/>
      <c r="AQ44" s="340">
        <f t="shared" si="5"/>
        <v>-138</v>
      </c>
      <c r="AR44" s="522">
        <f t="shared" ref="AR44:AR47" si="6">-AJ39</f>
        <v>-154</v>
      </c>
      <c r="AS44" s="18"/>
    </row>
    <row r="45" spans="1:45" ht="17.100000000000001" customHeight="1" x14ac:dyDescent="0.15">
      <c r="A45" s="12">
        <v>73</v>
      </c>
      <c r="B45" s="523" t="s">
        <v>3777</v>
      </c>
      <c r="C45" s="267" t="s">
        <v>4234</v>
      </c>
      <c r="D45" s="23"/>
      <c r="E45" s="9"/>
      <c r="F45" s="9"/>
      <c r="G45" s="19"/>
      <c r="H45" s="23"/>
      <c r="I45" s="9"/>
      <c r="J45" s="9"/>
      <c r="K45" s="19"/>
      <c r="L45" s="836"/>
      <c r="M45" s="837"/>
      <c r="N45" s="837"/>
      <c r="O45" s="837"/>
      <c r="P45" s="837"/>
      <c r="Q45" s="837"/>
      <c r="R45" s="837"/>
      <c r="S45" s="837"/>
      <c r="T45" s="837"/>
      <c r="U45" s="838"/>
      <c r="V45" s="186" t="s">
        <v>212</v>
      </c>
      <c r="W45" s="186"/>
      <c r="X45" s="32"/>
      <c r="Y45" s="202"/>
      <c r="Z45" s="202"/>
      <c r="AA45" s="202"/>
      <c r="AB45" s="202"/>
      <c r="AC45" s="202"/>
      <c r="AD45" s="186"/>
      <c r="AE45" s="186"/>
      <c r="AF45" s="186"/>
      <c r="AG45" s="186"/>
      <c r="AH45" s="841"/>
      <c r="AI45" s="841"/>
      <c r="AJ45" s="1031">
        <f>ROUND($Q$15*0.01,0)</f>
        <v>201</v>
      </c>
      <c r="AK45" s="1031"/>
      <c r="AL45" s="186" t="s">
        <v>1392</v>
      </c>
      <c r="AM45" s="186"/>
      <c r="AN45" s="436"/>
      <c r="AO45" s="437"/>
      <c r="AP45" s="209"/>
      <c r="AQ45" s="340">
        <f t="shared" si="5"/>
        <v>-201</v>
      </c>
      <c r="AR45" s="522">
        <f t="shared" si="6"/>
        <v>-224</v>
      </c>
      <c r="AS45" s="18"/>
    </row>
    <row r="46" spans="1:45" ht="17.100000000000001" customHeight="1" x14ac:dyDescent="0.15">
      <c r="A46" s="12">
        <v>73</v>
      </c>
      <c r="B46" s="523" t="s">
        <v>3779</v>
      </c>
      <c r="C46" s="267" t="s">
        <v>4235</v>
      </c>
      <c r="D46" s="23"/>
      <c r="E46" s="9"/>
      <c r="F46" s="9"/>
      <c r="G46" s="19"/>
      <c r="H46" s="23"/>
      <c r="I46" s="9"/>
      <c r="J46" s="9"/>
      <c r="K46" s="19"/>
      <c r="L46" s="23"/>
      <c r="M46" s="9"/>
      <c r="N46" s="9"/>
      <c r="O46" s="9"/>
      <c r="P46" s="9"/>
      <c r="Q46" s="9"/>
      <c r="R46" s="9"/>
      <c r="S46" s="9"/>
      <c r="T46" s="9"/>
      <c r="U46" s="19"/>
      <c r="V46" s="186" t="s">
        <v>213</v>
      </c>
      <c r="W46" s="186"/>
      <c r="X46" s="32"/>
      <c r="Y46" s="202"/>
      <c r="Z46" s="202"/>
      <c r="AA46" s="202"/>
      <c r="AB46" s="202"/>
      <c r="AC46" s="202"/>
      <c r="AD46" s="186"/>
      <c r="AE46" s="186"/>
      <c r="AF46" s="186"/>
      <c r="AG46" s="186"/>
      <c r="AH46" s="841"/>
      <c r="AI46" s="841"/>
      <c r="AJ46" s="1031">
        <f>ROUND($Q$16*0.01,0)</f>
        <v>222</v>
      </c>
      <c r="AK46" s="1031"/>
      <c r="AL46" s="186" t="s">
        <v>1392</v>
      </c>
      <c r="AM46" s="186"/>
      <c r="AN46" s="436"/>
      <c r="AO46" s="437"/>
      <c r="AP46" s="209"/>
      <c r="AQ46" s="340">
        <f t="shared" si="5"/>
        <v>-222</v>
      </c>
      <c r="AR46" s="522">
        <f t="shared" si="6"/>
        <v>-247</v>
      </c>
      <c r="AS46" s="18"/>
    </row>
    <row r="47" spans="1:45" ht="17.100000000000001" customHeight="1" x14ac:dyDescent="0.15">
      <c r="A47" s="12">
        <v>73</v>
      </c>
      <c r="B47" s="523" t="s">
        <v>3781</v>
      </c>
      <c r="C47" s="267" t="s">
        <v>4236</v>
      </c>
      <c r="D47" s="183"/>
      <c r="E47" s="184"/>
      <c r="F47" s="184"/>
      <c r="G47" s="21"/>
      <c r="H47" s="183"/>
      <c r="I47" s="184"/>
      <c r="J47" s="184"/>
      <c r="K47" s="21"/>
      <c r="L47" s="183"/>
      <c r="M47" s="184"/>
      <c r="N47" s="184"/>
      <c r="O47" s="184"/>
      <c r="P47" s="184"/>
      <c r="Q47" s="184"/>
      <c r="R47" s="184"/>
      <c r="S47" s="184"/>
      <c r="T47" s="184"/>
      <c r="U47" s="21"/>
      <c r="V47" s="186" t="s">
        <v>214</v>
      </c>
      <c r="W47" s="186"/>
      <c r="X47" s="32"/>
      <c r="Y47" s="202"/>
      <c r="Z47" s="202"/>
      <c r="AA47" s="202"/>
      <c r="AB47" s="202"/>
      <c r="AC47" s="202"/>
      <c r="AD47" s="186"/>
      <c r="AE47" s="186"/>
      <c r="AF47" s="186"/>
      <c r="AG47" s="186"/>
      <c r="AH47" s="841"/>
      <c r="AI47" s="841"/>
      <c r="AJ47" s="1031">
        <f>ROUND($Q$17*0.01,0)</f>
        <v>245</v>
      </c>
      <c r="AK47" s="1031"/>
      <c r="AL47" s="186" t="s">
        <v>1392</v>
      </c>
      <c r="AM47" s="186"/>
      <c r="AN47" s="436"/>
      <c r="AO47" s="437"/>
      <c r="AP47" s="209"/>
      <c r="AQ47" s="340">
        <f>-AJ47</f>
        <v>-245</v>
      </c>
      <c r="AR47" s="522">
        <f t="shared" si="6"/>
        <v>-272</v>
      </c>
      <c r="AS47" s="18"/>
    </row>
    <row r="48" spans="1:45" ht="17.100000000000001" customHeight="1" x14ac:dyDescent="0.15">
      <c r="A48" s="12">
        <v>73</v>
      </c>
      <c r="B48" s="13">
        <v>8200</v>
      </c>
      <c r="C48" s="267" t="s">
        <v>4237</v>
      </c>
      <c r="D48" s="23"/>
      <c r="E48" s="184" t="s">
        <v>554</v>
      </c>
      <c r="F48" s="184"/>
      <c r="G48" s="184"/>
      <c r="H48" s="184"/>
      <c r="I48" s="184"/>
      <c r="J48" s="184"/>
      <c r="K48" s="184"/>
      <c r="L48" s="184"/>
      <c r="M48" s="184"/>
      <c r="N48" s="184"/>
      <c r="O48" s="184"/>
      <c r="P48" s="184"/>
      <c r="Q48" s="184"/>
      <c r="R48" s="184"/>
      <c r="S48" s="184"/>
      <c r="T48" s="184"/>
      <c r="U48" s="184"/>
      <c r="V48" s="186"/>
      <c r="W48" s="186"/>
      <c r="X48" s="32"/>
      <c r="Y48" s="202"/>
      <c r="Z48" s="202"/>
      <c r="AA48" s="202"/>
      <c r="AB48" s="202"/>
      <c r="AC48" s="202"/>
      <c r="AD48" s="186"/>
      <c r="AE48" s="186"/>
      <c r="AF48" s="186"/>
      <c r="AG48" s="186"/>
      <c r="AH48" s="654"/>
      <c r="AI48" s="524" t="s">
        <v>328</v>
      </c>
      <c r="AJ48" s="854">
        <v>0.3</v>
      </c>
      <c r="AK48" s="848"/>
      <c r="AL48" s="186"/>
      <c r="AM48" s="186" t="s">
        <v>3863</v>
      </c>
      <c r="AN48" s="436"/>
      <c r="AO48" s="437"/>
      <c r="AP48" s="209"/>
      <c r="AQ48" s="340"/>
      <c r="AR48" s="521"/>
      <c r="AS48" s="18"/>
    </row>
    <row r="49" spans="1:45" ht="17.25" customHeight="1" x14ac:dyDescent="0.15">
      <c r="A49" s="12">
        <v>73</v>
      </c>
      <c r="B49" s="12">
        <v>8000</v>
      </c>
      <c r="C49" s="49" t="s">
        <v>1715</v>
      </c>
      <c r="D49" s="16"/>
      <c r="E49" s="605" t="s">
        <v>1550</v>
      </c>
      <c r="F49" s="179"/>
      <c r="G49" s="179"/>
      <c r="H49" s="179"/>
      <c r="I49" s="179"/>
      <c r="J49" s="179"/>
      <c r="K49" s="179"/>
      <c r="L49" s="186"/>
      <c r="M49" s="186"/>
      <c r="N49" s="186"/>
      <c r="O49" s="186"/>
      <c r="P49" s="605"/>
      <c r="Q49" s="186"/>
      <c r="R49" s="186"/>
      <c r="S49" s="186"/>
      <c r="T49" s="186"/>
      <c r="U49" s="605"/>
      <c r="V49" s="32"/>
      <c r="W49" s="186"/>
      <c r="X49" s="186"/>
      <c r="Y49" s="186"/>
      <c r="Z49" s="605"/>
      <c r="AA49" s="605"/>
      <c r="AB49" s="605"/>
      <c r="AC49" s="605"/>
      <c r="AD49" s="605"/>
      <c r="AE49" s="605"/>
      <c r="AF49" s="605"/>
      <c r="AG49" s="605"/>
      <c r="AH49" s="605"/>
      <c r="AI49" s="99" t="s">
        <v>328</v>
      </c>
      <c r="AJ49" s="854">
        <v>0.15</v>
      </c>
      <c r="AK49" s="854"/>
      <c r="AL49" s="1"/>
      <c r="AM49" s="1" t="s">
        <v>811</v>
      </c>
      <c r="AN49" s="1"/>
      <c r="AO49" s="605"/>
      <c r="AP49" s="66"/>
      <c r="AQ49" s="401"/>
      <c r="AR49" s="401"/>
      <c r="AS49" s="18"/>
    </row>
    <row r="50" spans="1:45" ht="17.25" customHeight="1" x14ac:dyDescent="0.15">
      <c r="A50" s="12">
        <v>73</v>
      </c>
      <c r="B50" s="12">
        <v>8100</v>
      </c>
      <c r="C50" s="14" t="s">
        <v>1633</v>
      </c>
      <c r="D50" s="16"/>
      <c r="E50" s="605" t="s">
        <v>1551</v>
      </c>
      <c r="F50" s="179"/>
      <c r="G50" s="179"/>
      <c r="H50" s="179"/>
      <c r="I50" s="179"/>
      <c r="J50" s="179"/>
      <c r="K50" s="179"/>
      <c r="L50" s="186"/>
      <c r="M50" s="186"/>
      <c r="N50" s="186"/>
      <c r="O50" s="186"/>
      <c r="P50" s="605"/>
      <c r="Q50" s="186"/>
      <c r="R50" s="186"/>
      <c r="S50" s="186"/>
      <c r="T50" s="186"/>
      <c r="U50" s="605"/>
      <c r="V50" s="32"/>
      <c r="W50" s="186"/>
      <c r="X50" s="186"/>
      <c r="Y50" s="186"/>
      <c r="Z50" s="605"/>
      <c r="AA50" s="605"/>
      <c r="AB50" s="605"/>
      <c r="AC50" s="605"/>
      <c r="AD50" s="605"/>
      <c r="AE50" s="605"/>
      <c r="AF50" s="605"/>
      <c r="AG50" s="605"/>
      <c r="AH50" s="605"/>
      <c r="AI50" s="99" t="s">
        <v>328</v>
      </c>
      <c r="AJ50" s="854">
        <v>0.1</v>
      </c>
      <c r="AK50" s="854"/>
      <c r="AL50" s="1"/>
      <c r="AM50" s="1" t="s">
        <v>811</v>
      </c>
      <c r="AN50" s="1"/>
      <c r="AO50" s="605"/>
      <c r="AP50" s="66"/>
      <c r="AQ50" s="401"/>
      <c r="AR50" s="401"/>
      <c r="AS50" s="18"/>
    </row>
    <row r="51" spans="1:45" ht="17.25" customHeight="1" x14ac:dyDescent="0.15">
      <c r="A51" s="12">
        <v>73</v>
      </c>
      <c r="B51" s="12">
        <v>6310</v>
      </c>
      <c r="C51" s="14" t="s">
        <v>1134</v>
      </c>
      <c r="D51" s="185"/>
      <c r="E51" s="605" t="s">
        <v>2718</v>
      </c>
      <c r="F51" s="179"/>
      <c r="G51" s="179"/>
      <c r="H51" s="179"/>
      <c r="I51" s="179"/>
      <c r="J51" s="179"/>
      <c r="K51" s="179"/>
      <c r="L51" s="186"/>
      <c r="M51" s="186"/>
      <c r="N51" s="186"/>
      <c r="O51" s="186"/>
      <c r="P51" s="605"/>
      <c r="Q51" s="186"/>
      <c r="R51" s="186"/>
      <c r="S51" s="186"/>
      <c r="T51" s="186"/>
      <c r="U51" s="605"/>
      <c r="V51" s="32"/>
      <c r="W51" s="186"/>
      <c r="X51" s="186"/>
      <c r="Y51" s="186"/>
      <c r="Z51" s="605"/>
      <c r="AA51" s="605"/>
      <c r="AB51" s="605"/>
      <c r="AC51" s="605"/>
      <c r="AD51" s="605"/>
      <c r="AE51" s="605"/>
      <c r="AF51" s="605"/>
      <c r="AG51" s="605"/>
      <c r="AH51" s="605"/>
      <c r="AI51" s="32" t="s">
        <v>328</v>
      </c>
      <c r="AJ51" s="854">
        <v>0.05</v>
      </c>
      <c r="AK51" s="854"/>
      <c r="AL51" s="186"/>
      <c r="AM51" s="186" t="s">
        <v>811</v>
      </c>
      <c r="AN51" s="186"/>
      <c r="AO51" s="605"/>
      <c r="AP51" s="66"/>
      <c r="AQ51" s="401"/>
      <c r="AR51" s="401"/>
      <c r="AS51" s="29"/>
    </row>
    <row r="52" spans="1:45" ht="12.75" customHeight="1" x14ac:dyDescent="0.15"/>
    <row r="53" spans="1:45" ht="17.25" customHeight="1" x14ac:dyDescent="0.15">
      <c r="A53" s="2" t="s">
        <v>202</v>
      </c>
      <c r="B53" s="201"/>
      <c r="C53" s="82" t="s">
        <v>203</v>
      </c>
      <c r="D53" s="83"/>
      <c r="E53" s="238"/>
      <c r="F53" s="1"/>
      <c r="G53" s="1"/>
      <c r="H53" s="1"/>
      <c r="I53" s="1"/>
      <c r="J53" s="1"/>
      <c r="K53" s="1"/>
      <c r="L53" s="1"/>
      <c r="M53" s="1"/>
      <c r="N53" s="1"/>
      <c r="O53" s="1"/>
      <c r="P53" s="1"/>
      <c r="Q53" s="1"/>
      <c r="R53" s="1"/>
      <c r="S53" s="4"/>
      <c r="T53" s="1"/>
      <c r="U53" s="1"/>
      <c r="V53" s="1"/>
      <c r="W53" s="4" t="s">
        <v>204</v>
      </c>
      <c r="X53" s="17"/>
      <c r="Y53" s="17"/>
      <c r="Z53" s="17"/>
      <c r="AA53" s="17"/>
      <c r="AB53" s="17"/>
      <c r="AC53" s="17"/>
      <c r="AD53" s="17"/>
      <c r="AE53" s="17"/>
      <c r="AF53" s="17"/>
      <c r="AG53" s="17"/>
      <c r="AH53" s="17"/>
      <c r="AI53" s="17"/>
      <c r="AJ53" s="17"/>
      <c r="AK53" s="17"/>
      <c r="AL53" s="17"/>
      <c r="AM53" s="17"/>
      <c r="AN53" s="17"/>
      <c r="AO53" s="17"/>
      <c r="AP53" s="15"/>
      <c r="AQ53" s="59" t="s">
        <v>251</v>
      </c>
      <c r="AR53" s="305" t="s">
        <v>1733</v>
      </c>
      <c r="AS53" s="59" t="s">
        <v>252</v>
      </c>
    </row>
    <row r="54" spans="1:45" ht="17.25" customHeight="1" x14ac:dyDescent="0.15">
      <c r="A54" s="5" t="s">
        <v>205</v>
      </c>
      <c r="B54" s="82" t="s">
        <v>206</v>
      </c>
      <c r="C54" s="610"/>
      <c r="D54" s="661"/>
      <c r="E54" s="609"/>
      <c r="F54" s="9"/>
      <c r="G54" s="9"/>
      <c r="H54" s="9"/>
      <c r="I54" s="9"/>
      <c r="J54" s="9"/>
      <c r="K54" s="9"/>
      <c r="L54" s="9"/>
      <c r="M54" s="9"/>
      <c r="N54" s="9"/>
      <c r="O54" s="9"/>
      <c r="P54" s="9"/>
      <c r="Q54" s="9"/>
      <c r="R54" s="9"/>
      <c r="S54" s="9"/>
      <c r="T54" s="9"/>
      <c r="U54" s="9"/>
      <c r="V54" s="9"/>
      <c r="W54" s="169"/>
      <c r="X54" s="169"/>
      <c r="Y54" s="169"/>
      <c r="Z54" s="169"/>
      <c r="AA54" s="169"/>
      <c r="AB54" s="169"/>
      <c r="AC54" s="169"/>
      <c r="AD54" s="169"/>
      <c r="AE54" s="169"/>
      <c r="AF54" s="169"/>
      <c r="AG54" s="169"/>
      <c r="AH54" s="169"/>
      <c r="AI54" s="169"/>
      <c r="AJ54" s="169"/>
      <c r="AK54" s="169"/>
      <c r="AL54" s="169"/>
      <c r="AM54" s="169"/>
      <c r="AN54" s="169"/>
      <c r="AO54" s="169"/>
      <c r="AP54" s="19"/>
      <c r="AQ54" s="373" t="s">
        <v>390</v>
      </c>
      <c r="AR54" s="374" t="s">
        <v>390</v>
      </c>
      <c r="AS54" s="373" t="s">
        <v>391</v>
      </c>
    </row>
    <row r="55" spans="1:45" ht="17.25" customHeight="1" x14ac:dyDescent="0.15">
      <c r="A55" s="12">
        <v>73</v>
      </c>
      <c r="B55" s="12">
        <v>6300</v>
      </c>
      <c r="C55" s="14" t="s">
        <v>464</v>
      </c>
      <c r="D55" s="185" t="s">
        <v>523</v>
      </c>
      <c r="E55" s="186"/>
      <c r="F55" s="186"/>
      <c r="G55" s="186"/>
      <c r="H55" s="186"/>
      <c r="I55" s="186"/>
      <c r="J55" s="186"/>
      <c r="K55" s="186"/>
      <c r="L55" s="186"/>
      <c r="M55" s="186"/>
      <c r="N55" s="186"/>
      <c r="O55" s="186"/>
      <c r="P55" s="605"/>
      <c r="Q55" s="186"/>
      <c r="R55" s="186"/>
      <c r="S55" s="186"/>
      <c r="T55" s="186"/>
      <c r="U55" s="605"/>
      <c r="V55" s="32"/>
      <c r="W55" s="1"/>
      <c r="X55" s="1"/>
      <c r="Y55" s="1"/>
      <c r="Z55" s="605"/>
      <c r="AA55" s="605"/>
      <c r="AB55" s="605"/>
      <c r="AC55" s="605"/>
      <c r="AD55" s="605"/>
      <c r="AE55" s="605"/>
      <c r="AF55" s="605"/>
      <c r="AG55" s="605"/>
      <c r="AH55" s="605"/>
      <c r="AI55" s="605"/>
      <c r="AJ55" s="848">
        <v>30</v>
      </c>
      <c r="AK55" s="848"/>
      <c r="AL55" s="186" t="s">
        <v>307</v>
      </c>
      <c r="AM55" s="605"/>
      <c r="AN55" s="605"/>
      <c r="AO55" s="605"/>
      <c r="AP55" s="66"/>
      <c r="AQ55" s="401">
        <f t="shared" ref="AQ55:AQ76" si="7">AJ55</f>
        <v>30</v>
      </c>
      <c r="AR55" s="401"/>
      <c r="AS55" s="92" t="s">
        <v>466</v>
      </c>
    </row>
    <row r="56" spans="1:45" ht="17.25" customHeight="1" x14ac:dyDescent="0.15">
      <c r="A56" s="12">
        <v>73</v>
      </c>
      <c r="B56" s="12">
        <v>6126</v>
      </c>
      <c r="C56" s="49" t="s">
        <v>600</v>
      </c>
      <c r="D56" s="16" t="s">
        <v>908</v>
      </c>
      <c r="E56" s="1"/>
      <c r="F56" s="1"/>
      <c r="G56" s="1"/>
      <c r="H56" s="1"/>
      <c r="I56" s="1"/>
      <c r="J56" s="1"/>
      <c r="K56" s="17"/>
      <c r="L56" s="17"/>
      <c r="M56" s="17"/>
      <c r="N56" s="17"/>
      <c r="O56" s="17"/>
      <c r="P56" s="17"/>
      <c r="Q56" s="185" t="s">
        <v>258</v>
      </c>
      <c r="R56" s="605"/>
      <c r="S56" s="605"/>
      <c r="T56" s="605"/>
      <c r="U56" s="605"/>
      <c r="V56" s="186"/>
      <c r="W56" s="186"/>
      <c r="X56" s="186"/>
      <c r="Y56" s="186"/>
      <c r="Z56" s="186"/>
      <c r="AA56" s="186"/>
      <c r="AB56" s="186"/>
      <c r="AC56" s="605"/>
      <c r="AD56" s="605"/>
      <c r="AE56" s="605"/>
      <c r="AF56" s="605"/>
      <c r="AG56" s="186"/>
      <c r="AH56" s="605"/>
      <c r="AI56" s="32"/>
      <c r="AJ56" s="848">
        <v>920</v>
      </c>
      <c r="AK56" s="848"/>
      <c r="AL56" s="186" t="s">
        <v>307</v>
      </c>
      <c r="AM56" s="605"/>
      <c r="AN56" s="605"/>
      <c r="AO56" s="605"/>
      <c r="AP56" s="66"/>
      <c r="AQ56" s="401">
        <f t="shared" si="7"/>
        <v>920</v>
      </c>
      <c r="AR56" s="401"/>
      <c r="AS56" s="400" t="s">
        <v>743</v>
      </c>
    </row>
    <row r="57" spans="1:45" ht="17.25" customHeight="1" x14ac:dyDescent="0.15">
      <c r="A57" s="12">
        <v>73</v>
      </c>
      <c r="B57" s="12">
        <v>6127</v>
      </c>
      <c r="C57" s="49" t="s">
        <v>601</v>
      </c>
      <c r="D57" s="23"/>
      <c r="E57" s="9"/>
      <c r="F57" s="9"/>
      <c r="G57" s="9"/>
      <c r="H57" s="9"/>
      <c r="I57" s="9"/>
      <c r="J57" s="9"/>
      <c r="K57" s="169"/>
      <c r="L57" s="169"/>
      <c r="M57" s="169"/>
      <c r="N57" s="169"/>
      <c r="O57" s="169"/>
      <c r="P57" s="518"/>
      <c r="Q57" s="185" t="s">
        <v>259</v>
      </c>
      <c r="R57" s="605"/>
      <c r="S57" s="605"/>
      <c r="T57" s="605"/>
      <c r="U57" s="605"/>
      <c r="V57" s="186"/>
      <c r="W57" s="186"/>
      <c r="X57" s="186"/>
      <c r="Y57" s="186"/>
      <c r="Z57" s="186"/>
      <c r="AA57" s="186"/>
      <c r="AB57" s="186"/>
      <c r="AC57" s="605"/>
      <c r="AD57" s="605"/>
      <c r="AE57" s="605"/>
      <c r="AF57" s="605"/>
      <c r="AG57" s="186"/>
      <c r="AH57" s="605"/>
      <c r="AI57" s="32"/>
      <c r="AJ57" s="848">
        <v>890</v>
      </c>
      <c r="AK57" s="848"/>
      <c r="AL57" s="186" t="s">
        <v>307</v>
      </c>
      <c r="AM57" s="605"/>
      <c r="AN57" s="605"/>
      <c r="AO57" s="605"/>
      <c r="AP57" s="66"/>
      <c r="AQ57" s="401">
        <f t="shared" si="7"/>
        <v>890</v>
      </c>
      <c r="AR57" s="401"/>
      <c r="AS57" s="18"/>
    </row>
    <row r="58" spans="1:45" ht="17.25" customHeight="1" x14ac:dyDescent="0.15">
      <c r="A58" s="12">
        <v>73</v>
      </c>
      <c r="B58" s="12">
        <v>6128</v>
      </c>
      <c r="C58" s="49" t="s">
        <v>1974</v>
      </c>
      <c r="D58" s="23"/>
      <c r="E58" s="9"/>
      <c r="F58" s="9"/>
      <c r="G58" s="9"/>
      <c r="H58" s="9"/>
      <c r="I58" s="9"/>
      <c r="J58" s="9"/>
      <c r="K58" s="169"/>
      <c r="L58" s="169"/>
      <c r="M58" s="169"/>
      <c r="N58" s="169"/>
      <c r="O58" s="169"/>
      <c r="P58" s="518"/>
      <c r="Q58" s="185" t="s">
        <v>1976</v>
      </c>
      <c r="R58" s="605"/>
      <c r="S58" s="605"/>
      <c r="T58" s="605"/>
      <c r="U58" s="605"/>
      <c r="V58" s="186"/>
      <c r="W58" s="186"/>
      <c r="X58" s="186"/>
      <c r="Y58" s="186"/>
      <c r="Z58" s="186"/>
      <c r="AA58" s="186"/>
      <c r="AB58" s="186"/>
      <c r="AC58" s="605"/>
      <c r="AD58" s="605"/>
      <c r="AE58" s="605"/>
      <c r="AF58" s="605"/>
      <c r="AG58" s="186"/>
      <c r="AH58" s="605"/>
      <c r="AI58" s="32"/>
      <c r="AJ58" s="848">
        <v>760</v>
      </c>
      <c r="AK58" s="848"/>
      <c r="AL58" s="186" t="s">
        <v>307</v>
      </c>
      <c r="AM58" s="605"/>
      <c r="AN58" s="605"/>
      <c r="AO58" s="605"/>
      <c r="AP58" s="66"/>
      <c r="AQ58" s="401">
        <f t="shared" si="7"/>
        <v>760</v>
      </c>
      <c r="AR58" s="401"/>
      <c r="AS58" s="18"/>
    </row>
    <row r="59" spans="1:45" ht="17.25" customHeight="1" x14ac:dyDescent="0.15">
      <c r="A59" s="12">
        <v>73</v>
      </c>
      <c r="B59" s="12">
        <v>6129</v>
      </c>
      <c r="C59" s="49" t="s">
        <v>1975</v>
      </c>
      <c r="D59" s="183"/>
      <c r="E59" s="184"/>
      <c r="F59" s="184"/>
      <c r="G59" s="184"/>
      <c r="H59" s="184"/>
      <c r="I59" s="184"/>
      <c r="J59" s="184"/>
      <c r="K59" s="20"/>
      <c r="L59" s="20"/>
      <c r="M59" s="20"/>
      <c r="N59" s="20"/>
      <c r="O59" s="20"/>
      <c r="P59" s="42"/>
      <c r="Q59" s="185" t="s">
        <v>1977</v>
      </c>
      <c r="R59" s="605"/>
      <c r="S59" s="605"/>
      <c r="T59" s="605"/>
      <c r="U59" s="605"/>
      <c r="V59" s="186"/>
      <c r="W59" s="186"/>
      <c r="X59" s="186"/>
      <c r="Y59" s="186"/>
      <c r="Z59" s="186"/>
      <c r="AA59" s="186"/>
      <c r="AB59" s="186"/>
      <c r="AC59" s="605"/>
      <c r="AD59" s="605"/>
      <c r="AE59" s="605"/>
      <c r="AF59" s="605"/>
      <c r="AG59" s="186"/>
      <c r="AH59" s="605"/>
      <c r="AI59" s="32"/>
      <c r="AJ59" s="848">
        <v>460</v>
      </c>
      <c r="AK59" s="848"/>
      <c r="AL59" s="186" t="s">
        <v>307</v>
      </c>
      <c r="AM59" s="605"/>
      <c r="AN59" s="605"/>
      <c r="AO59" s="605"/>
      <c r="AP59" s="66"/>
      <c r="AQ59" s="401">
        <f t="shared" si="7"/>
        <v>460</v>
      </c>
      <c r="AR59" s="401"/>
      <c r="AS59" s="18"/>
    </row>
    <row r="60" spans="1:45" ht="17.25" customHeight="1" x14ac:dyDescent="0.15">
      <c r="A60" s="12">
        <v>73</v>
      </c>
      <c r="B60" s="12">
        <v>6109</v>
      </c>
      <c r="C60" s="49" t="s">
        <v>1352</v>
      </c>
      <c r="D60" s="23" t="s">
        <v>1588</v>
      </c>
      <c r="E60" s="9"/>
      <c r="F60" s="9"/>
      <c r="G60" s="9"/>
      <c r="H60" s="9"/>
      <c r="I60" s="9"/>
      <c r="J60" s="9"/>
      <c r="K60" s="169"/>
      <c r="L60" s="169"/>
      <c r="M60" s="169"/>
      <c r="N60" s="169"/>
      <c r="O60" s="605"/>
      <c r="P60" s="605"/>
      <c r="Q60" s="186"/>
      <c r="R60" s="605"/>
      <c r="S60" s="605"/>
      <c r="T60" s="605"/>
      <c r="U60" s="605"/>
      <c r="V60" s="186"/>
      <c r="W60" s="186"/>
      <c r="X60" s="186"/>
      <c r="Y60" s="186"/>
      <c r="Z60" s="186"/>
      <c r="AA60" s="186"/>
      <c r="AB60" s="186"/>
      <c r="AC60" s="605"/>
      <c r="AD60" s="605"/>
      <c r="AE60" s="605"/>
      <c r="AF60" s="605"/>
      <c r="AG60" s="186"/>
      <c r="AH60" s="605"/>
      <c r="AI60" s="32"/>
      <c r="AJ60" s="848">
        <v>800</v>
      </c>
      <c r="AK60" s="848"/>
      <c r="AL60" s="186" t="s">
        <v>307</v>
      </c>
      <c r="AM60" s="605"/>
      <c r="AN60" s="605"/>
      <c r="AO60" s="605"/>
      <c r="AP60" s="66"/>
      <c r="AQ60" s="401">
        <f t="shared" si="7"/>
        <v>800</v>
      </c>
      <c r="AR60" s="401"/>
      <c r="AS60" s="18"/>
    </row>
    <row r="61" spans="1:45" ht="17.25" customHeight="1" x14ac:dyDescent="0.15">
      <c r="A61" s="12">
        <v>73</v>
      </c>
      <c r="B61" s="12">
        <v>6137</v>
      </c>
      <c r="C61" s="49" t="s">
        <v>602</v>
      </c>
      <c r="D61" s="16" t="s">
        <v>1589</v>
      </c>
      <c r="E61" s="1"/>
      <c r="F61" s="1"/>
      <c r="G61" s="1"/>
      <c r="H61" s="1"/>
      <c r="I61" s="1"/>
      <c r="J61" s="1"/>
      <c r="K61" s="17"/>
      <c r="L61" s="17"/>
      <c r="M61" s="17"/>
      <c r="N61" s="17"/>
      <c r="O61" s="17"/>
      <c r="P61" s="17"/>
      <c r="Q61" s="185" t="s">
        <v>260</v>
      </c>
      <c r="R61" s="605"/>
      <c r="S61" s="605"/>
      <c r="T61" s="605"/>
      <c r="U61" s="605"/>
      <c r="V61" s="186"/>
      <c r="W61" s="186"/>
      <c r="X61" s="186"/>
      <c r="Y61" s="186"/>
      <c r="Z61" s="186"/>
      <c r="AA61" s="186"/>
      <c r="AB61" s="186"/>
      <c r="AC61" s="605"/>
      <c r="AD61" s="605"/>
      <c r="AE61" s="605"/>
      <c r="AF61" s="605"/>
      <c r="AG61" s="186"/>
      <c r="AH61" s="605"/>
      <c r="AI61" s="32"/>
      <c r="AJ61" s="848">
        <v>900</v>
      </c>
      <c r="AK61" s="848"/>
      <c r="AL61" s="186" t="s">
        <v>307</v>
      </c>
      <c r="AM61" s="605"/>
      <c r="AN61" s="605"/>
      <c r="AO61" s="605"/>
      <c r="AP61" s="66"/>
      <c r="AQ61" s="401">
        <f t="shared" si="7"/>
        <v>900</v>
      </c>
      <c r="AR61" s="401"/>
      <c r="AS61" s="18"/>
    </row>
    <row r="62" spans="1:45" ht="17.25" customHeight="1" x14ac:dyDescent="0.15">
      <c r="A62" s="12">
        <v>73</v>
      </c>
      <c r="B62" s="12">
        <v>6138</v>
      </c>
      <c r="C62" s="49" t="s">
        <v>603</v>
      </c>
      <c r="D62" s="23"/>
      <c r="E62" s="9"/>
      <c r="F62" s="9"/>
      <c r="G62" s="9"/>
      <c r="H62" s="9"/>
      <c r="I62" s="9"/>
      <c r="J62" s="9"/>
      <c r="K62" s="169"/>
      <c r="L62" s="169"/>
      <c r="M62" s="169"/>
      <c r="N62" s="169"/>
      <c r="O62" s="169"/>
      <c r="P62" s="169"/>
      <c r="Q62" s="185" t="s">
        <v>2719</v>
      </c>
      <c r="R62" s="605"/>
      <c r="S62" s="605"/>
      <c r="T62" s="605"/>
      <c r="U62" s="605"/>
      <c r="V62" s="186"/>
      <c r="W62" s="186"/>
      <c r="X62" s="186"/>
      <c r="Y62" s="186"/>
      <c r="Z62" s="186"/>
      <c r="AA62" s="186"/>
      <c r="AB62" s="186"/>
      <c r="AC62" s="605"/>
      <c r="AD62" s="605"/>
      <c r="AE62" s="605"/>
      <c r="AF62" s="605"/>
      <c r="AG62" s="186"/>
      <c r="AH62" s="605"/>
      <c r="AI62" s="32"/>
      <c r="AJ62" s="848">
        <v>700</v>
      </c>
      <c r="AK62" s="848"/>
      <c r="AL62" s="186" t="s">
        <v>307</v>
      </c>
      <c r="AM62" s="605"/>
      <c r="AN62" s="605"/>
      <c r="AO62" s="605"/>
      <c r="AP62" s="66"/>
      <c r="AQ62" s="401">
        <f t="shared" si="7"/>
        <v>700</v>
      </c>
      <c r="AR62" s="401"/>
      <c r="AS62" s="18"/>
    </row>
    <row r="63" spans="1:45" ht="17.25" customHeight="1" x14ac:dyDescent="0.15">
      <c r="A63" s="12">
        <v>73</v>
      </c>
      <c r="B63" s="12">
        <v>6141</v>
      </c>
      <c r="C63" s="49" t="s">
        <v>827</v>
      </c>
      <c r="D63" s="183"/>
      <c r="E63" s="184"/>
      <c r="F63" s="184"/>
      <c r="G63" s="184"/>
      <c r="H63" s="184"/>
      <c r="I63" s="184"/>
      <c r="J63" s="184"/>
      <c r="K63" s="20"/>
      <c r="L63" s="20"/>
      <c r="M63" s="20"/>
      <c r="N63" s="20"/>
      <c r="O63" s="20"/>
      <c r="P63" s="42"/>
      <c r="Q63" s="185" t="s">
        <v>2720</v>
      </c>
      <c r="R63" s="605"/>
      <c r="S63" s="605"/>
      <c r="T63" s="605"/>
      <c r="U63" s="605"/>
      <c r="V63" s="186"/>
      <c r="W63" s="186"/>
      <c r="X63" s="186"/>
      <c r="Y63" s="186"/>
      <c r="Z63" s="186"/>
      <c r="AA63" s="186"/>
      <c r="AB63" s="186"/>
      <c r="AC63" s="605"/>
      <c r="AD63" s="605"/>
      <c r="AE63" s="605"/>
      <c r="AF63" s="605"/>
      <c r="AG63" s="186"/>
      <c r="AH63" s="605"/>
      <c r="AI63" s="32"/>
      <c r="AJ63" s="848">
        <v>480</v>
      </c>
      <c r="AK63" s="848"/>
      <c r="AL63" s="186" t="s">
        <v>307</v>
      </c>
      <c r="AM63" s="605"/>
      <c r="AN63" s="605"/>
      <c r="AO63" s="605"/>
      <c r="AP63" s="66"/>
      <c r="AQ63" s="401">
        <f t="shared" si="7"/>
        <v>480</v>
      </c>
      <c r="AR63" s="401"/>
      <c r="AS63" s="29"/>
    </row>
    <row r="64" spans="1:45" ht="17.25" customHeight="1" x14ac:dyDescent="0.15">
      <c r="A64" s="12">
        <v>73</v>
      </c>
      <c r="B64" s="12">
        <v>4000</v>
      </c>
      <c r="C64" s="49" t="s">
        <v>1116</v>
      </c>
      <c r="D64" s="185" t="s">
        <v>1590</v>
      </c>
      <c r="E64" s="186"/>
      <c r="F64" s="186"/>
      <c r="G64" s="186"/>
      <c r="H64" s="186"/>
      <c r="I64" s="186"/>
      <c r="J64" s="186"/>
      <c r="K64" s="605"/>
      <c r="L64" s="605"/>
      <c r="M64" s="605"/>
      <c r="N64" s="605"/>
      <c r="O64" s="605"/>
      <c r="P64" s="605"/>
      <c r="Q64" s="186"/>
      <c r="R64" s="605"/>
      <c r="S64" s="605"/>
      <c r="T64" s="605"/>
      <c r="U64" s="605"/>
      <c r="V64" s="186"/>
      <c r="W64" s="186"/>
      <c r="X64" s="186"/>
      <c r="Y64" s="186"/>
      <c r="Z64" s="186"/>
      <c r="AA64" s="186"/>
      <c r="AB64" s="186"/>
      <c r="AC64" s="605"/>
      <c r="AD64" s="605"/>
      <c r="AE64" s="605"/>
      <c r="AF64" s="605"/>
      <c r="AG64" s="186"/>
      <c r="AH64" s="605"/>
      <c r="AI64" s="32"/>
      <c r="AJ64" s="848">
        <v>64</v>
      </c>
      <c r="AK64" s="848"/>
      <c r="AL64" s="186" t="s">
        <v>307</v>
      </c>
      <c r="AM64" s="605"/>
      <c r="AN64" s="605"/>
      <c r="AO64" s="605"/>
      <c r="AP64" s="66"/>
      <c r="AQ64" s="401">
        <f t="shared" si="7"/>
        <v>64</v>
      </c>
      <c r="AR64" s="401"/>
      <c r="AS64" s="92" t="s">
        <v>457</v>
      </c>
    </row>
    <row r="65" spans="1:45" ht="17.25" customHeight="1" x14ac:dyDescent="0.15">
      <c r="A65" s="12">
        <v>73</v>
      </c>
      <c r="B65" s="12">
        <v>4005</v>
      </c>
      <c r="C65" s="49" t="s">
        <v>828</v>
      </c>
      <c r="D65" s="185" t="s">
        <v>2721</v>
      </c>
      <c r="E65" s="186"/>
      <c r="F65" s="186"/>
      <c r="G65" s="186"/>
      <c r="H65" s="186"/>
      <c r="I65" s="186"/>
      <c r="J65" s="186"/>
      <c r="K65" s="605"/>
      <c r="L65" s="605"/>
      <c r="M65" s="605"/>
      <c r="N65" s="605"/>
      <c r="O65" s="605"/>
      <c r="P65" s="605"/>
      <c r="Q65" s="186"/>
      <c r="R65" s="605"/>
      <c r="S65" s="605"/>
      <c r="T65" s="605"/>
      <c r="U65" s="605"/>
      <c r="V65" s="186"/>
      <c r="W65" s="186"/>
      <c r="X65" s="186"/>
      <c r="Y65" s="186"/>
      <c r="Z65" s="186"/>
      <c r="AA65" s="186"/>
      <c r="AB65" s="186"/>
      <c r="AC65" s="605"/>
      <c r="AD65" s="605"/>
      <c r="AE65" s="605"/>
      <c r="AF65" s="605"/>
      <c r="AG65" s="186"/>
      <c r="AH65" s="605"/>
      <c r="AI65" s="32"/>
      <c r="AJ65" s="841">
        <v>1000</v>
      </c>
      <c r="AK65" s="841"/>
      <c r="AL65" s="186" t="s">
        <v>307</v>
      </c>
      <c r="AM65" s="605"/>
      <c r="AN65" s="605"/>
      <c r="AO65" s="605"/>
      <c r="AP65" s="66"/>
      <c r="AQ65" s="401">
        <f t="shared" si="7"/>
        <v>1000</v>
      </c>
      <c r="AR65" s="401"/>
      <c r="AS65" s="400" t="s">
        <v>743</v>
      </c>
    </row>
    <row r="66" spans="1:45" ht="17.25" customHeight="1" x14ac:dyDescent="0.15">
      <c r="A66" s="12">
        <v>73</v>
      </c>
      <c r="B66" s="12">
        <v>4009</v>
      </c>
      <c r="C66" s="49" t="s">
        <v>2899</v>
      </c>
      <c r="D66" s="16" t="s">
        <v>1591</v>
      </c>
      <c r="E66" s="1"/>
      <c r="F66" s="1"/>
      <c r="G66" s="1"/>
      <c r="H66" s="1"/>
      <c r="I66" s="1"/>
      <c r="J66" s="1"/>
      <c r="K66" s="17"/>
      <c r="L66" s="17"/>
      <c r="M66" s="17"/>
      <c r="N66" s="17"/>
      <c r="O66" s="17"/>
      <c r="P66" s="67"/>
      <c r="Q66" s="186" t="s">
        <v>2901</v>
      </c>
      <c r="R66" s="605"/>
      <c r="S66" s="605"/>
      <c r="T66" s="605"/>
      <c r="U66" s="605"/>
      <c r="V66" s="186"/>
      <c r="W66" s="186"/>
      <c r="X66" s="186"/>
      <c r="Y66" s="186"/>
      <c r="Z66" s="186"/>
      <c r="AA66" s="186"/>
      <c r="AB66" s="186"/>
      <c r="AC66" s="605"/>
      <c r="AD66" s="605"/>
      <c r="AE66" s="605"/>
      <c r="AF66" s="605"/>
      <c r="AG66" s="186"/>
      <c r="AH66" s="605"/>
      <c r="AI66" s="32"/>
      <c r="AJ66" s="841">
        <v>1200</v>
      </c>
      <c r="AK66" s="841"/>
      <c r="AL66" s="186" t="s">
        <v>307</v>
      </c>
      <c r="AM66" s="605"/>
      <c r="AN66" s="605"/>
      <c r="AO66" s="605"/>
      <c r="AP66" s="66"/>
      <c r="AQ66" s="401">
        <f t="shared" si="7"/>
        <v>1200</v>
      </c>
      <c r="AR66" s="401"/>
      <c r="AS66" s="18"/>
    </row>
    <row r="67" spans="1:45" ht="17.25" customHeight="1" x14ac:dyDescent="0.15">
      <c r="A67" s="12">
        <v>73</v>
      </c>
      <c r="B67" s="12">
        <v>4010</v>
      </c>
      <c r="C67" s="49" t="s">
        <v>2900</v>
      </c>
      <c r="D67" s="183"/>
      <c r="E67" s="184"/>
      <c r="F67" s="184"/>
      <c r="G67" s="184"/>
      <c r="H67" s="184"/>
      <c r="I67" s="184"/>
      <c r="J67" s="184"/>
      <c r="K67" s="20"/>
      <c r="L67" s="20"/>
      <c r="M67" s="20"/>
      <c r="N67" s="20"/>
      <c r="O67" s="20"/>
      <c r="P67" s="42"/>
      <c r="Q67" s="186" t="s">
        <v>2902</v>
      </c>
      <c r="R67" s="605"/>
      <c r="S67" s="605"/>
      <c r="T67" s="605"/>
      <c r="U67" s="605"/>
      <c r="V67" s="186"/>
      <c r="W67" s="186"/>
      <c r="X67" s="186"/>
      <c r="Y67" s="186"/>
      <c r="Z67" s="186"/>
      <c r="AA67" s="186"/>
      <c r="AB67" s="186"/>
      <c r="AC67" s="605"/>
      <c r="AD67" s="605"/>
      <c r="AE67" s="605"/>
      <c r="AF67" s="605"/>
      <c r="AG67" s="186"/>
      <c r="AH67" s="605"/>
      <c r="AI67" s="32"/>
      <c r="AJ67" s="841">
        <v>800</v>
      </c>
      <c r="AK67" s="841"/>
      <c r="AL67" s="186" t="s">
        <v>307</v>
      </c>
      <c r="AM67" s="605"/>
      <c r="AN67" s="605"/>
      <c r="AO67" s="605"/>
      <c r="AP67" s="66"/>
      <c r="AQ67" s="401">
        <f t="shared" si="7"/>
        <v>800</v>
      </c>
      <c r="AR67" s="401"/>
      <c r="AS67" s="18"/>
    </row>
    <row r="68" spans="1:45" ht="17.25" customHeight="1" x14ac:dyDescent="0.15">
      <c r="A68" s="12">
        <v>73</v>
      </c>
      <c r="B68" s="12">
        <v>4002</v>
      </c>
      <c r="C68" s="49" t="s">
        <v>1549</v>
      </c>
      <c r="D68" s="16" t="s">
        <v>1592</v>
      </c>
      <c r="E68" s="1"/>
      <c r="F68" s="1"/>
      <c r="G68" s="1"/>
      <c r="H68" s="1"/>
      <c r="I68" s="1"/>
      <c r="J68" s="1"/>
      <c r="K68" s="17"/>
      <c r="L68" s="17"/>
      <c r="M68" s="17"/>
      <c r="N68" s="17"/>
      <c r="O68" s="17"/>
      <c r="P68" s="67"/>
      <c r="Q68" s="186" t="s">
        <v>1390</v>
      </c>
      <c r="R68" s="605"/>
      <c r="S68" s="605"/>
      <c r="T68" s="605"/>
      <c r="U68" s="605"/>
      <c r="V68" s="186"/>
      <c r="W68" s="186"/>
      <c r="X68" s="186"/>
      <c r="Y68" s="186"/>
      <c r="Z68" s="186"/>
      <c r="AA68" s="186"/>
      <c r="AB68" s="186"/>
      <c r="AC68" s="605"/>
      <c r="AD68" s="605"/>
      <c r="AE68" s="605"/>
      <c r="AF68" s="605"/>
      <c r="AG68" s="186"/>
      <c r="AH68" s="605"/>
      <c r="AI68" s="32"/>
      <c r="AJ68" s="848">
        <v>100</v>
      </c>
      <c r="AK68" s="848"/>
      <c r="AL68" s="186" t="s">
        <v>307</v>
      </c>
      <c r="AM68" s="605"/>
      <c r="AN68" s="605"/>
      <c r="AO68" s="605"/>
      <c r="AP68" s="66"/>
      <c r="AQ68" s="401">
        <f t="shared" si="7"/>
        <v>100</v>
      </c>
      <c r="AR68" s="401"/>
      <c r="AS68" s="18"/>
    </row>
    <row r="69" spans="1:45" ht="17.25" customHeight="1" x14ac:dyDescent="0.15">
      <c r="A69" s="12">
        <v>73</v>
      </c>
      <c r="B69" s="12">
        <v>4003</v>
      </c>
      <c r="C69" s="49" t="s">
        <v>2722</v>
      </c>
      <c r="D69" s="183"/>
      <c r="E69" s="184"/>
      <c r="F69" s="184"/>
      <c r="G69" s="184"/>
      <c r="H69" s="184"/>
      <c r="I69" s="184"/>
      <c r="J69" s="184"/>
      <c r="K69" s="20"/>
      <c r="L69" s="20"/>
      <c r="M69" s="20"/>
      <c r="N69" s="20"/>
      <c r="O69" s="20"/>
      <c r="P69" s="42"/>
      <c r="Q69" s="186" t="s">
        <v>2723</v>
      </c>
      <c r="R69" s="605"/>
      <c r="S69" s="605"/>
      <c r="T69" s="605"/>
      <c r="U69" s="605"/>
      <c r="V69" s="186"/>
      <c r="W69" s="186"/>
      <c r="X69" s="186"/>
      <c r="Y69" s="186"/>
      <c r="Z69" s="186"/>
      <c r="AA69" s="186"/>
      <c r="AB69" s="186"/>
      <c r="AC69" s="605"/>
      <c r="AD69" s="605"/>
      <c r="AE69" s="605"/>
      <c r="AF69" s="605"/>
      <c r="AG69" s="186"/>
      <c r="AH69" s="605"/>
      <c r="AI69" s="32"/>
      <c r="AJ69" s="848">
        <v>200</v>
      </c>
      <c r="AK69" s="848"/>
      <c r="AL69" s="186" t="s">
        <v>307</v>
      </c>
      <c r="AM69" s="605"/>
      <c r="AN69" s="605"/>
      <c r="AO69" s="605"/>
      <c r="AP69" s="66"/>
      <c r="AQ69" s="401">
        <f t="shared" si="7"/>
        <v>200</v>
      </c>
      <c r="AR69" s="401"/>
      <c r="AS69" s="18"/>
    </row>
    <row r="70" spans="1:45" ht="17.25" customHeight="1" x14ac:dyDescent="0.15">
      <c r="A70" s="12">
        <v>73</v>
      </c>
      <c r="B70" s="12">
        <v>6201</v>
      </c>
      <c r="C70" s="49" t="s">
        <v>2724</v>
      </c>
      <c r="D70" s="185" t="s">
        <v>1639</v>
      </c>
      <c r="E70" s="186"/>
      <c r="F70" s="186"/>
      <c r="G70" s="186"/>
      <c r="H70" s="186"/>
      <c r="I70" s="186"/>
      <c r="J70" s="186"/>
      <c r="K70" s="605"/>
      <c r="L70" s="605"/>
      <c r="M70" s="605"/>
      <c r="N70" s="605"/>
      <c r="O70" s="605"/>
      <c r="P70" s="605"/>
      <c r="Q70" s="605"/>
      <c r="R70" s="605"/>
      <c r="S70" s="605"/>
      <c r="T70" s="605"/>
      <c r="U70" s="605"/>
      <c r="V70" s="186"/>
      <c r="W70" s="186"/>
      <c r="X70" s="186"/>
      <c r="Y70" s="186"/>
      <c r="Z70" s="186"/>
      <c r="AA70" s="186"/>
      <c r="AB70" s="186"/>
      <c r="AC70" s="605"/>
      <c r="AD70" s="605"/>
      <c r="AE70" s="605"/>
      <c r="AF70" s="605"/>
      <c r="AG70" s="186"/>
      <c r="AH70" s="605"/>
      <c r="AI70" s="32"/>
      <c r="AJ70" s="848">
        <v>20</v>
      </c>
      <c r="AK70" s="848"/>
      <c r="AL70" s="186" t="s">
        <v>307</v>
      </c>
      <c r="AM70" s="605"/>
      <c r="AN70" s="605"/>
      <c r="AO70" s="605"/>
      <c r="AP70" s="66"/>
      <c r="AQ70" s="401">
        <f t="shared" si="7"/>
        <v>20</v>
      </c>
      <c r="AR70" s="401"/>
      <c r="AS70" s="92" t="s">
        <v>467</v>
      </c>
    </row>
    <row r="71" spans="1:45" ht="17.25" customHeight="1" x14ac:dyDescent="0.15">
      <c r="A71" s="12">
        <v>73</v>
      </c>
      <c r="B71" s="12">
        <v>6361</v>
      </c>
      <c r="C71" s="49" t="s">
        <v>1713</v>
      </c>
      <c r="D71" s="16" t="s">
        <v>1593</v>
      </c>
      <c r="E71" s="1"/>
      <c r="F71" s="1"/>
      <c r="G71" s="1"/>
      <c r="H71" s="1"/>
      <c r="I71" s="1"/>
      <c r="J71" s="1"/>
      <c r="K71" s="17"/>
      <c r="L71" s="17"/>
      <c r="M71" s="17"/>
      <c r="N71" s="17"/>
      <c r="O71" s="17"/>
      <c r="P71" s="605"/>
      <c r="Q71" s="605"/>
      <c r="R71" s="605"/>
      <c r="S71" s="605"/>
      <c r="T71" s="605"/>
      <c r="U71" s="605"/>
      <c r="V71" s="186"/>
      <c r="W71" s="186"/>
      <c r="X71" s="186"/>
      <c r="Y71" s="186"/>
      <c r="Z71" s="186"/>
      <c r="AA71" s="186"/>
      <c r="AB71" s="186"/>
      <c r="AC71" s="605"/>
      <c r="AD71" s="605"/>
      <c r="AE71" s="605"/>
      <c r="AF71" s="605"/>
      <c r="AG71" s="186"/>
      <c r="AH71" s="605"/>
      <c r="AI71" s="32"/>
      <c r="AJ71" s="848">
        <v>40</v>
      </c>
      <c r="AK71" s="848"/>
      <c r="AL71" s="186" t="s">
        <v>307</v>
      </c>
      <c r="AM71" s="605"/>
      <c r="AN71" s="605"/>
      <c r="AO71" s="605"/>
      <c r="AP71" s="66"/>
      <c r="AQ71" s="401">
        <f t="shared" si="7"/>
        <v>40</v>
      </c>
      <c r="AR71" s="401"/>
      <c r="AS71" s="400" t="s">
        <v>743</v>
      </c>
    </row>
    <row r="72" spans="1:45" ht="17.25" customHeight="1" x14ac:dyDescent="0.15">
      <c r="A72" s="12">
        <v>73</v>
      </c>
      <c r="B72" s="13">
        <v>6237</v>
      </c>
      <c r="C72" s="49" t="s">
        <v>2725</v>
      </c>
      <c r="D72" s="16" t="s">
        <v>3062</v>
      </c>
      <c r="E72" s="1"/>
      <c r="F72" s="482"/>
      <c r="G72" s="620"/>
      <c r="H72" s="483"/>
      <c r="I72" s="484"/>
      <c r="J72" s="484"/>
      <c r="K72" s="485"/>
      <c r="L72" s="486"/>
      <c r="M72" s="607"/>
      <c r="N72" s="1"/>
      <c r="O72" s="607"/>
      <c r="P72" s="653"/>
      <c r="Q72" s="185" t="s">
        <v>2898</v>
      </c>
      <c r="R72" s="576"/>
      <c r="S72" s="576"/>
      <c r="T72" s="576"/>
      <c r="U72" s="576"/>
      <c r="V72" s="576"/>
      <c r="W72" s="576"/>
      <c r="X72" s="576"/>
      <c r="Y72" s="576"/>
      <c r="Z72" s="576"/>
      <c r="AA72" s="576"/>
      <c r="AB72" s="605"/>
      <c r="AC72" s="186"/>
      <c r="AD72" s="186"/>
      <c r="AE72" s="186"/>
      <c r="AF72" s="186"/>
      <c r="AG72" s="186"/>
      <c r="AH72" s="202"/>
      <c r="AI72" s="202"/>
      <c r="AJ72" s="848">
        <v>100</v>
      </c>
      <c r="AK72" s="848"/>
      <c r="AL72" s="17" t="s">
        <v>1985</v>
      </c>
      <c r="AM72" s="186"/>
      <c r="AN72" s="487"/>
      <c r="AO72" s="442"/>
      <c r="AP72" s="66"/>
      <c r="AQ72" s="404">
        <f t="shared" si="7"/>
        <v>100</v>
      </c>
      <c r="AR72" s="41"/>
      <c r="AS72" s="18"/>
    </row>
    <row r="73" spans="1:45" ht="17.25" customHeight="1" x14ac:dyDescent="0.15">
      <c r="A73" s="12">
        <v>73</v>
      </c>
      <c r="B73" s="13">
        <v>6238</v>
      </c>
      <c r="C73" s="49" t="s">
        <v>2726</v>
      </c>
      <c r="D73" s="183"/>
      <c r="E73" s="184"/>
      <c r="F73" s="488"/>
      <c r="G73" s="621"/>
      <c r="H73" s="489"/>
      <c r="I73" s="490"/>
      <c r="J73" s="490"/>
      <c r="K73" s="491"/>
      <c r="L73" s="492"/>
      <c r="M73" s="609"/>
      <c r="N73" s="184"/>
      <c r="O73" s="609"/>
      <c r="P73" s="623"/>
      <c r="Q73" s="183" t="s">
        <v>2895</v>
      </c>
      <c r="R73" s="576"/>
      <c r="S73" s="576"/>
      <c r="T73" s="576"/>
      <c r="U73" s="576"/>
      <c r="V73" s="576"/>
      <c r="W73" s="576"/>
      <c r="X73" s="576"/>
      <c r="Y73" s="576"/>
      <c r="Z73" s="576"/>
      <c r="AA73" s="576"/>
      <c r="AB73" s="605"/>
      <c r="AC73" s="186"/>
      <c r="AD73" s="186"/>
      <c r="AE73" s="186"/>
      <c r="AF73" s="186"/>
      <c r="AG73" s="186"/>
      <c r="AH73" s="609"/>
      <c r="AI73" s="609"/>
      <c r="AJ73" s="848">
        <v>10</v>
      </c>
      <c r="AK73" s="848"/>
      <c r="AL73" s="17" t="s">
        <v>1985</v>
      </c>
      <c r="AM73" s="186"/>
      <c r="AN73" s="487"/>
      <c r="AO73" s="442"/>
      <c r="AP73" s="174"/>
      <c r="AQ73" s="404">
        <f t="shared" si="7"/>
        <v>10</v>
      </c>
      <c r="AR73" s="289"/>
      <c r="AS73" s="18"/>
    </row>
    <row r="74" spans="1:45" ht="17.25" customHeight="1" x14ac:dyDescent="0.15">
      <c r="A74" s="12">
        <v>73</v>
      </c>
      <c r="B74" s="12">
        <v>6099</v>
      </c>
      <c r="C74" s="49" t="s">
        <v>2727</v>
      </c>
      <c r="D74" s="16" t="s">
        <v>3063</v>
      </c>
      <c r="E74" s="1"/>
      <c r="F74" s="1"/>
      <c r="G74" s="1"/>
      <c r="H74" s="1"/>
      <c r="I74" s="1"/>
      <c r="J74" s="1"/>
      <c r="K74" s="17"/>
      <c r="L74" s="17"/>
      <c r="M74" s="17"/>
      <c r="N74" s="17"/>
      <c r="O74" s="17"/>
      <c r="P74" s="67"/>
      <c r="Q74" s="605" t="s">
        <v>1496</v>
      </c>
      <c r="R74" s="605"/>
      <c r="S74" s="605"/>
      <c r="T74" s="605"/>
      <c r="U74" s="605"/>
      <c r="V74" s="186"/>
      <c r="W74" s="186"/>
      <c r="X74" s="186"/>
      <c r="Y74" s="186"/>
      <c r="Z74" s="186"/>
      <c r="AA74" s="186"/>
      <c r="AB74" s="186"/>
      <c r="AC74" s="605"/>
      <c r="AD74" s="605"/>
      <c r="AE74" s="605"/>
      <c r="AF74" s="605"/>
      <c r="AG74" s="186"/>
      <c r="AH74" s="605"/>
      <c r="AI74" s="32"/>
      <c r="AJ74" s="848">
        <v>750</v>
      </c>
      <c r="AK74" s="848"/>
      <c r="AL74" s="186" t="s">
        <v>307</v>
      </c>
      <c r="AM74" s="605"/>
      <c r="AN74" s="605"/>
      <c r="AO74" s="605"/>
      <c r="AP74" s="66"/>
      <c r="AQ74" s="401">
        <f t="shared" si="7"/>
        <v>750</v>
      </c>
      <c r="AR74" s="401"/>
      <c r="AS74" s="18"/>
    </row>
    <row r="75" spans="1:45" ht="17.25" customHeight="1" x14ac:dyDescent="0.15">
      <c r="A75" s="12">
        <v>73</v>
      </c>
      <c r="B75" s="12">
        <v>6100</v>
      </c>
      <c r="C75" s="49" t="s">
        <v>604</v>
      </c>
      <c r="D75" s="182"/>
      <c r="E75" s="24"/>
      <c r="F75" s="24"/>
      <c r="G75" s="513"/>
      <c r="H75" s="513"/>
      <c r="I75" s="513"/>
      <c r="J75" s="513"/>
      <c r="K75" s="513"/>
      <c r="L75" s="9"/>
      <c r="M75" s="9"/>
      <c r="N75" s="9"/>
      <c r="O75" s="9"/>
      <c r="P75" s="19"/>
      <c r="Q75" s="185" t="s">
        <v>1497</v>
      </c>
      <c r="R75" s="186"/>
      <c r="S75" s="605"/>
      <c r="T75" s="605"/>
      <c r="U75" s="605"/>
      <c r="V75" s="186"/>
      <c r="W75" s="186"/>
      <c r="X75" s="186"/>
      <c r="Y75" s="605"/>
      <c r="Z75" s="186"/>
      <c r="AA75" s="186"/>
      <c r="AB75" s="186"/>
      <c r="AC75" s="605"/>
      <c r="AD75" s="605"/>
      <c r="AE75" s="605"/>
      <c r="AF75" s="605"/>
      <c r="AG75" s="186"/>
      <c r="AH75" s="605"/>
      <c r="AI75" s="32"/>
      <c r="AJ75" s="848">
        <v>640</v>
      </c>
      <c r="AK75" s="848"/>
      <c r="AL75" s="186" t="s">
        <v>307</v>
      </c>
      <c r="AM75" s="605"/>
      <c r="AN75" s="605"/>
      <c r="AO75" s="605"/>
      <c r="AP75" s="66"/>
      <c r="AQ75" s="401">
        <f t="shared" si="7"/>
        <v>640</v>
      </c>
      <c r="AR75" s="401"/>
      <c r="AS75" s="18"/>
    </row>
    <row r="76" spans="1:45" ht="17.25" customHeight="1" x14ac:dyDescent="0.15">
      <c r="A76" s="12">
        <v>73</v>
      </c>
      <c r="B76" s="12">
        <v>6103</v>
      </c>
      <c r="C76" s="49" t="s">
        <v>605</v>
      </c>
      <c r="D76" s="183"/>
      <c r="E76" s="184"/>
      <c r="F76" s="184"/>
      <c r="G76" s="184"/>
      <c r="H76" s="184"/>
      <c r="I76" s="184"/>
      <c r="J76" s="184"/>
      <c r="K76" s="20"/>
      <c r="L76" s="20"/>
      <c r="M76" s="20"/>
      <c r="N76" s="20"/>
      <c r="O76" s="20"/>
      <c r="P76" s="20"/>
      <c r="Q76" s="185" t="s">
        <v>1498</v>
      </c>
      <c r="R76" s="605"/>
      <c r="S76" s="605"/>
      <c r="T76" s="605"/>
      <c r="U76" s="605"/>
      <c r="V76" s="186"/>
      <c r="W76" s="186"/>
      <c r="X76" s="186"/>
      <c r="Y76" s="186"/>
      <c r="Z76" s="186"/>
      <c r="AA76" s="186"/>
      <c r="AB76" s="186"/>
      <c r="AC76" s="605"/>
      <c r="AD76" s="605"/>
      <c r="AE76" s="605"/>
      <c r="AF76" s="605"/>
      <c r="AG76" s="186"/>
      <c r="AH76" s="605"/>
      <c r="AI76" s="32"/>
      <c r="AJ76" s="848">
        <v>350</v>
      </c>
      <c r="AK76" s="848"/>
      <c r="AL76" s="186" t="s">
        <v>307</v>
      </c>
      <c r="AM76" s="605"/>
      <c r="AN76" s="605"/>
      <c r="AO76" s="605"/>
      <c r="AP76" s="66"/>
      <c r="AQ76" s="401">
        <f t="shared" si="7"/>
        <v>350</v>
      </c>
      <c r="AR76" s="401"/>
      <c r="AS76" s="18"/>
    </row>
    <row r="77" spans="1:45" ht="17.25" customHeight="1" x14ac:dyDescent="0.15">
      <c r="A77" s="12">
        <v>73</v>
      </c>
      <c r="B77" s="12">
        <v>6112</v>
      </c>
      <c r="C77" s="742" t="s">
        <v>4562</v>
      </c>
      <c r="D77" s="863" t="s">
        <v>4154</v>
      </c>
      <c r="E77" s="864"/>
      <c r="F77" s="864"/>
      <c r="G77" s="864"/>
      <c r="H77" s="864"/>
      <c r="I77" s="864"/>
      <c r="J77" s="864"/>
      <c r="K77" s="864"/>
      <c r="L77" s="865"/>
      <c r="M77" s="744" t="s">
        <v>4549</v>
      </c>
      <c r="N77" s="741"/>
      <c r="O77" s="741"/>
      <c r="P77" s="741"/>
      <c r="Q77" s="741"/>
      <c r="R77" s="741"/>
      <c r="S77" s="741"/>
      <c r="T77" s="741"/>
      <c r="U77" s="741"/>
      <c r="V77" s="741"/>
      <c r="W77" s="186"/>
      <c r="X77" s="186"/>
      <c r="Y77" s="186"/>
      <c r="Z77" s="186"/>
      <c r="AA77" s="202"/>
      <c r="AB77" s="108"/>
      <c r="AC77" s="727"/>
      <c r="AD77" s="186"/>
      <c r="AE77" s="186"/>
      <c r="AF77" s="186"/>
      <c r="AG77" s="186"/>
      <c r="AH77" s="186"/>
      <c r="AI77" s="32"/>
      <c r="AJ77" s="32" t="s">
        <v>328</v>
      </c>
      <c r="AK77" s="741" t="s">
        <v>4605</v>
      </c>
      <c r="AL77" s="785"/>
      <c r="AM77" s="741"/>
      <c r="AN77" s="186" t="s">
        <v>811</v>
      </c>
      <c r="AO77" s="539"/>
      <c r="AP77" s="66"/>
      <c r="AQ77" s="401"/>
      <c r="AR77" s="92"/>
      <c r="AS77" s="18"/>
    </row>
    <row r="78" spans="1:45" ht="17.25" customHeight="1" x14ac:dyDescent="0.15">
      <c r="A78" s="760">
        <v>73</v>
      </c>
      <c r="B78" s="760">
        <v>6183</v>
      </c>
      <c r="C78" s="769" t="s">
        <v>4524</v>
      </c>
      <c r="D78" s="770"/>
      <c r="E78" s="771"/>
      <c r="F78" s="771"/>
      <c r="G78" s="771"/>
      <c r="H78" s="771"/>
      <c r="I78" s="771"/>
      <c r="J78" s="771"/>
      <c r="K78" s="771"/>
      <c r="L78" s="771"/>
      <c r="M78" s="762" t="s">
        <v>4516</v>
      </c>
      <c r="N78" s="763"/>
      <c r="O78" s="763"/>
      <c r="P78" s="763"/>
      <c r="Q78" s="763"/>
      <c r="R78" s="763"/>
      <c r="S78" s="763"/>
      <c r="T78" s="763"/>
      <c r="U78" s="763"/>
      <c r="V78" s="763"/>
      <c r="W78" s="765"/>
      <c r="X78" s="765"/>
      <c r="Y78" s="765"/>
      <c r="Z78" s="765"/>
      <c r="AA78" s="772"/>
      <c r="AB78" s="773"/>
      <c r="AC78" s="766"/>
      <c r="AD78" s="765"/>
      <c r="AE78" s="765"/>
      <c r="AF78" s="765"/>
      <c r="AG78" s="765"/>
      <c r="AH78" s="765"/>
      <c r="AI78" s="764"/>
      <c r="AJ78" s="764" t="s">
        <v>328</v>
      </c>
      <c r="AK78" s="763" t="s">
        <v>4155</v>
      </c>
      <c r="AL78" s="772"/>
      <c r="AM78" s="763"/>
      <c r="AN78" s="765" t="s">
        <v>811</v>
      </c>
      <c r="AO78" s="774"/>
      <c r="AP78" s="781"/>
      <c r="AQ78" s="786"/>
      <c r="AR78" s="795"/>
      <c r="AS78" s="743"/>
    </row>
    <row r="79" spans="1:45" ht="17.25" customHeight="1" x14ac:dyDescent="0.15">
      <c r="A79" s="12">
        <v>73</v>
      </c>
      <c r="B79" s="12">
        <v>6110</v>
      </c>
      <c r="C79" s="742" t="s">
        <v>4563</v>
      </c>
      <c r="D79" s="23"/>
      <c r="E79" s="55"/>
      <c r="F79" s="55"/>
      <c r="G79" s="55"/>
      <c r="H79" s="55"/>
      <c r="I79" s="55"/>
      <c r="J79" s="55"/>
      <c r="K79" s="731"/>
      <c r="L79" s="731"/>
      <c r="M79" s="744" t="s">
        <v>4551</v>
      </c>
      <c r="N79" s="741"/>
      <c r="O79" s="741"/>
      <c r="P79" s="741"/>
      <c r="Q79" s="741"/>
      <c r="R79" s="741"/>
      <c r="S79" s="741"/>
      <c r="T79" s="741"/>
      <c r="U79" s="741"/>
      <c r="V79" s="741"/>
      <c r="W79" s="186"/>
      <c r="X79" s="186"/>
      <c r="Y79" s="186"/>
      <c r="Z79" s="186"/>
      <c r="AA79" s="202"/>
      <c r="AB79" s="108"/>
      <c r="AC79" s="727"/>
      <c r="AD79" s="186"/>
      <c r="AE79" s="186"/>
      <c r="AF79" s="186"/>
      <c r="AG79" s="186"/>
      <c r="AH79" s="186"/>
      <c r="AI79" s="32"/>
      <c r="AJ79" s="32" t="s">
        <v>328</v>
      </c>
      <c r="AK79" s="741" t="s">
        <v>4606</v>
      </c>
      <c r="AL79" s="785"/>
      <c r="AM79" s="741"/>
      <c r="AN79" s="186" t="s">
        <v>811</v>
      </c>
      <c r="AO79" s="539"/>
      <c r="AP79" s="66"/>
      <c r="AQ79" s="401"/>
      <c r="AR79" s="92"/>
      <c r="AS79" s="18"/>
    </row>
    <row r="80" spans="1:45" ht="17.25" customHeight="1" x14ac:dyDescent="0.15">
      <c r="A80" s="760">
        <v>73</v>
      </c>
      <c r="B80" s="760">
        <v>6184</v>
      </c>
      <c r="C80" s="769" t="s">
        <v>4525</v>
      </c>
      <c r="D80" s="777"/>
      <c r="E80" s="778"/>
      <c r="F80" s="778"/>
      <c r="G80" s="778"/>
      <c r="H80" s="778"/>
      <c r="I80" s="778"/>
      <c r="J80" s="778"/>
      <c r="K80" s="779"/>
      <c r="L80" s="779"/>
      <c r="M80" s="762" t="s">
        <v>4517</v>
      </c>
      <c r="N80" s="763"/>
      <c r="O80" s="763"/>
      <c r="P80" s="763"/>
      <c r="Q80" s="763"/>
      <c r="R80" s="763"/>
      <c r="S80" s="763"/>
      <c r="T80" s="763"/>
      <c r="U80" s="763"/>
      <c r="V80" s="763"/>
      <c r="W80" s="765"/>
      <c r="X80" s="765"/>
      <c r="Y80" s="765"/>
      <c r="Z80" s="765"/>
      <c r="AA80" s="772"/>
      <c r="AB80" s="773"/>
      <c r="AC80" s="766"/>
      <c r="AD80" s="765"/>
      <c r="AE80" s="765"/>
      <c r="AF80" s="765"/>
      <c r="AG80" s="765"/>
      <c r="AH80" s="765"/>
      <c r="AI80" s="764"/>
      <c r="AJ80" s="764" t="s">
        <v>328</v>
      </c>
      <c r="AK80" s="763" t="s">
        <v>4607</v>
      </c>
      <c r="AL80" s="772"/>
      <c r="AM80" s="763"/>
      <c r="AN80" s="765" t="s">
        <v>811</v>
      </c>
      <c r="AO80" s="774"/>
      <c r="AP80" s="781"/>
      <c r="AQ80" s="786"/>
      <c r="AR80" s="795"/>
      <c r="AS80" s="743"/>
    </row>
    <row r="81" spans="1:45" ht="17.25" customHeight="1" x14ac:dyDescent="0.15">
      <c r="A81" s="12">
        <v>73</v>
      </c>
      <c r="B81" s="12">
        <v>6104</v>
      </c>
      <c r="C81" s="49" t="s">
        <v>1166</v>
      </c>
      <c r="D81" s="23"/>
      <c r="E81" s="9"/>
      <c r="F81" s="9"/>
      <c r="G81" s="9"/>
      <c r="H81" s="9"/>
      <c r="I81" s="9"/>
      <c r="J81" s="9"/>
      <c r="K81" s="731"/>
      <c r="L81" s="731"/>
      <c r="M81" s="744" t="s">
        <v>4552</v>
      </c>
      <c r="N81" s="741"/>
      <c r="O81" s="741"/>
      <c r="P81" s="741"/>
      <c r="Q81" s="741"/>
      <c r="R81" s="741"/>
      <c r="S81" s="741"/>
      <c r="T81" s="741"/>
      <c r="U81" s="741"/>
      <c r="V81" s="741"/>
      <c r="W81" s="186"/>
      <c r="X81" s="186"/>
      <c r="Y81" s="186"/>
      <c r="Z81" s="186"/>
      <c r="AA81" s="202"/>
      <c r="AB81" s="108"/>
      <c r="AC81" s="727"/>
      <c r="AD81" s="186"/>
      <c r="AE81" s="186"/>
      <c r="AF81" s="186"/>
      <c r="AG81" s="186"/>
      <c r="AH81" s="186"/>
      <c r="AI81" s="32"/>
      <c r="AJ81" s="32" t="s">
        <v>328</v>
      </c>
      <c r="AK81" s="741" t="s">
        <v>4608</v>
      </c>
      <c r="AL81" s="785"/>
      <c r="AM81" s="741"/>
      <c r="AN81" s="186" t="s">
        <v>811</v>
      </c>
      <c r="AO81" s="539"/>
      <c r="AP81" s="66"/>
      <c r="AQ81" s="401"/>
      <c r="AR81" s="92"/>
      <c r="AS81" s="18"/>
    </row>
    <row r="82" spans="1:45" s="225" customFormat="1" ht="17.25" customHeight="1" x14ac:dyDescent="0.15">
      <c r="A82" s="12">
        <v>73</v>
      </c>
      <c r="B82" s="12">
        <v>6380</v>
      </c>
      <c r="C82" s="49" t="s">
        <v>2728</v>
      </c>
      <c r="D82" s="540"/>
      <c r="E82" s="541"/>
      <c r="F82" s="541"/>
      <c r="G82" s="541"/>
      <c r="H82" s="541"/>
      <c r="I82" s="541"/>
      <c r="J82" s="541"/>
      <c r="K82" s="735"/>
      <c r="L82" s="735"/>
      <c r="M82" s="744" t="s">
        <v>4553</v>
      </c>
      <c r="N82" s="741"/>
      <c r="O82" s="741"/>
      <c r="P82" s="741"/>
      <c r="Q82" s="741"/>
      <c r="R82" s="741"/>
      <c r="S82" s="741"/>
      <c r="T82" s="741"/>
      <c r="U82" s="741"/>
      <c r="V82" s="741"/>
      <c r="W82" s="733"/>
      <c r="X82" s="32"/>
      <c r="Y82" s="32"/>
      <c r="Z82" s="727"/>
      <c r="AA82" s="734"/>
      <c r="AB82" s="734"/>
      <c r="AC82" s="734"/>
      <c r="AD82" s="734"/>
      <c r="AE82" s="734"/>
      <c r="AF82" s="734"/>
      <c r="AG82" s="734"/>
      <c r="AH82" s="734"/>
      <c r="AI82" s="734"/>
      <c r="AJ82" s="32" t="s">
        <v>328</v>
      </c>
      <c r="AK82" s="741" t="s">
        <v>4160</v>
      </c>
      <c r="AL82" s="785"/>
      <c r="AM82" s="741"/>
      <c r="AN82" s="186" t="s">
        <v>811</v>
      </c>
      <c r="AO82" s="539"/>
      <c r="AP82" s="66"/>
      <c r="AQ82" s="542"/>
      <c r="AR82" s="92"/>
      <c r="AS82" s="18"/>
    </row>
    <row r="83" spans="1:45" ht="17.25" customHeight="1" x14ac:dyDescent="0.15">
      <c r="A83" s="12">
        <v>73</v>
      </c>
      <c r="B83" s="12">
        <v>7101</v>
      </c>
      <c r="C83" s="49" t="s">
        <v>237</v>
      </c>
      <c r="D83" s="546"/>
      <c r="E83" s="834" t="s">
        <v>727</v>
      </c>
      <c r="F83" s="842"/>
      <c r="G83" s="842"/>
      <c r="H83" s="842"/>
      <c r="I83" s="842"/>
      <c r="J83" s="842"/>
      <c r="K83" s="842"/>
      <c r="L83" s="842"/>
      <c r="M83" s="842"/>
      <c r="N83" s="842"/>
      <c r="O83" s="842"/>
      <c r="P83" s="843"/>
      <c r="Q83" s="185"/>
      <c r="R83" s="186"/>
      <c r="S83" s="605"/>
      <c r="T83" s="605"/>
      <c r="U83" s="605"/>
      <c r="V83" s="186"/>
      <c r="W83" s="186"/>
      <c r="X83" s="186"/>
      <c r="Y83" s="605"/>
      <c r="Z83" s="186"/>
      <c r="AA83" s="186"/>
      <c r="AB83" s="186"/>
      <c r="AC83" s="605"/>
      <c r="AD83" s="605"/>
      <c r="AE83" s="605"/>
      <c r="AF83" s="605"/>
      <c r="AG83" s="186"/>
      <c r="AH83" s="605"/>
      <c r="AI83" s="32"/>
      <c r="AJ83" s="848">
        <v>50</v>
      </c>
      <c r="AK83" s="848"/>
      <c r="AL83" s="186" t="s">
        <v>307</v>
      </c>
      <c r="AM83" s="605"/>
      <c r="AN83" s="605"/>
      <c r="AO83" s="605"/>
      <c r="AP83" s="66"/>
      <c r="AQ83" s="401">
        <f t="shared" ref="AQ83:AQ102" si="8">AJ83</f>
        <v>50</v>
      </c>
      <c r="AR83" s="401"/>
      <c r="AS83" s="18"/>
    </row>
    <row r="84" spans="1:45" ht="17.25" customHeight="1" x14ac:dyDescent="0.15">
      <c r="A84" s="12">
        <v>73</v>
      </c>
      <c r="B84" s="12">
        <v>7103</v>
      </c>
      <c r="C84" s="49" t="s">
        <v>238</v>
      </c>
      <c r="D84" s="512"/>
      <c r="E84" s="844"/>
      <c r="F84" s="844"/>
      <c r="G84" s="844"/>
      <c r="H84" s="844"/>
      <c r="I84" s="844"/>
      <c r="J84" s="844"/>
      <c r="K84" s="844"/>
      <c r="L84" s="844"/>
      <c r="M84" s="844"/>
      <c r="N84" s="844"/>
      <c r="O84" s="844"/>
      <c r="P84" s="845"/>
      <c r="Q84" s="185"/>
      <c r="R84" s="186"/>
      <c r="S84" s="605"/>
      <c r="T84" s="605"/>
      <c r="U84" s="605"/>
      <c r="V84" s="186"/>
      <c r="W84" s="186"/>
      <c r="X84" s="186"/>
      <c r="Y84" s="605"/>
      <c r="Z84" s="186"/>
      <c r="AA84" s="186"/>
      <c r="AB84" s="186"/>
      <c r="AC84" s="605"/>
      <c r="AD84" s="605"/>
      <c r="AE84" s="605"/>
      <c r="AF84" s="605"/>
      <c r="AG84" s="186"/>
      <c r="AH84" s="605"/>
      <c r="AI84" s="32"/>
      <c r="AJ84" s="848">
        <v>100</v>
      </c>
      <c r="AK84" s="848"/>
      <c r="AL84" s="186" t="s">
        <v>307</v>
      </c>
      <c r="AM84" s="605"/>
      <c r="AN84" s="605"/>
      <c r="AO84" s="605"/>
      <c r="AP84" s="66"/>
      <c r="AQ84" s="401">
        <f t="shared" si="8"/>
        <v>100</v>
      </c>
      <c r="AR84" s="401"/>
      <c r="AS84" s="18"/>
    </row>
    <row r="85" spans="1:45" ht="17.25" customHeight="1" x14ac:dyDescent="0.15">
      <c r="A85" s="12">
        <v>73</v>
      </c>
      <c r="B85" s="12">
        <v>7105</v>
      </c>
      <c r="C85" s="49" t="s">
        <v>239</v>
      </c>
      <c r="D85" s="23"/>
      <c r="E85" s="844"/>
      <c r="F85" s="844"/>
      <c r="G85" s="844"/>
      <c r="H85" s="844"/>
      <c r="I85" s="844"/>
      <c r="J85" s="844"/>
      <c r="K85" s="844"/>
      <c r="L85" s="844"/>
      <c r="M85" s="844"/>
      <c r="N85" s="844"/>
      <c r="O85" s="844"/>
      <c r="P85" s="845"/>
      <c r="Q85" s="185"/>
      <c r="R85" s="605"/>
      <c r="S85" s="605"/>
      <c r="T85" s="605"/>
      <c r="U85" s="605"/>
      <c r="V85" s="186"/>
      <c r="W85" s="186"/>
      <c r="X85" s="186"/>
      <c r="Y85" s="186"/>
      <c r="Z85" s="186"/>
      <c r="AA85" s="186"/>
      <c r="AB85" s="186"/>
      <c r="AC85" s="605"/>
      <c r="AD85" s="605"/>
      <c r="AE85" s="605"/>
      <c r="AF85" s="605"/>
      <c r="AG85" s="186"/>
      <c r="AH85" s="605"/>
      <c r="AI85" s="32"/>
      <c r="AJ85" s="848">
        <v>150</v>
      </c>
      <c r="AK85" s="848"/>
      <c r="AL85" s="186" t="s">
        <v>307</v>
      </c>
      <c r="AM85" s="605"/>
      <c r="AN85" s="605"/>
      <c r="AO85" s="605"/>
      <c r="AP85" s="66"/>
      <c r="AQ85" s="401">
        <f t="shared" si="8"/>
        <v>150</v>
      </c>
      <c r="AR85" s="401"/>
      <c r="AS85" s="18"/>
    </row>
    <row r="86" spans="1:45" ht="17.25" customHeight="1" x14ac:dyDescent="0.15">
      <c r="A86" s="12">
        <v>73</v>
      </c>
      <c r="B86" s="12">
        <v>7107</v>
      </c>
      <c r="C86" s="49" t="s">
        <v>314</v>
      </c>
      <c r="D86" s="182"/>
      <c r="E86" s="24"/>
      <c r="F86" s="697"/>
      <c r="G86" s="697"/>
      <c r="H86" s="697"/>
      <c r="I86" s="697"/>
      <c r="J86" s="697"/>
      <c r="K86" s="697"/>
      <c r="L86" s="697"/>
      <c r="M86" s="697"/>
      <c r="N86" s="697"/>
      <c r="O86" s="697"/>
      <c r="P86" s="698"/>
      <c r="Q86" s="185"/>
      <c r="R86" s="186"/>
      <c r="S86" s="605"/>
      <c r="T86" s="605"/>
      <c r="U86" s="605"/>
      <c r="V86" s="186"/>
      <c r="W86" s="186"/>
      <c r="X86" s="186"/>
      <c r="Y86" s="605"/>
      <c r="Z86" s="186"/>
      <c r="AA86" s="186"/>
      <c r="AB86" s="186"/>
      <c r="AC86" s="605"/>
      <c r="AD86" s="605"/>
      <c r="AE86" s="605"/>
      <c r="AF86" s="605"/>
      <c r="AG86" s="186"/>
      <c r="AH86" s="605"/>
      <c r="AI86" s="32"/>
      <c r="AJ86" s="848">
        <v>200</v>
      </c>
      <c r="AK86" s="848"/>
      <c r="AL86" s="186" t="s">
        <v>307</v>
      </c>
      <c r="AM86" s="605"/>
      <c r="AN86" s="605"/>
      <c r="AO86" s="605"/>
      <c r="AP86" s="66"/>
      <c r="AQ86" s="401">
        <f t="shared" si="8"/>
        <v>200</v>
      </c>
      <c r="AR86" s="401"/>
      <c r="AS86" s="18"/>
    </row>
    <row r="87" spans="1:45" ht="17.25" customHeight="1" x14ac:dyDescent="0.15">
      <c r="A87" s="12">
        <v>73</v>
      </c>
      <c r="B87" s="12">
        <v>7109</v>
      </c>
      <c r="C87" s="49" t="s">
        <v>315</v>
      </c>
      <c r="D87" s="512"/>
      <c r="E87" s="513"/>
      <c r="F87" s="697"/>
      <c r="G87" s="697"/>
      <c r="H87" s="697"/>
      <c r="I87" s="697"/>
      <c r="J87" s="697"/>
      <c r="K87" s="697"/>
      <c r="L87" s="697"/>
      <c r="M87" s="697"/>
      <c r="N87" s="697"/>
      <c r="O87" s="697"/>
      <c r="P87" s="698"/>
      <c r="Q87" s="185"/>
      <c r="R87" s="186"/>
      <c r="S87" s="605"/>
      <c r="T87" s="605"/>
      <c r="U87" s="605"/>
      <c r="V87" s="186"/>
      <c r="W87" s="186"/>
      <c r="X87" s="186"/>
      <c r="Y87" s="605"/>
      <c r="Z87" s="186"/>
      <c r="AA87" s="186"/>
      <c r="AB87" s="186"/>
      <c r="AC87" s="605"/>
      <c r="AD87" s="605"/>
      <c r="AE87" s="605"/>
      <c r="AF87" s="605"/>
      <c r="AG87" s="186"/>
      <c r="AH87" s="605"/>
      <c r="AI87" s="32"/>
      <c r="AJ87" s="848">
        <v>250</v>
      </c>
      <c r="AK87" s="848"/>
      <c r="AL87" s="186" t="s">
        <v>307</v>
      </c>
      <c r="AM87" s="605"/>
      <c r="AN87" s="605"/>
      <c r="AO87" s="605"/>
      <c r="AP87" s="66"/>
      <c r="AQ87" s="401">
        <f t="shared" si="8"/>
        <v>250</v>
      </c>
      <c r="AR87" s="401"/>
      <c r="AS87" s="18"/>
    </row>
    <row r="88" spans="1:45" ht="17.25" customHeight="1" x14ac:dyDescent="0.15">
      <c r="A88" s="12">
        <v>73</v>
      </c>
      <c r="B88" s="12">
        <v>7111</v>
      </c>
      <c r="C88" s="49" t="s">
        <v>316</v>
      </c>
      <c r="D88" s="23"/>
      <c r="E88" s="9"/>
      <c r="F88" s="697"/>
      <c r="G88" s="697"/>
      <c r="H88" s="697"/>
      <c r="I88" s="697"/>
      <c r="J88" s="697"/>
      <c r="K88" s="697"/>
      <c r="L88" s="697"/>
      <c r="M88" s="697"/>
      <c r="N88" s="697"/>
      <c r="O88" s="697"/>
      <c r="P88" s="698"/>
      <c r="Q88" s="185"/>
      <c r="R88" s="605"/>
      <c r="S88" s="605"/>
      <c r="T88" s="605"/>
      <c r="U88" s="605"/>
      <c r="V88" s="186"/>
      <c r="W88" s="186"/>
      <c r="X88" s="186"/>
      <c r="Y88" s="186"/>
      <c r="Z88" s="186"/>
      <c r="AA88" s="186"/>
      <c r="AB88" s="186"/>
      <c r="AC88" s="605"/>
      <c r="AD88" s="605"/>
      <c r="AE88" s="605"/>
      <c r="AF88" s="605"/>
      <c r="AG88" s="186"/>
      <c r="AH88" s="605"/>
      <c r="AI88" s="32"/>
      <c r="AJ88" s="848">
        <v>300</v>
      </c>
      <c r="AK88" s="848"/>
      <c r="AL88" s="186" t="s">
        <v>307</v>
      </c>
      <c r="AM88" s="605"/>
      <c r="AN88" s="605"/>
      <c r="AO88" s="605"/>
      <c r="AP88" s="66"/>
      <c r="AQ88" s="401">
        <f t="shared" si="8"/>
        <v>300</v>
      </c>
      <c r="AR88" s="401"/>
      <c r="AS88" s="18"/>
    </row>
    <row r="89" spans="1:45" ht="17.25" customHeight="1" x14ac:dyDescent="0.15">
      <c r="A89" s="12">
        <v>73</v>
      </c>
      <c r="B89" s="12">
        <v>7113</v>
      </c>
      <c r="C89" s="49" t="s">
        <v>317</v>
      </c>
      <c r="D89" s="182"/>
      <c r="E89" s="24"/>
      <c r="F89" s="697"/>
      <c r="G89" s="697"/>
      <c r="H89" s="697"/>
      <c r="I89" s="697"/>
      <c r="J89" s="697"/>
      <c r="K89" s="697"/>
      <c r="L89" s="697"/>
      <c r="M89" s="697"/>
      <c r="N89" s="697"/>
      <c r="O89" s="697"/>
      <c r="P89" s="698"/>
      <c r="Q89" s="185"/>
      <c r="R89" s="186"/>
      <c r="S89" s="605"/>
      <c r="T89" s="605"/>
      <c r="U89" s="605"/>
      <c r="V89" s="186"/>
      <c r="W89" s="186"/>
      <c r="X89" s="186"/>
      <c r="Y89" s="605"/>
      <c r="Z89" s="186"/>
      <c r="AA89" s="186"/>
      <c r="AB89" s="186"/>
      <c r="AC89" s="605"/>
      <c r="AD89" s="605"/>
      <c r="AE89" s="605"/>
      <c r="AF89" s="605"/>
      <c r="AG89" s="186"/>
      <c r="AH89" s="605"/>
      <c r="AI89" s="32"/>
      <c r="AJ89" s="848">
        <v>350</v>
      </c>
      <c r="AK89" s="848"/>
      <c r="AL89" s="186" t="s">
        <v>307</v>
      </c>
      <c r="AM89" s="605"/>
      <c r="AN89" s="605"/>
      <c r="AO89" s="605"/>
      <c r="AP89" s="66"/>
      <c r="AQ89" s="401">
        <f t="shared" si="8"/>
        <v>350</v>
      </c>
      <c r="AR89" s="401"/>
      <c r="AS89" s="18"/>
    </row>
    <row r="90" spans="1:45" ht="17.25" customHeight="1" x14ac:dyDescent="0.15">
      <c r="A90" s="12">
        <v>73</v>
      </c>
      <c r="B90" s="12">
        <v>7115</v>
      </c>
      <c r="C90" s="49" t="s">
        <v>318</v>
      </c>
      <c r="D90" s="512"/>
      <c r="E90" s="513"/>
      <c r="F90" s="697"/>
      <c r="G90" s="697"/>
      <c r="H90" s="697"/>
      <c r="I90" s="697"/>
      <c r="J90" s="697"/>
      <c r="K90" s="697"/>
      <c r="L90" s="697"/>
      <c r="M90" s="697"/>
      <c r="N90" s="697"/>
      <c r="O90" s="697"/>
      <c r="P90" s="698"/>
      <c r="Q90" s="185"/>
      <c r="R90" s="186"/>
      <c r="S90" s="605"/>
      <c r="T90" s="605"/>
      <c r="U90" s="605"/>
      <c r="V90" s="186"/>
      <c r="W90" s="186"/>
      <c r="X90" s="186"/>
      <c r="Y90" s="605"/>
      <c r="Z90" s="186"/>
      <c r="AA90" s="186"/>
      <c r="AB90" s="186"/>
      <c r="AC90" s="605"/>
      <c r="AD90" s="605"/>
      <c r="AE90" s="605"/>
      <c r="AF90" s="605"/>
      <c r="AG90" s="186"/>
      <c r="AH90" s="605"/>
      <c r="AI90" s="32"/>
      <c r="AJ90" s="848">
        <v>400</v>
      </c>
      <c r="AK90" s="848"/>
      <c r="AL90" s="186" t="s">
        <v>307</v>
      </c>
      <c r="AM90" s="605"/>
      <c r="AN90" s="605"/>
      <c r="AO90" s="605"/>
      <c r="AP90" s="66"/>
      <c r="AQ90" s="401">
        <f t="shared" si="8"/>
        <v>400</v>
      </c>
      <c r="AR90" s="401"/>
      <c r="AS90" s="18"/>
    </row>
    <row r="91" spans="1:45" ht="17.25" customHeight="1" x14ac:dyDescent="0.15">
      <c r="A91" s="12">
        <v>73</v>
      </c>
      <c r="B91" s="12">
        <v>7117</v>
      </c>
      <c r="C91" s="49" t="s">
        <v>319</v>
      </c>
      <c r="D91" s="23"/>
      <c r="E91" s="9"/>
      <c r="F91" s="697"/>
      <c r="G91" s="697"/>
      <c r="H91" s="697"/>
      <c r="I91" s="697"/>
      <c r="J91" s="697"/>
      <c r="K91" s="697"/>
      <c r="L91" s="697"/>
      <c r="M91" s="697"/>
      <c r="N91" s="697"/>
      <c r="O91" s="697"/>
      <c r="P91" s="698"/>
      <c r="Q91" s="185"/>
      <c r="R91" s="605"/>
      <c r="S91" s="605"/>
      <c r="T91" s="605"/>
      <c r="U91" s="605"/>
      <c r="V91" s="186"/>
      <c r="W91" s="186"/>
      <c r="X91" s="186"/>
      <c r="Y91" s="186"/>
      <c r="Z91" s="186"/>
      <c r="AA91" s="186"/>
      <c r="AB91" s="186"/>
      <c r="AC91" s="605"/>
      <c r="AD91" s="605"/>
      <c r="AE91" s="605"/>
      <c r="AF91" s="605"/>
      <c r="AG91" s="186"/>
      <c r="AH91" s="605"/>
      <c r="AI91" s="32"/>
      <c r="AJ91" s="848">
        <v>450</v>
      </c>
      <c r="AK91" s="848"/>
      <c r="AL91" s="186" t="s">
        <v>307</v>
      </c>
      <c r="AM91" s="605"/>
      <c r="AN91" s="605"/>
      <c r="AO91" s="605"/>
      <c r="AP91" s="66"/>
      <c r="AQ91" s="401">
        <f t="shared" si="8"/>
        <v>450</v>
      </c>
      <c r="AR91" s="401"/>
      <c r="AS91" s="18"/>
    </row>
    <row r="92" spans="1:45" ht="17.25" customHeight="1" x14ac:dyDescent="0.15">
      <c r="A92" s="12">
        <v>73</v>
      </c>
      <c r="B92" s="12">
        <v>7119</v>
      </c>
      <c r="C92" s="49" t="s">
        <v>320</v>
      </c>
      <c r="D92" s="23"/>
      <c r="E92" s="9"/>
      <c r="F92" s="562"/>
      <c r="G92" s="562"/>
      <c r="H92" s="562"/>
      <c r="I92" s="562"/>
      <c r="J92" s="562"/>
      <c r="K92" s="562"/>
      <c r="L92" s="562"/>
      <c r="M92" s="562"/>
      <c r="N92" s="562"/>
      <c r="O92" s="562"/>
      <c r="P92" s="563"/>
      <c r="Q92" s="185"/>
      <c r="R92" s="605"/>
      <c r="S92" s="605"/>
      <c r="T92" s="605"/>
      <c r="U92" s="605"/>
      <c r="V92" s="186"/>
      <c r="W92" s="186"/>
      <c r="X92" s="186"/>
      <c r="Y92" s="186"/>
      <c r="Z92" s="186"/>
      <c r="AA92" s="186"/>
      <c r="AB92" s="186"/>
      <c r="AC92" s="605"/>
      <c r="AD92" s="605"/>
      <c r="AE92" s="605"/>
      <c r="AF92" s="605"/>
      <c r="AG92" s="186"/>
      <c r="AH92" s="605"/>
      <c r="AI92" s="32"/>
      <c r="AJ92" s="841">
        <v>500</v>
      </c>
      <c r="AK92" s="841"/>
      <c r="AL92" s="186" t="s">
        <v>307</v>
      </c>
      <c r="AM92" s="605"/>
      <c r="AN92" s="605"/>
      <c r="AO92" s="605"/>
      <c r="AP92" s="66"/>
      <c r="AQ92" s="401">
        <f t="shared" si="8"/>
        <v>500</v>
      </c>
      <c r="AR92" s="401"/>
      <c r="AS92" s="18"/>
    </row>
    <row r="93" spans="1:45" ht="17.25" customHeight="1" x14ac:dyDescent="0.15">
      <c r="A93" s="12">
        <v>73</v>
      </c>
      <c r="B93" s="12">
        <v>7121</v>
      </c>
      <c r="C93" s="49" t="s">
        <v>404</v>
      </c>
      <c r="D93" s="23"/>
      <c r="E93" s="9"/>
      <c r="F93" s="562"/>
      <c r="G93" s="562"/>
      <c r="H93" s="562"/>
      <c r="I93" s="562"/>
      <c r="J93" s="562"/>
      <c r="K93" s="562"/>
      <c r="L93" s="562"/>
      <c r="M93" s="562"/>
      <c r="N93" s="562"/>
      <c r="O93" s="562"/>
      <c r="P93" s="563"/>
      <c r="Q93" s="185"/>
      <c r="R93" s="605"/>
      <c r="S93" s="605"/>
      <c r="T93" s="605"/>
      <c r="U93" s="605"/>
      <c r="V93" s="186"/>
      <c r="W93" s="186"/>
      <c r="X93" s="186"/>
      <c r="Y93" s="186"/>
      <c r="Z93" s="186"/>
      <c r="AA93" s="186"/>
      <c r="AB93" s="186"/>
      <c r="AC93" s="605"/>
      <c r="AD93" s="605"/>
      <c r="AE93" s="605"/>
      <c r="AF93" s="605"/>
      <c r="AG93" s="186"/>
      <c r="AH93" s="605"/>
      <c r="AI93" s="32"/>
      <c r="AJ93" s="841">
        <v>550</v>
      </c>
      <c r="AK93" s="841"/>
      <c r="AL93" s="186" t="s">
        <v>307</v>
      </c>
      <c r="AM93" s="605"/>
      <c r="AN93" s="605"/>
      <c r="AO93" s="605"/>
      <c r="AP93" s="66"/>
      <c r="AQ93" s="401">
        <f t="shared" si="8"/>
        <v>550</v>
      </c>
      <c r="AR93" s="401"/>
      <c r="AS93" s="18"/>
    </row>
    <row r="94" spans="1:45" ht="17.25" customHeight="1" x14ac:dyDescent="0.15">
      <c r="A94" s="12">
        <v>73</v>
      </c>
      <c r="B94" s="12">
        <v>7123</v>
      </c>
      <c r="C94" s="49" t="s">
        <v>405</v>
      </c>
      <c r="D94" s="23"/>
      <c r="E94" s="9"/>
      <c r="F94" s="562"/>
      <c r="G94" s="562"/>
      <c r="H94" s="562"/>
      <c r="I94" s="562"/>
      <c r="J94" s="562"/>
      <c r="K94" s="562"/>
      <c r="L94" s="562"/>
      <c r="M94" s="562"/>
      <c r="N94" s="562"/>
      <c r="O94" s="562"/>
      <c r="P94" s="563"/>
      <c r="Q94" s="185"/>
      <c r="R94" s="605"/>
      <c r="S94" s="605"/>
      <c r="T94" s="605"/>
      <c r="U94" s="605"/>
      <c r="V94" s="186"/>
      <c r="W94" s="186"/>
      <c r="X94" s="186"/>
      <c r="Y94" s="186"/>
      <c r="Z94" s="186"/>
      <c r="AA94" s="186"/>
      <c r="AB94" s="186"/>
      <c r="AC94" s="605"/>
      <c r="AD94" s="605"/>
      <c r="AE94" s="605"/>
      <c r="AF94" s="605"/>
      <c r="AG94" s="186"/>
      <c r="AH94" s="605"/>
      <c r="AI94" s="32"/>
      <c r="AJ94" s="841">
        <v>600</v>
      </c>
      <c r="AK94" s="841"/>
      <c r="AL94" s="186" t="s">
        <v>307</v>
      </c>
      <c r="AM94" s="605"/>
      <c r="AN94" s="605"/>
      <c r="AO94" s="605"/>
      <c r="AP94" s="66"/>
      <c r="AQ94" s="401">
        <f t="shared" si="8"/>
        <v>600</v>
      </c>
      <c r="AR94" s="401"/>
      <c r="AS94" s="18"/>
    </row>
    <row r="95" spans="1:45" ht="17.25" customHeight="1" x14ac:dyDescent="0.15">
      <c r="A95" s="12">
        <v>73</v>
      </c>
      <c r="B95" s="12">
        <v>7125</v>
      </c>
      <c r="C95" s="49" t="s">
        <v>406</v>
      </c>
      <c r="D95" s="23"/>
      <c r="E95" s="9"/>
      <c r="F95" s="562"/>
      <c r="G95" s="562"/>
      <c r="H95" s="562"/>
      <c r="I95" s="562"/>
      <c r="J95" s="562"/>
      <c r="K95" s="562"/>
      <c r="L95" s="562"/>
      <c r="M95" s="562"/>
      <c r="N95" s="562"/>
      <c r="O95" s="562"/>
      <c r="P95" s="563"/>
      <c r="Q95" s="185"/>
      <c r="R95" s="605"/>
      <c r="S95" s="605"/>
      <c r="T95" s="605"/>
      <c r="U95" s="605"/>
      <c r="V95" s="186"/>
      <c r="W95" s="186"/>
      <c r="X95" s="186"/>
      <c r="Y95" s="186"/>
      <c r="Z95" s="186"/>
      <c r="AA95" s="186"/>
      <c r="AB95" s="186"/>
      <c r="AC95" s="605"/>
      <c r="AD95" s="605"/>
      <c r="AE95" s="605"/>
      <c r="AF95" s="605"/>
      <c r="AG95" s="186"/>
      <c r="AH95" s="605"/>
      <c r="AI95" s="32"/>
      <c r="AJ95" s="841">
        <v>650</v>
      </c>
      <c r="AK95" s="841"/>
      <c r="AL95" s="186" t="s">
        <v>307</v>
      </c>
      <c r="AM95" s="605"/>
      <c r="AN95" s="605"/>
      <c r="AO95" s="605"/>
      <c r="AP95" s="66"/>
      <c r="AQ95" s="401">
        <f t="shared" si="8"/>
        <v>650</v>
      </c>
      <c r="AR95" s="401"/>
      <c r="AS95" s="18"/>
    </row>
    <row r="96" spans="1:45" ht="17.25" customHeight="1" x14ac:dyDescent="0.15">
      <c r="A96" s="12">
        <v>73</v>
      </c>
      <c r="B96" s="12">
        <v>7127</v>
      </c>
      <c r="C96" s="49" t="s">
        <v>407</v>
      </c>
      <c r="D96" s="23"/>
      <c r="E96" s="9"/>
      <c r="F96" s="562"/>
      <c r="G96" s="562"/>
      <c r="H96" s="562"/>
      <c r="I96" s="562"/>
      <c r="J96" s="562"/>
      <c r="K96" s="562"/>
      <c r="L96" s="562"/>
      <c r="M96" s="562"/>
      <c r="N96" s="562"/>
      <c r="O96" s="562"/>
      <c r="P96" s="563"/>
      <c r="Q96" s="185"/>
      <c r="R96" s="605"/>
      <c r="S96" s="605"/>
      <c r="T96" s="605"/>
      <c r="U96" s="605"/>
      <c r="V96" s="186"/>
      <c r="W96" s="186"/>
      <c r="X96" s="186"/>
      <c r="Y96" s="186"/>
      <c r="Z96" s="186"/>
      <c r="AA96" s="186"/>
      <c r="AB96" s="186"/>
      <c r="AC96" s="605"/>
      <c r="AD96" s="605"/>
      <c r="AE96" s="605"/>
      <c r="AF96" s="605"/>
      <c r="AG96" s="186"/>
      <c r="AH96" s="605"/>
      <c r="AI96" s="32"/>
      <c r="AJ96" s="841">
        <v>700</v>
      </c>
      <c r="AK96" s="841"/>
      <c r="AL96" s="186" t="s">
        <v>307</v>
      </c>
      <c r="AM96" s="605"/>
      <c r="AN96" s="605"/>
      <c r="AO96" s="605"/>
      <c r="AP96" s="66"/>
      <c r="AQ96" s="401">
        <f t="shared" si="8"/>
        <v>700</v>
      </c>
      <c r="AR96" s="401"/>
      <c r="AS96" s="18"/>
    </row>
    <row r="97" spans="1:45" ht="17.25" customHeight="1" x14ac:dyDescent="0.15">
      <c r="A97" s="12">
        <v>73</v>
      </c>
      <c r="B97" s="12">
        <v>7129</v>
      </c>
      <c r="C97" s="49" t="s">
        <v>408</v>
      </c>
      <c r="D97" s="23"/>
      <c r="E97" s="9"/>
      <c r="F97" s="562"/>
      <c r="G97" s="562"/>
      <c r="H97" s="562"/>
      <c r="I97" s="562"/>
      <c r="J97" s="562"/>
      <c r="K97" s="562"/>
      <c r="L97" s="562"/>
      <c r="M97" s="562"/>
      <c r="N97" s="562"/>
      <c r="O97" s="562"/>
      <c r="P97" s="563"/>
      <c r="Q97" s="185"/>
      <c r="R97" s="605"/>
      <c r="S97" s="605"/>
      <c r="T97" s="605"/>
      <c r="U97" s="605"/>
      <c r="V97" s="186"/>
      <c r="W97" s="186"/>
      <c r="X97" s="186"/>
      <c r="Y97" s="186"/>
      <c r="Z97" s="186"/>
      <c r="AA97" s="186"/>
      <c r="AB97" s="186"/>
      <c r="AC97" s="605"/>
      <c r="AD97" s="605"/>
      <c r="AE97" s="605"/>
      <c r="AF97" s="605"/>
      <c r="AG97" s="186"/>
      <c r="AH97" s="605"/>
      <c r="AI97" s="32"/>
      <c r="AJ97" s="841">
        <v>750</v>
      </c>
      <c r="AK97" s="841"/>
      <c r="AL97" s="186" t="s">
        <v>307</v>
      </c>
      <c r="AM97" s="605"/>
      <c r="AN97" s="605"/>
      <c r="AO97" s="605"/>
      <c r="AP97" s="66"/>
      <c r="AQ97" s="401">
        <f t="shared" si="8"/>
        <v>750</v>
      </c>
      <c r="AR97" s="401"/>
      <c r="AS97" s="18"/>
    </row>
    <row r="98" spans="1:45" ht="17.25" customHeight="1" x14ac:dyDescent="0.15">
      <c r="A98" s="12">
        <v>73</v>
      </c>
      <c r="B98" s="12">
        <v>7131</v>
      </c>
      <c r="C98" s="49" t="s">
        <v>117</v>
      </c>
      <c r="D98" s="23"/>
      <c r="E98" s="9"/>
      <c r="F98" s="562"/>
      <c r="G98" s="562"/>
      <c r="H98" s="562"/>
      <c r="I98" s="562"/>
      <c r="J98" s="562"/>
      <c r="K98" s="562"/>
      <c r="L98" s="562"/>
      <c r="M98" s="562"/>
      <c r="N98" s="562"/>
      <c r="O98" s="562"/>
      <c r="P98" s="563"/>
      <c r="Q98" s="185"/>
      <c r="R98" s="605"/>
      <c r="S98" s="605"/>
      <c r="T98" s="605"/>
      <c r="U98" s="605"/>
      <c r="V98" s="186"/>
      <c r="W98" s="186"/>
      <c r="X98" s="186"/>
      <c r="Y98" s="186"/>
      <c r="Z98" s="186"/>
      <c r="AA98" s="186"/>
      <c r="AB98" s="186"/>
      <c r="AC98" s="605"/>
      <c r="AD98" s="605"/>
      <c r="AE98" s="605"/>
      <c r="AF98" s="605"/>
      <c r="AG98" s="186"/>
      <c r="AH98" s="605"/>
      <c r="AI98" s="32"/>
      <c r="AJ98" s="841">
        <v>800</v>
      </c>
      <c r="AK98" s="841"/>
      <c r="AL98" s="186" t="s">
        <v>307</v>
      </c>
      <c r="AM98" s="605"/>
      <c r="AN98" s="605"/>
      <c r="AO98" s="605"/>
      <c r="AP98" s="66"/>
      <c r="AQ98" s="401">
        <f t="shared" si="8"/>
        <v>800</v>
      </c>
      <c r="AR98" s="401"/>
      <c r="AS98" s="18"/>
    </row>
    <row r="99" spans="1:45" ht="17.25" customHeight="1" x14ac:dyDescent="0.15">
      <c r="A99" s="12">
        <v>73</v>
      </c>
      <c r="B99" s="12">
        <v>7133</v>
      </c>
      <c r="C99" s="49" t="s">
        <v>118</v>
      </c>
      <c r="D99" s="23"/>
      <c r="E99" s="9"/>
      <c r="F99" s="562"/>
      <c r="G99" s="562"/>
      <c r="H99" s="562"/>
      <c r="I99" s="562"/>
      <c r="J99" s="562"/>
      <c r="K99" s="562"/>
      <c r="L99" s="562"/>
      <c r="M99" s="562"/>
      <c r="N99" s="562"/>
      <c r="O99" s="562"/>
      <c r="P99" s="563"/>
      <c r="Q99" s="185"/>
      <c r="R99" s="605"/>
      <c r="S99" s="605"/>
      <c r="T99" s="605"/>
      <c r="U99" s="605"/>
      <c r="V99" s="186"/>
      <c r="W99" s="186"/>
      <c r="X99" s="186"/>
      <c r="Y99" s="186"/>
      <c r="Z99" s="186"/>
      <c r="AA99" s="186"/>
      <c r="AB99" s="186"/>
      <c r="AC99" s="605"/>
      <c r="AD99" s="605"/>
      <c r="AE99" s="605"/>
      <c r="AF99" s="605"/>
      <c r="AG99" s="186"/>
      <c r="AH99" s="605"/>
      <c r="AI99" s="32"/>
      <c r="AJ99" s="841">
        <v>850</v>
      </c>
      <c r="AK99" s="841"/>
      <c r="AL99" s="186" t="s">
        <v>307</v>
      </c>
      <c r="AM99" s="605"/>
      <c r="AN99" s="605"/>
      <c r="AO99" s="605"/>
      <c r="AP99" s="66"/>
      <c r="AQ99" s="401">
        <f t="shared" si="8"/>
        <v>850</v>
      </c>
      <c r="AR99" s="401"/>
      <c r="AS99" s="18"/>
    </row>
    <row r="100" spans="1:45" ht="17.25" customHeight="1" x14ac:dyDescent="0.15">
      <c r="A100" s="12">
        <v>73</v>
      </c>
      <c r="B100" s="12">
        <v>7135</v>
      </c>
      <c r="C100" s="49" t="s">
        <v>119</v>
      </c>
      <c r="D100" s="23"/>
      <c r="E100" s="9"/>
      <c r="F100" s="562"/>
      <c r="G100" s="562"/>
      <c r="H100" s="562"/>
      <c r="I100" s="562"/>
      <c r="J100" s="562"/>
      <c r="K100" s="562"/>
      <c r="L100" s="562"/>
      <c r="M100" s="562"/>
      <c r="N100" s="562"/>
      <c r="O100" s="562"/>
      <c r="P100" s="563"/>
      <c r="Q100" s="185"/>
      <c r="R100" s="605"/>
      <c r="S100" s="605"/>
      <c r="T100" s="605"/>
      <c r="U100" s="605"/>
      <c r="V100" s="186"/>
      <c r="W100" s="186"/>
      <c r="X100" s="186"/>
      <c r="Y100" s="186"/>
      <c r="Z100" s="186"/>
      <c r="AA100" s="186"/>
      <c r="AB100" s="186"/>
      <c r="AC100" s="605"/>
      <c r="AD100" s="605"/>
      <c r="AE100" s="605"/>
      <c r="AF100" s="605"/>
      <c r="AG100" s="186"/>
      <c r="AH100" s="605"/>
      <c r="AI100" s="32"/>
      <c r="AJ100" s="841">
        <v>900</v>
      </c>
      <c r="AK100" s="841"/>
      <c r="AL100" s="186" t="s">
        <v>307</v>
      </c>
      <c r="AM100" s="605"/>
      <c r="AN100" s="605"/>
      <c r="AO100" s="605"/>
      <c r="AP100" s="66"/>
      <c r="AQ100" s="401">
        <f t="shared" si="8"/>
        <v>900</v>
      </c>
      <c r="AR100" s="401"/>
      <c r="AS100" s="18"/>
    </row>
    <row r="101" spans="1:45" ht="17.25" customHeight="1" x14ac:dyDescent="0.15">
      <c r="A101" s="12">
        <v>73</v>
      </c>
      <c r="B101" s="12">
        <v>7137</v>
      </c>
      <c r="C101" s="49" t="s">
        <v>120</v>
      </c>
      <c r="D101" s="23"/>
      <c r="E101" s="9"/>
      <c r="F101" s="562"/>
      <c r="G101" s="562"/>
      <c r="H101" s="562"/>
      <c r="I101" s="562"/>
      <c r="J101" s="562"/>
      <c r="K101" s="562"/>
      <c r="L101" s="562"/>
      <c r="M101" s="562"/>
      <c r="N101" s="562"/>
      <c r="O101" s="562"/>
      <c r="P101" s="563"/>
      <c r="Q101" s="185"/>
      <c r="R101" s="605"/>
      <c r="S101" s="605"/>
      <c r="T101" s="605"/>
      <c r="U101" s="605"/>
      <c r="V101" s="186"/>
      <c r="W101" s="186"/>
      <c r="X101" s="186"/>
      <c r="Y101" s="186"/>
      <c r="Z101" s="186"/>
      <c r="AA101" s="186"/>
      <c r="AB101" s="186"/>
      <c r="AC101" s="605"/>
      <c r="AD101" s="605"/>
      <c r="AE101" s="605"/>
      <c r="AF101" s="605"/>
      <c r="AG101" s="186"/>
      <c r="AH101" s="605"/>
      <c r="AI101" s="32"/>
      <c r="AJ101" s="841">
        <v>950</v>
      </c>
      <c r="AK101" s="841"/>
      <c r="AL101" s="186" t="s">
        <v>307</v>
      </c>
      <c r="AM101" s="605"/>
      <c r="AN101" s="605"/>
      <c r="AO101" s="605"/>
      <c r="AP101" s="66"/>
      <c r="AQ101" s="401">
        <f t="shared" si="8"/>
        <v>950</v>
      </c>
      <c r="AR101" s="401"/>
      <c r="AS101" s="18"/>
    </row>
    <row r="102" spans="1:45" ht="17.25" customHeight="1" x14ac:dyDescent="0.15">
      <c r="A102" s="12">
        <v>73</v>
      </c>
      <c r="B102" s="12">
        <v>7139</v>
      </c>
      <c r="C102" s="49" t="s">
        <v>468</v>
      </c>
      <c r="D102" s="183"/>
      <c r="E102" s="184"/>
      <c r="F102" s="564"/>
      <c r="G102" s="564"/>
      <c r="H102" s="564"/>
      <c r="I102" s="564"/>
      <c r="J102" s="564"/>
      <c r="K102" s="564"/>
      <c r="L102" s="564"/>
      <c r="M102" s="564"/>
      <c r="N102" s="564"/>
      <c r="O102" s="564"/>
      <c r="P102" s="565"/>
      <c r="Q102" s="185"/>
      <c r="R102" s="605"/>
      <c r="S102" s="605"/>
      <c r="T102" s="605"/>
      <c r="U102" s="605"/>
      <c r="V102" s="186"/>
      <c r="W102" s="186"/>
      <c r="X102" s="186"/>
      <c r="Y102" s="186"/>
      <c r="Z102" s="186"/>
      <c r="AA102" s="186"/>
      <c r="AB102" s="186"/>
      <c r="AC102" s="605"/>
      <c r="AD102" s="605"/>
      <c r="AE102" s="605"/>
      <c r="AF102" s="605"/>
      <c r="AG102" s="186"/>
      <c r="AH102" s="605"/>
      <c r="AI102" s="32"/>
      <c r="AJ102" s="841">
        <v>1000</v>
      </c>
      <c r="AK102" s="841"/>
      <c r="AL102" s="186" t="s">
        <v>307</v>
      </c>
      <c r="AM102" s="605"/>
      <c r="AN102" s="605"/>
      <c r="AO102" s="605"/>
      <c r="AP102" s="66"/>
      <c r="AQ102" s="401">
        <f t="shared" si="8"/>
        <v>1000</v>
      </c>
      <c r="AR102" s="401"/>
      <c r="AS102" s="29"/>
    </row>
    <row r="103" spans="1:45" ht="17.25" x14ac:dyDescent="0.2">
      <c r="A103" s="372"/>
      <c r="B103" s="372"/>
      <c r="C103" s="609"/>
      <c r="D103" s="609"/>
      <c r="E103" s="609"/>
      <c r="F103" s="9"/>
      <c r="G103" s="9"/>
      <c r="H103" s="9"/>
      <c r="I103" s="9"/>
      <c r="J103" s="9"/>
      <c r="K103" s="9"/>
      <c r="L103" s="9"/>
      <c r="M103" s="9"/>
      <c r="N103" s="9"/>
      <c r="O103" s="609"/>
      <c r="P103" s="9"/>
      <c r="Q103" s="9"/>
      <c r="R103" s="9"/>
      <c r="S103" s="9"/>
      <c r="T103" s="9"/>
      <c r="U103" s="609"/>
      <c r="V103" s="609"/>
      <c r="W103" s="9"/>
      <c r="X103" s="9"/>
      <c r="Y103" s="9"/>
      <c r="Z103" s="9"/>
      <c r="AA103" s="9"/>
      <c r="AB103" s="9"/>
      <c r="AC103" s="9"/>
      <c r="AD103" s="9"/>
      <c r="AE103" s="9"/>
      <c r="AF103" s="9"/>
      <c r="AG103" s="9"/>
      <c r="AH103" s="9"/>
      <c r="AI103" s="9"/>
      <c r="AJ103" s="9"/>
      <c r="AK103" s="9"/>
      <c r="AL103" s="9"/>
      <c r="AM103" s="9"/>
      <c r="AN103" s="9"/>
      <c r="AO103" s="9"/>
      <c r="AP103" s="9"/>
      <c r="AQ103" s="609"/>
      <c r="AR103" s="609"/>
      <c r="AS103" s="609"/>
    </row>
    <row r="104" spans="1:45" ht="17.25" x14ac:dyDescent="0.2">
      <c r="A104" s="372"/>
      <c r="B104" s="372" t="s">
        <v>465</v>
      </c>
      <c r="C104" s="609"/>
      <c r="D104" s="609"/>
      <c r="E104" s="609"/>
      <c r="F104" s="9"/>
      <c r="G104" s="9"/>
      <c r="H104" s="9"/>
      <c r="I104" s="9"/>
      <c r="J104" s="9"/>
      <c r="K104" s="9"/>
      <c r="L104" s="9"/>
      <c r="M104" s="9"/>
      <c r="N104" s="9"/>
      <c r="O104" s="609"/>
      <c r="P104" s="9"/>
      <c r="Q104" s="9"/>
      <c r="R104" s="9"/>
      <c r="S104" s="9"/>
      <c r="T104" s="9"/>
      <c r="U104" s="609"/>
      <c r="V104" s="609"/>
      <c r="W104" s="9"/>
      <c r="X104" s="9"/>
      <c r="Y104" s="9"/>
      <c r="Z104" s="9"/>
      <c r="AA104" s="9"/>
      <c r="AB104" s="9"/>
      <c r="AC104" s="9"/>
      <c r="AD104" s="9"/>
      <c r="AE104" s="9"/>
      <c r="AF104" s="9"/>
      <c r="AG104" s="9"/>
      <c r="AH104" s="9"/>
      <c r="AI104" s="9"/>
      <c r="AJ104" s="9"/>
      <c r="AK104" s="9"/>
      <c r="AL104" s="9"/>
      <c r="AM104" s="9"/>
      <c r="AN104" s="9"/>
      <c r="AO104" s="9"/>
      <c r="AP104" s="9"/>
      <c r="AQ104" s="609"/>
      <c r="AR104" s="609"/>
      <c r="AS104" s="609"/>
    </row>
    <row r="105" spans="1:45" x14ac:dyDescent="0.15">
      <c r="A105" s="609"/>
      <c r="B105" s="609"/>
      <c r="C105" s="609"/>
      <c r="D105" s="609"/>
      <c r="E105" s="60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609"/>
      <c r="AR105" s="609"/>
      <c r="AS105" s="609"/>
    </row>
    <row r="106" spans="1:45" ht="17.25" customHeight="1" x14ac:dyDescent="0.15">
      <c r="A106" s="2" t="s">
        <v>202</v>
      </c>
      <c r="B106" s="201"/>
      <c r="C106" s="82" t="s">
        <v>203</v>
      </c>
      <c r="D106" s="83"/>
      <c r="E106" s="238"/>
      <c r="F106" s="1"/>
      <c r="G106" s="1"/>
      <c r="H106" s="1"/>
      <c r="I106" s="1"/>
      <c r="J106" s="1"/>
      <c r="K106" s="1"/>
      <c r="L106" s="1"/>
      <c r="M106" s="1"/>
      <c r="N106" s="1"/>
      <c r="O106" s="1"/>
      <c r="P106" s="1"/>
      <c r="Q106" s="1"/>
      <c r="R106" s="1"/>
      <c r="S106" s="4"/>
      <c r="T106" s="1"/>
      <c r="U106" s="1"/>
      <c r="V106" s="1"/>
      <c r="W106" s="4" t="s">
        <v>204</v>
      </c>
      <c r="X106" s="1"/>
      <c r="Y106" s="1"/>
      <c r="Z106" s="1"/>
      <c r="AA106" s="1"/>
      <c r="AB106" s="1"/>
      <c r="AC106" s="1"/>
      <c r="AD106" s="1"/>
      <c r="AE106" s="1"/>
      <c r="AF106" s="1"/>
      <c r="AG106" s="1"/>
      <c r="AH106" s="1"/>
      <c r="AI106" s="1"/>
      <c r="AJ106" s="1"/>
      <c r="AK106" s="1"/>
      <c r="AL106" s="1"/>
      <c r="AM106" s="1"/>
      <c r="AN106" s="1"/>
      <c r="AO106" s="1"/>
      <c r="AP106" s="15"/>
      <c r="AQ106" s="59" t="s">
        <v>2361</v>
      </c>
      <c r="AR106" s="305" t="s">
        <v>1733</v>
      </c>
      <c r="AS106" s="59" t="s">
        <v>2362</v>
      </c>
    </row>
    <row r="107" spans="1:45" ht="17.25" customHeight="1" x14ac:dyDescent="0.15">
      <c r="A107" s="6" t="s">
        <v>205</v>
      </c>
      <c r="B107" s="7" t="s">
        <v>206</v>
      </c>
      <c r="C107" s="714"/>
      <c r="D107" s="712"/>
      <c r="E107" s="713"/>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84"/>
      <c r="AK107" s="184"/>
      <c r="AL107" s="184"/>
      <c r="AM107" s="184"/>
      <c r="AN107" s="184"/>
      <c r="AO107" s="184"/>
      <c r="AP107" s="21"/>
      <c r="AQ107" s="60" t="s">
        <v>390</v>
      </c>
      <c r="AR107" s="306" t="s">
        <v>390</v>
      </c>
      <c r="AS107" s="60" t="s">
        <v>391</v>
      </c>
    </row>
    <row r="108" spans="1:45" ht="17.25" customHeight="1" x14ac:dyDescent="0.15">
      <c r="A108" s="12">
        <v>73</v>
      </c>
      <c r="B108" s="13">
        <v>8011</v>
      </c>
      <c r="C108" s="61" t="s">
        <v>909</v>
      </c>
      <c r="D108" s="833" t="s">
        <v>2717</v>
      </c>
      <c r="E108" s="834"/>
      <c r="F108" s="834"/>
      <c r="G108" s="835"/>
      <c r="H108" s="833" t="s">
        <v>1159</v>
      </c>
      <c r="I108" s="834"/>
      <c r="J108" s="834"/>
      <c r="K108" s="835"/>
      <c r="L108" s="604" t="s">
        <v>459</v>
      </c>
      <c r="M108" s="605"/>
      <c r="N108" s="605"/>
      <c r="O108" s="841">
        <f t="shared" ref="O108:O117" si="9">Q8</f>
        <v>10458</v>
      </c>
      <c r="P108" s="841"/>
      <c r="Q108" s="841"/>
      <c r="R108" s="186" t="s">
        <v>391</v>
      </c>
      <c r="S108" s="605"/>
      <c r="T108" s="34"/>
      <c r="U108" s="17"/>
      <c r="V108" s="17"/>
      <c r="W108" s="1"/>
      <c r="X108" s="15"/>
      <c r="Y108" s="186"/>
      <c r="Z108" s="186"/>
      <c r="AA108" s="186"/>
      <c r="AB108" s="186"/>
      <c r="AC108" s="186"/>
      <c r="AD108" s="186"/>
      <c r="AE108" s="186"/>
      <c r="AF108" s="186"/>
      <c r="AG108" s="186"/>
      <c r="AH108" s="186"/>
      <c r="AI108" s="186"/>
      <c r="AJ108" s="186"/>
      <c r="AK108" s="186"/>
      <c r="AL108" s="605"/>
      <c r="AM108" s="170"/>
      <c r="AN108" s="599"/>
      <c r="AO108" s="605"/>
      <c r="AP108" s="22"/>
      <c r="AQ108" s="401">
        <f t="shared" ref="AQ108:AQ117" si="10">ROUND(O108*$V$111,0)</f>
        <v>7321</v>
      </c>
      <c r="AR108" s="401"/>
      <c r="AS108" s="400" t="s">
        <v>743</v>
      </c>
    </row>
    <row r="109" spans="1:45" ht="17.25" customHeight="1" x14ac:dyDescent="0.15">
      <c r="A109" s="12">
        <v>73</v>
      </c>
      <c r="B109" s="13">
        <v>8021</v>
      </c>
      <c r="C109" s="61" t="s">
        <v>910</v>
      </c>
      <c r="D109" s="836"/>
      <c r="E109" s="837"/>
      <c r="F109" s="837"/>
      <c r="G109" s="838"/>
      <c r="H109" s="836"/>
      <c r="I109" s="837"/>
      <c r="J109" s="837"/>
      <c r="K109" s="838"/>
      <c r="L109" s="604" t="s">
        <v>460</v>
      </c>
      <c r="M109" s="605"/>
      <c r="N109" s="202"/>
      <c r="O109" s="841">
        <f t="shared" si="9"/>
        <v>15370</v>
      </c>
      <c r="P109" s="841"/>
      <c r="Q109" s="841"/>
      <c r="R109" s="186" t="s">
        <v>391</v>
      </c>
      <c r="S109" s="609"/>
      <c r="T109" s="932" t="s">
        <v>2053</v>
      </c>
      <c r="U109" s="933"/>
      <c r="V109" s="933"/>
      <c r="W109" s="933"/>
      <c r="X109" s="934"/>
      <c r="Y109" s="689"/>
      <c r="Z109" s="689"/>
      <c r="AA109" s="689"/>
      <c r="AB109" s="689"/>
      <c r="AC109" s="689"/>
      <c r="AD109" s="689"/>
      <c r="AE109" s="689"/>
      <c r="AF109" s="689"/>
      <c r="AG109" s="195"/>
      <c r="AH109" s="195"/>
      <c r="AI109" s="195"/>
      <c r="AJ109" s="186"/>
      <c r="AK109" s="31"/>
      <c r="AL109" s="186"/>
      <c r="AM109" s="186"/>
      <c r="AN109" s="186"/>
      <c r="AO109" s="195"/>
      <c r="AP109" s="251"/>
      <c r="AQ109" s="401">
        <f t="shared" si="10"/>
        <v>10759</v>
      </c>
      <c r="AR109" s="401"/>
      <c r="AS109" s="41"/>
    </row>
    <row r="110" spans="1:45" ht="17.25" customHeight="1" x14ac:dyDescent="0.15">
      <c r="A110" s="12">
        <v>73</v>
      </c>
      <c r="B110" s="13">
        <v>8031</v>
      </c>
      <c r="C110" s="61" t="s">
        <v>911</v>
      </c>
      <c r="D110" s="409"/>
      <c r="E110" s="633"/>
      <c r="F110" s="633"/>
      <c r="G110" s="207"/>
      <c r="H110" s="836"/>
      <c r="I110" s="837"/>
      <c r="J110" s="837"/>
      <c r="K110" s="838"/>
      <c r="L110" s="604" t="s">
        <v>461</v>
      </c>
      <c r="M110" s="605"/>
      <c r="N110" s="202"/>
      <c r="O110" s="841">
        <f t="shared" si="9"/>
        <v>22359</v>
      </c>
      <c r="P110" s="841"/>
      <c r="Q110" s="841"/>
      <c r="R110" s="186" t="s">
        <v>391</v>
      </c>
      <c r="S110" s="609"/>
      <c r="T110" s="932"/>
      <c r="U110" s="933"/>
      <c r="V110" s="933"/>
      <c r="W110" s="933"/>
      <c r="X110" s="934"/>
      <c r="Y110" s="689"/>
      <c r="Z110" s="689"/>
      <c r="AA110" s="689"/>
      <c r="AB110" s="689"/>
      <c r="AC110" s="689"/>
      <c r="AD110" s="689"/>
      <c r="AE110" s="689"/>
      <c r="AF110" s="689"/>
      <c r="AG110" s="195"/>
      <c r="AH110" s="195"/>
      <c r="AI110" s="195"/>
      <c r="AJ110" s="186"/>
      <c r="AK110" s="31"/>
      <c r="AL110" s="186"/>
      <c r="AM110" s="186"/>
      <c r="AN110" s="186"/>
      <c r="AO110" s="195"/>
      <c r="AP110" s="251"/>
      <c r="AQ110" s="401">
        <f t="shared" si="10"/>
        <v>15651</v>
      </c>
      <c r="AR110" s="401"/>
      <c r="AS110" s="41"/>
    </row>
    <row r="111" spans="1:45" ht="16.5" customHeight="1" x14ac:dyDescent="0.15">
      <c r="A111" s="12">
        <v>73</v>
      </c>
      <c r="B111" s="13">
        <v>8041</v>
      </c>
      <c r="C111" s="61" t="s">
        <v>912</v>
      </c>
      <c r="D111" s="409"/>
      <c r="E111" s="633"/>
      <c r="F111" s="633"/>
      <c r="G111" s="207"/>
      <c r="H111" s="836"/>
      <c r="I111" s="837"/>
      <c r="J111" s="837"/>
      <c r="K111" s="838"/>
      <c r="L111" s="604" t="s">
        <v>462</v>
      </c>
      <c r="M111" s="605"/>
      <c r="N111" s="202"/>
      <c r="O111" s="841">
        <f t="shared" si="9"/>
        <v>24677</v>
      </c>
      <c r="P111" s="841"/>
      <c r="Q111" s="841"/>
      <c r="R111" s="186" t="s">
        <v>391</v>
      </c>
      <c r="S111" s="186"/>
      <c r="T111" s="23"/>
      <c r="U111" s="600" t="s">
        <v>254</v>
      </c>
      <c r="V111" s="1032">
        <v>0.7</v>
      </c>
      <c r="W111" s="1032"/>
      <c r="X111" s="19"/>
      <c r="Y111" s="186"/>
      <c r="Z111" s="186"/>
      <c r="AA111" s="186"/>
      <c r="AB111" s="186"/>
      <c r="AC111" s="186"/>
      <c r="AD111" s="186"/>
      <c r="AE111" s="186"/>
      <c r="AF111" s="186"/>
      <c r="AG111" s="186"/>
      <c r="AH111" s="186"/>
      <c r="AI111" s="186"/>
      <c r="AJ111" s="186"/>
      <c r="AK111" s="31"/>
      <c r="AL111" s="186"/>
      <c r="AM111" s="186"/>
      <c r="AN111" s="186"/>
      <c r="AO111" s="186"/>
      <c r="AP111" s="251"/>
      <c r="AQ111" s="401">
        <f t="shared" si="10"/>
        <v>17274</v>
      </c>
      <c r="AR111" s="401"/>
      <c r="AS111" s="41"/>
    </row>
    <row r="112" spans="1:45" ht="17.25" customHeight="1" x14ac:dyDescent="0.15">
      <c r="A112" s="12">
        <v>73</v>
      </c>
      <c r="B112" s="13">
        <v>8051</v>
      </c>
      <c r="C112" s="61" t="s">
        <v>913</v>
      </c>
      <c r="D112" s="409"/>
      <c r="E112" s="633"/>
      <c r="F112" s="633"/>
      <c r="G112" s="207"/>
      <c r="H112" s="561"/>
      <c r="I112" s="562"/>
      <c r="J112" s="562"/>
      <c r="K112" s="563"/>
      <c r="L112" s="604" t="s">
        <v>463</v>
      </c>
      <c r="M112" s="605"/>
      <c r="N112" s="202"/>
      <c r="O112" s="841">
        <f t="shared" si="9"/>
        <v>27209</v>
      </c>
      <c r="P112" s="841"/>
      <c r="Q112" s="841"/>
      <c r="R112" s="186" t="s">
        <v>391</v>
      </c>
      <c r="S112" s="605"/>
      <c r="T112" s="661"/>
      <c r="U112" s="609"/>
      <c r="V112" s="609"/>
      <c r="W112" s="609"/>
      <c r="X112" s="610"/>
      <c r="Y112" s="186"/>
      <c r="Z112" s="186"/>
      <c r="AA112" s="186"/>
      <c r="AB112" s="186"/>
      <c r="AC112" s="186"/>
      <c r="AD112" s="186"/>
      <c r="AE112" s="186"/>
      <c r="AF112" s="186"/>
      <c r="AG112" s="605"/>
      <c r="AH112" s="599"/>
      <c r="AI112" s="577"/>
      <c r="AJ112" s="186"/>
      <c r="AK112" s="31"/>
      <c r="AL112" s="186"/>
      <c r="AM112" s="186"/>
      <c r="AN112" s="186"/>
      <c r="AO112" s="186"/>
      <c r="AP112" s="251"/>
      <c r="AQ112" s="401">
        <f t="shared" si="10"/>
        <v>19046</v>
      </c>
      <c r="AR112" s="401"/>
      <c r="AS112" s="41"/>
    </row>
    <row r="113" spans="1:45" ht="17.25" customHeight="1" x14ac:dyDescent="0.15">
      <c r="A113" s="12">
        <v>73</v>
      </c>
      <c r="B113" s="13">
        <v>8111</v>
      </c>
      <c r="C113" s="61" t="s">
        <v>914</v>
      </c>
      <c r="D113" s="561"/>
      <c r="E113" s="562"/>
      <c r="F113" s="562"/>
      <c r="G113" s="563"/>
      <c r="H113" s="833" t="s">
        <v>1160</v>
      </c>
      <c r="I113" s="834"/>
      <c r="J113" s="834"/>
      <c r="K113" s="835"/>
      <c r="L113" s="604" t="s">
        <v>459</v>
      </c>
      <c r="M113" s="605"/>
      <c r="N113" s="202"/>
      <c r="O113" s="841">
        <f t="shared" si="9"/>
        <v>9423</v>
      </c>
      <c r="P113" s="841"/>
      <c r="Q113" s="841"/>
      <c r="R113" s="186" t="s">
        <v>391</v>
      </c>
      <c r="S113" s="605"/>
      <c r="T113" s="661"/>
      <c r="U113" s="609"/>
      <c r="V113" s="609"/>
      <c r="W113" s="609"/>
      <c r="X113" s="610"/>
      <c r="Y113" s="186"/>
      <c r="Z113" s="186"/>
      <c r="AA113" s="186"/>
      <c r="AB113" s="186"/>
      <c r="AC113" s="186"/>
      <c r="AD113" s="186"/>
      <c r="AE113" s="186"/>
      <c r="AF113" s="186"/>
      <c r="AG113" s="186"/>
      <c r="AH113" s="186"/>
      <c r="AI113" s="186"/>
      <c r="AJ113" s="186"/>
      <c r="AK113" s="186"/>
      <c r="AL113" s="605"/>
      <c r="AM113" s="170"/>
      <c r="AN113" s="599"/>
      <c r="AO113" s="605"/>
      <c r="AP113" s="22"/>
      <c r="AQ113" s="401">
        <f t="shared" si="10"/>
        <v>6596</v>
      </c>
      <c r="AR113" s="401">
        <f>ROUND(O108*$V$111,0)</f>
        <v>7321</v>
      </c>
      <c r="AS113" s="18"/>
    </row>
    <row r="114" spans="1:45" ht="17.25" customHeight="1" x14ac:dyDescent="0.15">
      <c r="A114" s="12">
        <v>73</v>
      </c>
      <c r="B114" s="13">
        <v>8121</v>
      </c>
      <c r="C114" s="61" t="s">
        <v>915</v>
      </c>
      <c r="D114" s="561"/>
      <c r="E114" s="562"/>
      <c r="F114" s="562"/>
      <c r="G114" s="563"/>
      <c r="H114" s="836"/>
      <c r="I114" s="837"/>
      <c r="J114" s="837"/>
      <c r="K114" s="838"/>
      <c r="L114" s="604" t="s">
        <v>460</v>
      </c>
      <c r="M114" s="605"/>
      <c r="N114" s="202"/>
      <c r="O114" s="841">
        <f t="shared" si="9"/>
        <v>13849</v>
      </c>
      <c r="P114" s="841"/>
      <c r="Q114" s="841"/>
      <c r="R114" s="186" t="s">
        <v>391</v>
      </c>
      <c r="S114" s="605"/>
      <c r="T114" s="517"/>
      <c r="U114" s="169"/>
      <c r="V114" s="169"/>
      <c r="W114" s="9"/>
      <c r="X114" s="555"/>
      <c r="Y114" s="689"/>
      <c r="Z114" s="689"/>
      <c r="AA114" s="689"/>
      <c r="AB114" s="689"/>
      <c r="AC114" s="689"/>
      <c r="AD114" s="689"/>
      <c r="AE114" s="689"/>
      <c r="AF114" s="689"/>
      <c r="AG114" s="195"/>
      <c r="AH114" s="195"/>
      <c r="AI114" s="195"/>
      <c r="AJ114" s="186"/>
      <c r="AK114" s="31"/>
      <c r="AL114" s="186"/>
      <c r="AM114" s="186"/>
      <c r="AN114" s="186"/>
      <c r="AO114" s="195"/>
      <c r="AP114" s="251"/>
      <c r="AQ114" s="401">
        <f t="shared" si="10"/>
        <v>9694</v>
      </c>
      <c r="AR114" s="401">
        <f>ROUND(O109*$V$111,0)</f>
        <v>10759</v>
      </c>
      <c r="AS114" s="41"/>
    </row>
    <row r="115" spans="1:45" ht="17.25" customHeight="1" x14ac:dyDescent="0.15">
      <c r="A115" s="12">
        <v>73</v>
      </c>
      <c r="B115" s="13">
        <v>8131</v>
      </c>
      <c r="C115" s="61" t="s">
        <v>916</v>
      </c>
      <c r="D115" s="512"/>
      <c r="E115" s="513"/>
      <c r="F115" s="513"/>
      <c r="G115" s="514"/>
      <c r="H115" s="836"/>
      <c r="I115" s="837"/>
      <c r="J115" s="837"/>
      <c r="K115" s="838"/>
      <c r="L115" s="604" t="s">
        <v>461</v>
      </c>
      <c r="M115" s="605"/>
      <c r="N115" s="202"/>
      <c r="O115" s="841">
        <f t="shared" si="9"/>
        <v>20144</v>
      </c>
      <c r="P115" s="841"/>
      <c r="Q115" s="841"/>
      <c r="R115" s="186" t="s">
        <v>391</v>
      </c>
      <c r="S115" s="605"/>
      <c r="T115" s="517"/>
      <c r="U115" s="169"/>
      <c r="V115" s="169"/>
      <c r="W115" s="9"/>
      <c r="X115" s="555"/>
      <c r="Y115" s="689"/>
      <c r="Z115" s="689"/>
      <c r="AA115" s="689"/>
      <c r="AB115" s="689"/>
      <c r="AC115" s="689"/>
      <c r="AD115" s="689"/>
      <c r="AE115" s="689"/>
      <c r="AF115" s="689"/>
      <c r="AG115" s="195"/>
      <c r="AH115" s="195"/>
      <c r="AI115" s="195"/>
      <c r="AJ115" s="186"/>
      <c r="AK115" s="31"/>
      <c r="AL115" s="186"/>
      <c r="AM115" s="186"/>
      <c r="AN115" s="186"/>
      <c r="AO115" s="195"/>
      <c r="AP115" s="251"/>
      <c r="AQ115" s="401">
        <f t="shared" si="10"/>
        <v>14101</v>
      </c>
      <c r="AR115" s="401">
        <f>ROUND(O110*$V$111,0)</f>
        <v>15651</v>
      </c>
      <c r="AS115" s="41"/>
    </row>
    <row r="116" spans="1:45" ht="16.5" customHeight="1" x14ac:dyDescent="0.15">
      <c r="A116" s="12">
        <v>73</v>
      </c>
      <c r="B116" s="13">
        <v>8141</v>
      </c>
      <c r="C116" s="61" t="s">
        <v>917</v>
      </c>
      <c r="D116" s="64"/>
      <c r="E116" s="65"/>
      <c r="F116" s="65"/>
      <c r="G116" s="207"/>
      <c r="H116" s="561"/>
      <c r="I116" s="562"/>
      <c r="J116" s="562"/>
      <c r="K116" s="563"/>
      <c r="L116" s="604" t="s">
        <v>462</v>
      </c>
      <c r="M116" s="605"/>
      <c r="N116" s="202"/>
      <c r="O116" s="841">
        <f t="shared" si="9"/>
        <v>22233</v>
      </c>
      <c r="P116" s="841"/>
      <c r="Q116" s="841"/>
      <c r="R116" s="186" t="s">
        <v>391</v>
      </c>
      <c r="S116" s="186"/>
      <c r="T116" s="23"/>
      <c r="U116" s="9"/>
      <c r="V116" s="9"/>
      <c r="W116" s="9"/>
      <c r="X116" s="19"/>
      <c r="Y116" s="186"/>
      <c r="Z116" s="186"/>
      <c r="AA116" s="186"/>
      <c r="AB116" s="186"/>
      <c r="AC116" s="186"/>
      <c r="AD116" s="186"/>
      <c r="AE116" s="186"/>
      <c r="AF116" s="186"/>
      <c r="AG116" s="186"/>
      <c r="AH116" s="186"/>
      <c r="AI116" s="186"/>
      <c r="AJ116" s="186"/>
      <c r="AK116" s="31"/>
      <c r="AL116" s="186"/>
      <c r="AM116" s="186"/>
      <c r="AN116" s="186"/>
      <c r="AO116" s="186"/>
      <c r="AP116" s="251"/>
      <c r="AQ116" s="401">
        <f t="shared" si="10"/>
        <v>15563</v>
      </c>
      <c r="AR116" s="401">
        <f>ROUND(O111*$V$111,0)</f>
        <v>17274</v>
      </c>
      <c r="AS116" s="41"/>
    </row>
    <row r="117" spans="1:45" ht="17.25" customHeight="1" x14ac:dyDescent="0.15">
      <c r="A117" s="12">
        <v>73</v>
      </c>
      <c r="B117" s="13">
        <v>8151</v>
      </c>
      <c r="C117" s="61" t="s">
        <v>918</v>
      </c>
      <c r="D117" s="25"/>
      <c r="E117" s="26"/>
      <c r="F117" s="30"/>
      <c r="G117" s="79"/>
      <c r="H117" s="573"/>
      <c r="I117" s="564"/>
      <c r="J117" s="564"/>
      <c r="K117" s="565"/>
      <c r="L117" s="604" t="s">
        <v>463</v>
      </c>
      <c r="M117" s="605"/>
      <c r="N117" s="202"/>
      <c r="O117" s="841">
        <f t="shared" si="9"/>
        <v>24516</v>
      </c>
      <c r="P117" s="841"/>
      <c r="Q117" s="841"/>
      <c r="R117" s="186" t="s">
        <v>391</v>
      </c>
      <c r="S117" s="605"/>
      <c r="T117" s="35"/>
      <c r="U117" s="20"/>
      <c r="V117" s="20"/>
      <c r="W117" s="184"/>
      <c r="X117" s="21"/>
      <c r="Y117" s="186"/>
      <c r="Z117" s="186"/>
      <c r="AA117" s="186"/>
      <c r="AB117" s="186"/>
      <c r="AC117" s="186"/>
      <c r="AD117" s="186"/>
      <c r="AE117" s="186"/>
      <c r="AF117" s="186"/>
      <c r="AG117" s="605"/>
      <c r="AH117" s="599"/>
      <c r="AI117" s="577"/>
      <c r="AJ117" s="186"/>
      <c r="AK117" s="31"/>
      <c r="AL117" s="186"/>
      <c r="AM117" s="186"/>
      <c r="AN117" s="186"/>
      <c r="AO117" s="186"/>
      <c r="AP117" s="251"/>
      <c r="AQ117" s="401">
        <f t="shared" si="10"/>
        <v>17161</v>
      </c>
      <c r="AR117" s="401">
        <f>ROUND(O112*$V$111,0)</f>
        <v>19046</v>
      </c>
      <c r="AS117" s="47"/>
    </row>
    <row r="118" spans="1:45" ht="16.5" customHeight="1" x14ac:dyDescent="0.15">
      <c r="A118" s="609"/>
      <c r="B118" s="609"/>
      <c r="C118" s="609"/>
      <c r="D118" s="609"/>
      <c r="E118" s="60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609"/>
      <c r="AR118" s="609"/>
      <c r="AS118" s="609"/>
    </row>
    <row r="119" spans="1:45" ht="17.25" customHeight="1" x14ac:dyDescent="0.15">
      <c r="A119" s="609"/>
      <c r="B119" s="609"/>
      <c r="C119" s="609"/>
      <c r="D119" s="609"/>
      <c r="E119" s="60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609"/>
      <c r="AR119" s="609"/>
      <c r="AS119" s="609"/>
    </row>
    <row r="120" spans="1:45" ht="17.25" customHeight="1" x14ac:dyDescent="0.2">
      <c r="A120" s="372"/>
      <c r="B120" s="372" t="s">
        <v>543</v>
      </c>
      <c r="C120" s="609"/>
      <c r="D120" s="609"/>
      <c r="E120" s="60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609"/>
      <c r="AR120" s="609"/>
      <c r="AS120" s="609"/>
    </row>
    <row r="121" spans="1:45" ht="17.25" customHeight="1" x14ac:dyDescent="0.15">
      <c r="A121" s="609"/>
      <c r="B121" s="609"/>
      <c r="C121" s="609"/>
      <c r="D121" s="609"/>
      <c r="E121" s="60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609"/>
      <c r="AR121" s="609"/>
      <c r="AS121" s="609"/>
    </row>
    <row r="122" spans="1:45" ht="17.25" customHeight="1" x14ac:dyDescent="0.15">
      <c r="A122" s="2" t="s">
        <v>202</v>
      </c>
      <c r="B122" s="201"/>
      <c r="C122" s="82" t="s">
        <v>203</v>
      </c>
      <c r="D122" s="83"/>
      <c r="E122" s="238"/>
      <c r="F122" s="1"/>
      <c r="G122" s="1"/>
      <c r="H122" s="1"/>
      <c r="I122" s="1"/>
      <c r="J122" s="1"/>
      <c r="K122" s="1"/>
      <c r="L122" s="1"/>
      <c r="M122" s="1"/>
      <c r="N122" s="1"/>
      <c r="O122" s="1"/>
      <c r="P122" s="1"/>
      <c r="Q122" s="1"/>
      <c r="R122" s="1"/>
      <c r="S122" s="4"/>
      <c r="T122" s="1"/>
      <c r="U122" s="1"/>
      <c r="V122" s="1"/>
      <c r="W122" s="4" t="s">
        <v>204</v>
      </c>
      <c r="X122" s="1"/>
      <c r="Y122" s="1"/>
      <c r="Z122" s="1"/>
      <c r="AA122" s="1"/>
      <c r="AB122" s="1"/>
      <c r="AC122" s="1"/>
      <c r="AD122" s="1"/>
      <c r="AE122" s="1"/>
      <c r="AF122" s="1"/>
      <c r="AG122" s="1"/>
      <c r="AH122" s="1"/>
      <c r="AI122" s="1"/>
      <c r="AJ122" s="1"/>
      <c r="AK122" s="1"/>
      <c r="AL122" s="1"/>
      <c r="AM122" s="1"/>
      <c r="AN122" s="1"/>
      <c r="AO122" s="1"/>
      <c r="AP122" s="15"/>
      <c r="AQ122" s="59" t="s">
        <v>251</v>
      </c>
      <c r="AR122" s="305" t="s">
        <v>1733</v>
      </c>
      <c r="AS122" s="59" t="s">
        <v>252</v>
      </c>
    </row>
    <row r="123" spans="1:45" ht="17.25" customHeight="1" x14ac:dyDescent="0.15">
      <c r="A123" s="5" t="s">
        <v>205</v>
      </c>
      <c r="B123" s="82" t="s">
        <v>206</v>
      </c>
      <c r="C123" s="610"/>
      <c r="D123" s="661"/>
      <c r="E123" s="60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19"/>
      <c r="AQ123" s="373" t="s">
        <v>390</v>
      </c>
      <c r="AR123" s="374" t="s">
        <v>390</v>
      </c>
      <c r="AS123" s="60" t="s">
        <v>391</v>
      </c>
    </row>
    <row r="124" spans="1:45" ht="17.25" customHeight="1" x14ac:dyDescent="0.15">
      <c r="A124" s="12">
        <v>73</v>
      </c>
      <c r="B124" s="13">
        <v>9011</v>
      </c>
      <c r="C124" s="61" t="s">
        <v>919</v>
      </c>
      <c r="D124" s="833" t="s">
        <v>2717</v>
      </c>
      <c r="E124" s="834"/>
      <c r="F124" s="834"/>
      <c r="G124" s="835"/>
      <c r="H124" s="833" t="s">
        <v>1159</v>
      </c>
      <c r="I124" s="834"/>
      <c r="J124" s="834"/>
      <c r="K124" s="835"/>
      <c r="L124" s="604" t="s">
        <v>459</v>
      </c>
      <c r="M124" s="605"/>
      <c r="N124" s="605"/>
      <c r="O124" s="841">
        <f t="shared" ref="O124:O133" si="11">Q8</f>
        <v>10458</v>
      </c>
      <c r="P124" s="841"/>
      <c r="Q124" s="841"/>
      <c r="R124" s="186" t="s">
        <v>391</v>
      </c>
      <c r="S124" s="43"/>
      <c r="T124" s="34"/>
      <c r="U124" s="17"/>
      <c r="V124" s="17"/>
      <c r="W124" s="525"/>
      <c r="X124" s="15"/>
      <c r="Y124" s="185"/>
      <c r="Z124" s="186"/>
      <c r="AA124" s="186"/>
      <c r="AB124" s="186"/>
      <c r="AC124" s="186"/>
      <c r="AD124" s="186"/>
      <c r="AE124" s="186"/>
      <c r="AF124" s="186"/>
      <c r="AG124" s="186"/>
      <c r="AH124" s="186"/>
      <c r="AI124" s="186"/>
      <c r="AJ124" s="186"/>
      <c r="AK124" s="186"/>
      <c r="AL124" s="605"/>
      <c r="AM124" s="170"/>
      <c r="AN124" s="599"/>
      <c r="AO124" s="605"/>
      <c r="AP124" s="22"/>
      <c r="AQ124" s="401">
        <f t="shared" ref="AQ124:AQ133" si="12">ROUND(O124*$V$127,0)</f>
        <v>7321</v>
      </c>
      <c r="AR124" s="401"/>
      <c r="AS124" s="400" t="s">
        <v>743</v>
      </c>
    </row>
    <row r="125" spans="1:45" ht="16.5" customHeight="1" x14ac:dyDescent="0.15">
      <c r="A125" s="12">
        <v>73</v>
      </c>
      <c r="B125" s="13">
        <v>9021</v>
      </c>
      <c r="C125" s="61" t="s">
        <v>920</v>
      </c>
      <c r="D125" s="836"/>
      <c r="E125" s="837"/>
      <c r="F125" s="837"/>
      <c r="G125" s="838"/>
      <c r="H125" s="836"/>
      <c r="I125" s="837"/>
      <c r="J125" s="837"/>
      <c r="K125" s="838"/>
      <c r="L125" s="604" t="s">
        <v>460</v>
      </c>
      <c r="M125" s="605"/>
      <c r="N125" s="202"/>
      <c r="O125" s="841">
        <f t="shared" si="11"/>
        <v>15370</v>
      </c>
      <c r="P125" s="841"/>
      <c r="Q125" s="841"/>
      <c r="R125" s="186" t="s">
        <v>391</v>
      </c>
      <c r="S125" s="209"/>
      <c r="T125" s="932" t="s">
        <v>544</v>
      </c>
      <c r="U125" s="933"/>
      <c r="V125" s="933"/>
      <c r="W125" s="933"/>
      <c r="X125" s="934"/>
      <c r="Y125" s="226"/>
      <c r="Z125" s="689"/>
      <c r="AA125" s="689"/>
      <c r="AB125" s="689"/>
      <c r="AC125" s="689"/>
      <c r="AD125" s="689"/>
      <c r="AE125" s="689"/>
      <c r="AF125" s="689"/>
      <c r="AG125" s="195"/>
      <c r="AH125" s="195"/>
      <c r="AI125" s="195"/>
      <c r="AJ125" s="186"/>
      <c r="AK125" s="31"/>
      <c r="AL125" s="186"/>
      <c r="AM125" s="186"/>
      <c r="AN125" s="186"/>
      <c r="AO125" s="195"/>
      <c r="AP125" s="251"/>
      <c r="AQ125" s="401">
        <f t="shared" si="12"/>
        <v>10759</v>
      </c>
      <c r="AR125" s="401"/>
      <c r="AS125" s="41"/>
    </row>
    <row r="126" spans="1:45" ht="16.5" customHeight="1" x14ac:dyDescent="0.15">
      <c r="A126" s="12">
        <v>73</v>
      </c>
      <c r="B126" s="13">
        <v>9031</v>
      </c>
      <c r="C126" s="61" t="s">
        <v>921</v>
      </c>
      <c r="D126" s="409"/>
      <c r="E126" s="633"/>
      <c r="F126" s="633"/>
      <c r="G126" s="207"/>
      <c r="H126" s="836"/>
      <c r="I126" s="837"/>
      <c r="J126" s="837"/>
      <c r="K126" s="838"/>
      <c r="L126" s="604" t="s">
        <v>461</v>
      </c>
      <c r="M126" s="605"/>
      <c r="N126" s="202"/>
      <c r="O126" s="841">
        <f t="shared" si="11"/>
        <v>22359</v>
      </c>
      <c r="P126" s="841"/>
      <c r="Q126" s="841"/>
      <c r="R126" s="186" t="s">
        <v>391</v>
      </c>
      <c r="S126" s="209"/>
      <c r="T126" s="932"/>
      <c r="U126" s="933"/>
      <c r="V126" s="933"/>
      <c r="W126" s="933"/>
      <c r="X126" s="934"/>
      <c r="Y126" s="226"/>
      <c r="Z126" s="689"/>
      <c r="AA126" s="689"/>
      <c r="AB126" s="689"/>
      <c r="AC126" s="689"/>
      <c r="AD126" s="689"/>
      <c r="AE126" s="689"/>
      <c r="AF126" s="689"/>
      <c r="AG126" s="195"/>
      <c r="AH126" s="195"/>
      <c r="AI126" s="195"/>
      <c r="AJ126" s="186"/>
      <c r="AK126" s="31"/>
      <c r="AL126" s="186"/>
      <c r="AM126" s="186"/>
      <c r="AN126" s="186"/>
      <c r="AO126" s="195"/>
      <c r="AP126" s="251"/>
      <c r="AQ126" s="401">
        <f t="shared" si="12"/>
        <v>15651</v>
      </c>
      <c r="AR126" s="401"/>
      <c r="AS126" s="41"/>
    </row>
    <row r="127" spans="1:45" ht="16.5" customHeight="1" x14ac:dyDescent="0.15">
      <c r="A127" s="12">
        <v>73</v>
      </c>
      <c r="B127" s="13">
        <v>9041</v>
      </c>
      <c r="C127" s="61" t="s">
        <v>922</v>
      </c>
      <c r="D127" s="409"/>
      <c r="E127" s="633"/>
      <c r="F127" s="633"/>
      <c r="G127" s="207"/>
      <c r="H127" s="836"/>
      <c r="I127" s="837"/>
      <c r="J127" s="837"/>
      <c r="K127" s="838"/>
      <c r="L127" s="604" t="s">
        <v>462</v>
      </c>
      <c r="M127" s="605"/>
      <c r="N127" s="202"/>
      <c r="O127" s="841">
        <f t="shared" si="11"/>
        <v>24677</v>
      </c>
      <c r="P127" s="841"/>
      <c r="Q127" s="841"/>
      <c r="R127" s="186" t="s">
        <v>391</v>
      </c>
      <c r="S127" s="22"/>
      <c r="T127" s="661"/>
      <c r="U127" s="600" t="s">
        <v>254</v>
      </c>
      <c r="V127" s="1032">
        <v>0.7</v>
      </c>
      <c r="W127" s="1033"/>
      <c r="X127" s="610"/>
      <c r="Y127" s="282"/>
      <c r="Z127" s="186"/>
      <c r="AA127" s="186"/>
      <c r="AB127" s="186"/>
      <c r="AC127" s="186"/>
      <c r="AD127" s="186"/>
      <c r="AE127" s="186"/>
      <c r="AF127" s="186"/>
      <c r="AG127" s="186"/>
      <c r="AH127" s="186"/>
      <c r="AI127" s="186"/>
      <c r="AJ127" s="186"/>
      <c r="AK127" s="31"/>
      <c r="AL127" s="186"/>
      <c r="AM127" s="186"/>
      <c r="AN127" s="186"/>
      <c r="AO127" s="186"/>
      <c r="AP127" s="251"/>
      <c r="AQ127" s="401">
        <f t="shared" si="12"/>
        <v>17274</v>
      </c>
      <c r="AR127" s="401"/>
      <c r="AS127" s="41"/>
    </row>
    <row r="128" spans="1:45" ht="16.5" customHeight="1" x14ac:dyDescent="0.15">
      <c r="A128" s="12">
        <v>73</v>
      </c>
      <c r="B128" s="13">
        <v>9051</v>
      </c>
      <c r="C128" s="61" t="s">
        <v>923</v>
      </c>
      <c r="D128" s="409"/>
      <c r="E128" s="633"/>
      <c r="F128" s="633"/>
      <c r="G128" s="207"/>
      <c r="H128" s="561"/>
      <c r="I128" s="562"/>
      <c r="J128" s="562"/>
      <c r="K128" s="563"/>
      <c r="L128" s="604" t="s">
        <v>463</v>
      </c>
      <c r="M128" s="605"/>
      <c r="N128" s="202"/>
      <c r="O128" s="841">
        <f t="shared" si="11"/>
        <v>27209</v>
      </c>
      <c r="P128" s="841"/>
      <c r="Q128" s="841"/>
      <c r="R128" s="186" t="s">
        <v>391</v>
      </c>
      <c r="S128" s="43"/>
      <c r="T128" s="517"/>
      <c r="U128" s="609"/>
      <c r="V128" s="609"/>
      <c r="W128" s="609"/>
      <c r="X128" s="610"/>
      <c r="Y128" s="282"/>
      <c r="Z128" s="186"/>
      <c r="AA128" s="186"/>
      <c r="AB128" s="186"/>
      <c r="AC128" s="186"/>
      <c r="AD128" s="186"/>
      <c r="AE128" s="186"/>
      <c r="AF128" s="186"/>
      <c r="AG128" s="605"/>
      <c r="AH128" s="599"/>
      <c r="AI128" s="577"/>
      <c r="AJ128" s="186"/>
      <c r="AK128" s="31"/>
      <c r="AL128" s="186"/>
      <c r="AM128" s="186"/>
      <c r="AN128" s="186"/>
      <c r="AO128" s="186"/>
      <c r="AP128" s="251"/>
      <c r="AQ128" s="401">
        <f t="shared" si="12"/>
        <v>19046</v>
      </c>
      <c r="AR128" s="401"/>
      <c r="AS128" s="41"/>
    </row>
    <row r="129" spans="1:45" ht="16.5" customHeight="1" x14ac:dyDescent="0.15">
      <c r="A129" s="12">
        <v>73</v>
      </c>
      <c r="B129" s="13">
        <v>9111</v>
      </c>
      <c r="C129" s="61" t="s">
        <v>924</v>
      </c>
      <c r="D129" s="561"/>
      <c r="E129" s="562"/>
      <c r="F129" s="562"/>
      <c r="G129" s="563"/>
      <c r="H129" s="833" t="s">
        <v>1160</v>
      </c>
      <c r="I129" s="834"/>
      <c r="J129" s="834"/>
      <c r="K129" s="835"/>
      <c r="L129" s="604" t="s">
        <v>459</v>
      </c>
      <c r="M129" s="605"/>
      <c r="N129" s="202"/>
      <c r="O129" s="841">
        <f t="shared" si="11"/>
        <v>9423</v>
      </c>
      <c r="P129" s="841"/>
      <c r="Q129" s="841"/>
      <c r="R129" s="186" t="s">
        <v>391</v>
      </c>
      <c r="S129" s="43"/>
      <c r="T129" s="517"/>
      <c r="U129" s="169"/>
      <c r="V129" s="169"/>
      <c r="W129" s="213"/>
      <c r="X129" s="19"/>
      <c r="Y129" s="185"/>
      <c r="Z129" s="186"/>
      <c r="AA129" s="186"/>
      <c r="AB129" s="186"/>
      <c r="AC129" s="186"/>
      <c r="AD129" s="186"/>
      <c r="AE129" s="186"/>
      <c r="AF129" s="186"/>
      <c r="AG129" s="186"/>
      <c r="AH129" s="186"/>
      <c r="AI129" s="186"/>
      <c r="AJ129" s="186"/>
      <c r="AK129" s="186"/>
      <c r="AL129" s="605"/>
      <c r="AM129" s="170"/>
      <c r="AN129" s="599"/>
      <c r="AO129" s="605"/>
      <c r="AP129" s="22"/>
      <c r="AQ129" s="401">
        <f t="shared" si="12"/>
        <v>6596</v>
      </c>
      <c r="AR129" s="401">
        <f>ROUND(O124*$V$127,0)</f>
        <v>7321</v>
      </c>
      <c r="AS129" s="18"/>
    </row>
    <row r="130" spans="1:45" ht="16.5" customHeight="1" x14ac:dyDescent="0.15">
      <c r="A130" s="12">
        <v>73</v>
      </c>
      <c r="B130" s="13">
        <v>9121</v>
      </c>
      <c r="C130" s="61" t="s">
        <v>925</v>
      </c>
      <c r="D130" s="561"/>
      <c r="E130" s="562"/>
      <c r="F130" s="562"/>
      <c r="G130" s="563"/>
      <c r="H130" s="836"/>
      <c r="I130" s="837"/>
      <c r="J130" s="837"/>
      <c r="K130" s="838"/>
      <c r="L130" s="604" t="s">
        <v>460</v>
      </c>
      <c r="M130" s="605"/>
      <c r="N130" s="202"/>
      <c r="O130" s="841">
        <f t="shared" si="11"/>
        <v>13849</v>
      </c>
      <c r="P130" s="841"/>
      <c r="Q130" s="841"/>
      <c r="R130" s="186" t="s">
        <v>391</v>
      </c>
      <c r="S130" s="43"/>
      <c r="T130" s="517"/>
      <c r="U130" s="169"/>
      <c r="V130" s="169"/>
      <c r="W130" s="9"/>
      <c r="X130" s="555"/>
      <c r="Y130" s="226"/>
      <c r="Z130" s="689"/>
      <c r="AA130" s="689"/>
      <c r="AB130" s="689"/>
      <c r="AC130" s="689"/>
      <c r="AD130" s="689"/>
      <c r="AE130" s="689"/>
      <c r="AF130" s="689"/>
      <c r="AG130" s="195"/>
      <c r="AH130" s="195"/>
      <c r="AI130" s="195"/>
      <c r="AJ130" s="186"/>
      <c r="AK130" s="31"/>
      <c r="AL130" s="186"/>
      <c r="AM130" s="186"/>
      <c r="AN130" s="186"/>
      <c r="AO130" s="195"/>
      <c r="AP130" s="251"/>
      <c r="AQ130" s="401">
        <f t="shared" si="12"/>
        <v>9694</v>
      </c>
      <c r="AR130" s="401">
        <f>ROUND(O125*$V$127,0)</f>
        <v>10759</v>
      </c>
      <c r="AS130" s="41"/>
    </row>
    <row r="131" spans="1:45" ht="16.5" customHeight="1" x14ac:dyDescent="0.15">
      <c r="A131" s="12">
        <v>73</v>
      </c>
      <c r="B131" s="13">
        <v>9131</v>
      </c>
      <c r="C131" s="61" t="s">
        <v>926</v>
      </c>
      <c r="D131" s="512"/>
      <c r="E131" s="513"/>
      <c r="F131" s="513"/>
      <c r="G131" s="514"/>
      <c r="H131" s="836"/>
      <c r="I131" s="837"/>
      <c r="J131" s="837"/>
      <c r="K131" s="838"/>
      <c r="L131" s="604" t="s">
        <v>461</v>
      </c>
      <c r="M131" s="605"/>
      <c r="N131" s="202"/>
      <c r="O131" s="841">
        <f t="shared" si="11"/>
        <v>20144</v>
      </c>
      <c r="P131" s="841"/>
      <c r="Q131" s="841"/>
      <c r="R131" s="186" t="s">
        <v>391</v>
      </c>
      <c r="S131" s="43"/>
      <c r="T131" s="517"/>
      <c r="U131" s="169"/>
      <c r="V131" s="169"/>
      <c r="W131" s="9"/>
      <c r="X131" s="555"/>
      <c r="Y131" s="226"/>
      <c r="Z131" s="689"/>
      <c r="AA131" s="689"/>
      <c r="AB131" s="689"/>
      <c r="AC131" s="689"/>
      <c r="AD131" s="689"/>
      <c r="AE131" s="689"/>
      <c r="AF131" s="689"/>
      <c r="AG131" s="195"/>
      <c r="AH131" s="195"/>
      <c r="AI131" s="195"/>
      <c r="AJ131" s="186"/>
      <c r="AK131" s="31"/>
      <c r="AL131" s="186"/>
      <c r="AM131" s="186"/>
      <c r="AN131" s="186"/>
      <c r="AO131" s="195"/>
      <c r="AP131" s="251"/>
      <c r="AQ131" s="401">
        <f t="shared" si="12"/>
        <v>14101</v>
      </c>
      <c r="AR131" s="401">
        <f>ROUND(O126*$V$127,0)</f>
        <v>15651</v>
      </c>
      <c r="AS131" s="41"/>
    </row>
    <row r="132" spans="1:45" ht="16.5" customHeight="1" x14ac:dyDescent="0.15">
      <c r="A132" s="12">
        <v>73</v>
      </c>
      <c r="B132" s="13">
        <v>9141</v>
      </c>
      <c r="C132" s="61" t="s">
        <v>927</v>
      </c>
      <c r="D132" s="64"/>
      <c r="E132" s="65"/>
      <c r="F132" s="65"/>
      <c r="G132" s="207"/>
      <c r="H132" s="561"/>
      <c r="I132" s="562"/>
      <c r="J132" s="562"/>
      <c r="K132" s="563"/>
      <c r="L132" s="604" t="s">
        <v>462</v>
      </c>
      <c r="M132" s="605"/>
      <c r="N132" s="202"/>
      <c r="O132" s="841">
        <f t="shared" si="11"/>
        <v>22233</v>
      </c>
      <c r="P132" s="841"/>
      <c r="Q132" s="841"/>
      <c r="R132" s="186" t="s">
        <v>391</v>
      </c>
      <c r="S132" s="22"/>
      <c r="T132" s="661"/>
      <c r="U132" s="609"/>
      <c r="V132" s="609"/>
      <c r="W132" s="9"/>
      <c r="X132" s="19"/>
      <c r="Y132" s="185"/>
      <c r="Z132" s="186"/>
      <c r="AA132" s="186"/>
      <c r="AB132" s="186"/>
      <c r="AC132" s="186"/>
      <c r="AD132" s="186"/>
      <c r="AE132" s="186"/>
      <c r="AF132" s="186"/>
      <c r="AG132" s="186"/>
      <c r="AH132" s="186"/>
      <c r="AI132" s="186"/>
      <c r="AJ132" s="186"/>
      <c r="AK132" s="31"/>
      <c r="AL132" s="186"/>
      <c r="AM132" s="186"/>
      <c r="AN132" s="186"/>
      <c r="AO132" s="186"/>
      <c r="AP132" s="251"/>
      <c r="AQ132" s="401">
        <f t="shared" si="12"/>
        <v>15563</v>
      </c>
      <c r="AR132" s="401">
        <f>ROUND(O127*$V$127,0)</f>
        <v>17274</v>
      </c>
      <c r="AS132" s="41"/>
    </row>
    <row r="133" spans="1:45" ht="16.5" customHeight="1" x14ac:dyDescent="0.15">
      <c r="A133" s="12">
        <v>73</v>
      </c>
      <c r="B133" s="13">
        <v>9151</v>
      </c>
      <c r="C133" s="61" t="s">
        <v>928</v>
      </c>
      <c r="D133" s="25"/>
      <c r="E133" s="26"/>
      <c r="F133" s="30"/>
      <c r="G133" s="79"/>
      <c r="H133" s="573"/>
      <c r="I133" s="564"/>
      <c r="J133" s="564"/>
      <c r="K133" s="565"/>
      <c r="L133" s="604" t="s">
        <v>463</v>
      </c>
      <c r="M133" s="605"/>
      <c r="N133" s="202"/>
      <c r="O133" s="841">
        <f t="shared" si="11"/>
        <v>24516</v>
      </c>
      <c r="P133" s="841"/>
      <c r="Q133" s="841"/>
      <c r="R133" s="186" t="s">
        <v>391</v>
      </c>
      <c r="S133" s="43"/>
      <c r="T133" s="35"/>
      <c r="U133" s="20"/>
      <c r="V133" s="20"/>
      <c r="W133" s="184"/>
      <c r="X133" s="21"/>
      <c r="Y133" s="185"/>
      <c r="Z133" s="186"/>
      <c r="AA133" s="186"/>
      <c r="AB133" s="186"/>
      <c r="AC133" s="186"/>
      <c r="AD133" s="186"/>
      <c r="AE133" s="186"/>
      <c r="AF133" s="186"/>
      <c r="AG133" s="605"/>
      <c r="AH133" s="599"/>
      <c r="AI133" s="577"/>
      <c r="AJ133" s="186"/>
      <c r="AK133" s="31"/>
      <c r="AL133" s="186"/>
      <c r="AM133" s="186"/>
      <c r="AN133" s="186"/>
      <c r="AO133" s="186"/>
      <c r="AP133" s="251"/>
      <c r="AQ133" s="401">
        <f t="shared" si="12"/>
        <v>17161</v>
      </c>
      <c r="AR133" s="401">
        <f>ROUND(O128*$V$127,0)</f>
        <v>19046</v>
      </c>
      <c r="AS133" s="47"/>
    </row>
    <row r="134" spans="1:45" ht="17.25" customHeight="1" x14ac:dyDescent="0.15">
      <c r="A134" s="609"/>
      <c r="B134" s="609"/>
      <c r="C134" s="609"/>
      <c r="D134" s="609"/>
      <c r="E134" s="60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609"/>
      <c r="AR134" s="609"/>
      <c r="AS134" s="609"/>
    </row>
    <row r="135" spans="1:45" ht="17.25" customHeight="1" x14ac:dyDescent="0.2">
      <c r="A135" s="609"/>
      <c r="B135" s="372" t="s">
        <v>693</v>
      </c>
      <c r="C135" s="609"/>
      <c r="D135" s="609"/>
      <c r="E135" s="60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609"/>
      <c r="AR135" s="609"/>
      <c r="AS135" s="609"/>
    </row>
    <row r="136" spans="1:45" ht="17.25" customHeight="1" x14ac:dyDescent="0.15">
      <c r="A136" s="609"/>
      <c r="B136" s="609"/>
      <c r="C136" s="609"/>
      <c r="D136" s="609"/>
      <c r="E136" s="60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609"/>
      <c r="AR136" s="609"/>
      <c r="AS136" s="609"/>
    </row>
    <row r="137" spans="1:45" ht="17.25" customHeight="1" x14ac:dyDescent="0.15">
      <c r="A137" s="2" t="s">
        <v>202</v>
      </c>
      <c r="B137" s="201"/>
      <c r="C137" s="82" t="s">
        <v>203</v>
      </c>
      <c r="D137" s="83"/>
      <c r="E137" s="238"/>
      <c r="F137" s="1"/>
      <c r="G137" s="1"/>
      <c r="H137" s="1"/>
      <c r="I137" s="1"/>
      <c r="J137" s="1"/>
      <c r="K137" s="1"/>
      <c r="L137" s="1"/>
      <c r="M137" s="1"/>
      <c r="N137" s="1"/>
      <c r="O137" s="1"/>
      <c r="P137" s="1"/>
      <c r="Q137" s="1"/>
      <c r="R137" s="1"/>
      <c r="S137" s="4"/>
      <c r="T137" s="1"/>
      <c r="U137" s="1"/>
      <c r="V137" s="1"/>
      <c r="W137" s="4" t="s">
        <v>204</v>
      </c>
      <c r="X137" s="17"/>
      <c r="Y137" s="17"/>
      <c r="Z137" s="17"/>
      <c r="AA137" s="17"/>
      <c r="AB137" s="17"/>
      <c r="AC137" s="17"/>
      <c r="AD137" s="17"/>
      <c r="AE137" s="17"/>
      <c r="AF137" s="17"/>
      <c r="AG137" s="17"/>
      <c r="AH137" s="17"/>
      <c r="AI137" s="17"/>
      <c r="AJ137" s="17"/>
      <c r="AK137" s="17"/>
      <c r="AL137" s="17"/>
      <c r="AM137" s="17"/>
      <c r="AN137" s="17"/>
      <c r="AO137" s="17"/>
      <c r="AP137" s="15"/>
      <c r="AQ137" s="59" t="s">
        <v>2730</v>
      </c>
      <c r="AR137" s="305" t="s">
        <v>1733</v>
      </c>
      <c r="AS137" s="59" t="s">
        <v>2731</v>
      </c>
    </row>
    <row r="138" spans="1:45" ht="17.25" customHeight="1" x14ac:dyDescent="0.15">
      <c r="A138" s="6" t="s">
        <v>205</v>
      </c>
      <c r="B138" s="7" t="s">
        <v>206</v>
      </c>
      <c r="C138" s="714"/>
      <c r="D138" s="712"/>
      <c r="E138" s="713"/>
      <c r="F138" s="184"/>
      <c r="G138" s="184"/>
      <c r="H138" s="184"/>
      <c r="I138" s="184"/>
      <c r="J138" s="184"/>
      <c r="K138" s="184"/>
      <c r="L138" s="184"/>
      <c r="M138" s="184"/>
      <c r="N138" s="184"/>
      <c r="O138" s="184"/>
      <c r="P138" s="184"/>
      <c r="Q138" s="184"/>
      <c r="R138" s="184"/>
      <c r="S138" s="184"/>
      <c r="T138" s="184"/>
      <c r="U138" s="184"/>
      <c r="V138" s="184"/>
      <c r="W138" s="20"/>
      <c r="X138" s="20"/>
      <c r="Y138" s="20"/>
      <c r="Z138" s="20"/>
      <c r="AA138" s="20"/>
      <c r="AB138" s="20"/>
      <c r="AC138" s="20"/>
      <c r="AD138" s="20"/>
      <c r="AE138" s="20"/>
      <c r="AF138" s="20"/>
      <c r="AG138" s="20"/>
      <c r="AH138" s="20"/>
      <c r="AI138" s="20"/>
      <c r="AJ138" s="20"/>
      <c r="AK138" s="20"/>
      <c r="AL138" s="20"/>
      <c r="AM138" s="20"/>
      <c r="AN138" s="20"/>
      <c r="AO138" s="20"/>
      <c r="AP138" s="21"/>
      <c r="AQ138" s="60" t="s">
        <v>390</v>
      </c>
      <c r="AR138" s="306" t="s">
        <v>390</v>
      </c>
      <c r="AS138" s="60" t="s">
        <v>391</v>
      </c>
    </row>
    <row r="139" spans="1:45" ht="17.25" customHeight="1" x14ac:dyDescent="0.15">
      <c r="A139" s="12">
        <v>73</v>
      </c>
      <c r="B139" s="13">
        <v>1112</v>
      </c>
      <c r="C139" s="61" t="s">
        <v>929</v>
      </c>
      <c r="D139" s="833" t="s">
        <v>2717</v>
      </c>
      <c r="E139" s="834"/>
      <c r="F139" s="834"/>
      <c r="G139" s="835"/>
      <c r="H139" s="833" t="s">
        <v>1159</v>
      </c>
      <c r="I139" s="834"/>
      <c r="J139" s="834"/>
      <c r="K139" s="835"/>
      <c r="L139" s="604" t="s">
        <v>459</v>
      </c>
      <c r="M139" s="186"/>
      <c r="N139" s="605"/>
      <c r="O139" s="841">
        <f t="shared" ref="O139:O148" si="13">Q8</f>
        <v>10458</v>
      </c>
      <c r="P139" s="841"/>
      <c r="Q139" s="841"/>
      <c r="R139" s="186" t="s">
        <v>391</v>
      </c>
      <c r="S139" s="186"/>
      <c r="T139" s="605"/>
      <c r="U139" s="605"/>
      <c r="V139" s="605"/>
      <c r="W139" s="605"/>
      <c r="X139" s="605"/>
      <c r="Y139" s="605"/>
      <c r="Z139" s="605"/>
      <c r="AA139" s="605"/>
      <c r="AB139" s="605"/>
      <c r="AC139" s="605"/>
      <c r="AD139" s="605"/>
      <c r="AE139" s="605"/>
      <c r="AF139" s="186"/>
      <c r="AG139" s="186"/>
      <c r="AH139" s="186"/>
      <c r="AI139" s="186"/>
      <c r="AJ139" s="605"/>
      <c r="AK139" s="605"/>
      <c r="AL139" s="43"/>
      <c r="AM139" s="163"/>
      <c r="AN139" s="17"/>
      <c r="AO139" s="161"/>
      <c r="AP139" s="62"/>
      <c r="AQ139" s="401">
        <f t="shared" ref="AQ139:AQ148" si="14">ROUND(O139/$AN$142,0)</f>
        <v>344</v>
      </c>
      <c r="AR139" s="401"/>
      <c r="AS139" s="400" t="s">
        <v>457</v>
      </c>
    </row>
    <row r="140" spans="1:45" ht="17.25" customHeight="1" x14ac:dyDescent="0.15">
      <c r="A140" s="12">
        <v>73</v>
      </c>
      <c r="B140" s="13">
        <v>1122</v>
      </c>
      <c r="C140" s="61" t="s">
        <v>930</v>
      </c>
      <c r="D140" s="836"/>
      <c r="E140" s="837"/>
      <c r="F140" s="837"/>
      <c r="G140" s="838"/>
      <c r="H140" s="836"/>
      <c r="I140" s="837"/>
      <c r="J140" s="837"/>
      <c r="K140" s="838"/>
      <c r="L140" s="604" t="s">
        <v>460</v>
      </c>
      <c r="M140" s="175"/>
      <c r="N140" s="605"/>
      <c r="O140" s="841">
        <f t="shared" si="13"/>
        <v>15370</v>
      </c>
      <c r="P140" s="841"/>
      <c r="Q140" s="841"/>
      <c r="R140" s="186" t="s">
        <v>391</v>
      </c>
      <c r="S140" s="186"/>
      <c r="T140" s="599"/>
      <c r="U140" s="599"/>
      <c r="V140" s="599"/>
      <c r="W140" s="599"/>
      <c r="X140" s="599"/>
      <c r="Y140" s="599"/>
      <c r="Z140" s="599"/>
      <c r="AA140" s="599"/>
      <c r="AB140" s="599"/>
      <c r="AC140" s="599"/>
      <c r="AD140" s="599"/>
      <c r="AE140" s="599"/>
      <c r="AF140" s="186"/>
      <c r="AG140" s="186"/>
      <c r="AH140" s="186"/>
      <c r="AI140" s="31"/>
      <c r="AJ140" s="605"/>
      <c r="AK140" s="605"/>
      <c r="AL140" s="176"/>
      <c r="AM140" s="932" t="s">
        <v>557</v>
      </c>
      <c r="AN140" s="933"/>
      <c r="AO140" s="933"/>
      <c r="AP140" s="934"/>
      <c r="AQ140" s="401">
        <f t="shared" si="14"/>
        <v>506</v>
      </c>
      <c r="AR140" s="401"/>
      <c r="AS140" s="41"/>
    </row>
    <row r="141" spans="1:45" ht="17.25" customHeight="1" x14ac:dyDescent="0.15">
      <c r="A141" s="12">
        <v>73</v>
      </c>
      <c r="B141" s="13">
        <v>1132</v>
      </c>
      <c r="C141" s="61" t="s">
        <v>931</v>
      </c>
      <c r="D141" s="409"/>
      <c r="E141" s="633"/>
      <c r="F141" s="633"/>
      <c r="G141" s="207"/>
      <c r="H141" s="836"/>
      <c r="I141" s="837"/>
      <c r="J141" s="837"/>
      <c r="K141" s="838"/>
      <c r="L141" s="604" t="s">
        <v>461</v>
      </c>
      <c r="M141" s="186"/>
      <c r="N141" s="605"/>
      <c r="O141" s="841">
        <f t="shared" si="13"/>
        <v>22359</v>
      </c>
      <c r="P141" s="841"/>
      <c r="Q141" s="841"/>
      <c r="R141" s="186" t="s">
        <v>391</v>
      </c>
      <c r="S141" s="186"/>
      <c r="T141" s="605"/>
      <c r="U141" s="605"/>
      <c r="V141" s="605"/>
      <c r="W141" s="605"/>
      <c r="X141" s="605"/>
      <c r="Y141" s="605"/>
      <c r="Z141" s="605"/>
      <c r="AA141" s="605"/>
      <c r="AB141" s="605"/>
      <c r="AC141" s="605"/>
      <c r="AD141" s="605"/>
      <c r="AE141" s="605"/>
      <c r="AF141" s="186"/>
      <c r="AG141" s="186"/>
      <c r="AH141" s="186"/>
      <c r="AI141" s="31"/>
      <c r="AJ141" s="605"/>
      <c r="AK141" s="605"/>
      <c r="AL141" s="43"/>
      <c r="AM141" s="932"/>
      <c r="AN141" s="933"/>
      <c r="AO141" s="933"/>
      <c r="AP141" s="934"/>
      <c r="AQ141" s="401">
        <f t="shared" si="14"/>
        <v>735</v>
      </c>
      <c r="AR141" s="401"/>
      <c r="AS141" s="41"/>
    </row>
    <row r="142" spans="1:45" ht="17.25" customHeight="1" x14ac:dyDescent="0.15">
      <c r="A142" s="12">
        <v>73</v>
      </c>
      <c r="B142" s="13">
        <v>1142</v>
      </c>
      <c r="C142" s="61" t="s">
        <v>932</v>
      </c>
      <c r="D142" s="409"/>
      <c r="E142" s="633"/>
      <c r="F142" s="633"/>
      <c r="G142" s="207"/>
      <c r="H142" s="836"/>
      <c r="I142" s="837"/>
      <c r="J142" s="837"/>
      <c r="K142" s="838"/>
      <c r="L142" s="604" t="s">
        <v>462</v>
      </c>
      <c r="M142" s="202"/>
      <c r="N142" s="605"/>
      <c r="O142" s="841">
        <f t="shared" si="13"/>
        <v>24677</v>
      </c>
      <c r="P142" s="841"/>
      <c r="Q142" s="841"/>
      <c r="R142" s="186" t="s">
        <v>391</v>
      </c>
      <c r="S142" s="186"/>
      <c r="T142" s="605"/>
      <c r="U142" s="605"/>
      <c r="V142" s="605"/>
      <c r="W142" s="605"/>
      <c r="X142" s="605"/>
      <c r="Y142" s="605"/>
      <c r="Z142" s="605"/>
      <c r="AA142" s="605"/>
      <c r="AB142" s="605"/>
      <c r="AC142" s="605"/>
      <c r="AD142" s="605"/>
      <c r="AE142" s="605"/>
      <c r="AF142" s="186"/>
      <c r="AG142" s="186"/>
      <c r="AH142" s="186"/>
      <c r="AI142" s="31"/>
      <c r="AJ142" s="605"/>
      <c r="AK142" s="605"/>
      <c r="AL142" s="43"/>
      <c r="AM142" s="169" t="s">
        <v>255</v>
      </c>
      <c r="AN142" s="878">
        <v>30.4</v>
      </c>
      <c r="AO142" s="936"/>
      <c r="AP142" s="658" t="s">
        <v>765</v>
      </c>
      <c r="AQ142" s="401">
        <f t="shared" si="14"/>
        <v>812</v>
      </c>
      <c r="AR142" s="401"/>
      <c r="AS142" s="41"/>
    </row>
    <row r="143" spans="1:45" ht="17.25" customHeight="1" x14ac:dyDescent="0.15">
      <c r="A143" s="12">
        <v>73</v>
      </c>
      <c r="B143" s="13">
        <v>1152</v>
      </c>
      <c r="C143" s="61" t="s">
        <v>933</v>
      </c>
      <c r="D143" s="409"/>
      <c r="E143" s="633"/>
      <c r="F143" s="633"/>
      <c r="G143" s="207"/>
      <c r="H143" s="561"/>
      <c r="I143" s="562"/>
      <c r="J143" s="562"/>
      <c r="K143" s="563"/>
      <c r="L143" s="604" t="s">
        <v>463</v>
      </c>
      <c r="M143" s="186"/>
      <c r="N143" s="605"/>
      <c r="O143" s="841">
        <f t="shared" si="13"/>
        <v>27209</v>
      </c>
      <c r="P143" s="841"/>
      <c r="Q143" s="841"/>
      <c r="R143" s="186" t="s">
        <v>391</v>
      </c>
      <c r="S143" s="186"/>
      <c r="T143" s="605"/>
      <c r="U143" s="605"/>
      <c r="V143" s="605"/>
      <c r="W143" s="605"/>
      <c r="X143" s="605"/>
      <c r="Y143" s="605"/>
      <c r="Z143" s="605"/>
      <c r="AA143" s="605"/>
      <c r="AB143" s="605"/>
      <c r="AC143" s="605"/>
      <c r="AD143" s="605"/>
      <c r="AE143" s="605"/>
      <c r="AF143" s="186"/>
      <c r="AG143" s="186"/>
      <c r="AH143" s="186"/>
      <c r="AI143" s="31"/>
      <c r="AJ143" s="605"/>
      <c r="AK143" s="605"/>
      <c r="AL143" s="43"/>
      <c r="AM143" s="609"/>
      <c r="AN143" s="609"/>
      <c r="AO143" s="609"/>
      <c r="AP143" s="609"/>
      <c r="AQ143" s="401">
        <f t="shared" si="14"/>
        <v>895</v>
      </c>
      <c r="AR143" s="401"/>
      <c r="AS143" s="41"/>
    </row>
    <row r="144" spans="1:45" ht="17.25" customHeight="1" x14ac:dyDescent="0.15">
      <c r="A144" s="12">
        <v>73</v>
      </c>
      <c r="B144" s="13">
        <v>1212</v>
      </c>
      <c r="C144" s="61" t="s">
        <v>934</v>
      </c>
      <c r="D144" s="561"/>
      <c r="E144" s="562"/>
      <c r="F144" s="562"/>
      <c r="G144" s="563"/>
      <c r="H144" s="833" t="s">
        <v>1160</v>
      </c>
      <c r="I144" s="834"/>
      <c r="J144" s="834"/>
      <c r="K144" s="835"/>
      <c r="L144" s="604" t="s">
        <v>459</v>
      </c>
      <c r="M144" s="186"/>
      <c r="N144" s="605"/>
      <c r="O144" s="841">
        <f t="shared" si="13"/>
        <v>9423</v>
      </c>
      <c r="P144" s="841"/>
      <c r="Q144" s="841"/>
      <c r="R144" s="186" t="s">
        <v>391</v>
      </c>
      <c r="S144" s="186"/>
      <c r="T144" s="605"/>
      <c r="U144" s="605"/>
      <c r="V144" s="605"/>
      <c r="W144" s="605"/>
      <c r="X144" s="605"/>
      <c r="Y144" s="605"/>
      <c r="Z144" s="605"/>
      <c r="AA144" s="605"/>
      <c r="AB144" s="605"/>
      <c r="AC144" s="605"/>
      <c r="AD144" s="605"/>
      <c r="AE144" s="605"/>
      <c r="AF144" s="186"/>
      <c r="AG144" s="186"/>
      <c r="AH144" s="186"/>
      <c r="AI144" s="186"/>
      <c r="AJ144" s="605"/>
      <c r="AK144" s="605"/>
      <c r="AL144" s="43"/>
      <c r="AM144" s="520"/>
      <c r="AN144" s="169"/>
      <c r="AO144" s="68"/>
      <c r="AP144" s="69"/>
      <c r="AQ144" s="401">
        <f t="shared" si="14"/>
        <v>310</v>
      </c>
      <c r="AR144" s="401">
        <f>ROUND(O139/$AN$142,0)</f>
        <v>344</v>
      </c>
      <c r="AS144" s="18"/>
    </row>
    <row r="145" spans="1:45" ht="17.100000000000001" customHeight="1" x14ac:dyDescent="0.15">
      <c r="A145" s="12">
        <v>73</v>
      </c>
      <c r="B145" s="13">
        <v>1222</v>
      </c>
      <c r="C145" s="61" t="s">
        <v>935</v>
      </c>
      <c r="D145" s="561"/>
      <c r="E145" s="562"/>
      <c r="F145" s="562"/>
      <c r="G145" s="563"/>
      <c r="H145" s="836"/>
      <c r="I145" s="837"/>
      <c r="J145" s="837"/>
      <c r="K145" s="838"/>
      <c r="L145" s="604" t="s">
        <v>460</v>
      </c>
      <c r="M145" s="175"/>
      <c r="N145" s="605"/>
      <c r="O145" s="841">
        <f t="shared" si="13"/>
        <v>13849</v>
      </c>
      <c r="P145" s="841"/>
      <c r="Q145" s="841"/>
      <c r="R145" s="186" t="s">
        <v>391</v>
      </c>
      <c r="S145" s="186"/>
      <c r="T145" s="599"/>
      <c r="U145" s="599"/>
      <c r="V145" s="599"/>
      <c r="W145" s="599"/>
      <c r="X145" s="599"/>
      <c r="Y145" s="599"/>
      <c r="Z145" s="599"/>
      <c r="AA145" s="599"/>
      <c r="AB145" s="599"/>
      <c r="AC145" s="599"/>
      <c r="AD145" s="599"/>
      <c r="AE145" s="599"/>
      <c r="AF145" s="186"/>
      <c r="AG145" s="186"/>
      <c r="AH145" s="186"/>
      <c r="AI145" s="31"/>
      <c r="AJ145" s="605"/>
      <c r="AK145" s="605"/>
      <c r="AL145" s="176"/>
      <c r="AM145" s="203"/>
      <c r="AN145" s="203"/>
      <c r="AO145" s="203"/>
      <c r="AP145" s="203"/>
      <c r="AQ145" s="401">
        <f t="shared" si="14"/>
        <v>456</v>
      </c>
      <c r="AR145" s="401">
        <f>ROUND(O140/$AN$142,0)</f>
        <v>506</v>
      </c>
      <c r="AS145" s="41"/>
    </row>
    <row r="146" spans="1:45" ht="17.25" customHeight="1" x14ac:dyDescent="0.15">
      <c r="A146" s="12">
        <v>73</v>
      </c>
      <c r="B146" s="13">
        <v>1232</v>
      </c>
      <c r="C146" s="61" t="s">
        <v>936</v>
      </c>
      <c r="D146" s="512"/>
      <c r="E146" s="513"/>
      <c r="F146" s="513"/>
      <c r="G146" s="514"/>
      <c r="H146" s="836"/>
      <c r="I146" s="837"/>
      <c r="J146" s="837"/>
      <c r="K146" s="838"/>
      <c r="L146" s="604" t="s">
        <v>461</v>
      </c>
      <c r="M146" s="186"/>
      <c r="N146" s="605"/>
      <c r="O146" s="841">
        <f t="shared" si="13"/>
        <v>20144</v>
      </c>
      <c r="P146" s="841"/>
      <c r="Q146" s="841"/>
      <c r="R146" s="186" t="s">
        <v>391</v>
      </c>
      <c r="S146" s="186"/>
      <c r="T146" s="605"/>
      <c r="U146" s="605"/>
      <c r="V146" s="605"/>
      <c r="W146" s="605"/>
      <c r="X146" s="605"/>
      <c r="Y146" s="605"/>
      <c r="Z146" s="605"/>
      <c r="AA146" s="605"/>
      <c r="AB146" s="605"/>
      <c r="AC146" s="605"/>
      <c r="AD146" s="605"/>
      <c r="AE146" s="605"/>
      <c r="AF146" s="186"/>
      <c r="AG146" s="186"/>
      <c r="AH146" s="186"/>
      <c r="AI146" s="31"/>
      <c r="AJ146" s="605"/>
      <c r="AK146" s="605"/>
      <c r="AL146" s="43"/>
      <c r="AM146" s="203"/>
      <c r="AN146" s="203"/>
      <c r="AO146" s="203"/>
      <c r="AP146" s="203"/>
      <c r="AQ146" s="401">
        <f t="shared" si="14"/>
        <v>663</v>
      </c>
      <c r="AR146" s="401">
        <f>ROUND(O141/$AN$142,0)</f>
        <v>735</v>
      </c>
      <c r="AS146" s="41"/>
    </row>
    <row r="147" spans="1:45" ht="17.25" customHeight="1" x14ac:dyDescent="0.15">
      <c r="A147" s="12">
        <v>73</v>
      </c>
      <c r="B147" s="13">
        <v>1242</v>
      </c>
      <c r="C147" s="61" t="s">
        <v>937</v>
      </c>
      <c r="D147" s="64"/>
      <c r="E147" s="65"/>
      <c r="F147" s="65"/>
      <c r="G147" s="207"/>
      <c r="H147" s="561"/>
      <c r="I147" s="562"/>
      <c r="J147" s="562"/>
      <c r="K147" s="563"/>
      <c r="L147" s="604" t="s">
        <v>462</v>
      </c>
      <c r="M147" s="202"/>
      <c r="N147" s="605"/>
      <c r="O147" s="841">
        <f t="shared" si="13"/>
        <v>22233</v>
      </c>
      <c r="P147" s="841"/>
      <c r="Q147" s="841"/>
      <c r="R147" s="186" t="s">
        <v>391</v>
      </c>
      <c r="S147" s="186"/>
      <c r="T147" s="605"/>
      <c r="U147" s="605"/>
      <c r="V147" s="605"/>
      <c r="W147" s="605"/>
      <c r="X147" s="605"/>
      <c r="Y147" s="605"/>
      <c r="Z147" s="605"/>
      <c r="AA147" s="605"/>
      <c r="AB147" s="605"/>
      <c r="AC147" s="605"/>
      <c r="AD147" s="605"/>
      <c r="AE147" s="605"/>
      <c r="AF147" s="186"/>
      <c r="AG147" s="186"/>
      <c r="AH147" s="186"/>
      <c r="AI147" s="31"/>
      <c r="AJ147" s="605"/>
      <c r="AK147" s="605"/>
      <c r="AL147" s="43"/>
      <c r="AM147" s="609"/>
      <c r="AN147" s="609"/>
      <c r="AO147" s="609"/>
      <c r="AP147" s="609"/>
      <c r="AQ147" s="401">
        <f t="shared" si="14"/>
        <v>731</v>
      </c>
      <c r="AR147" s="401">
        <f>ROUND(O142/$AN$142,0)</f>
        <v>812</v>
      </c>
      <c r="AS147" s="41"/>
    </row>
    <row r="148" spans="1:45" ht="17.25" customHeight="1" x14ac:dyDescent="0.15">
      <c r="A148" s="12">
        <v>73</v>
      </c>
      <c r="B148" s="13">
        <v>1252</v>
      </c>
      <c r="C148" s="61" t="s">
        <v>938</v>
      </c>
      <c r="D148" s="182"/>
      <c r="E148" s="24"/>
      <c r="F148" s="513"/>
      <c r="G148" s="514"/>
      <c r="H148" s="561"/>
      <c r="I148" s="562"/>
      <c r="J148" s="562"/>
      <c r="K148" s="563"/>
      <c r="L148" s="604" t="s">
        <v>463</v>
      </c>
      <c r="M148" s="186"/>
      <c r="N148" s="605"/>
      <c r="O148" s="841">
        <f t="shared" si="13"/>
        <v>24516</v>
      </c>
      <c r="P148" s="841"/>
      <c r="Q148" s="841"/>
      <c r="R148" s="186" t="s">
        <v>391</v>
      </c>
      <c r="S148" s="186"/>
      <c r="T148" s="605"/>
      <c r="U148" s="605"/>
      <c r="V148" s="605"/>
      <c r="W148" s="605"/>
      <c r="X148" s="605"/>
      <c r="Y148" s="605"/>
      <c r="Z148" s="605"/>
      <c r="AA148" s="605"/>
      <c r="AB148" s="605"/>
      <c r="AC148" s="605"/>
      <c r="AD148" s="605"/>
      <c r="AE148" s="605"/>
      <c r="AF148" s="186"/>
      <c r="AG148" s="186"/>
      <c r="AH148" s="186"/>
      <c r="AI148" s="31"/>
      <c r="AJ148" s="605"/>
      <c r="AK148" s="605"/>
      <c r="AL148" s="43"/>
      <c r="AM148" s="169"/>
      <c r="AN148" s="169"/>
      <c r="AO148" s="69"/>
      <c r="AP148" s="519"/>
      <c r="AQ148" s="401">
        <f t="shared" si="14"/>
        <v>806</v>
      </c>
      <c r="AR148" s="401">
        <f>ROUND(O143/$AN$142,0)</f>
        <v>895</v>
      </c>
      <c r="AS148" s="41"/>
    </row>
    <row r="149" spans="1:45" ht="17.25" customHeight="1" x14ac:dyDescent="0.15">
      <c r="A149" s="12">
        <v>73</v>
      </c>
      <c r="B149" s="13" t="s">
        <v>4506</v>
      </c>
      <c r="C149" s="267" t="s">
        <v>4476</v>
      </c>
      <c r="D149" s="833" t="s">
        <v>4408</v>
      </c>
      <c r="E149" s="834"/>
      <c r="F149" s="834"/>
      <c r="G149" s="835"/>
      <c r="H149" s="833" t="s">
        <v>2717</v>
      </c>
      <c r="I149" s="834"/>
      <c r="J149" s="834"/>
      <c r="K149" s="835"/>
      <c r="L149" s="833" t="s">
        <v>1159</v>
      </c>
      <c r="M149" s="834"/>
      <c r="N149" s="834"/>
      <c r="O149" s="834"/>
      <c r="P149" s="834"/>
      <c r="Q149" s="834"/>
      <c r="R149" s="834"/>
      <c r="S149" s="835"/>
      <c r="T149" s="186" t="s">
        <v>210</v>
      </c>
      <c r="U149" s="186"/>
      <c r="V149" s="32"/>
      <c r="W149" s="202"/>
      <c r="X149" s="202"/>
      <c r="Y149" s="202"/>
      <c r="Z149" s="202"/>
      <c r="AA149" s="202"/>
      <c r="AB149" s="202"/>
      <c r="AC149" s="202"/>
      <c r="AD149" s="902">
        <f t="shared" ref="AD149:AD178" si="15">AJ18</f>
        <v>105</v>
      </c>
      <c r="AE149" s="902"/>
      <c r="AF149" s="902"/>
      <c r="AG149" s="656"/>
      <c r="AH149" s="186" t="s">
        <v>1392</v>
      </c>
      <c r="AI149" s="186"/>
      <c r="AJ149" s="436"/>
      <c r="AK149" s="437"/>
      <c r="AL149" s="209"/>
      <c r="AM149" s="23"/>
      <c r="AN149" s="391"/>
      <c r="AO149" s="388"/>
      <c r="AP149" s="610"/>
      <c r="AQ149" s="340">
        <f t="shared" ref="AQ149:AQ158" si="16">-ROUND(AD149/$AN$142,0)</f>
        <v>-3</v>
      </c>
      <c r="AR149" s="522"/>
      <c r="AS149" s="18"/>
    </row>
    <row r="150" spans="1:45" ht="17.25" customHeight="1" x14ac:dyDescent="0.15">
      <c r="A150" s="12">
        <v>73</v>
      </c>
      <c r="B150" s="13" t="s">
        <v>4507</v>
      </c>
      <c r="C150" s="267" t="s">
        <v>4477</v>
      </c>
      <c r="D150" s="836"/>
      <c r="E150" s="837"/>
      <c r="F150" s="837"/>
      <c r="G150" s="838"/>
      <c r="H150" s="836"/>
      <c r="I150" s="837"/>
      <c r="J150" s="837"/>
      <c r="K150" s="838"/>
      <c r="L150" s="836"/>
      <c r="M150" s="837"/>
      <c r="N150" s="837"/>
      <c r="O150" s="837"/>
      <c r="P150" s="837"/>
      <c r="Q150" s="837"/>
      <c r="R150" s="837"/>
      <c r="S150" s="838"/>
      <c r="T150" s="186" t="s">
        <v>211</v>
      </c>
      <c r="U150" s="186"/>
      <c r="V150" s="32"/>
      <c r="W150" s="202"/>
      <c r="X150" s="202"/>
      <c r="Y150" s="202"/>
      <c r="Z150" s="202"/>
      <c r="AA150" s="202"/>
      <c r="AB150" s="202"/>
      <c r="AC150" s="202"/>
      <c r="AD150" s="902">
        <f t="shared" si="15"/>
        <v>154</v>
      </c>
      <c r="AE150" s="902"/>
      <c r="AF150" s="902"/>
      <c r="AG150" s="656"/>
      <c r="AH150" s="186" t="s">
        <v>1392</v>
      </c>
      <c r="AI150" s="186"/>
      <c r="AJ150" s="436"/>
      <c r="AK150" s="437"/>
      <c r="AL150" s="209"/>
      <c r="AM150" s="23"/>
      <c r="AN150" s="391"/>
      <c r="AO150" s="388"/>
      <c r="AP150" s="610"/>
      <c r="AQ150" s="340">
        <f t="shared" si="16"/>
        <v>-5</v>
      </c>
      <c r="AR150" s="522"/>
      <c r="AS150" s="18"/>
    </row>
    <row r="151" spans="1:45" ht="17.25" customHeight="1" x14ac:dyDescent="0.15">
      <c r="A151" s="12">
        <v>73</v>
      </c>
      <c r="B151" s="13" t="s">
        <v>4495</v>
      </c>
      <c r="C151" s="267" t="s">
        <v>4478</v>
      </c>
      <c r="D151" s="836"/>
      <c r="E151" s="837"/>
      <c r="F151" s="837"/>
      <c r="G151" s="838"/>
      <c r="H151" s="836"/>
      <c r="I151" s="837"/>
      <c r="J151" s="837"/>
      <c r="K151" s="838"/>
      <c r="L151" s="836"/>
      <c r="M151" s="837"/>
      <c r="N151" s="837"/>
      <c r="O151" s="837"/>
      <c r="P151" s="837"/>
      <c r="Q151" s="837"/>
      <c r="R151" s="837"/>
      <c r="S151" s="838"/>
      <c r="T151" s="186" t="s">
        <v>212</v>
      </c>
      <c r="U151" s="186"/>
      <c r="V151" s="32"/>
      <c r="W151" s="202"/>
      <c r="X151" s="202"/>
      <c r="Y151" s="202"/>
      <c r="Z151" s="202"/>
      <c r="AA151" s="202"/>
      <c r="AB151" s="202"/>
      <c r="AC151" s="202"/>
      <c r="AD151" s="902">
        <f t="shared" si="15"/>
        <v>224</v>
      </c>
      <c r="AE151" s="902"/>
      <c r="AF151" s="902"/>
      <c r="AG151" s="656"/>
      <c r="AH151" s="186" t="s">
        <v>1392</v>
      </c>
      <c r="AI151" s="186"/>
      <c r="AJ151" s="436"/>
      <c r="AK151" s="437"/>
      <c r="AL151" s="209"/>
      <c r="AM151" s="23"/>
      <c r="AN151" s="391"/>
      <c r="AO151" s="388"/>
      <c r="AP151" s="610"/>
      <c r="AQ151" s="340">
        <f t="shared" si="16"/>
        <v>-7</v>
      </c>
      <c r="AR151" s="522"/>
      <c r="AS151" s="18"/>
    </row>
    <row r="152" spans="1:45" ht="17.25" customHeight="1" x14ac:dyDescent="0.15">
      <c r="A152" s="12">
        <v>73</v>
      </c>
      <c r="B152" s="13" t="s">
        <v>4497</v>
      </c>
      <c r="C152" s="267" t="s">
        <v>4479</v>
      </c>
      <c r="D152" s="23"/>
      <c r="E152" s="9"/>
      <c r="F152" s="9"/>
      <c r="G152" s="19"/>
      <c r="H152" s="23"/>
      <c r="I152" s="9"/>
      <c r="J152" s="9"/>
      <c r="K152" s="19"/>
      <c r="L152" s="23"/>
      <c r="M152" s="9"/>
      <c r="N152" s="9"/>
      <c r="O152" s="9"/>
      <c r="P152" s="9"/>
      <c r="Q152" s="9"/>
      <c r="R152" s="9"/>
      <c r="S152" s="19"/>
      <c r="T152" s="186" t="s">
        <v>213</v>
      </c>
      <c r="U152" s="186"/>
      <c r="V152" s="32"/>
      <c r="W152" s="202"/>
      <c r="X152" s="202"/>
      <c r="Y152" s="202"/>
      <c r="Z152" s="202"/>
      <c r="AA152" s="202"/>
      <c r="AB152" s="202"/>
      <c r="AC152" s="202"/>
      <c r="AD152" s="902">
        <f t="shared" si="15"/>
        <v>247</v>
      </c>
      <c r="AE152" s="902"/>
      <c r="AF152" s="902"/>
      <c r="AG152" s="656"/>
      <c r="AH152" s="186" t="s">
        <v>1392</v>
      </c>
      <c r="AI152" s="186"/>
      <c r="AJ152" s="436"/>
      <c r="AK152" s="437"/>
      <c r="AL152" s="209"/>
      <c r="AM152" s="23"/>
      <c r="AN152" s="391"/>
      <c r="AO152" s="388"/>
      <c r="AP152" s="610"/>
      <c r="AQ152" s="340">
        <f t="shared" si="16"/>
        <v>-8</v>
      </c>
      <c r="AR152" s="522"/>
      <c r="AS152" s="18"/>
    </row>
    <row r="153" spans="1:45" ht="17.25" customHeight="1" x14ac:dyDescent="0.15">
      <c r="A153" s="12">
        <v>73</v>
      </c>
      <c r="B153" s="13" t="s">
        <v>4499</v>
      </c>
      <c r="C153" s="267" t="s">
        <v>4480</v>
      </c>
      <c r="D153" s="23"/>
      <c r="E153" s="9"/>
      <c r="F153" s="9"/>
      <c r="G153" s="19"/>
      <c r="H153" s="23"/>
      <c r="I153" s="9"/>
      <c r="J153" s="9"/>
      <c r="K153" s="19"/>
      <c r="L153" s="183"/>
      <c r="M153" s="184"/>
      <c r="N153" s="184"/>
      <c r="O153" s="184"/>
      <c r="P153" s="184"/>
      <c r="Q153" s="184"/>
      <c r="R153" s="184"/>
      <c r="S153" s="21"/>
      <c r="T153" s="186" t="s">
        <v>214</v>
      </c>
      <c r="U153" s="186"/>
      <c r="V153" s="32"/>
      <c r="W153" s="202"/>
      <c r="X153" s="202"/>
      <c r="Y153" s="202"/>
      <c r="Z153" s="202"/>
      <c r="AA153" s="202"/>
      <c r="AB153" s="202"/>
      <c r="AC153" s="202"/>
      <c r="AD153" s="902">
        <f t="shared" si="15"/>
        <v>272</v>
      </c>
      <c r="AE153" s="902"/>
      <c r="AF153" s="902"/>
      <c r="AG153" s="656"/>
      <c r="AH153" s="186" t="s">
        <v>1392</v>
      </c>
      <c r="AI153" s="186"/>
      <c r="AJ153" s="436"/>
      <c r="AK153" s="437"/>
      <c r="AL153" s="209"/>
      <c r="AM153" s="23"/>
      <c r="AN153" s="391"/>
      <c r="AO153" s="388"/>
      <c r="AP153" s="610"/>
      <c r="AQ153" s="340">
        <f t="shared" si="16"/>
        <v>-9</v>
      </c>
      <c r="AR153" s="522"/>
      <c r="AS153" s="18"/>
    </row>
    <row r="154" spans="1:45" ht="17.25" customHeight="1" x14ac:dyDescent="0.15">
      <c r="A154" s="12">
        <v>73</v>
      </c>
      <c r="B154" s="13" t="s">
        <v>4508</v>
      </c>
      <c r="C154" s="267" t="s">
        <v>4481</v>
      </c>
      <c r="D154" s="23"/>
      <c r="E154" s="9"/>
      <c r="F154" s="9"/>
      <c r="G154" s="19"/>
      <c r="H154" s="23"/>
      <c r="I154" s="9"/>
      <c r="J154" s="9"/>
      <c r="K154" s="19"/>
      <c r="L154" s="833" t="s">
        <v>1160</v>
      </c>
      <c r="M154" s="834"/>
      <c r="N154" s="834"/>
      <c r="O154" s="834"/>
      <c r="P154" s="834"/>
      <c r="Q154" s="834"/>
      <c r="R154" s="834"/>
      <c r="S154" s="835"/>
      <c r="T154" s="186" t="s">
        <v>210</v>
      </c>
      <c r="U154" s="186"/>
      <c r="V154" s="32"/>
      <c r="W154" s="202"/>
      <c r="X154" s="202"/>
      <c r="Y154" s="202"/>
      <c r="Z154" s="202"/>
      <c r="AA154" s="202"/>
      <c r="AB154" s="202"/>
      <c r="AC154" s="202"/>
      <c r="AD154" s="902">
        <f t="shared" si="15"/>
        <v>94</v>
      </c>
      <c r="AE154" s="902"/>
      <c r="AF154" s="902"/>
      <c r="AG154" s="656"/>
      <c r="AH154" s="186" t="s">
        <v>1392</v>
      </c>
      <c r="AI154" s="186"/>
      <c r="AJ154" s="436"/>
      <c r="AK154" s="437"/>
      <c r="AL154" s="209"/>
      <c r="AM154" s="23"/>
      <c r="AN154" s="391"/>
      <c r="AO154" s="388"/>
      <c r="AP154" s="610"/>
      <c r="AQ154" s="340">
        <f t="shared" si="16"/>
        <v>-3</v>
      </c>
      <c r="AR154" s="522">
        <f>-ROUND(AD149/$AN$142,0)</f>
        <v>-3</v>
      </c>
      <c r="AS154" s="18"/>
    </row>
    <row r="155" spans="1:45" ht="17.25" customHeight="1" x14ac:dyDescent="0.15">
      <c r="A155" s="12">
        <v>73</v>
      </c>
      <c r="B155" s="13" t="s">
        <v>4509</v>
      </c>
      <c r="C155" s="267" t="s">
        <v>4482</v>
      </c>
      <c r="D155" s="23"/>
      <c r="E155" s="9"/>
      <c r="F155" s="9"/>
      <c r="G155" s="19"/>
      <c r="H155" s="23"/>
      <c r="I155" s="9"/>
      <c r="J155" s="9"/>
      <c r="K155" s="19"/>
      <c r="L155" s="836"/>
      <c r="M155" s="837"/>
      <c r="N155" s="837"/>
      <c r="O155" s="837"/>
      <c r="P155" s="837"/>
      <c r="Q155" s="837"/>
      <c r="R155" s="837"/>
      <c r="S155" s="838"/>
      <c r="T155" s="186" t="s">
        <v>211</v>
      </c>
      <c r="U155" s="186"/>
      <c r="V155" s="32"/>
      <c r="W155" s="202"/>
      <c r="X155" s="202"/>
      <c r="Y155" s="202"/>
      <c r="Z155" s="202"/>
      <c r="AA155" s="202"/>
      <c r="AB155" s="202"/>
      <c r="AC155" s="202"/>
      <c r="AD155" s="902">
        <f t="shared" si="15"/>
        <v>138</v>
      </c>
      <c r="AE155" s="902"/>
      <c r="AF155" s="902"/>
      <c r="AG155" s="656"/>
      <c r="AH155" s="186" t="s">
        <v>1392</v>
      </c>
      <c r="AI155" s="186"/>
      <c r="AJ155" s="436"/>
      <c r="AK155" s="437"/>
      <c r="AL155" s="209"/>
      <c r="AM155" s="23"/>
      <c r="AN155" s="391"/>
      <c r="AO155" s="388"/>
      <c r="AP155" s="610"/>
      <c r="AQ155" s="340">
        <f t="shared" si="16"/>
        <v>-5</v>
      </c>
      <c r="AR155" s="522">
        <f>-ROUND(AD150/$AN$142,0)</f>
        <v>-5</v>
      </c>
      <c r="AS155" s="18"/>
    </row>
    <row r="156" spans="1:45" ht="17.25" customHeight="1" x14ac:dyDescent="0.15">
      <c r="A156" s="12">
        <v>73</v>
      </c>
      <c r="B156" s="13" t="s">
        <v>4510</v>
      </c>
      <c r="C156" s="267" t="s">
        <v>4483</v>
      </c>
      <c r="D156" s="23"/>
      <c r="E156" s="9"/>
      <c r="F156" s="9"/>
      <c r="G156" s="19"/>
      <c r="H156" s="23"/>
      <c r="I156" s="9"/>
      <c r="J156" s="9"/>
      <c r="K156" s="19"/>
      <c r="L156" s="836"/>
      <c r="M156" s="837"/>
      <c r="N156" s="837"/>
      <c r="O156" s="837"/>
      <c r="P156" s="837"/>
      <c r="Q156" s="837"/>
      <c r="R156" s="837"/>
      <c r="S156" s="838"/>
      <c r="T156" s="186" t="s">
        <v>212</v>
      </c>
      <c r="U156" s="186"/>
      <c r="V156" s="32"/>
      <c r="W156" s="202"/>
      <c r="X156" s="202"/>
      <c r="Y156" s="202"/>
      <c r="Z156" s="202"/>
      <c r="AA156" s="202"/>
      <c r="AB156" s="202"/>
      <c r="AC156" s="202"/>
      <c r="AD156" s="902">
        <f t="shared" si="15"/>
        <v>201</v>
      </c>
      <c r="AE156" s="902"/>
      <c r="AF156" s="902"/>
      <c r="AG156" s="656"/>
      <c r="AH156" s="186" t="s">
        <v>1392</v>
      </c>
      <c r="AI156" s="186"/>
      <c r="AJ156" s="436"/>
      <c r="AK156" s="437"/>
      <c r="AL156" s="209"/>
      <c r="AM156" s="23"/>
      <c r="AN156" s="391"/>
      <c r="AO156" s="388"/>
      <c r="AP156" s="610"/>
      <c r="AQ156" s="340">
        <f t="shared" si="16"/>
        <v>-7</v>
      </c>
      <c r="AR156" s="522">
        <f>-ROUND(AD151/$AN$142,0)</f>
        <v>-7</v>
      </c>
      <c r="AS156" s="18"/>
    </row>
    <row r="157" spans="1:45" ht="17.25" customHeight="1" x14ac:dyDescent="0.15">
      <c r="A157" s="12">
        <v>73</v>
      </c>
      <c r="B157" s="13" t="s">
        <v>4511</v>
      </c>
      <c r="C157" s="267" t="s">
        <v>4484</v>
      </c>
      <c r="D157" s="23"/>
      <c r="E157" s="9"/>
      <c r="F157" s="9"/>
      <c r="G157" s="19"/>
      <c r="H157" s="23"/>
      <c r="I157" s="9"/>
      <c r="J157" s="9"/>
      <c r="K157" s="19"/>
      <c r="L157" s="23"/>
      <c r="M157" s="9"/>
      <c r="N157" s="9"/>
      <c r="O157" s="9"/>
      <c r="P157" s="9"/>
      <c r="Q157" s="9"/>
      <c r="R157" s="9"/>
      <c r="S157" s="19"/>
      <c r="T157" s="186" t="s">
        <v>213</v>
      </c>
      <c r="U157" s="186"/>
      <c r="V157" s="32"/>
      <c r="W157" s="202"/>
      <c r="X157" s="202"/>
      <c r="Y157" s="202"/>
      <c r="Z157" s="202"/>
      <c r="AA157" s="202"/>
      <c r="AB157" s="202"/>
      <c r="AC157" s="202"/>
      <c r="AD157" s="902">
        <f t="shared" si="15"/>
        <v>222</v>
      </c>
      <c r="AE157" s="902"/>
      <c r="AF157" s="902"/>
      <c r="AG157" s="656"/>
      <c r="AH157" s="186" t="s">
        <v>1392</v>
      </c>
      <c r="AI157" s="186"/>
      <c r="AJ157" s="436"/>
      <c r="AK157" s="437"/>
      <c r="AL157" s="209"/>
      <c r="AM157" s="23"/>
      <c r="AN157" s="391"/>
      <c r="AO157" s="388"/>
      <c r="AP157" s="610"/>
      <c r="AQ157" s="340">
        <f t="shared" si="16"/>
        <v>-7</v>
      </c>
      <c r="AR157" s="522">
        <f>-ROUND(AD152/$AN$142,0)</f>
        <v>-8</v>
      </c>
      <c r="AS157" s="18"/>
    </row>
    <row r="158" spans="1:45" ht="17.25" customHeight="1" x14ac:dyDescent="0.15">
      <c r="A158" s="12">
        <v>73</v>
      </c>
      <c r="B158" s="13" t="s">
        <v>4512</v>
      </c>
      <c r="C158" s="267" t="s">
        <v>4485</v>
      </c>
      <c r="D158" s="183"/>
      <c r="E158" s="184"/>
      <c r="F158" s="184"/>
      <c r="G158" s="21"/>
      <c r="H158" s="183"/>
      <c r="I158" s="184"/>
      <c r="J158" s="184"/>
      <c r="K158" s="21"/>
      <c r="L158" s="183"/>
      <c r="M158" s="184"/>
      <c r="N158" s="184"/>
      <c r="O158" s="184"/>
      <c r="P158" s="184"/>
      <c r="Q158" s="184"/>
      <c r="R158" s="184"/>
      <c r="S158" s="21"/>
      <c r="T158" s="186" t="s">
        <v>214</v>
      </c>
      <c r="U158" s="186"/>
      <c r="V158" s="32"/>
      <c r="W158" s="202"/>
      <c r="X158" s="202"/>
      <c r="Y158" s="202"/>
      <c r="Z158" s="202"/>
      <c r="AA158" s="202"/>
      <c r="AB158" s="202"/>
      <c r="AC158" s="202"/>
      <c r="AD158" s="902">
        <f t="shared" si="15"/>
        <v>245</v>
      </c>
      <c r="AE158" s="902"/>
      <c r="AF158" s="902"/>
      <c r="AG158" s="656"/>
      <c r="AH158" s="186" t="s">
        <v>1392</v>
      </c>
      <c r="AI158" s="186"/>
      <c r="AJ158" s="436"/>
      <c r="AK158" s="437"/>
      <c r="AL158" s="209"/>
      <c r="AM158" s="23"/>
      <c r="AN158" s="391"/>
      <c r="AO158" s="388"/>
      <c r="AP158" s="610"/>
      <c r="AQ158" s="340">
        <f t="shared" si="16"/>
        <v>-8</v>
      </c>
      <c r="AR158" s="522">
        <f>-ROUND(AD153/$AN$142,0)</f>
        <v>-9</v>
      </c>
      <c r="AS158" s="18"/>
    </row>
    <row r="159" spans="1:45" ht="17.25" customHeight="1" x14ac:dyDescent="0.15">
      <c r="A159" s="12">
        <v>73</v>
      </c>
      <c r="B159" s="13" t="s">
        <v>3479</v>
      </c>
      <c r="C159" s="267" t="s">
        <v>4238</v>
      </c>
      <c r="D159" s="833" t="s">
        <v>2948</v>
      </c>
      <c r="E159" s="834"/>
      <c r="F159" s="834"/>
      <c r="G159" s="835"/>
      <c r="H159" s="833" t="s">
        <v>2717</v>
      </c>
      <c r="I159" s="834"/>
      <c r="J159" s="834"/>
      <c r="K159" s="835"/>
      <c r="L159" s="833" t="s">
        <v>1159</v>
      </c>
      <c r="M159" s="834"/>
      <c r="N159" s="834"/>
      <c r="O159" s="834"/>
      <c r="P159" s="834"/>
      <c r="Q159" s="834"/>
      <c r="R159" s="834"/>
      <c r="S159" s="835"/>
      <c r="T159" s="186" t="s">
        <v>210</v>
      </c>
      <c r="U159" s="186"/>
      <c r="V159" s="32"/>
      <c r="W159" s="202"/>
      <c r="X159" s="202"/>
      <c r="Y159" s="202"/>
      <c r="Z159" s="202"/>
      <c r="AA159" s="202"/>
      <c r="AB159" s="202"/>
      <c r="AC159" s="202"/>
      <c r="AD159" s="902">
        <f t="shared" si="15"/>
        <v>105</v>
      </c>
      <c r="AE159" s="902"/>
      <c r="AF159" s="902"/>
      <c r="AG159" s="656"/>
      <c r="AH159" s="186" t="s">
        <v>1392</v>
      </c>
      <c r="AI159" s="186"/>
      <c r="AJ159" s="436"/>
      <c r="AK159" s="437"/>
      <c r="AL159" s="209"/>
      <c r="AM159" s="23"/>
      <c r="AN159" s="391"/>
      <c r="AO159" s="388"/>
      <c r="AP159" s="610"/>
      <c r="AQ159" s="340">
        <f t="shared" ref="AQ159:AQ178" si="17">-ROUND(AD159/$AN$142,0)</f>
        <v>-3</v>
      </c>
      <c r="AR159" s="522"/>
      <c r="AS159" s="18"/>
    </row>
    <row r="160" spans="1:45" ht="17.25" customHeight="1" x14ac:dyDescent="0.15">
      <c r="A160" s="12">
        <v>73</v>
      </c>
      <c r="B160" s="13" t="s">
        <v>3480</v>
      </c>
      <c r="C160" s="267" t="s">
        <v>4239</v>
      </c>
      <c r="D160" s="836"/>
      <c r="E160" s="837"/>
      <c r="F160" s="837"/>
      <c r="G160" s="838"/>
      <c r="H160" s="836"/>
      <c r="I160" s="837"/>
      <c r="J160" s="837"/>
      <c r="K160" s="838"/>
      <c r="L160" s="836"/>
      <c r="M160" s="837"/>
      <c r="N160" s="837"/>
      <c r="O160" s="837"/>
      <c r="P160" s="837"/>
      <c r="Q160" s="837"/>
      <c r="R160" s="837"/>
      <c r="S160" s="838"/>
      <c r="T160" s="186" t="s">
        <v>211</v>
      </c>
      <c r="U160" s="186"/>
      <c r="V160" s="32"/>
      <c r="W160" s="202"/>
      <c r="X160" s="202"/>
      <c r="Y160" s="202"/>
      <c r="Z160" s="202"/>
      <c r="AA160" s="202"/>
      <c r="AB160" s="202"/>
      <c r="AC160" s="202"/>
      <c r="AD160" s="902">
        <f t="shared" si="15"/>
        <v>154</v>
      </c>
      <c r="AE160" s="902"/>
      <c r="AF160" s="902"/>
      <c r="AG160" s="656"/>
      <c r="AH160" s="186" t="s">
        <v>1392</v>
      </c>
      <c r="AI160" s="186"/>
      <c r="AJ160" s="436"/>
      <c r="AK160" s="437"/>
      <c r="AL160" s="209"/>
      <c r="AM160" s="23"/>
      <c r="AN160" s="391"/>
      <c r="AO160" s="388"/>
      <c r="AP160" s="610"/>
      <c r="AQ160" s="340">
        <f t="shared" si="17"/>
        <v>-5</v>
      </c>
      <c r="AR160" s="522"/>
      <c r="AS160" s="18"/>
    </row>
    <row r="161" spans="1:45" ht="17.25" customHeight="1" x14ac:dyDescent="0.15">
      <c r="A161" s="12">
        <v>73</v>
      </c>
      <c r="B161" s="13" t="s">
        <v>3391</v>
      </c>
      <c r="C161" s="267" t="s">
        <v>4240</v>
      </c>
      <c r="D161" s="836"/>
      <c r="E161" s="837"/>
      <c r="F161" s="837"/>
      <c r="G161" s="838"/>
      <c r="H161" s="836"/>
      <c r="I161" s="837"/>
      <c r="J161" s="837"/>
      <c r="K161" s="838"/>
      <c r="L161" s="836"/>
      <c r="M161" s="837"/>
      <c r="N161" s="837"/>
      <c r="O161" s="837"/>
      <c r="P161" s="837"/>
      <c r="Q161" s="837"/>
      <c r="R161" s="837"/>
      <c r="S161" s="838"/>
      <c r="T161" s="186" t="s">
        <v>212</v>
      </c>
      <c r="U161" s="186"/>
      <c r="V161" s="32"/>
      <c r="W161" s="202"/>
      <c r="X161" s="202"/>
      <c r="Y161" s="202"/>
      <c r="Z161" s="202"/>
      <c r="AA161" s="202"/>
      <c r="AB161" s="202"/>
      <c r="AC161" s="202"/>
      <c r="AD161" s="902">
        <f t="shared" si="15"/>
        <v>224</v>
      </c>
      <c r="AE161" s="902"/>
      <c r="AF161" s="902"/>
      <c r="AG161" s="656"/>
      <c r="AH161" s="186" t="s">
        <v>1392</v>
      </c>
      <c r="AI161" s="186"/>
      <c r="AJ161" s="436"/>
      <c r="AK161" s="437"/>
      <c r="AL161" s="209"/>
      <c r="AM161" s="23"/>
      <c r="AN161" s="391"/>
      <c r="AO161" s="388"/>
      <c r="AP161" s="610"/>
      <c r="AQ161" s="340">
        <f t="shared" si="17"/>
        <v>-7</v>
      </c>
      <c r="AR161" s="522"/>
      <c r="AS161" s="18"/>
    </row>
    <row r="162" spans="1:45" ht="17.25" customHeight="1" x14ac:dyDescent="0.15">
      <c r="A162" s="12">
        <v>73</v>
      </c>
      <c r="B162" s="13" t="s">
        <v>3393</v>
      </c>
      <c r="C162" s="267" t="s">
        <v>4241</v>
      </c>
      <c r="D162" s="23"/>
      <c r="E162" s="9"/>
      <c r="F162" s="9"/>
      <c r="G162" s="19"/>
      <c r="H162" s="23"/>
      <c r="I162" s="9"/>
      <c r="J162" s="9"/>
      <c r="K162" s="19"/>
      <c r="L162" s="23"/>
      <c r="M162" s="9"/>
      <c r="N162" s="9"/>
      <c r="O162" s="9"/>
      <c r="P162" s="9"/>
      <c r="Q162" s="9"/>
      <c r="R162" s="9"/>
      <c r="S162" s="19"/>
      <c r="T162" s="186" t="s">
        <v>213</v>
      </c>
      <c r="U162" s="186"/>
      <c r="V162" s="32"/>
      <c r="W162" s="202"/>
      <c r="X162" s="202"/>
      <c r="Y162" s="202"/>
      <c r="Z162" s="202"/>
      <c r="AA162" s="202"/>
      <c r="AB162" s="202"/>
      <c r="AC162" s="202"/>
      <c r="AD162" s="902">
        <f t="shared" si="15"/>
        <v>247</v>
      </c>
      <c r="AE162" s="902"/>
      <c r="AF162" s="902"/>
      <c r="AG162" s="656"/>
      <c r="AH162" s="186" t="s">
        <v>1392</v>
      </c>
      <c r="AI162" s="186"/>
      <c r="AJ162" s="436"/>
      <c r="AK162" s="437"/>
      <c r="AL162" s="209"/>
      <c r="AM162" s="23"/>
      <c r="AN162" s="391"/>
      <c r="AO162" s="388"/>
      <c r="AP162" s="610"/>
      <c r="AQ162" s="340">
        <f t="shared" si="17"/>
        <v>-8</v>
      </c>
      <c r="AR162" s="522"/>
      <c r="AS162" s="18"/>
    </row>
    <row r="163" spans="1:45" ht="17.25" customHeight="1" x14ac:dyDescent="0.15">
      <c r="A163" s="12">
        <v>73</v>
      </c>
      <c r="B163" s="13" t="s">
        <v>3395</v>
      </c>
      <c r="C163" s="267" t="s">
        <v>4242</v>
      </c>
      <c r="D163" s="23"/>
      <c r="E163" s="9"/>
      <c r="F163" s="9"/>
      <c r="G163" s="19"/>
      <c r="H163" s="23"/>
      <c r="I163" s="9"/>
      <c r="J163" s="9"/>
      <c r="K163" s="19"/>
      <c r="L163" s="183"/>
      <c r="M163" s="184"/>
      <c r="N163" s="184"/>
      <c r="O163" s="184"/>
      <c r="P163" s="184"/>
      <c r="Q163" s="184"/>
      <c r="R163" s="184"/>
      <c r="S163" s="21"/>
      <c r="T163" s="186" t="s">
        <v>214</v>
      </c>
      <c r="U163" s="186"/>
      <c r="V163" s="32"/>
      <c r="W163" s="202"/>
      <c r="X163" s="202"/>
      <c r="Y163" s="202"/>
      <c r="Z163" s="202"/>
      <c r="AA163" s="202"/>
      <c r="AB163" s="202"/>
      <c r="AC163" s="202"/>
      <c r="AD163" s="902">
        <f t="shared" si="15"/>
        <v>272</v>
      </c>
      <c r="AE163" s="902"/>
      <c r="AF163" s="902"/>
      <c r="AG163" s="656"/>
      <c r="AH163" s="186" t="s">
        <v>1392</v>
      </c>
      <c r="AI163" s="186"/>
      <c r="AJ163" s="436"/>
      <c r="AK163" s="437"/>
      <c r="AL163" s="209"/>
      <c r="AM163" s="23"/>
      <c r="AN163" s="391"/>
      <c r="AO163" s="388"/>
      <c r="AP163" s="610"/>
      <c r="AQ163" s="340">
        <f t="shared" si="17"/>
        <v>-9</v>
      </c>
      <c r="AR163" s="522"/>
      <c r="AS163" s="18"/>
    </row>
    <row r="164" spans="1:45" ht="17.25" customHeight="1" x14ac:dyDescent="0.15">
      <c r="A164" s="12">
        <v>73</v>
      </c>
      <c r="B164" s="13" t="s">
        <v>3397</v>
      </c>
      <c r="C164" s="267" t="s">
        <v>4243</v>
      </c>
      <c r="D164" s="23"/>
      <c r="E164" s="9"/>
      <c r="F164" s="9"/>
      <c r="G164" s="19"/>
      <c r="H164" s="23"/>
      <c r="I164" s="9"/>
      <c r="J164" s="9"/>
      <c r="K164" s="19"/>
      <c r="L164" s="833" t="s">
        <v>1160</v>
      </c>
      <c r="M164" s="834"/>
      <c r="N164" s="834"/>
      <c r="O164" s="834"/>
      <c r="P164" s="834"/>
      <c r="Q164" s="834"/>
      <c r="R164" s="834"/>
      <c r="S164" s="835"/>
      <c r="T164" s="186" t="s">
        <v>210</v>
      </c>
      <c r="U164" s="186"/>
      <c r="V164" s="32"/>
      <c r="W164" s="202"/>
      <c r="X164" s="202"/>
      <c r="Y164" s="202"/>
      <c r="Z164" s="202"/>
      <c r="AA164" s="202"/>
      <c r="AB164" s="202"/>
      <c r="AC164" s="202"/>
      <c r="AD164" s="902">
        <f t="shared" si="15"/>
        <v>94</v>
      </c>
      <c r="AE164" s="902"/>
      <c r="AF164" s="902"/>
      <c r="AG164" s="656"/>
      <c r="AH164" s="186" t="s">
        <v>1392</v>
      </c>
      <c r="AI164" s="186"/>
      <c r="AJ164" s="436"/>
      <c r="AK164" s="437"/>
      <c r="AL164" s="209"/>
      <c r="AM164" s="23"/>
      <c r="AN164" s="391"/>
      <c r="AO164" s="388"/>
      <c r="AP164" s="610"/>
      <c r="AQ164" s="340">
        <f t="shared" si="17"/>
        <v>-3</v>
      </c>
      <c r="AR164" s="522">
        <f>-ROUND(AD159/$AN$142,0)</f>
        <v>-3</v>
      </c>
      <c r="AS164" s="18"/>
    </row>
    <row r="165" spans="1:45" ht="17.25" customHeight="1" x14ac:dyDescent="0.15">
      <c r="A165" s="12">
        <v>73</v>
      </c>
      <c r="B165" s="13" t="s">
        <v>3399</v>
      </c>
      <c r="C165" s="267" t="s">
        <v>4244</v>
      </c>
      <c r="D165" s="23"/>
      <c r="E165" s="9"/>
      <c r="F165" s="9"/>
      <c r="G165" s="19"/>
      <c r="H165" s="23"/>
      <c r="I165" s="9"/>
      <c r="J165" s="9"/>
      <c r="K165" s="19"/>
      <c r="L165" s="836"/>
      <c r="M165" s="837"/>
      <c r="N165" s="837"/>
      <c r="O165" s="837"/>
      <c r="P165" s="837"/>
      <c r="Q165" s="837"/>
      <c r="R165" s="837"/>
      <c r="S165" s="838"/>
      <c r="T165" s="186" t="s">
        <v>211</v>
      </c>
      <c r="U165" s="186"/>
      <c r="V165" s="32"/>
      <c r="W165" s="202"/>
      <c r="X165" s="202"/>
      <c r="Y165" s="202"/>
      <c r="Z165" s="202"/>
      <c r="AA165" s="202"/>
      <c r="AB165" s="202"/>
      <c r="AC165" s="202"/>
      <c r="AD165" s="902">
        <f t="shared" si="15"/>
        <v>138</v>
      </c>
      <c r="AE165" s="902"/>
      <c r="AF165" s="902"/>
      <c r="AG165" s="656"/>
      <c r="AH165" s="186" t="s">
        <v>1392</v>
      </c>
      <c r="AI165" s="186"/>
      <c r="AJ165" s="436"/>
      <c r="AK165" s="437"/>
      <c r="AL165" s="209"/>
      <c r="AM165" s="23"/>
      <c r="AN165" s="391"/>
      <c r="AO165" s="388"/>
      <c r="AP165" s="610"/>
      <c r="AQ165" s="340">
        <f t="shared" si="17"/>
        <v>-5</v>
      </c>
      <c r="AR165" s="522">
        <f>-ROUND(AD160/$AN$142,0)</f>
        <v>-5</v>
      </c>
      <c r="AS165" s="18"/>
    </row>
    <row r="166" spans="1:45" ht="17.25" customHeight="1" x14ac:dyDescent="0.15">
      <c r="A166" s="12">
        <v>73</v>
      </c>
      <c r="B166" s="13" t="s">
        <v>3401</v>
      </c>
      <c r="C166" s="267" t="s">
        <v>4245</v>
      </c>
      <c r="D166" s="23"/>
      <c r="E166" s="9"/>
      <c r="F166" s="9"/>
      <c r="G166" s="19"/>
      <c r="H166" s="23"/>
      <c r="I166" s="9"/>
      <c r="J166" s="9"/>
      <c r="K166" s="19"/>
      <c r="L166" s="836"/>
      <c r="M166" s="837"/>
      <c r="N166" s="837"/>
      <c r="O166" s="837"/>
      <c r="P166" s="837"/>
      <c r="Q166" s="837"/>
      <c r="R166" s="837"/>
      <c r="S166" s="838"/>
      <c r="T166" s="186" t="s">
        <v>212</v>
      </c>
      <c r="U166" s="186"/>
      <c r="V166" s="32"/>
      <c r="W166" s="202"/>
      <c r="X166" s="202"/>
      <c r="Y166" s="202"/>
      <c r="Z166" s="202"/>
      <c r="AA166" s="202"/>
      <c r="AB166" s="202"/>
      <c r="AC166" s="202"/>
      <c r="AD166" s="902">
        <f t="shared" si="15"/>
        <v>201</v>
      </c>
      <c r="AE166" s="902"/>
      <c r="AF166" s="902"/>
      <c r="AG166" s="656"/>
      <c r="AH166" s="186" t="s">
        <v>1392</v>
      </c>
      <c r="AI166" s="186"/>
      <c r="AJ166" s="436"/>
      <c r="AK166" s="437"/>
      <c r="AL166" s="209"/>
      <c r="AM166" s="23"/>
      <c r="AN166" s="391"/>
      <c r="AO166" s="388"/>
      <c r="AP166" s="610"/>
      <c r="AQ166" s="340">
        <f t="shared" si="17"/>
        <v>-7</v>
      </c>
      <c r="AR166" s="522">
        <f>-ROUND(AD161/$AN$142,0)</f>
        <v>-7</v>
      </c>
      <c r="AS166" s="18"/>
    </row>
    <row r="167" spans="1:45" ht="17.25" customHeight="1" x14ac:dyDescent="0.15">
      <c r="A167" s="12">
        <v>73</v>
      </c>
      <c r="B167" s="13" t="s">
        <v>3403</v>
      </c>
      <c r="C167" s="267" t="s">
        <v>4246</v>
      </c>
      <c r="D167" s="23"/>
      <c r="E167" s="9"/>
      <c r="F167" s="9"/>
      <c r="G167" s="19"/>
      <c r="H167" s="23"/>
      <c r="I167" s="9"/>
      <c r="J167" s="9"/>
      <c r="K167" s="19"/>
      <c r="L167" s="23"/>
      <c r="M167" s="9"/>
      <c r="N167" s="9"/>
      <c r="O167" s="9"/>
      <c r="P167" s="9"/>
      <c r="Q167" s="9"/>
      <c r="R167" s="9"/>
      <c r="S167" s="19"/>
      <c r="T167" s="186" t="s">
        <v>213</v>
      </c>
      <c r="U167" s="186"/>
      <c r="V167" s="32"/>
      <c r="W167" s="202"/>
      <c r="X167" s="202"/>
      <c r="Y167" s="202"/>
      <c r="Z167" s="202"/>
      <c r="AA167" s="202"/>
      <c r="AB167" s="202"/>
      <c r="AC167" s="202"/>
      <c r="AD167" s="902">
        <f t="shared" si="15"/>
        <v>222</v>
      </c>
      <c r="AE167" s="902"/>
      <c r="AF167" s="902"/>
      <c r="AG167" s="656"/>
      <c r="AH167" s="186" t="s">
        <v>1392</v>
      </c>
      <c r="AI167" s="186"/>
      <c r="AJ167" s="436"/>
      <c r="AK167" s="437"/>
      <c r="AL167" s="209"/>
      <c r="AM167" s="23"/>
      <c r="AN167" s="391"/>
      <c r="AO167" s="388"/>
      <c r="AP167" s="610"/>
      <c r="AQ167" s="340">
        <f t="shared" si="17"/>
        <v>-7</v>
      </c>
      <c r="AR167" s="522">
        <f>-ROUND(AD162/$AN$142,0)</f>
        <v>-8</v>
      </c>
      <c r="AS167" s="18"/>
    </row>
    <row r="168" spans="1:45" ht="17.25" customHeight="1" x14ac:dyDescent="0.15">
      <c r="A168" s="12">
        <v>73</v>
      </c>
      <c r="B168" s="13" t="s">
        <v>3405</v>
      </c>
      <c r="C168" s="267" t="s">
        <v>4247</v>
      </c>
      <c r="D168" s="183"/>
      <c r="E168" s="184"/>
      <c r="F168" s="184"/>
      <c r="G168" s="21"/>
      <c r="H168" s="183"/>
      <c r="I168" s="184"/>
      <c r="J168" s="184"/>
      <c r="K168" s="21"/>
      <c r="L168" s="183"/>
      <c r="M168" s="184"/>
      <c r="N168" s="184"/>
      <c r="O168" s="184"/>
      <c r="P168" s="184"/>
      <c r="Q168" s="184"/>
      <c r="R168" s="184"/>
      <c r="S168" s="21"/>
      <c r="T168" s="186" t="s">
        <v>214</v>
      </c>
      <c r="U168" s="186"/>
      <c r="V168" s="32"/>
      <c r="W168" s="202"/>
      <c r="X168" s="202"/>
      <c r="Y168" s="202"/>
      <c r="Z168" s="202"/>
      <c r="AA168" s="202"/>
      <c r="AB168" s="202"/>
      <c r="AC168" s="202"/>
      <c r="AD168" s="902">
        <f t="shared" si="15"/>
        <v>245</v>
      </c>
      <c r="AE168" s="902"/>
      <c r="AF168" s="902"/>
      <c r="AG168" s="656"/>
      <c r="AH168" s="186" t="s">
        <v>1392</v>
      </c>
      <c r="AI168" s="186"/>
      <c r="AJ168" s="436"/>
      <c r="AK168" s="437"/>
      <c r="AL168" s="209"/>
      <c r="AM168" s="23"/>
      <c r="AN168" s="391"/>
      <c r="AO168" s="388"/>
      <c r="AP168" s="610"/>
      <c r="AQ168" s="340">
        <f t="shared" si="17"/>
        <v>-8</v>
      </c>
      <c r="AR168" s="522">
        <f>-ROUND(AD163/$AN$142,0)</f>
        <v>-9</v>
      </c>
      <c r="AS168" s="18"/>
    </row>
    <row r="169" spans="1:45" ht="17.25" customHeight="1" x14ac:dyDescent="0.15">
      <c r="A169" s="12">
        <v>73</v>
      </c>
      <c r="B169" s="13" t="s">
        <v>3855</v>
      </c>
      <c r="C169" s="267" t="s">
        <v>4248</v>
      </c>
      <c r="D169" s="833" t="s">
        <v>3263</v>
      </c>
      <c r="E169" s="834"/>
      <c r="F169" s="834"/>
      <c r="G169" s="835"/>
      <c r="H169" s="833" t="s">
        <v>2717</v>
      </c>
      <c r="I169" s="834"/>
      <c r="J169" s="834"/>
      <c r="K169" s="835"/>
      <c r="L169" s="833" t="s">
        <v>1159</v>
      </c>
      <c r="M169" s="834"/>
      <c r="N169" s="834"/>
      <c r="O169" s="834"/>
      <c r="P169" s="834"/>
      <c r="Q169" s="834"/>
      <c r="R169" s="834"/>
      <c r="S169" s="835"/>
      <c r="T169" s="186" t="s">
        <v>210</v>
      </c>
      <c r="U169" s="186"/>
      <c r="V169" s="32"/>
      <c r="W169" s="202"/>
      <c r="X169" s="202"/>
      <c r="Y169" s="202"/>
      <c r="Z169" s="202"/>
      <c r="AA169" s="202"/>
      <c r="AB169" s="202"/>
      <c r="AC169" s="202"/>
      <c r="AD169" s="902">
        <f t="shared" si="15"/>
        <v>105</v>
      </c>
      <c r="AE169" s="902"/>
      <c r="AF169" s="902"/>
      <c r="AG169" s="656"/>
      <c r="AH169" s="186" t="s">
        <v>1392</v>
      </c>
      <c r="AI169" s="186"/>
      <c r="AJ169" s="436"/>
      <c r="AK169" s="437"/>
      <c r="AL169" s="209"/>
      <c r="AM169" s="23"/>
      <c r="AN169" s="391"/>
      <c r="AO169" s="388"/>
      <c r="AP169" s="610"/>
      <c r="AQ169" s="340">
        <f t="shared" si="17"/>
        <v>-3</v>
      </c>
      <c r="AR169" s="522"/>
      <c r="AS169" s="18"/>
    </row>
    <row r="170" spans="1:45" ht="17.25" customHeight="1" x14ac:dyDescent="0.15">
      <c r="A170" s="12">
        <v>73</v>
      </c>
      <c r="B170" s="13" t="s">
        <v>3763</v>
      </c>
      <c r="C170" s="267" t="s">
        <v>4249</v>
      </c>
      <c r="D170" s="836"/>
      <c r="E170" s="837"/>
      <c r="F170" s="837"/>
      <c r="G170" s="838"/>
      <c r="H170" s="836"/>
      <c r="I170" s="837"/>
      <c r="J170" s="837"/>
      <c r="K170" s="838"/>
      <c r="L170" s="836"/>
      <c r="M170" s="837"/>
      <c r="N170" s="837"/>
      <c r="O170" s="837"/>
      <c r="P170" s="837"/>
      <c r="Q170" s="837"/>
      <c r="R170" s="837"/>
      <c r="S170" s="838"/>
      <c r="T170" s="186" t="s">
        <v>211</v>
      </c>
      <c r="U170" s="186"/>
      <c r="V170" s="32"/>
      <c r="W170" s="202"/>
      <c r="X170" s="202"/>
      <c r="Y170" s="202"/>
      <c r="Z170" s="202"/>
      <c r="AA170" s="202"/>
      <c r="AB170" s="202"/>
      <c r="AC170" s="202"/>
      <c r="AD170" s="902">
        <f t="shared" si="15"/>
        <v>154</v>
      </c>
      <c r="AE170" s="902"/>
      <c r="AF170" s="902"/>
      <c r="AG170" s="656"/>
      <c r="AH170" s="186" t="s">
        <v>1392</v>
      </c>
      <c r="AI170" s="186"/>
      <c r="AJ170" s="436"/>
      <c r="AK170" s="437"/>
      <c r="AL170" s="209"/>
      <c r="AM170" s="23"/>
      <c r="AN170" s="391"/>
      <c r="AO170" s="388"/>
      <c r="AP170" s="610"/>
      <c r="AQ170" s="340">
        <f t="shared" si="17"/>
        <v>-5</v>
      </c>
      <c r="AR170" s="522"/>
      <c r="AS170" s="18"/>
    </row>
    <row r="171" spans="1:45" ht="17.25" customHeight="1" x14ac:dyDescent="0.15">
      <c r="A171" s="12">
        <v>73</v>
      </c>
      <c r="B171" s="13" t="s">
        <v>3765</v>
      </c>
      <c r="C171" s="267" t="s">
        <v>4250</v>
      </c>
      <c r="D171" s="836"/>
      <c r="E171" s="837"/>
      <c r="F171" s="837"/>
      <c r="G171" s="838"/>
      <c r="H171" s="836"/>
      <c r="I171" s="837"/>
      <c r="J171" s="837"/>
      <c r="K171" s="838"/>
      <c r="L171" s="836"/>
      <c r="M171" s="837"/>
      <c r="N171" s="837"/>
      <c r="O171" s="837"/>
      <c r="P171" s="837"/>
      <c r="Q171" s="837"/>
      <c r="R171" s="837"/>
      <c r="S171" s="838"/>
      <c r="T171" s="186" t="s">
        <v>212</v>
      </c>
      <c r="U171" s="186"/>
      <c r="V171" s="32"/>
      <c r="W171" s="202"/>
      <c r="X171" s="202"/>
      <c r="Y171" s="202"/>
      <c r="Z171" s="202"/>
      <c r="AA171" s="202"/>
      <c r="AB171" s="202"/>
      <c r="AC171" s="202"/>
      <c r="AD171" s="902">
        <f t="shared" si="15"/>
        <v>224</v>
      </c>
      <c r="AE171" s="902"/>
      <c r="AF171" s="902"/>
      <c r="AG171" s="656"/>
      <c r="AH171" s="186" t="s">
        <v>1392</v>
      </c>
      <c r="AI171" s="186"/>
      <c r="AJ171" s="436"/>
      <c r="AK171" s="437"/>
      <c r="AL171" s="209"/>
      <c r="AM171" s="23"/>
      <c r="AN171" s="391"/>
      <c r="AO171" s="388"/>
      <c r="AP171" s="610"/>
      <c r="AQ171" s="340">
        <f t="shared" si="17"/>
        <v>-7</v>
      </c>
      <c r="AR171" s="522"/>
      <c r="AS171" s="18"/>
    </row>
    <row r="172" spans="1:45" ht="17.25" customHeight="1" x14ac:dyDescent="0.15">
      <c r="A172" s="12">
        <v>73</v>
      </c>
      <c r="B172" s="13" t="s">
        <v>3770</v>
      </c>
      <c r="C172" s="267" t="s">
        <v>4251</v>
      </c>
      <c r="D172" s="23"/>
      <c r="E172" s="9"/>
      <c r="F172" s="9"/>
      <c r="G172" s="19"/>
      <c r="H172" s="23"/>
      <c r="I172" s="9"/>
      <c r="J172" s="9"/>
      <c r="K172" s="19"/>
      <c r="L172" s="23"/>
      <c r="M172" s="9"/>
      <c r="N172" s="9"/>
      <c r="O172" s="9"/>
      <c r="P172" s="9"/>
      <c r="Q172" s="9"/>
      <c r="R172" s="9"/>
      <c r="S172" s="19"/>
      <c r="T172" s="186" t="s">
        <v>213</v>
      </c>
      <c r="U172" s="186"/>
      <c r="V172" s="32"/>
      <c r="W172" s="202"/>
      <c r="X172" s="202"/>
      <c r="Y172" s="202"/>
      <c r="Z172" s="202"/>
      <c r="AA172" s="202"/>
      <c r="AB172" s="202"/>
      <c r="AC172" s="202"/>
      <c r="AD172" s="902">
        <f t="shared" si="15"/>
        <v>247</v>
      </c>
      <c r="AE172" s="902"/>
      <c r="AF172" s="902"/>
      <c r="AG172" s="656"/>
      <c r="AH172" s="186" t="s">
        <v>1392</v>
      </c>
      <c r="AI172" s="186"/>
      <c r="AJ172" s="436"/>
      <c r="AK172" s="437"/>
      <c r="AL172" s="209"/>
      <c r="AM172" s="23"/>
      <c r="AN172" s="391"/>
      <c r="AO172" s="388"/>
      <c r="AP172" s="610"/>
      <c r="AQ172" s="340">
        <f t="shared" si="17"/>
        <v>-8</v>
      </c>
      <c r="AR172" s="522"/>
      <c r="AS172" s="18"/>
    </row>
    <row r="173" spans="1:45" ht="17.25" customHeight="1" x14ac:dyDescent="0.15">
      <c r="A173" s="12">
        <v>73</v>
      </c>
      <c r="B173" s="13" t="s">
        <v>3772</v>
      </c>
      <c r="C173" s="267" t="s">
        <v>4252</v>
      </c>
      <c r="D173" s="23"/>
      <c r="E173" s="9"/>
      <c r="F173" s="9"/>
      <c r="G173" s="19"/>
      <c r="H173" s="23"/>
      <c r="I173" s="9"/>
      <c r="J173" s="9"/>
      <c r="K173" s="19"/>
      <c r="L173" s="183"/>
      <c r="M173" s="184"/>
      <c r="N173" s="184"/>
      <c r="O173" s="184"/>
      <c r="P173" s="184"/>
      <c r="Q173" s="184"/>
      <c r="R173" s="184"/>
      <c r="S173" s="21"/>
      <c r="T173" s="186" t="s">
        <v>214</v>
      </c>
      <c r="U173" s="186"/>
      <c r="V173" s="32"/>
      <c r="W173" s="202"/>
      <c r="X173" s="202"/>
      <c r="Y173" s="202"/>
      <c r="Z173" s="202"/>
      <c r="AA173" s="202"/>
      <c r="AB173" s="202"/>
      <c r="AC173" s="202"/>
      <c r="AD173" s="902">
        <f t="shared" si="15"/>
        <v>272</v>
      </c>
      <c r="AE173" s="902"/>
      <c r="AF173" s="902"/>
      <c r="AG173" s="656"/>
      <c r="AH173" s="186" t="s">
        <v>1392</v>
      </c>
      <c r="AI173" s="186"/>
      <c r="AJ173" s="436"/>
      <c r="AK173" s="437"/>
      <c r="AL173" s="209"/>
      <c r="AM173" s="23"/>
      <c r="AN173" s="391"/>
      <c r="AO173" s="388"/>
      <c r="AP173" s="610"/>
      <c r="AQ173" s="340">
        <f t="shared" si="17"/>
        <v>-9</v>
      </c>
      <c r="AR173" s="522"/>
      <c r="AS173" s="18"/>
    </row>
    <row r="174" spans="1:45" ht="17.25" customHeight="1" x14ac:dyDescent="0.15">
      <c r="A174" s="12">
        <v>73</v>
      </c>
      <c r="B174" s="13" t="s">
        <v>3774</v>
      </c>
      <c r="C174" s="267" t="s">
        <v>4253</v>
      </c>
      <c r="D174" s="23"/>
      <c r="E174" s="9"/>
      <c r="F174" s="9"/>
      <c r="G174" s="19"/>
      <c r="H174" s="23"/>
      <c r="I174" s="9"/>
      <c r="J174" s="9"/>
      <c r="K174" s="19"/>
      <c r="L174" s="833" t="s">
        <v>1160</v>
      </c>
      <c r="M174" s="834"/>
      <c r="N174" s="834"/>
      <c r="O174" s="834"/>
      <c r="P174" s="834"/>
      <c r="Q174" s="834"/>
      <c r="R174" s="834"/>
      <c r="S174" s="835"/>
      <c r="T174" s="186" t="s">
        <v>210</v>
      </c>
      <c r="U174" s="186"/>
      <c r="V174" s="32"/>
      <c r="W174" s="202"/>
      <c r="X174" s="202"/>
      <c r="Y174" s="202"/>
      <c r="Z174" s="202"/>
      <c r="AA174" s="202"/>
      <c r="AB174" s="202"/>
      <c r="AC174" s="202"/>
      <c r="AD174" s="902">
        <f t="shared" si="15"/>
        <v>94</v>
      </c>
      <c r="AE174" s="902"/>
      <c r="AF174" s="902"/>
      <c r="AG174" s="656"/>
      <c r="AH174" s="186" t="s">
        <v>1392</v>
      </c>
      <c r="AI174" s="186"/>
      <c r="AJ174" s="436"/>
      <c r="AK174" s="437"/>
      <c r="AL174" s="209"/>
      <c r="AM174" s="23"/>
      <c r="AN174" s="391"/>
      <c r="AO174" s="388"/>
      <c r="AP174" s="610"/>
      <c r="AQ174" s="340">
        <f t="shared" si="17"/>
        <v>-3</v>
      </c>
      <c r="AR174" s="522">
        <f>-ROUND(AD169/$AN$142,0)</f>
        <v>-3</v>
      </c>
      <c r="AS174" s="18"/>
    </row>
    <row r="175" spans="1:45" ht="17.25" customHeight="1" x14ac:dyDescent="0.15">
      <c r="A175" s="12">
        <v>73</v>
      </c>
      <c r="B175" s="13" t="s">
        <v>3776</v>
      </c>
      <c r="C175" s="267" t="s">
        <v>4254</v>
      </c>
      <c r="D175" s="23"/>
      <c r="E175" s="9"/>
      <c r="F175" s="9"/>
      <c r="G175" s="19"/>
      <c r="H175" s="23"/>
      <c r="I175" s="9"/>
      <c r="J175" s="9"/>
      <c r="K175" s="19"/>
      <c r="L175" s="836"/>
      <c r="M175" s="837"/>
      <c r="N175" s="837"/>
      <c r="O175" s="837"/>
      <c r="P175" s="837"/>
      <c r="Q175" s="837"/>
      <c r="R175" s="837"/>
      <c r="S175" s="838"/>
      <c r="T175" s="186" t="s">
        <v>211</v>
      </c>
      <c r="U175" s="186"/>
      <c r="V175" s="32"/>
      <c r="W175" s="202"/>
      <c r="X175" s="202"/>
      <c r="Y175" s="202"/>
      <c r="Z175" s="202"/>
      <c r="AA175" s="202"/>
      <c r="AB175" s="202"/>
      <c r="AC175" s="202"/>
      <c r="AD175" s="902">
        <f t="shared" si="15"/>
        <v>138</v>
      </c>
      <c r="AE175" s="902"/>
      <c r="AF175" s="902"/>
      <c r="AG175" s="656"/>
      <c r="AH175" s="186" t="s">
        <v>1392</v>
      </c>
      <c r="AI175" s="186"/>
      <c r="AJ175" s="436"/>
      <c r="AK175" s="437"/>
      <c r="AL175" s="209"/>
      <c r="AM175" s="23"/>
      <c r="AN175" s="391"/>
      <c r="AO175" s="388"/>
      <c r="AP175" s="610"/>
      <c r="AQ175" s="340">
        <f t="shared" si="17"/>
        <v>-5</v>
      </c>
      <c r="AR175" s="522">
        <f>-ROUND(AD170/$AN$142,0)</f>
        <v>-5</v>
      </c>
      <c r="AS175" s="18"/>
    </row>
    <row r="176" spans="1:45" ht="17.25" customHeight="1" x14ac:dyDescent="0.15">
      <c r="A176" s="12">
        <v>73</v>
      </c>
      <c r="B176" s="13" t="s">
        <v>3778</v>
      </c>
      <c r="C176" s="267" t="s">
        <v>4255</v>
      </c>
      <c r="D176" s="23"/>
      <c r="E176" s="9"/>
      <c r="F176" s="9"/>
      <c r="G176" s="19"/>
      <c r="H176" s="23"/>
      <c r="I176" s="9"/>
      <c r="J176" s="9"/>
      <c r="K176" s="19"/>
      <c r="L176" s="836"/>
      <c r="M176" s="837"/>
      <c r="N176" s="837"/>
      <c r="O176" s="837"/>
      <c r="P176" s="837"/>
      <c r="Q176" s="837"/>
      <c r="R176" s="837"/>
      <c r="S176" s="838"/>
      <c r="T176" s="186" t="s">
        <v>212</v>
      </c>
      <c r="U176" s="186"/>
      <c r="V176" s="32"/>
      <c r="W176" s="202"/>
      <c r="X176" s="202"/>
      <c r="Y176" s="202"/>
      <c r="Z176" s="202"/>
      <c r="AA176" s="202"/>
      <c r="AB176" s="202"/>
      <c r="AC176" s="202"/>
      <c r="AD176" s="902">
        <f t="shared" si="15"/>
        <v>201</v>
      </c>
      <c r="AE176" s="902"/>
      <c r="AF176" s="902"/>
      <c r="AG176" s="656"/>
      <c r="AH176" s="186" t="s">
        <v>1392</v>
      </c>
      <c r="AI176" s="186"/>
      <c r="AJ176" s="436"/>
      <c r="AK176" s="437"/>
      <c r="AL176" s="209"/>
      <c r="AM176" s="23"/>
      <c r="AN176" s="391"/>
      <c r="AO176" s="388"/>
      <c r="AP176" s="610"/>
      <c r="AQ176" s="340">
        <f t="shared" si="17"/>
        <v>-7</v>
      </c>
      <c r="AR176" s="522">
        <f>-ROUND(AD171/$AN$142,0)</f>
        <v>-7</v>
      </c>
      <c r="AS176" s="18"/>
    </row>
    <row r="177" spans="1:45" ht="17.25" customHeight="1" x14ac:dyDescent="0.15">
      <c r="A177" s="12">
        <v>73</v>
      </c>
      <c r="B177" s="13" t="s">
        <v>3780</v>
      </c>
      <c r="C177" s="267" t="s">
        <v>4256</v>
      </c>
      <c r="D177" s="23"/>
      <c r="E177" s="9"/>
      <c r="F177" s="9"/>
      <c r="G177" s="19"/>
      <c r="H177" s="23"/>
      <c r="I177" s="9"/>
      <c r="J177" s="9"/>
      <c r="K177" s="19"/>
      <c r="L177" s="23"/>
      <c r="M177" s="9"/>
      <c r="N177" s="9"/>
      <c r="O177" s="9"/>
      <c r="P177" s="9"/>
      <c r="Q177" s="9"/>
      <c r="R177" s="9"/>
      <c r="S177" s="19"/>
      <c r="T177" s="186" t="s">
        <v>213</v>
      </c>
      <c r="U177" s="186"/>
      <c r="V177" s="32"/>
      <c r="W177" s="202"/>
      <c r="X177" s="202"/>
      <c r="Y177" s="202"/>
      <c r="Z177" s="202"/>
      <c r="AA177" s="202"/>
      <c r="AB177" s="202"/>
      <c r="AC177" s="202"/>
      <c r="AD177" s="902">
        <f t="shared" si="15"/>
        <v>222</v>
      </c>
      <c r="AE177" s="902"/>
      <c r="AF177" s="902"/>
      <c r="AG177" s="656"/>
      <c r="AH177" s="186" t="s">
        <v>1392</v>
      </c>
      <c r="AI177" s="186"/>
      <c r="AJ177" s="436"/>
      <c r="AK177" s="437"/>
      <c r="AL177" s="209"/>
      <c r="AM177" s="23"/>
      <c r="AN177" s="391"/>
      <c r="AO177" s="388"/>
      <c r="AP177" s="610"/>
      <c r="AQ177" s="340">
        <f t="shared" si="17"/>
        <v>-7</v>
      </c>
      <c r="AR177" s="522">
        <f>-ROUND(AD172/$AN$142,0)</f>
        <v>-8</v>
      </c>
      <c r="AS177" s="18"/>
    </row>
    <row r="178" spans="1:45" ht="17.25" customHeight="1" x14ac:dyDescent="0.15">
      <c r="A178" s="12">
        <v>73</v>
      </c>
      <c r="B178" s="13" t="s">
        <v>3782</v>
      </c>
      <c r="C178" s="267" t="s">
        <v>4257</v>
      </c>
      <c r="D178" s="183"/>
      <c r="E178" s="184"/>
      <c r="F178" s="184"/>
      <c r="G178" s="21"/>
      <c r="H178" s="183"/>
      <c r="I178" s="184"/>
      <c r="J178" s="184"/>
      <c r="K178" s="21"/>
      <c r="L178" s="183"/>
      <c r="M178" s="184"/>
      <c r="N178" s="184"/>
      <c r="O178" s="184"/>
      <c r="P178" s="184"/>
      <c r="Q178" s="184"/>
      <c r="R178" s="184"/>
      <c r="S178" s="21"/>
      <c r="T178" s="186" t="s">
        <v>214</v>
      </c>
      <c r="U178" s="186"/>
      <c r="V178" s="32"/>
      <c r="W178" s="202"/>
      <c r="X178" s="202"/>
      <c r="Y178" s="202"/>
      <c r="Z178" s="202"/>
      <c r="AA178" s="202"/>
      <c r="AB178" s="202"/>
      <c r="AC178" s="202"/>
      <c r="AD178" s="902">
        <f t="shared" si="15"/>
        <v>245</v>
      </c>
      <c r="AE178" s="902"/>
      <c r="AF178" s="902"/>
      <c r="AG178" s="656"/>
      <c r="AH178" s="186" t="s">
        <v>1392</v>
      </c>
      <c r="AI178" s="186"/>
      <c r="AJ178" s="436"/>
      <c r="AK178" s="437"/>
      <c r="AL178" s="209"/>
      <c r="AM178" s="183"/>
      <c r="AN178" s="527"/>
      <c r="AO178" s="528"/>
      <c r="AP178" s="714"/>
      <c r="AQ178" s="340">
        <f t="shared" si="17"/>
        <v>-8</v>
      </c>
      <c r="AR178" s="522">
        <f>-ROUND(AD173/$AN$142,0)</f>
        <v>-9</v>
      </c>
      <c r="AS178" s="18"/>
    </row>
    <row r="179" spans="1:45" ht="17.25" customHeight="1" x14ac:dyDescent="0.15">
      <c r="A179" s="12">
        <v>73</v>
      </c>
      <c r="B179" s="13">
        <v>8201</v>
      </c>
      <c r="C179" s="267" t="s">
        <v>4258</v>
      </c>
      <c r="D179" s="23"/>
      <c r="E179" s="184" t="s">
        <v>554</v>
      </c>
      <c r="F179" s="184"/>
      <c r="G179" s="184"/>
      <c r="H179" s="184"/>
      <c r="I179" s="184"/>
      <c r="J179" s="184"/>
      <c r="K179" s="184"/>
      <c r="L179" s="184"/>
      <c r="M179" s="184"/>
      <c r="N179" s="184"/>
      <c r="O179" s="184"/>
      <c r="P179" s="184"/>
      <c r="Q179" s="184"/>
      <c r="R179" s="184"/>
      <c r="S179" s="184"/>
      <c r="T179" s="184"/>
      <c r="U179" s="184"/>
      <c r="V179" s="186"/>
      <c r="W179" s="186"/>
      <c r="X179" s="32"/>
      <c r="Y179" s="202"/>
      <c r="Z179" s="202"/>
      <c r="AA179" s="202"/>
      <c r="AB179" s="202"/>
      <c r="AC179" s="202"/>
      <c r="AD179" s="186"/>
      <c r="AE179" s="524" t="s">
        <v>328</v>
      </c>
      <c r="AF179" s="854">
        <v>0.3</v>
      </c>
      <c r="AG179" s="848"/>
      <c r="AH179" s="654"/>
      <c r="AI179" s="186" t="s">
        <v>3863</v>
      </c>
      <c r="AJ179" s="609"/>
      <c r="AK179" s="609"/>
      <c r="AL179" s="186"/>
      <c r="AM179" s="609"/>
      <c r="AN179" s="436"/>
      <c r="AO179" s="437"/>
      <c r="AP179" s="209"/>
      <c r="AQ179" s="340"/>
      <c r="AR179" s="521"/>
      <c r="AS179" s="18"/>
    </row>
    <row r="180" spans="1:45" ht="17.25" customHeight="1" x14ac:dyDescent="0.15">
      <c r="A180" s="12">
        <v>73</v>
      </c>
      <c r="B180" s="12">
        <v>8003</v>
      </c>
      <c r="C180" s="49" t="s">
        <v>1716</v>
      </c>
      <c r="D180" s="16"/>
      <c r="E180" s="605" t="s">
        <v>1550</v>
      </c>
      <c r="F180" s="179"/>
      <c r="G180" s="179"/>
      <c r="H180" s="179"/>
      <c r="I180" s="179"/>
      <c r="J180" s="179"/>
      <c r="K180" s="179"/>
      <c r="L180" s="186"/>
      <c r="M180" s="186"/>
      <c r="N180" s="186"/>
      <c r="O180" s="186"/>
      <c r="P180" s="605"/>
      <c r="Q180" s="186"/>
      <c r="R180" s="186"/>
      <c r="S180" s="186"/>
      <c r="T180" s="186"/>
      <c r="U180" s="605"/>
      <c r="V180" s="32"/>
      <c r="W180" s="186"/>
      <c r="X180" s="186"/>
      <c r="Y180" s="186"/>
      <c r="Z180" s="605"/>
      <c r="AA180" s="605"/>
      <c r="AB180" s="605"/>
      <c r="AC180" s="605"/>
      <c r="AD180" s="605"/>
      <c r="AE180" s="99" t="s">
        <v>328</v>
      </c>
      <c r="AF180" s="854">
        <v>0.15</v>
      </c>
      <c r="AG180" s="854"/>
      <c r="AH180" s="605"/>
      <c r="AI180" s="1" t="s">
        <v>811</v>
      </c>
      <c r="AJ180" s="235"/>
      <c r="AK180" s="235"/>
      <c r="AL180" s="1"/>
      <c r="AM180" s="1"/>
      <c r="AN180" s="1"/>
      <c r="AO180" s="605"/>
      <c r="AP180" s="66"/>
      <c r="AQ180" s="401"/>
      <c r="AR180" s="401"/>
      <c r="AS180" s="18"/>
    </row>
    <row r="181" spans="1:45" ht="17.25" customHeight="1" x14ac:dyDescent="0.15">
      <c r="A181" s="12">
        <v>73</v>
      </c>
      <c r="B181" s="12">
        <v>8101</v>
      </c>
      <c r="C181" s="14" t="s">
        <v>1706</v>
      </c>
      <c r="D181" s="16"/>
      <c r="E181" s="605" t="s">
        <v>1551</v>
      </c>
      <c r="F181" s="179"/>
      <c r="G181" s="179"/>
      <c r="H181" s="179"/>
      <c r="I181" s="179"/>
      <c r="J181" s="179"/>
      <c r="K181" s="179"/>
      <c r="L181" s="186"/>
      <c r="M181" s="186"/>
      <c r="N181" s="186"/>
      <c r="O181" s="186"/>
      <c r="P181" s="605"/>
      <c r="Q181" s="186"/>
      <c r="R181" s="186"/>
      <c r="S181" s="186"/>
      <c r="T181" s="186"/>
      <c r="U181" s="605"/>
      <c r="V181" s="32"/>
      <c r="W181" s="186"/>
      <c r="X181" s="186"/>
      <c r="Y181" s="186"/>
      <c r="Z181" s="605"/>
      <c r="AA181" s="605"/>
      <c r="AB181" s="605"/>
      <c r="AC181" s="605"/>
      <c r="AD181" s="605"/>
      <c r="AE181" s="99" t="s">
        <v>328</v>
      </c>
      <c r="AF181" s="854">
        <v>0.1</v>
      </c>
      <c r="AG181" s="854"/>
      <c r="AH181" s="605"/>
      <c r="AI181" s="1" t="s">
        <v>811</v>
      </c>
      <c r="AJ181" s="235"/>
      <c r="AK181" s="235"/>
      <c r="AL181" s="1"/>
      <c r="AM181" s="1"/>
      <c r="AN181" s="1"/>
      <c r="AO181" s="605"/>
      <c r="AP181" s="66"/>
      <c r="AQ181" s="401"/>
      <c r="AR181" s="401"/>
      <c r="AS181" s="18"/>
    </row>
    <row r="182" spans="1:45" ht="17.25" customHeight="1" x14ac:dyDescent="0.15">
      <c r="A182" s="12">
        <v>73</v>
      </c>
      <c r="B182" s="12">
        <v>6311</v>
      </c>
      <c r="C182" s="49" t="s">
        <v>1149</v>
      </c>
      <c r="D182" s="185"/>
      <c r="E182" s="186" t="s">
        <v>2280</v>
      </c>
      <c r="F182" s="186"/>
      <c r="G182" s="186"/>
      <c r="H182" s="186"/>
      <c r="I182" s="186"/>
      <c r="J182" s="186"/>
      <c r="K182" s="186"/>
      <c r="L182" s="186"/>
      <c r="M182" s="186"/>
      <c r="N182" s="186"/>
      <c r="O182" s="186"/>
      <c r="P182" s="605"/>
      <c r="Q182" s="186"/>
      <c r="R182" s="186"/>
      <c r="S182" s="186"/>
      <c r="T182" s="186"/>
      <c r="U182" s="605"/>
      <c r="V182" s="32"/>
      <c r="W182" s="186"/>
      <c r="X182" s="186"/>
      <c r="Y182" s="186"/>
      <c r="Z182" s="605"/>
      <c r="AA182" s="605"/>
      <c r="AB182" s="605"/>
      <c r="AC182" s="605"/>
      <c r="AD182" s="605"/>
      <c r="AE182" s="99" t="s">
        <v>328</v>
      </c>
      <c r="AF182" s="854">
        <v>0.05</v>
      </c>
      <c r="AG182" s="854"/>
      <c r="AH182" s="1"/>
      <c r="AI182" s="1" t="s">
        <v>811</v>
      </c>
      <c r="AJ182" s="99"/>
      <c r="AK182" s="17"/>
      <c r="AL182" s="17"/>
      <c r="AM182" s="572"/>
      <c r="AN182" s="186"/>
      <c r="AO182" s="605"/>
      <c r="AP182" s="66"/>
      <c r="AQ182" s="401"/>
      <c r="AR182" s="401"/>
      <c r="AS182" s="18"/>
    </row>
    <row r="183" spans="1:45" ht="17.25" customHeight="1" x14ac:dyDescent="0.15">
      <c r="A183" s="12">
        <v>73</v>
      </c>
      <c r="B183" s="12">
        <v>7102</v>
      </c>
      <c r="C183" s="49" t="s">
        <v>521</v>
      </c>
      <c r="D183" s="546"/>
      <c r="E183" s="834" t="s">
        <v>1114</v>
      </c>
      <c r="F183" s="834"/>
      <c r="G183" s="834"/>
      <c r="H183" s="834"/>
      <c r="I183" s="834"/>
      <c r="J183" s="834"/>
      <c r="K183" s="835"/>
      <c r="L183" s="592"/>
      <c r="M183" s="108"/>
      <c r="N183" s="593"/>
      <c r="O183" s="605"/>
      <c r="P183" s="593"/>
      <c r="Q183" s="593"/>
      <c r="R183" s="186"/>
      <c r="S183" s="186"/>
      <c r="T183" s="186"/>
      <c r="U183" s="593"/>
      <c r="V183" s="605"/>
      <c r="W183" s="605"/>
      <c r="X183" s="605"/>
      <c r="Y183" s="186"/>
      <c r="Z183" s="605"/>
      <c r="AA183" s="605"/>
      <c r="AB183" s="605"/>
      <c r="AC183" s="186"/>
      <c r="AD183" s="605"/>
      <c r="AE183" s="32"/>
      <c r="AF183" s="848">
        <f t="shared" ref="AF183:AF202" si="18">AJ83</f>
        <v>50</v>
      </c>
      <c r="AG183" s="848"/>
      <c r="AH183" s="186" t="s">
        <v>307</v>
      </c>
      <c r="AI183" s="605"/>
      <c r="AJ183" s="605"/>
      <c r="AK183" s="186"/>
      <c r="AL183" s="43"/>
      <c r="AM183" s="9"/>
      <c r="AN183" s="9"/>
      <c r="AO183" s="9"/>
      <c r="AP183" s="169"/>
      <c r="AQ183" s="401">
        <f t="shared" ref="AQ183:AQ202" si="19">ROUND(AF183/AN$142,0)</f>
        <v>2</v>
      </c>
      <c r="AR183" s="401"/>
      <c r="AS183" s="18"/>
    </row>
    <row r="184" spans="1:45" ht="17.25" customHeight="1" x14ac:dyDescent="0.15">
      <c r="A184" s="12">
        <v>73</v>
      </c>
      <c r="B184" s="12">
        <v>7104</v>
      </c>
      <c r="C184" s="49" t="s">
        <v>145</v>
      </c>
      <c r="D184" s="512"/>
      <c r="E184" s="837"/>
      <c r="F184" s="837"/>
      <c r="G184" s="837"/>
      <c r="H184" s="837"/>
      <c r="I184" s="837"/>
      <c r="J184" s="837"/>
      <c r="K184" s="838"/>
      <c r="L184" s="592"/>
      <c r="M184" s="108"/>
      <c r="N184" s="593"/>
      <c r="O184" s="605"/>
      <c r="P184" s="593"/>
      <c r="Q184" s="593"/>
      <c r="R184" s="186"/>
      <c r="S184" s="186"/>
      <c r="T184" s="186"/>
      <c r="U184" s="593"/>
      <c r="V184" s="605"/>
      <c r="W184" s="605"/>
      <c r="X184" s="605"/>
      <c r="Y184" s="186"/>
      <c r="Z184" s="605"/>
      <c r="AA184" s="605"/>
      <c r="AB184" s="605"/>
      <c r="AC184" s="186"/>
      <c r="AD184" s="605"/>
      <c r="AE184" s="32"/>
      <c r="AF184" s="848">
        <f t="shared" si="18"/>
        <v>100</v>
      </c>
      <c r="AG184" s="848"/>
      <c r="AH184" s="186" t="s">
        <v>307</v>
      </c>
      <c r="AI184" s="605"/>
      <c r="AJ184" s="605"/>
      <c r="AK184" s="186"/>
      <c r="AL184" s="43"/>
      <c r="AM184" s="9"/>
      <c r="AN184" s="9"/>
      <c r="AO184" s="9"/>
      <c r="AP184" s="169"/>
      <c r="AQ184" s="401">
        <f t="shared" si="19"/>
        <v>3</v>
      </c>
      <c r="AR184" s="401"/>
      <c r="AS184" s="18"/>
    </row>
    <row r="185" spans="1:45" ht="17.25" customHeight="1" x14ac:dyDescent="0.15">
      <c r="A185" s="12">
        <v>73</v>
      </c>
      <c r="B185" s="12">
        <v>7106</v>
      </c>
      <c r="C185" s="49" t="s">
        <v>146</v>
      </c>
      <c r="D185" s="23"/>
      <c r="E185" s="837"/>
      <c r="F185" s="837"/>
      <c r="G185" s="837"/>
      <c r="H185" s="837"/>
      <c r="I185" s="837"/>
      <c r="J185" s="837"/>
      <c r="K185" s="838"/>
      <c r="L185" s="592"/>
      <c r="M185" s="108"/>
      <c r="N185" s="593"/>
      <c r="O185" s="605"/>
      <c r="P185" s="593"/>
      <c r="Q185" s="593"/>
      <c r="R185" s="186"/>
      <c r="S185" s="186"/>
      <c r="T185" s="186"/>
      <c r="U185" s="593"/>
      <c r="V185" s="605"/>
      <c r="W185" s="605"/>
      <c r="X185" s="605"/>
      <c r="Y185" s="186"/>
      <c r="Z185" s="605"/>
      <c r="AA185" s="605"/>
      <c r="AB185" s="186"/>
      <c r="AC185" s="186"/>
      <c r="AD185" s="605"/>
      <c r="AE185" s="32"/>
      <c r="AF185" s="848">
        <f t="shared" si="18"/>
        <v>150</v>
      </c>
      <c r="AG185" s="848"/>
      <c r="AH185" s="186" t="s">
        <v>307</v>
      </c>
      <c r="AI185" s="605"/>
      <c r="AJ185" s="605"/>
      <c r="AK185" s="186"/>
      <c r="AL185" s="43"/>
      <c r="AM185" s="876" t="s">
        <v>557</v>
      </c>
      <c r="AN185" s="876"/>
      <c r="AO185" s="876"/>
      <c r="AP185" s="877"/>
      <c r="AQ185" s="401">
        <f t="shared" si="19"/>
        <v>5</v>
      </c>
      <c r="AR185" s="401"/>
      <c r="AS185" s="18"/>
    </row>
    <row r="186" spans="1:45" ht="17.25" customHeight="1" x14ac:dyDescent="0.15">
      <c r="A186" s="12">
        <v>73</v>
      </c>
      <c r="B186" s="12">
        <v>7108</v>
      </c>
      <c r="C186" s="49" t="s">
        <v>147</v>
      </c>
      <c r="D186" s="182"/>
      <c r="E186" s="837"/>
      <c r="F186" s="837"/>
      <c r="G186" s="837"/>
      <c r="H186" s="837"/>
      <c r="I186" s="837"/>
      <c r="J186" s="837"/>
      <c r="K186" s="838"/>
      <c r="L186" s="192"/>
      <c r="M186" s="108"/>
      <c r="N186" s="179"/>
      <c r="O186" s="605"/>
      <c r="P186" s="179"/>
      <c r="Q186" s="179"/>
      <c r="R186" s="186"/>
      <c r="S186" s="186"/>
      <c r="T186" s="186"/>
      <c r="U186" s="179"/>
      <c r="V186" s="605"/>
      <c r="W186" s="605"/>
      <c r="X186" s="605"/>
      <c r="Y186" s="186"/>
      <c r="Z186" s="605"/>
      <c r="AA186" s="605"/>
      <c r="AB186" s="605"/>
      <c r="AC186" s="186"/>
      <c r="AD186" s="605"/>
      <c r="AE186" s="32"/>
      <c r="AF186" s="848">
        <f t="shared" si="18"/>
        <v>200</v>
      </c>
      <c r="AG186" s="848"/>
      <c r="AH186" s="186" t="s">
        <v>307</v>
      </c>
      <c r="AI186" s="605"/>
      <c r="AJ186" s="605"/>
      <c r="AK186" s="186"/>
      <c r="AL186" s="43"/>
      <c r="AM186" s="876"/>
      <c r="AN186" s="876"/>
      <c r="AO186" s="876"/>
      <c r="AP186" s="877"/>
      <c r="AQ186" s="401">
        <f t="shared" si="19"/>
        <v>7</v>
      </c>
      <c r="AR186" s="401"/>
      <c r="AS186" s="18"/>
    </row>
    <row r="187" spans="1:45" ht="17.25" customHeight="1" x14ac:dyDescent="0.15">
      <c r="A187" s="12">
        <v>73</v>
      </c>
      <c r="B187" s="12">
        <v>7110</v>
      </c>
      <c r="C187" s="49" t="s">
        <v>148</v>
      </c>
      <c r="D187" s="512"/>
      <c r="E187" s="837"/>
      <c r="F187" s="837"/>
      <c r="G187" s="837"/>
      <c r="H187" s="837"/>
      <c r="I187" s="837"/>
      <c r="J187" s="837"/>
      <c r="K187" s="838"/>
      <c r="L187" s="192"/>
      <c r="M187" s="108"/>
      <c r="N187" s="179"/>
      <c r="O187" s="605"/>
      <c r="P187" s="179"/>
      <c r="Q187" s="179"/>
      <c r="R187" s="186"/>
      <c r="S187" s="186"/>
      <c r="T187" s="186"/>
      <c r="U187" s="179"/>
      <c r="V187" s="605"/>
      <c r="W187" s="605"/>
      <c r="X187" s="605"/>
      <c r="Y187" s="186"/>
      <c r="Z187" s="605"/>
      <c r="AA187" s="605"/>
      <c r="AB187" s="605"/>
      <c r="AC187" s="186"/>
      <c r="AD187" s="605"/>
      <c r="AE187" s="32"/>
      <c r="AF187" s="848">
        <f t="shared" si="18"/>
        <v>250</v>
      </c>
      <c r="AG187" s="848"/>
      <c r="AH187" s="186" t="s">
        <v>307</v>
      </c>
      <c r="AI187" s="605"/>
      <c r="AJ187" s="605"/>
      <c r="AK187" s="186"/>
      <c r="AL187" s="43"/>
      <c r="AM187" s="876"/>
      <c r="AN187" s="876"/>
      <c r="AO187" s="876"/>
      <c r="AP187" s="877"/>
      <c r="AQ187" s="401">
        <f t="shared" si="19"/>
        <v>8</v>
      </c>
      <c r="AR187" s="401"/>
      <c r="AS187" s="18"/>
    </row>
    <row r="188" spans="1:45" ht="17.25" customHeight="1" x14ac:dyDescent="0.15">
      <c r="A188" s="12">
        <v>73</v>
      </c>
      <c r="B188" s="12">
        <v>7112</v>
      </c>
      <c r="C188" s="49" t="s">
        <v>149</v>
      </c>
      <c r="D188" s="23"/>
      <c r="E188" s="837"/>
      <c r="F188" s="837"/>
      <c r="G188" s="837"/>
      <c r="H188" s="837"/>
      <c r="I188" s="837"/>
      <c r="J188" s="837"/>
      <c r="K188" s="838"/>
      <c r="L188" s="192"/>
      <c r="M188" s="108"/>
      <c r="N188" s="179"/>
      <c r="O188" s="605"/>
      <c r="P188" s="179"/>
      <c r="Q188" s="179"/>
      <c r="R188" s="186"/>
      <c r="S188" s="186"/>
      <c r="T188" s="186"/>
      <c r="U188" s="179"/>
      <c r="V188" s="605"/>
      <c r="W188" s="605"/>
      <c r="X188" s="605"/>
      <c r="Y188" s="186"/>
      <c r="Z188" s="605"/>
      <c r="AA188" s="605"/>
      <c r="AB188" s="186"/>
      <c r="AC188" s="186"/>
      <c r="AD188" s="605"/>
      <c r="AE188" s="32"/>
      <c r="AF188" s="848">
        <f t="shared" si="18"/>
        <v>300</v>
      </c>
      <c r="AG188" s="848"/>
      <c r="AH188" s="186" t="s">
        <v>307</v>
      </c>
      <c r="AI188" s="605"/>
      <c r="AJ188" s="605"/>
      <c r="AK188" s="186"/>
      <c r="AL188" s="43"/>
      <c r="AM188" s="9"/>
      <c r="AN188" s="9"/>
      <c r="AO188" s="9"/>
      <c r="AP188" s="9"/>
      <c r="AQ188" s="401">
        <f t="shared" si="19"/>
        <v>10</v>
      </c>
      <c r="AR188" s="401"/>
      <c r="AS188" s="18"/>
    </row>
    <row r="189" spans="1:45" ht="17.25" customHeight="1" x14ac:dyDescent="0.15">
      <c r="A189" s="12">
        <v>73</v>
      </c>
      <c r="B189" s="12">
        <v>7114</v>
      </c>
      <c r="C189" s="49" t="s">
        <v>150</v>
      </c>
      <c r="D189" s="182"/>
      <c r="E189" s="837"/>
      <c r="F189" s="837"/>
      <c r="G189" s="837"/>
      <c r="H189" s="837"/>
      <c r="I189" s="837"/>
      <c r="J189" s="837"/>
      <c r="K189" s="838"/>
      <c r="L189" s="192"/>
      <c r="M189" s="108"/>
      <c r="N189" s="179"/>
      <c r="O189" s="605"/>
      <c r="P189" s="179"/>
      <c r="Q189" s="179"/>
      <c r="R189" s="186"/>
      <c r="S189" s="186"/>
      <c r="T189" s="186"/>
      <c r="U189" s="179"/>
      <c r="V189" s="605"/>
      <c r="W189" s="605"/>
      <c r="X189" s="605"/>
      <c r="Y189" s="186"/>
      <c r="Z189" s="605"/>
      <c r="AA189" s="605"/>
      <c r="AB189" s="605"/>
      <c r="AC189" s="186"/>
      <c r="AD189" s="605"/>
      <c r="AE189" s="32"/>
      <c r="AF189" s="848">
        <f t="shared" si="18"/>
        <v>350</v>
      </c>
      <c r="AG189" s="848"/>
      <c r="AH189" s="186" t="s">
        <v>307</v>
      </c>
      <c r="AI189" s="605"/>
      <c r="AJ189" s="605"/>
      <c r="AK189" s="186"/>
      <c r="AL189" s="43"/>
      <c r="AM189" s="169" t="s">
        <v>255</v>
      </c>
      <c r="AN189" s="878">
        <f>$AN$142</f>
        <v>30.4</v>
      </c>
      <c r="AO189" s="936"/>
      <c r="AP189" s="658" t="s">
        <v>765</v>
      </c>
      <c r="AQ189" s="401">
        <f t="shared" si="19"/>
        <v>12</v>
      </c>
      <c r="AR189" s="401"/>
      <c r="AS189" s="18"/>
    </row>
    <row r="190" spans="1:45" ht="17.25" customHeight="1" x14ac:dyDescent="0.15">
      <c r="A190" s="12">
        <v>73</v>
      </c>
      <c r="B190" s="12">
        <v>7116</v>
      </c>
      <c r="C190" s="49" t="s">
        <v>151</v>
      </c>
      <c r="D190" s="512"/>
      <c r="E190" s="837"/>
      <c r="F190" s="837"/>
      <c r="G190" s="837"/>
      <c r="H190" s="837"/>
      <c r="I190" s="837"/>
      <c r="J190" s="837"/>
      <c r="K190" s="838"/>
      <c r="L190" s="192"/>
      <c r="M190" s="108"/>
      <c r="N190" s="179"/>
      <c r="O190" s="605"/>
      <c r="P190" s="179"/>
      <c r="Q190" s="179"/>
      <c r="R190" s="186"/>
      <c r="S190" s="186"/>
      <c r="T190" s="186"/>
      <c r="U190" s="179"/>
      <c r="V190" s="605"/>
      <c r="W190" s="605"/>
      <c r="X190" s="605"/>
      <c r="Y190" s="186"/>
      <c r="Z190" s="605"/>
      <c r="AA190" s="605"/>
      <c r="AB190" s="605"/>
      <c r="AC190" s="186"/>
      <c r="AD190" s="605"/>
      <c r="AE190" s="32"/>
      <c r="AF190" s="848">
        <f t="shared" si="18"/>
        <v>400</v>
      </c>
      <c r="AG190" s="848"/>
      <c r="AH190" s="186" t="s">
        <v>307</v>
      </c>
      <c r="AI190" s="605"/>
      <c r="AJ190" s="605"/>
      <c r="AK190" s="186"/>
      <c r="AL190" s="43"/>
      <c r="AM190" s="9"/>
      <c r="AN190" s="9"/>
      <c r="AO190" s="9"/>
      <c r="AP190" s="169"/>
      <c r="AQ190" s="401">
        <f t="shared" si="19"/>
        <v>13</v>
      </c>
      <c r="AR190" s="401"/>
      <c r="AS190" s="18"/>
    </row>
    <row r="191" spans="1:45" ht="17.25" customHeight="1" x14ac:dyDescent="0.15">
      <c r="A191" s="12">
        <v>73</v>
      </c>
      <c r="B191" s="12">
        <v>7118</v>
      </c>
      <c r="C191" s="49" t="s">
        <v>152</v>
      </c>
      <c r="D191" s="23"/>
      <c r="E191" s="837"/>
      <c r="F191" s="837"/>
      <c r="G191" s="837"/>
      <c r="H191" s="837"/>
      <c r="I191" s="837"/>
      <c r="J191" s="837"/>
      <c r="K191" s="838"/>
      <c r="L191" s="192"/>
      <c r="M191" s="108"/>
      <c r="N191" s="179"/>
      <c r="O191" s="605"/>
      <c r="P191" s="179"/>
      <c r="Q191" s="179"/>
      <c r="R191" s="186"/>
      <c r="S191" s="186"/>
      <c r="T191" s="186"/>
      <c r="U191" s="179"/>
      <c r="V191" s="605"/>
      <c r="W191" s="605"/>
      <c r="X191" s="605"/>
      <c r="Y191" s="186"/>
      <c r="Z191" s="605"/>
      <c r="AA191" s="605"/>
      <c r="AB191" s="186"/>
      <c r="AC191" s="186"/>
      <c r="AD191" s="605"/>
      <c r="AE191" s="32"/>
      <c r="AF191" s="848">
        <f t="shared" si="18"/>
        <v>450</v>
      </c>
      <c r="AG191" s="848"/>
      <c r="AH191" s="186" t="s">
        <v>307</v>
      </c>
      <c r="AI191" s="605"/>
      <c r="AJ191" s="605"/>
      <c r="AK191" s="186"/>
      <c r="AL191" s="43"/>
      <c r="AM191" s="9"/>
      <c r="AN191" s="9"/>
      <c r="AO191" s="9"/>
      <c r="AP191" s="169"/>
      <c r="AQ191" s="401">
        <f t="shared" si="19"/>
        <v>15</v>
      </c>
      <c r="AR191" s="401"/>
      <c r="AS191" s="18"/>
    </row>
    <row r="192" spans="1:45" ht="17.25" customHeight="1" x14ac:dyDescent="0.15">
      <c r="A192" s="12">
        <v>73</v>
      </c>
      <c r="B192" s="12">
        <v>7120</v>
      </c>
      <c r="C192" s="49" t="s">
        <v>153</v>
      </c>
      <c r="D192" s="23"/>
      <c r="E192" s="837"/>
      <c r="F192" s="837"/>
      <c r="G192" s="837"/>
      <c r="H192" s="837"/>
      <c r="I192" s="837"/>
      <c r="J192" s="837"/>
      <c r="K192" s="838"/>
      <c r="L192" s="592"/>
      <c r="M192" s="108"/>
      <c r="N192" s="593"/>
      <c r="O192" s="605"/>
      <c r="P192" s="593"/>
      <c r="Q192" s="593"/>
      <c r="R192" s="186"/>
      <c r="S192" s="186"/>
      <c r="T192" s="186"/>
      <c r="U192" s="593"/>
      <c r="V192" s="605"/>
      <c r="W192" s="605"/>
      <c r="X192" s="605"/>
      <c r="Y192" s="186"/>
      <c r="Z192" s="605"/>
      <c r="AA192" s="605"/>
      <c r="AB192" s="186"/>
      <c r="AC192" s="186"/>
      <c r="AD192" s="605"/>
      <c r="AE192" s="32"/>
      <c r="AF192" s="841">
        <f t="shared" si="18"/>
        <v>500</v>
      </c>
      <c r="AG192" s="848"/>
      <c r="AH192" s="186" t="s">
        <v>307</v>
      </c>
      <c r="AI192" s="605"/>
      <c r="AJ192" s="605"/>
      <c r="AK192" s="186"/>
      <c r="AL192" s="43"/>
      <c r="AM192" s="9"/>
      <c r="AN192" s="9"/>
      <c r="AO192" s="9"/>
      <c r="AP192" s="169"/>
      <c r="AQ192" s="401">
        <f t="shared" si="19"/>
        <v>16</v>
      </c>
      <c r="AR192" s="401"/>
      <c r="AS192" s="18"/>
    </row>
    <row r="193" spans="1:45" ht="17.25" customHeight="1" x14ac:dyDescent="0.15">
      <c r="A193" s="12">
        <v>73</v>
      </c>
      <c r="B193" s="12">
        <v>7122</v>
      </c>
      <c r="C193" s="49" t="s">
        <v>469</v>
      </c>
      <c r="D193" s="23"/>
      <c r="E193" s="9"/>
      <c r="F193" s="562"/>
      <c r="G193" s="562"/>
      <c r="H193" s="562"/>
      <c r="I193" s="562"/>
      <c r="J193" s="562"/>
      <c r="K193" s="563"/>
      <c r="L193" s="592"/>
      <c r="M193" s="108"/>
      <c r="N193" s="593"/>
      <c r="O193" s="605"/>
      <c r="P193" s="593"/>
      <c r="Q193" s="593"/>
      <c r="R193" s="186"/>
      <c r="S193" s="186"/>
      <c r="T193" s="186"/>
      <c r="U193" s="593"/>
      <c r="V193" s="605"/>
      <c r="W193" s="605"/>
      <c r="X193" s="605"/>
      <c r="Y193" s="186"/>
      <c r="Z193" s="605"/>
      <c r="AA193" s="605"/>
      <c r="AB193" s="186"/>
      <c r="AC193" s="186"/>
      <c r="AD193" s="605"/>
      <c r="AE193" s="32"/>
      <c r="AF193" s="841">
        <f t="shared" si="18"/>
        <v>550</v>
      </c>
      <c r="AG193" s="848"/>
      <c r="AH193" s="186" t="s">
        <v>307</v>
      </c>
      <c r="AI193" s="605"/>
      <c r="AJ193" s="605"/>
      <c r="AK193" s="186"/>
      <c r="AL193" s="43"/>
      <c r="AM193" s="9"/>
      <c r="AN193" s="9"/>
      <c r="AO193" s="9"/>
      <c r="AP193" s="169"/>
      <c r="AQ193" s="401">
        <f t="shared" si="19"/>
        <v>18</v>
      </c>
      <c r="AR193" s="401"/>
      <c r="AS193" s="18"/>
    </row>
    <row r="194" spans="1:45" ht="17.25" customHeight="1" x14ac:dyDescent="0.15">
      <c r="A194" s="12">
        <v>73</v>
      </c>
      <c r="B194" s="12">
        <v>7124</v>
      </c>
      <c r="C194" s="49" t="s">
        <v>470</v>
      </c>
      <c r="D194" s="23"/>
      <c r="E194" s="9"/>
      <c r="F194" s="562"/>
      <c r="G194" s="562"/>
      <c r="H194" s="562"/>
      <c r="I194" s="562"/>
      <c r="J194" s="562"/>
      <c r="K194" s="563"/>
      <c r="L194" s="592"/>
      <c r="M194" s="108"/>
      <c r="N194" s="593"/>
      <c r="O194" s="605"/>
      <c r="P194" s="593"/>
      <c r="Q194" s="593"/>
      <c r="R194" s="186"/>
      <c r="S194" s="186"/>
      <c r="T194" s="186"/>
      <c r="U194" s="593"/>
      <c r="V194" s="605"/>
      <c r="W194" s="605"/>
      <c r="X194" s="605"/>
      <c r="Y194" s="186"/>
      <c r="Z194" s="605"/>
      <c r="AA194" s="605"/>
      <c r="AB194" s="186"/>
      <c r="AC194" s="186"/>
      <c r="AD194" s="605"/>
      <c r="AE194" s="32"/>
      <c r="AF194" s="841">
        <f t="shared" si="18"/>
        <v>600</v>
      </c>
      <c r="AG194" s="848"/>
      <c r="AH194" s="186" t="s">
        <v>307</v>
      </c>
      <c r="AI194" s="605"/>
      <c r="AJ194" s="605"/>
      <c r="AK194" s="186"/>
      <c r="AL194" s="43"/>
      <c r="AM194" s="9"/>
      <c r="AN194" s="9"/>
      <c r="AO194" s="9"/>
      <c r="AP194" s="169"/>
      <c r="AQ194" s="401">
        <f t="shared" si="19"/>
        <v>20</v>
      </c>
      <c r="AR194" s="401"/>
      <c r="AS194" s="18"/>
    </row>
    <row r="195" spans="1:45" ht="17.25" customHeight="1" x14ac:dyDescent="0.15">
      <c r="A195" s="12">
        <v>73</v>
      </c>
      <c r="B195" s="12">
        <v>7126</v>
      </c>
      <c r="C195" s="49" t="s">
        <v>471</v>
      </c>
      <c r="D195" s="23"/>
      <c r="E195" s="9"/>
      <c r="F195" s="562"/>
      <c r="G195" s="562"/>
      <c r="H195" s="562"/>
      <c r="I195" s="562"/>
      <c r="J195" s="562"/>
      <c r="K195" s="563"/>
      <c r="L195" s="592"/>
      <c r="M195" s="108"/>
      <c r="N195" s="593"/>
      <c r="O195" s="605"/>
      <c r="P195" s="593"/>
      <c r="Q195" s="593"/>
      <c r="R195" s="186"/>
      <c r="S195" s="186"/>
      <c r="T195" s="186"/>
      <c r="U195" s="593"/>
      <c r="V195" s="605"/>
      <c r="W195" s="605"/>
      <c r="X195" s="605"/>
      <c r="Y195" s="186"/>
      <c r="Z195" s="605"/>
      <c r="AA195" s="605"/>
      <c r="AB195" s="186"/>
      <c r="AC195" s="186"/>
      <c r="AD195" s="605"/>
      <c r="AE195" s="32"/>
      <c r="AF195" s="841">
        <f t="shared" si="18"/>
        <v>650</v>
      </c>
      <c r="AG195" s="848"/>
      <c r="AH195" s="186" t="s">
        <v>307</v>
      </c>
      <c r="AI195" s="605"/>
      <c r="AJ195" s="605"/>
      <c r="AK195" s="186"/>
      <c r="AL195" s="43"/>
      <c r="AM195" s="9"/>
      <c r="AN195" s="9"/>
      <c r="AO195" s="9"/>
      <c r="AP195" s="169"/>
      <c r="AQ195" s="401">
        <f t="shared" si="19"/>
        <v>21</v>
      </c>
      <c r="AR195" s="401"/>
      <c r="AS195" s="18"/>
    </row>
    <row r="196" spans="1:45" ht="17.25" customHeight="1" x14ac:dyDescent="0.15">
      <c r="A196" s="12">
        <v>73</v>
      </c>
      <c r="B196" s="12">
        <v>7128</v>
      </c>
      <c r="C196" s="49" t="s">
        <v>472</v>
      </c>
      <c r="D196" s="23"/>
      <c r="E196" s="9"/>
      <c r="F196" s="562"/>
      <c r="G196" s="562"/>
      <c r="H196" s="562"/>
      <c r="I196" s="562"/>
      <c r="J196" s="562"/>
      <c r="K196" s="563"/>
      <c r="L196" s="592"/>
      <c r="M196" s="108"/>
      <c r="N196" s="593"/>
      <c r="O196" s="605"/>
      <c r="P196" s="593"/>
      <c r="Q196" s="593"/>
      <c r="R196" s="186"/>
      <c r="S196" s="186"/>
      <c r="T196" s="186"/>
      <c r="U196" s="593"/>
      <c r="V196" s="605"/>
      <c r="W196" s="605"/>
      <c r="X196" s="605"/>
      <c r="Y196" s="186"/>
      <c r="Z196" s="605"/>
      <c r="AA196" s="605"/>
      <c r="AB196" s="186"/>
      <c r="AC196" s="186"/>
      <c r="AD196" s="605"/>
      <c r="AE196" s="32"/>
      <c r="AF196" s="841">
        <f t="shared" si="18"/>
        <v>700</v>
      </c>
      <c r="AG196" s="848"/>
      <c r="AH196" s="186" t="s">
        <v>307</v>
      </c>
      <c r="AI196" s="605"/>
      <c r="AJ196" s="605"/>
      <c r="AK196" s="186"/>
      <c r="AL196" s="43"/>
      <c r="AM196" s="9"/>
      <c r="AN196" s="9"/>
      <c r="AO196" s="9"/>
      <c r="AP196" s="169"/>
      <c r="AQ196" s="401">
        <f t="shared" si="19"/>
        <v>23</v>
      </c>
      <c r="AR196" s="401"/>
      <c r="AS196" s="18"/>
    </row>
    <row r="197" spans="1:45" ht="17.25" customHeight="1" x14ac:dyDescent="0.15">
      <c r="A197" s="12">
        <v>73</v>
      </c>
      <c r="B197" s="12">
        <v>7130</v>
      </c>
      <c r="C197" s="49" t="s">
        <v>473</v>
      </c>
      <c r="D197" s="23"/>
      <c r="E197" s="9"/>
      <c r="F197" s="562"/>
      <c r="G197" s="562"/>
      <c r="H197" s="562"/>
      <c r="I197" s="562"/>
      <c r="J197" s="562"/>
      <c r="K197" s="563"/>
      <c r="L197" s="592"/>
      <c r="M197" s="108"/>
      <c r="N197" s="593"/>
      <c r="O197" s="605"/>
      <c r="P197" s="593"/>
      <c r="Q197" s="593"/>
      <c r="R197" s="186"/>
      <c r="S197" s="186"/>
      <c r="T197" s="186"/>
      <c r="U197" s="593"/>
      <c r="V197" s="605"/>
      <c r="W197" s="605"/>
      <c r="X197" s="605"/>
      <c r="Y197" s="186"/>
      <c r="Z197" s="605"/>
      <c r="AA197" s="605"/>
      <c r="AB197" s="186"/>
      <c r="AC197" s="186"/>
      <c r="AD197" s="605"/>
      <c r="AE197" s="32"/>
      <c r="AF197" s="841">
        <f t="shared" si="18"/>
        <v>750</v>
      </c>
      <c r="AG197" s="848"/>
      <c r="AH197" s="186" t="s">
        <v>307</v>
      </c>
      <c r="AI197" s="605"/>
      <c r="AJ197" s="605"/>
      <c r="AK197" s="186"/>
      <c r="AL197" s="43"/>
      <c r="AM197" s="9"/>
      <c r="AN197" s="9"/>
      <c r="AO197" s="9"/>
      <c r="AP197" s="169"/>
      <c r="AQ197" s="401">
        <f t="shared" si="19"/>
        <v>25</v>
      </c>
      <c r="AR197" s="401"/>
      <c r="AS197" s="18"/>
    </row>
    <row r="198" spans="1:45" ht="17.25" customHeight="1" x14ac:dyDescent="0.15">
      <c r="A198" s="12">
        <v>73</v>
      </c>
      <c r="B198" s="12">
        <v>7132</v>
      </c>
      <c r="C198" s="49" t="s">
        <v>474</v>
      </c>
      <c r="D198" s="23"/>
      <c r="E198" s="9"/>
      <c r="F198" s="562"/>
      <c r="G198" s="562"/>
      <c r="H198" s="562"/>
      <c r="I198" s="562"/>
      <c r="J198" s="562"/>
      <c r="K198" s="563"/>
      <c r="L198" s="592"/>
      <c r="M198" s="108"/>
      <c r="N198" s="593"/>
      <c r="O198" s="605"/>
      <c r="P198" s="593"/>
      <c r="Q198" s="593"/>
      <c r="R198" s="186"/>
      <c r="S198" s="186"/>
      <c r="T198" s="186"/>
      <c r="U198" s="593"/>
      <c r="V198" s="605"/>
      <c r="W198" s="605"/>
      <c r="X198" s="605"/>
      <c r="Y198" s="186"/>
      <c r="Z198" s="605"/>
      <c r="AA198" s="605"/>
      <c r="AB198" s="186"/>
      <c r="AC198" s="186"/>
      <c r="AD198" s="605"/>
      <c r="AE198" s="32"/>
      <c r="AF198" s="841">
        <f t="shared" si="18"/>
        <v>800</v>
      </c>
      <c r="AG198" s="848"/>
      <c r="AH198" s="186" t="s">
        <v>307</v>
      </c>
      <c r="AI198" s="605"/>
      <c r="AJ198" s="605"/>
      <c r="AK198" s="186"/>
      <c r="AL198" s="43"/>
      <c r="AM198" s="9"/>
      <c r="AN198" s="9"/>
      <c r="AO198" s="9"/>
      <c r="AP198" s="169"/>
      <c r="AQ198" s="401">
        <f t="shared" si="19"/>
        <v>26</v>
      </c>
      <c r="AR198" s="401"/>
      <c r="AS198" s="18"/>
    </row>
    <row r="199" spans="1:45" ht="17.25" customHeight="1" x14ac:dyDescent="0.15">
      <c r="A199" s="12">
        <v>73</v>
      </c>
      <c r="B199" s="12">
        <v>7134</v>
      </c>
      <c r="C199" s="49" t="s">
        <v>475</v>
      </c>
      <c r="D199" s="23"/>
      <c r="E199" s="9"/>
      <c r="F199" s="562"/>
      <c r="G199" s="562"/>
      <c r="H199" s="562"/>
      <c r="I199" s="562"/>
      <c r="J199" s="562"/>
      <c r="K199" s="563"/>
      <c r="L199" s="592"/>
      <c r="M199" s="108"/>
      <c r="N199" s="593"/>
      <c r="O199" s="605"/>
      <c r="P199" s="593"/>
      <c r="Q199" s="593"/>
      <c r="R199" s="186"/>
      <c r="S199" s="186"/>
      <c r="T199" s="186"/>
      <c r="U199" s="593"/>
      <c r="V199" s="605"/>
      <c r="W199" s="605"/>
      <c r="X199" s="605"/>
      <c r="Y199" s="186"/>
      <c r="Z199" s="605"/>
      <c r="AA199" s="605"/>
      <c r="AB199" s="186"/>
      <c r="AC199" s="186"/>
      <c r="AD199" s="605"/>
      <c r="AE199" s="32"/>
      <c r="AF199" s="841">
        <f t="shared" si="18"/>
        <v>850</v>
      </c>
      <c r="AG199" s="848"/>
      <c r="AH199" s="186" t="s">
        <v>307</v>
      </c>
      <c r="AI199" s="605"/>
      <c r="AJ199" s="605"/>
      <c r="AK199" s="186"/>
      <c r="AL199" s="43"/>
      <c r="AM199" s="9"/>
      <c r="AN199" s="9"/>
      <c r="AO199" s="9"/>
      <c r="AP199" s="169"/>
      <c r="AQ199" s="401">
        <f t="shared" si="19"/>
        <v>28</v>
      </c>
      <c r="AR199" s="401"/>
      <c r="AS199" s="18"/>
    </row>
    <row r="200" spans="1:45" ht="17.25" customHeight="1" x14ac:dyDescent="0.15">
      <c r="A200" s="12">
        <v>73</v>
      </c>
      <c r="B200" s="12">
        <v>7136</v>
      </c>
      <c r="C200" s="49" t="s">
        <v>476</v>
      </c>
      <c r="D200" s="23"/>
      <c r="E200" s="9"/>
      <c r="F200" s="562"/>
      <c r="G200" s="562"/>
      <c r="H200" s="562"/>
      <c r="I200" s="562"/>
      <c r="J200" s="562"/>
      <c r="K200" s="563"/>
      <c r="L200" s="592"/>
      <c r="M200" s="108"/>
      <c r="N200" s="593"/>
      <c r="O200" s="605"/>
      <c r="P200" s="593"/>
      <c r="Q200" s="593"/>
      <c r="R200" s="186"/>
      <c r="S200" s="186"/>
      <c r="T200" s="186"/>
      <c r="U200" s="593"/>
      <c r="V200" s="605"/>
      <c r="W200" s="605"/>
      <c r="X200" s="605"/>
      <c r="Y200" s="186"/>
      <c r="Z200" s="605"/>
      <c r="AA200" s="605"/>
      <c r="AB200" s="186"/>
      <c r="AC200" s="186"/>
      <c r="AD200" s="605"/>
      <c r="AE200" s="32"/>
      <c r="AF200" s="841">
        <f t="shared" si="18"/>
        <v>900</v>
      </c>
      <c r="AG200" s="848"/>
      <c r="AH200" s="186" t="s">
        <v>307</v>
      </c>
      <c r="AI200" s="605"/>
      <c r="AJ200" s="605"/>
      <c r="AK200" s="186"/>
      <c r="AL200" s="43"/>
      <c r="AM200" s="9"/>
      <c r="AN200" s="9"/>
      <c r="AO200" s="9"/>
      <c r="AP200" s="169"/>
      <c r="AQ200" s="401">
        <f t="shared" si="19"/>
        <v>30</v>
      </c>
      <c r="AR200" s="401"/>
      <c r="AS200" s="18"/>
    </row>
    <row r="201" spans="1:45" ht="17.25" customHeight="1" x14ac:dyDescent="0.15">
      <c r="A201" s="12">
        <v>73</v>
      </c>
      <c r="B201" s="12">
        <v>7138</v>
      </c>
      <c r="C201" s="49" t="s">
        <v>477</v>
      </c>
      <c r="D201" s="23"/>
      <c r="E201" s="9"/>
      <c r="F201" s="562"/>
      <c r="G201" s="562"/>
      <c r="H201" s="562"/>
      <c r="I201" s="562"/>
      <c r="J201" s="562"/>
      <c r="K201" s="563"/>
      <c r="L201" s="592"/>
      <c r="M201" s="108"/>
      <c r="N201" s="593"/>
      <c r="O201" s="605"/>
      <c r="P201" s="593"/>
      <c r="Q201" s="593"/>
      <c r="R201" s="186"/>
      <c r="S201" s="186"/>
      <c r="T201" s="186"/>
      <c r="U201" s="593"/>
      <c r="V201" s="605"/>
      <c r="W201" s="605"/>
      <c r="X201" s="605"/>
      <c r="Y201" s="186"/>
      <c r="Z201" s="605"/>
      <c r="AA201" s="605"/>
      <c r="AB201" s="186"/>
      <c r="AC201" s="186"/>
      <c r="AD201" s="605"/>
      <c r="AE201" s="32"/>
      <c r="AF201" s="841">
        <f t="shared" si="18"/>
        <v>950</v>
      </c>
      <c r="AG201" s="848"/>
      <c r="AH201" s="186" t="s">
        <v>307</v>
      </c>
      <c r="AI201" s="605"/>
      <c r="AJ201" s="605"/>
      <c r="AK201" s="186"/>
      <c r="AL201" s="43"/>
      <c r="AM201" s="9"/>
      <c r="AN201" s="9"/>
      <c r="AO201" s="9"/>
      <c r="AP201" s="169"/>
      <c r="AQ201" s="401">
        <f t="shared" si="19"/>
        <v>31</v>
      </c>
      <c r="AR201" s="401"/>
      <c r="AS201" s="18"/>
    </row>
    <row r="202" spans="1:45" ht="17.25" customHeight="1" x14ac:dyDescent="0.15">
      <c r="A202" s="12">
        <v>73</v>
      </c>
      <c r="B202" s="12">
        <v>7140</v>
      </c>
      <c r="C202" s="49" t="s">
        <v>478</v>
      </c>
      <c r="D202" s="183"/>
      <c r="E202" s="184"/>
      <c r="F202" s="564"/>
      <c r="G202" s="564"/>
      <c r="H202" s="564"/>
      <c r="I202" s="564"/>
      <c r="J202" s="564"/>
      <c r="K202" s="565"/>
      <c r="L202" s="592"/>
      <c r="M202" s="108"/>
      <c r="N202" s="593"/>
      <c r="O202" s="605"/>
      <c r="P202" s="593"/>
      <c r="Q202" s="593"/>
      <c r="R202" s="186"/>
      <c r="S202" s="186"/>
      <c r="T202" s="186"/>
      <c r="U202" s="593"/>
      <c r="V202" s="605"/>
      <c r="W202" s="605"/>
      <c r="X202" s="605"/>
      <c r="Y202" s="186"/>
      <c r="Z202" s="605"/>
      <c r="AA202" s="605"/>
      <c r="AB202" s="186"/>
      <c r="AC202" s="186"/>
      <c r="AD202" s="605"/>
      <c r="AE202" s="32"/>
      <c r="AF202" s="841">
        <f t="shared" si="18"/>
        <v>1000</v>
      </c>
      <c r="AG202" s="848"/>
      <c r="AH202" s="186" t="s">
        <v>307</v>
      </c>
      <c r="AI202" s="605"/>
      <c r="AJ202" s="605"/>
      <c r="AK202" s="186"/>
      <c r="AL202" s="43"/>
      <c r="AM202" s="184"/>
      <c r="AN202" s="184"/>
      <c r="AO202" s="184"/>
      <c r="AP202" s="20"/>
      <c r="AQ202" s="401">
        <f t="shared" si="19"/>
        <v>33</v>
      </c>
      <c r="AR202" s="401"/>
      <c r="AS202" s="29"/>
    </row>
    <row r="203" spans="1:45" ht="17.25" customHeight="1" x14ac:dyDescent="0.15">
      <c r="A203" s="141"/>
      <c r="B203" s="141"/>
      <c r="C203" s="165"/>
      <c r="D203" s="9"/>
      <c r="E203" s="9"/>
      <c r="F203" s="562"/>
      <c r="G203" s="562"/>
      <c r="H203" s="562"/>
      <c r="I203" s="562"/>
      <c r="J203" s="562"/>
      <c r="K203" s="562"/>
      <c r="L203" s="562"/>
      <c r="M203" s="52"/>
      <c r="N203" s="562"/>
      <c r="O203" s="169"/>
      <c r="P203" s="562"/>
      <c r="Q203" s="562"/>
      <c r="R203" s="9"/>
      <c r="S203" s="9"/>
      <c r="T203" s="9"/>
      <c r="U203" s="562"/>
      <c r="V203" s="169"/>
      <c r="W203" s="169"/>
      <c r="X203" s="169"/>
      <c r="Y203" s="9"/>
      <c r="Z203" s="169"/>
      <c r="AA203" s="169"/>
      <c r="AB203" s="9"/>
      <c r="AC203" s="9"/>
      <c r="AD203" s="169"/>
      <c r="AE203" s="10"/>
      <c r="AF203" s="590"/>
      <c r="AG203" s="600"/>
      <c r="AH203" s="9"/>
      <c r="AI203" s="169"/>
      <c r="AJ203" s="169"/>
      <c r="AK203" s="9"/>
      <c r="AL203" s="169"/>
      <c r="AM203" s="9"/>
      <c r="AN203" s="9"/>
      <c r="AO203" s="9"/>
      <c r="AP203" s="169"/>
      <c r="AQ203" s="143"/>
      <c r="AR203" s="143"/>
      <c r="AS203" s="52"/>
    </row>
    <row r="204" spans="1:45" ht="17.25" customHeight="1" x14ac:dyDescent="0.15">
      <c r="A204" s="2" t="s">
        <v>202</v>
      </c>
      <c r="B204" s="201"/>
      <c r="C204" s="82" t="s">
        <v>203</v>
      </c>
      <c r="D204" s="83"/>
      <c r="E204" s="238"/>
      <c r="F204" s="1"/>
      <c r="G204" s="1"/>
      <c r="H204" s="1"/>
      <c r="I204" s="1"/>
      <c r="J204" s="1"/>
      <c r="K204" s="1"/>
      <c r="L204" s="1"/>
      <c r="M204" s="1"/>
      <c r="N204" s="1"/>
      <c r="O204" s="1"/>
      <c r="P204" s="1"/>
      <c r="Q204" s="1"/>
      <c r="R204" s="1"/>
      <c r="S204" s="4"/>
      <c r="T204" s="1"/>
      <c r="U204" s="1"/>
      <c r="V204" s="1"/>
      <c r="W204" s="4" t="s">
        <v>204</v>
      </c>
      <c r="X204" s="17"/>
      <c r="Y204" s="17"/>
      <c r="Z204" s="17"/>
      <c r="AA204" s="17"/>
      <c r="AB204" s="17"/>
      <c r="AC204" s="17"/>
      <c r="AD204" s="17"/>
      <c r="AE204" s="17"/>
      <c r="AF204" s="17"/>
      <c r="AG204" s="17"/>
      <c r="AH204" s="17"/>
      <c r="AI204" s="17"/>
      <c r="AJ204" s="17"/>
      <c r="AK204" s="17"/>
      <c r="AL204" s="17"/>
      <c r="AM204" s="17"/>
      <c r="AN204" s="17"/>
      <c r="AO204" s="17"/>
      <c r="AP204" s="15"/>
      <c r="AQ204" s="59" t="s">
        <v>2732</v>
      </c>
      <c r="AR204" s="305" t="s">
        <v>1733</v>
      </c>
      <c r="AS204" s="59" t="s">
        <v>2362</v>
      </c>
    </row>
    <row r="205" spans="1:45" ht="17.25" customHeight="1" x14ac:dyDescent="0.15">
      <c r="A205" s="6" t="s">
        <v>205</v>
      </c>
      <c r="B205" s="7" t="s">
        <v>206</v>
      </c>
      <c r="C205" s="714"/>
      <c r="D205" s="712"/>
      <c r="E205" s="713"/>
      <c r="F205" s="184"/>
      <c r="G205" s="184"/>
      <c r="H205" s="184"/>
      <c r="I205" s="184"/>
      <c r="J205" s="184"/>
      <c r="K205" s="184"/>
      <c r="L205" s="9"/>
      <c r="M205" s="9"/>
      <c r="N205" s="9"/>
      <c r="O205" s="9"/>
      <c r="P205" s="9"/>
      <c r="Q205" s="9"/>
      <c r="R205" s="9"/>
      <c r="S205" s="9"/>
      <c r="T205" s="9"/>
      <c r="U205" s="9"/>
      <c r="V205" s="184"/>
      <c r="W205" s="169"/>
      <c r="X205" s="169"/>
      <c r="Y205" s="169"/>
      <c r="Z205" s="169"/>
      <c r="AA205" s="169"/>
      <c r="AB205" s="169"/>
      <c r="AC205" s="169"/>
      <c r="AD205" s="169"/>
      <c r="AE205" s="169"/>
      <c r="AF205" s="169"/>
      <c r="AG205" s="169"/>
      <c r="AH205" s="169"/>
      <c r="AI205" s="169"/>
      <c r="AJ205" s="169"/>
      <c r="AK205" s="169"/>
      <c r="AL205" s="169"/>
      <c r="AM205" s="20"/>
      <c r="AN205" s="20"/>
      <c r="AO205" s="20"/>
      <c r="AP205" s="21"/>
      <c r="AQ205" s="60" t="s">
        <v>390</v>
      </c>
      <c r="AR205" s="306" t="s">
        <v>390</v>
      </c>
      <c r="AS205" s="60" t="s">
        <v>391</v>
      </c>
    </row>
    <row r="206" spans="1:45" ht="17.25" customHeight="1" x14ac:dyDescent="0.15">
      <c r="A206" s="12">
        <v>73</v>
      </c>
      <c r="B206" s="13">
        <v>8012</v>
      </c>
      <c r="C206" s="61" t="s">
        <v>939</v>
      </c>
      <c r="D206" s="833" t="s">
        <v>2717</v>
      </c>
      <c r="E206" s="834"/>
      <c r="F206" s="834"/>
      <c r="G206" s="835"/>
      <c r="H206" s="833" t="s">
        <v>1159</v>
      </c>
      <c r="I206" s="834"/>
      <c r="J206" s="834"/>
      <c r="K206" s="835"/>
      <c r="L206" s="604" t="s">
        <v>459</v>
      </c>
      <c r="M206" s="605"/>
      <c r="N206" s="202"/>
      <c r="O206" s="841">
        <f t="shared" ref="O206:O215" si="20">Q8</f>
        <v>10458</v>
      </c>
      <c r="P206" s="841"/>
      <c r="Q206" s="841"/>
      <c r="R206" s="186" t="s">
        <v>391</v>
      </c>
      <c r="S206" s="209"/>
      <c r="T206" s="34"/>
      <c r="U206" s="17"/>
      <c r="V206" s="67"/>
      <c r="W206" s="282"/>
      <c r="X206" s="202"/>
      <c r="Y206" s="605"/>
      <c r="Z206" s="605"/>
      <c r="AA206" s="202"/>
      <c r="AB206" s="202"/>
      <c r="AC206" s="202"/>
      <c r="AD206" s="202"/>
      <c r="AE206" s="202"/>
      <c r="AF206" s="186"/>
      <c r="AG206" s="186"/>
      <c r="AH206" s="186"/>
      <c r="AI206" s="31"/>
      <c r="AJ206" s="605"/>
      <c r="AK206" s="605"/>
      <c r="AL206" s="43"/>
      <c r="AM206" s="163"/>
      <c r="AN206" s="17"/>
      <c r="AO206" s="161"/>
      <c r="AP206" s="62"/>
      <c r="AQ206" s="401">
        <f t="shared" ref="AQ206:AQ215" si="21">ROUND(ROUND(O206*$U$210,0)/$AN$209,0)</f>
        <v>241</v>
      </c>
      <c r="AR206" s="401"/>
      <c r="AS206" s="400" t="s">
        <v>457</v>
      </c>
    </row>
    <row r="207" spans="1:45" ht="17.25" customHeight="1" x14ac:dyDescent="0.15">
      <c r="A207" s="12">
        <v>73</v>
      </c>
      <c r="B207" s="13">
        <v>8022</v>
      </c>
      <c r="C207" s="61" t="s">
        <v>940</v>
      </c>
      <c r="D207" s="836"/>
      <c r="E207" s="837"/>
      <c r="F207" s="837"/>
      <c r="G207" s="838"/>
      <c r="H207" s="836"/>
      <c r="I207" s="837"/>
      <c r="J207" s="837"/>
      <c r="K207" s="838"/>
      <c r="L207" s="604" t="s">
        <v>460</v>
      </c>
      <c r="M207" s="202"/>
      <c r="N207" s="202"/>
      <c r="O207" s="841">
        <f t="shared" si="20"/>
        <v>15370</v>
      </c>
      <c r="P207" s="841"/>
      <c r="Q207" s="841"/>
      <c r="R207" s="186" t="s">
        <v>391</v>
      </c>
      <c r="S207" s="209"/>
      <c r="T207" s="932" t="s">
        <v>2053</v>
      </c>
      <c r="U207" s="933"/>
      <c r="V207" s="934"/>
      <c r="W207" s="282"/>
      <c r="X207" s="202"/>
      <c r="Y207" s="202"/>
      <c r="Z207" s="202"/>
      <c r="AA207" s="202"/>
      <c r="AB207" s="202"/>
      <c r="AC207" s="202"/>
      <c r="AD207" s="202"/>
      <c r="AE207" s="202"/>
      <c r="AF207" s="186"/>
      <c r="AG207" s="186"/>
      <c r="AH207" s="186"/>
      <c r="AI207" s="31"/>
      <c r="AJ207" s="605"/>
      <c r="AK207" s="605"/>
      <c r="AL207" s="43"/>
      <c r="AM207" s="932" t="s">
        <v>557</v>
      </c>
      <c r="AN207" s="933"/>
      <c r="AO207" s="933"/>
      <c r="AP207" s="934"/>
      <c r="AQ207" s="401">
        <f t="shared" si="21"/>
        <v>354</v>
      </c>
      <c r="AR207" s="401"/>
      <c r="AS207" s="41"/>
    </row>
    <row r="208" spans="1:45" ht="16.5" customHeight="1" x14ac:dyDescent="0.15">
      <c r="A208" s="12">
        <v>73</v>
      </c>
      <c r="B208" s="13">
        <v>8032</v>
      </c>
      <c r="C208" s="61" t="s">
        <v>941</v>
      </c>
      <c r="D208" s="409"/>
      <c r="E208" s="633"/>
      <c r="F208" s="633"/>
      <c r="G208" s="207"/>
      <c r="H208" s="836"/>
      <c r="I208" s="837"/>
      <c r="J208" s="837"/>
      <c r="K208" s="838"/>
      <c r="L208" s="604" t="s">
        <v>461</v>
      </c>
      <c r="M208" s="202"/>
      <c r="N208" s="202"/>
      <c r="O208" s="841">
        <f t="shared" si="20"/>
        <v>22359</v>
      </c>
      <c r="P208" s="841"/>
      <c r="Q208" s="841"/>
      <c r="R208" s="186" t="s">
        <v>391</v>
      </c>
      <c r="S208" s="209"/>
      <c r="T208" s="932"/>
      <c r="U208" s="933"/>
      <c r="V208" s="934"/>
      <c r="W208" s="282"/>
      <c r="X208" s="202"/>
      <c r="Y208" s="202"/>
      <c r="Z208" s="202"/>
      <c r="AA208" s="202"/>
      <c r="AB208" s="202"/>
      <c r="AC208" s="202"/>
      <c r="AD208" s="202"/>
      <c r="AE208" s="202"/>
      <c r="AF208" s="186"/>
      <c r="AG208" s="186"/>
      <c r="AH208" s="186"/>
      <c r="AI208" s="31"/>
      <c r="AJ208" s="605"/>
      <c r="AK208" s="605"/>
      <c r="AL208" s="43"/>
      <c r="AM208" s="932"/>
      <c r="AN208" s="933"/>
      <c r="AO208" s="933"/>
      <c r="AP208" s="934"/>
      <c r="AQ208" s="401">
        <f t="shared" si="21"/>
        <v>515</v>
      </c>
      <c r="AR208" s="401"/>
      <c r="AS208" s="41"/>
    </row>
    <row r="209" spans="1:45" ht="17.25" customHeight="1" x14ac:dyDescent="0.15">
      <c r="A209" s="12">
        <v>73</v>
      </c>
      <c r="B209" s="13">
        <v>8042</v>
      </c>
      <c r="C209" s="61" t="s">
        <v>942</v>
      </c>
      <c r="D209" s="409"/>
      <c r="E209" s="633"/>
      <c r="F209" s="633"/>
      <c r="G209" s="207"/>
      <c r="H209" s="836"/>
      <c r="I209" s="837"/>
      <c r="J209" s="837"/>
      <c r="K209" s="838"/>
      <c r="L209" s="604" t="s">
        <v>462</v>
      </c>
      <c r="M209" s="202"/>
      <c r="N209" s="202"/>
      <c r="O209" s="841">
        <f t="shared" si="20"/>
        <v>24677</v>
      </c>
      <c r="P209" s="841"/>
      <c r="Q209" s="841"/>
      <c r="R209" s="186" t="s">
        <v>391</v>
      </c>
      <c r="S209" s="209"/>
      <c r="T209" s="932"/>
      <c r="U209" s="933"/>
      <c r="V209" s="934"/>
      <c r="W209" s="282"/>
      <c r="X209" s="202"/>
      <c r="Y209" s="202"/>
      <c r="Z209" s="202"/>
      <c r="AA209" s="202"/>
      <c r="AB209" s="202"/>
      <c r="AC209" s="202"/>
      <c r="AD209" s="202"/>
      <c r="AE209" s="202"/>
      <c r="AF209" s="186"/>
      <c r="AG209" s="186"/>
      <c r="AH209" s="186"/>
      <c r="AI209" s="31"/>
      <c r="AJ209" s="605"/>
      <c r="AK209" s="605"/>
      <c r="AL209" s="43"/>
      <c r="AM209" s="169" t="s">
        <v>255</v>
      </c>
      <c r="AN209" s="878">
        <v>30.4</v>
      </c>
      <c r="AO209" s="936"/>
      <c r="AP209" s="658" t="s">
        <v>765</v>
      </c>
      <c r="AQ209" s="401">
        <f t="shared" si="21"/>
        <v>568</v>
      </c>
      <c r="AR209" s="401"/>
      <c r="AS209" s="41"/>
    </row>
    <row r="210" spans="1:45" ht="16.5" customHeight="1" x14ac:dyDescent="0.15">
      <c r="A210" s="12">
        <v>73</v>
      </c>
      <c r="B210" s="13">
        <v>8052</v>
      </c>
      <c r="C210" s="61" t="s">
        <v>943</v>
      </c>
      <c r="D210" s="409"/>
      <c r="E210" s="633"/>
      <c r="F210" s="633"/>
      <c r="G210" s="207"/>
      <c r="H210" s="561"/>
      <c r="I210" s="562"/>
      <c r="J210" s="562"/>
      <c r="K210" s="563"/>
      <c r="L210" s="604" t="s">
        <v>463</v>
      </c>
      <c r="M210" s="202"/>
      <c r="N210" s="202"/>
      <c r="O210" s="841">
        <f t="shared" si="20"/>
        <v>27209</v>
      </c>
      <c r="P210" s="841"/>
      <c r="Q210" s="841"/>
      <c r="R210" s="186" t="s">
        <v>391</v>
      </c>
      <c r="S210" s="209"/>
      <c r="T210" s="529" t="s">
        <v>254</v>
      </c>
      <c r="U210" s="1034">
        <f>$V$111</f>
        <v>0.7</v>
      </c>
      <c r="V210" s="1035"/>
      <c r="W210" s="282"/>
      <c r="X210" s="202"/>
      <c r="Y210" s="202"/>
      <c r="Z210" s="202"/>
      <c r="AA210" s="202"/>
      <c r="AB210" s="202"/>
      <c r="AC210" s="202"/>
      <c r="AD210" s="202"/>
      <c r="AE210" s="202"/>
      <c r="AF210" s="186"/>
      <c r="AG210" s="186"/>
      <c r="AH210" s="186"/>
      <c r="AI210" s="31"/>
      <c r="AJ210" s="605"/>
      <c r="AK210" s="605"/>
      <c r="AL210" s="43"/>
      <c r="AM210" s="609"/>
      <c r="AN210" s="609"/>
      <c r="AO210" s="609"/>
      <c r="AP210" s="609"/>
      <c r="AQ210" s="401">
        <f t="shared" si="21"/>
        <v>627</v>
      </c>
      <c r="AR210" s="401"/>
      <c r="AS210" s="41"/>
    </row>
    <row r="211" spans="1:45" ht="17.25" customHeight="1" x14ac:dyDescent="0.15">
      <c r="A211" s="12">
        <v>73</v>
      </c>
      <c r="B211" s="13">
        <v>8112</v>
      </c>
      <c r="C211" s="61" t="s">
        <v>944</v>
      </c>
      <c r="D211" s="561"/>
      <c r="E211" s="562"/>
      <c r="F211" s="562"/>
      <c r="G211" s="563"/>
      <c r="H211" s="833" t="s">
        <v>1160</v>
      </c>
      <c r="I211" s="834"/>
      <c r="J211" s="834"/>
      <c r="K211" s="835"/>
      <c r="L211" s="604" t="s">
        <v>459</v>
      </c>
      <c r="M211" s="202"/>
      <c r="N211" s="202"/>
      <c r="O211" s="841">
        <f t="shared" si="20"/>
        <v>9423</v>
      </c>
      <c r="P211" s="841"/>
      <c r="Q211" s="841"/>
      <c r="R211" s="186" t="s">
        <v>391</v>
      </c>
      <c r="S211" s="209"/>
      <c r="T211" s="517"/>
      <c r="U211" s="169"/>
      <c r="V211" s="518"/>
      <c r="W211" s="282"/>
      <c r="X211" s="202"/>
      <c r="Y211" s="202"/>
      <c r="Z211" s="202"/>
      <c r="AA211" s="202"/>
      <c r="AB211" s="202"/>
      <c r="AC211" s="202"/>
      <c r="AD211" s="202"/>
      <c r="AE211" s="202"/>
      <c r="AF211" s="186"/>
      <c r="AG211" s="186"/>
      <c r="AH211" s="186"/>
      <c r="AI211" s="31"/>
      <c r="AJ211" s="605"/>
      <c r="AK211" s="605"/>
      <c r="AL211" s="43"/>
      <c r="AM211" s="520"/>
      <c r="AN211" s="169"/>
      <c r="AO211" s="68"/>
      <c r="AP211" s="69"/>
      <c r="AQ211" s="401">
        <f t="shared" si="21"/>
        <v>217</v>
      </c>
      <c r="AR211" s="401">
        <f>ROUND(ROUND(O206*$U$210,0)/$AN$209,0)</f>
        <v>241</v>
      </c>
      <c r="AS211" s="18"/>
    </row>
    <row r="212" spans="1:45" ht="17.25" customHeight="1" x14ac:dyDescent="0.15">
      <c r="A212" s="12">
        <v>73</v>
      </c>
      <c r="B212" s="13">
        <v>8122</v>
      </c>
      <c r="C212" s="61" t="s">
        <v>945</v>
      </c>
      <c r="D212" s="561"/>
      <c r="E212" s="562"/>
      <c r="F212" s="562"/>
      <c r="G212" s="563"/>
      <c r="H212" s="836"/>
      <c r="I212" s="837"/>
      <c r="J212" s="837"/>
      <c r="K212" s="838"/>
      <c r="L212" s="604" t="s">
        <v>460</v>
      </c>
      <c r="M212" s="202"/>
      <c r="N212" s="202"/>
      <c r="O212" s="841">
        <f t="shared" si="20"/>
        <v>13849</v>
      </c>
      <c r="P212" s="841"/>
      <c r="Q212" s="841"/>
      <c r="R212" s="186" t="s">
        <v>391</v>
      </c>
      <c r="S212" s="209"/>
      <c r="T212" s="273"/>
      <c r="U212" s="609"/>
      <c r="V212" s="610"/>
      <c r="W212" s="282"/>
      <c r="X212" s="202"/>
      <c r="Y212" s="202"/>
      <c r="Z212" s="202"/>
      <c r="AA212" s="202"/>
      <c r="AB212" s="202"/>
      <c r="AC212" s="202"/>
      <c r="AD212" s="202"/>
      <c r="AE212" s="202"/>
      <c r="AF212" s="186"/>
      <c r="AG212" s="186"/>
      <c r="AH212" s="186"/>
      <c r="AI212" s="31"/>
      <c r="AJ212" s="605"/>
      <c r="AK212" s="605"/>
      <c r="AL212" s="43"/>
      <c r="AM212" s="169"/>
      <c r="AN212" s="526"/>
      <c r="AO212" s="632"/>
      <c r="AP212" s="658"/>
      <c r="AQ212" s="401">
        <f t="shared" si="21"/>
        <v>319</v>
      </c>
      <c r="AR212" s="401">
        <f>ROUND(ROUND(O207*$U$210,0)/$AN$209,0)</f>
        <v>354</v>
      </c>
      <c r="AS212" s="41"/>
    </row>
    <row r="213" spans="1:45" ht="16.5" customHeight="1" x14ac:dyDescent="0.15">
      <c r="A213" s="12">
        <v>73</v>
      </c>
      <c r="B213" s="13">
        <v>8132</v>
      </c>
      <c r="C213" s="61" t="s">
        <v>946</v>
      </c>
      <c r="D213" s="512"/>
      <c r="E213" s="513"/>
      <c r="F213" s="513"/>
      <c r="G213" s="514"/>
      <c r="H213" s="836"/>
      <c r="I213" s="837"/>
      <c r="J213" s="837"/>
      <c r="K213" s="838"/>
      <c r="L213" s="604" t="s">
        <v>461</v>
      </c>
      <c r="M213" s="202"/>
      <c r="N213" s="202"/>
      <c r="O213" s="841">
        <f t="shared" si="20"/>
        <v>20144</v>
      </c>
      <c r="P213" s="841"/>
      <c r="Q213" s="841"/>
      <c r="R213" s="186" t="s">
        <v>391</v>
      </c>
      <c r="S213" s="209"/>
      <c r="T213" s="23"/>
      <c r="U213" s="9"/>
      <c r="V213" s="19"/>
      <c r="W213" s="282"/>
      <c r="X213" s="202"/>
      <c r="Y213" s="202"/>
      <c r="Z213" s="202"/>
      <c r="AA213" s="202"/>
      <c r="AB213" s="202"/>
      <c r="AC213" s="202"/>
      <c r="AD213" s="202"/>
      <c r="AE213" s="202"/>
      <c r="AF213" s="186"/>
      <c r="AG213" s="186"/>
      <c r="AH213" s="186"/>
      <c r="AI213" s="31"/>
      <c r="AJ213" s="605"/>
      <c r="AK213" s="605"/>
      <c r="AL213" s="43"/>
      <c r="AM213" s="214"/>
      <c r="AN213" s="213"/>
      <c r="AO213" s="213"/>
      <c r="AP213" s="213"/>
      <c r="AQ213" s="401">
        <f t="shared" si="21"/>
        <v>464</v>
      </c>
      <c r="AR213" s="401">
        <f>ROUND(ROUND(O208*$U$210,0)/$AN$209,0)</f>
        <v>515</v>
      </c>
      <c r="AS213" s="41"/>
    </row>
    <row r="214" spans="1:45" ht="17.25" customHeight="1" x14ac:dyDescent="0.15">
      <c r="A214" s="12">
        <v>73</v>
      </c>
      <c r="B214" s="13">
        <v>8142</v>
      </c>
      <c r="C214" s="61" t="s">
        <v>947</v>
      </c>
      <c r="D214" s="64"/>
      <c r="E214" s="65"/>
      <c r="F214" s="65"/>
      <c r="G214" s="207"/>
      <c r="H214" s="561"/>
      <c r="I214" s="562"/>
      <c r="J214" s="562"/>
      <c r="K214" s="563"/>
      <c r="L214" s="604" t="s">
        <v>462</v>
      </c>
      <c r="M214" s="202"/>
      <c r="N214" s="202"/>
      <c r="O214" s="841">
        <f t="shared" si="20"/>
        <v>22233</v>
      </c>
      <c r="P214" s="841"/>
      <c r="Q214" s="841"/>
      <c r="R214" s="186" t="s">
        <v>391</v>
      </c>
      <c r="S214" s="209"/>
      <c r="T214" s="661"/>
      <c r="U214" s="609"/>
      <c r="V214" s="610"/>
      <c r="W214" s="282"/>
      <c r="X214" s="202"/>
      <c r="Y214" s="202"/>
      <c r="Z214" s="202"/>
      <c r="AA214" s="202"/>
      <c r="AB214" s="202"/>
      <c r="AC214" s="202"/>
      <c r="AD214" s="202"/>
      <c r="AE214" s="202"/>
      <c r="AF214" s="186"/>
      <c r="AG214" s="186"/>
      <c r="AH214" s="186"/>
      <c r="AI214" s="31"/>
      <c r="AJ214" s="605"/>
      <c r="AK214" s="605"/>
      <c r="AL214" s="43"/>
      <c r="AM214" s="517"/>
      <c r="AN214" s="9"/>
      <c r="AO214" s="9"/>
      <c r="AP214" s="9"/>
      <c r="AQ214" s="401">
        <f t="shared" si="21"/>
        <v>512</v>
      </c>
      <c r="AR214" s="401">
        <f>ROUND(ROUND(O209*$U$210,0)/$AN$209,0)</f>
        <v>568</v>
      </c>
      <c r="AS214" s="41"/>
    </row>
    <row r="215" spans="1:45" ht="16.5" customHeight="1" x14ac:dyDescent="0.15">
      <c r="A215" s="12">
        <v>73</v>
      </c>
      <c r="B215" s="13">
        <v>8152</v>
      </c>
      <c r="C215" s="61" t="s">
        <v>948</v>
      </c>
      <c r="D215" s="182"/>
      <c r="E215" s="24"/>
      <c r="F215" s="513"/>
      <c r="G215" s="514"/>
      <c r="H215" s="561"/>
      <c r="I215" s="562"/>
      <c r="J215" s="562"/>
      <c r="K215" s="563"/>
      <c r="L215" s="604" t="s">
        <v>463</v>
      </c>
      <c r="M215" s="202"/>
      <c r="N215" s="202"/>
      <c r="O215" s="841">
        <f t="shared" si="20"/>
        <v>24516</v>
      </c>
      <c r="P215" s="841"/>
      <c r="Q215" s="841"/>
      <c r="R215" s="186" t="s">
        <v>391</v>
      </c>
      <c r="S215" s="209"/>
      <c r="T215" s="35"/>
      <c r="U215" s="20"/>
      <c r="V215" s="42"/>
      <c r="W215" s="282"/>
      <c r="X215" s="202"/>
      <c r="Y215" s="202"/>
      <c r="Z215" s="202"/>
      <c r="AA215" s="202"/>
      <c r="AB215" s="202"/>
      <c r="AC215" s="202"/>
      <c r="AD215" s="202"/>
      <c r="AE215" s="202"/>
      <c r="AF215" s="186"/>
      <c r="AG215" s="186"/>
      <c r="AH215" s="186"/>
      <c r="AI215" s="31"/>
      <c r="AJ215" s="605"/>
      <c r="AK215" s="605"/>
      <c r="AL215" s="43"/>
      <c r="AM215" s="517"/>
      <c r="AN215" s="169"/>
      <c r="AO215" s="69"/>
      <c r="AP215" s="519"/>
      <c r="AQ215" s="401">
        <f t="shared" si="21"/>
        <v>565</v>
      </c>
      <c r="AR215" s="401">
        <f>ROUND(ROUND(O210*$U$210,0)/$AN$209,0)</f>
        <v>627</v>
      </c>
      <c r="AS215" s="41"/>
    </row>
    <row r="216" spans="1:45" ht="17.25" customHeight="1" x14ac:dyDescent="0.15">
      <c r="A216" s="132">
        <v>73</v>
      </c>
      <c r="B216" s="236">
        <v>9012</v>
      </c>
      <c r="C216" s="258" t="s">
        <v>949</v>
      </c>
      <c r="D216" s="561"/>
      <c r="E216" s="562"/>
      <c r="F216" s="633"/>
      <c r="G216" s="207"/>
      <c r="H216" s="833" t="s">
        <v>1159</v>
      </c>
      <c r="I216" s="834"/>
      <c r="J216" s="834"/>
      <c r="K216" s="835"/>
      <c r="L216" s="604" t="s">
        <v>459</v>
      </c>
      <c r="M216" s="202"/>
      <c r="N216" s="202"/>
      <c r="O216" s="841">
        <f t="shared" ref="O216:O225" si="22">Q8</f>
        <v>10458</v>
      </c>
      <c r="P216" s="841"/>
      <c r="Q216" s="841"/>
      <c r="R216" s="186" t="s">
        <v>391</v>
      </c>
      <c r="S216" s="209"/>
      <c r="T216" s="34"/>
      <c r="U216" s="17"/>
      <c r="V216" s="67"/>
      <c r="W216" s="282"/>
      <c r="X216" s="202"/>
      <c r="Y216" s="202"/>
      <c r="Z216" s="202"/>
      <c r="AA216" s="202"/>
      <c r="AB216" s="202"/>
      <c r="AC216" s="202"/>
      <c r="AD216" s="202"/>
      <c r="AE216" s="202"/>
      <c r="AF216" s="186"/>
      <c r="AG216" s="186"/>
      <c r="AH216" s="186"/>
      <c r="AI216" s="31"/>
      <c r="AJ216" s="605"/>
      <c r="AK216" s="605"/>
      <c r="AL216" s="43"/>
      <c r="AM216" s="517"/>
      <c r="AN216" s="169"/>
      <c r="AO216" s="69"/>
      <c r="AP216" s="519"/>
      <c r="AQ216" s="199">
        <f t="shared" ref="AQ216:AQ225" si="23">ROUND(ROUND(O216*$U$220,0)/$AN$209,0)</f>
        <v>241</v>
      </c>
      <c r="AR216" s="199"/>
      <c r="AS216" s="41"/>
    </row>
    <row r="217" spans="1:45" ht="17.25" customHeight="1" x14ac:dyDescent="0.15">
      <c r="A217" s="12">
        <v>73</v>
      </c>
      <c r="B217" s="13">
        <v>9022</v>
      </c>
      <c r="C217" s="61" t="s">
        <v>950</v>
      </c>
      <c r="D217" s="409"/>
      <c r="E217" s="633"/>
      <c r="F217" s="633"/>
      <c r="G217" s="207"/>
      <c r="H217" s="836"/>
      <c r="I217" s="837"/>
      <c r="J217" s="837"/>
      <c r="K217" s="838"/>
      <c r="L217" s="604" t="s">
        <v>460</v>
      </c>
      <c r="M217" s="202"/>
      <c r="N217" s="202"/>
      <c r="O217" s="841">
        <f t="shared" si="22"/>
        <v>15370</v>
      </c>
      <c r="P217" s="841"/>
      <c r="Q217" s="841"/>
      <c r="R217" s="186" t="s">
        <v>391</v>
      </c>
      <c r="S217" s="209"/>
      <c r="T217" s="932" t="s">
        <v>261</v>
      </c>
      <c r="U217" s="933"/>
      <c r="V217" s="934"/>
      <c r="W217" s="282"/>
      <c r="X217" s="202"/>
      <c r="Y217" s="202"/>
      <c r="Z217" s="202"/>
      <c r="AA217" s="202"/>
      <c r="AB217" s="202"/>
      <c r="AC217" s="202"/>
      <c r="AD217" s="202"/>
      <c r="AE217" s="202"/>
      <c r="AF217" s="186"/>
      <c r="AG217" s="186"/>
      <c r="AH217" s="186"/>
      <c r="AI217" s="31"/>
      <c r="AJ217" s="605"/>
      <c r="AK217" s="605"/>
      <c r="AL217" s="43"/>
      <c r="AM217" s="517"/>
      <c r="AN217" s="169"/>
      <c r="AO217" s="69"/>
      <c r="AP217" s="519"/>
      <c r="AQ217" s="401">
        <f t="shared" si="23"/>
        <v>354</v>
      </c>
      <c r="AR217" s="401"/>
      <c r="AS217" s="41"/>
    </row>
    <row r="218" spans="1:45" ht="17.25" customHeight="1" x14ac:dyDescent="0.15">
      <c r="A218" s="12">
        <v>73</v>
      </c>
      <c r="B218" s="13">
        <v>9032</v>
      </c>
      <c r="C218" s="61" t="s">
        <v>951</v>
      </c>
      <c r="D218" s="409"/>
      <c r="E218" s="633"/>
      <c r="F218" s="633"/>
      <c r="G218" s="207"/>
      <c r="H218" s="836"/>
      <c r="I218" s="837"/>
      <c r="J218" s="837"/>
      <c r="K218" s="838"/>
      <c r="L218" s="604" t="s">
        <v>461</v>
      </c>
      <c r="M218" s="202"/>
      <c r="N218" s="202"/>
      <c r="O218" s="841">
        <f t="shared" si="22"/>
        <v>22359</v>
      </c>
      <c r="P218" s="841"/>
      <c r="Q218" s="841"/>
      <c r="R218" s="186" t="s">
        <v>391</v>
      </c>
      <c r="S218" s="209"/>
      <c r="T218" s="932"/>
      <c r="U218" s="933"/>
      <c r="V218" s="934"/>
      <c r="W218" s="282"/>
      <c r="X218" s="202"/>
      <c r="Y218" s="202"/>
      <c r="Z218" s="202"/>
      <c r="AA218" s="202"/>
      <c r="AB218" s="202"/>
      <c r="AC218" s="202"/>
      <c r="AD218" s="202"/>
      <c r="AE218" s="202"/>
      <c r="AF218" s="186"/>
      <c r="AG218" s="186"/>
      <c r="AH218" s="186"/>
      <c r="AI218" s="31"/>
      <c r="AJ218" s="605"/>
      <c r="AK218" s="605"/>
      <c r="AL218" s="43"/>
      <c r="AM218" s="517"/>
      <c r="AN218" s="169"/>
      <c r="AO218" s="69"/>
      <c r="AP218" s="519"/>
      <c r="AQ218" s="401">
        <f t="shared" si="23"/>
        <v>515</v>
      </c>
      <c r="AR218" s="401"/>
      <c r="AS218" s="41"/>
    </row>
    <row r="219" spans="1:45" ht="17.25" customHeight="1" x14ac:dyDescent="0.15">
      <c r="A219" s="12">
        <v>73</v>
      </c>
      <c r="B219" s="13">
        <v>9042</v>
      </c>
      <c r="C219" s="61" t="s">
        <v>952</v>
      </c>
      <c r="D219" s="409"/>
      <c r="E219" s="633"/>
      <c r="F219" s="633"/>
      <c r="G219" s="207"/>
      <c r="H219" s="836"/>
      <c r="I219" s="837"/>
      <c r="J219" s="837"/>
      <c r="K219" s="838"/>
      <c r="L219" s="604" t="s">
        <v>462</v>
      </c>
      <c r="M219" s="202"/>
      <c r="N219" s="202"/>
      <c r="O219" s="841">
        <f t="shared" si="22"/>
        <v>24677</v>
      </c>
      <c r="P219" s="841"/>
      <c r="Q219" s="841"/>
      <c r="R219" s="186" t="s">
        <v>391</v>
      </c>
      <c r="S219" s="209"/>
      <c r="T219" s="932"/>
      <c r="U219" s="933"/>
      <c r="V219" s="934"/>
      <c r="W219" s="282"/>
      <c r="X219" s="202"/>
      <c r="Y219" s="605"/>
      <c r="Z219" s="605"/>
      <c r="AA219" s="202"/>
      <c r="AB219" s="202"/>
      <c r="AC219" s="202"/>
      <c r="AD219" s="202"/>
      <c r="AE219" s="202"/>
      <c r="AF219" s="186"/>
      <c r="AG219" s="186"/>
      <c r="AH219" s="186"/>
      <c r="AI219" s="31"/>
      <c r="AJ219" s="605"/>
      <c r="AK219" s="605"/>
      <c r="AL219" s="43"/>
      <c r="AM219" s="517"/>
      <c r="AN219" s="169"/>
      <c r="AO219" s="69"/>
      <c r="AP219" s="519"/>
      <c r="AQ219" s="401">
        <f t="shared" si="23"/>
        <v>568</v>
      </c>
      <c r="AR219" s="401"/>
      <c r="AS219" s="41"/>
    </row>
    <row r="220" spans="1:45" ht="16.5" customHeight="1" x14ac:dyDescent="0.15">
      <c r="A220" s="12">
        <v>73</v>
      </c>
      <c r="B220" s="13">
        <v>9052</v>
      </c>
      <c r="C220" s="61" t="s">
        <v>953</v>
      </c>
      <c r="D220" s="409"/>
      <c r="E220" s="633"/>
      <c r="F220" s="633"/>
      <c r="G220" s="207"/>
      <c r="H220" s="561"/>
      <c r="I220" s="562"/>
      <c r="J220" s="562"/>
      <c r="K220" s="563"/>
      <c r="L220" s="604" t="s">
        <v>463</v>
      </c>
      <c r="M220" s="202"/>
      <c r="N220" s="202"/>
      <c r="O220" s="841">
        <f t="shared" si="22"/>
        <v>27209</v>
      </c>
      <c r="P220" s="841"/>
      <c r="Q220" s="841"/>
      <c r="R220" s="186" t="s">
        <v>391</v>
      </c>
      <c r="S220" s="209"/>
      <c r="T220" s="529" t="s">
        <v>254</v>
      </c>
      <c r="U220" s="1034">
        <f>$V$127</f>
        <v>0.7</v>
      </c>
      <c r="V220" s="1035"/>
      <c r="W220" s="282"/>
      <c r="X220" s="202"/>
      <c r="Y220" s="605"/>
      <c r="Z220" s="605"/>
      <c r="AA220" s="202"/>
      <c r="AB220" s="202"/>
      <c r="AC220" s="202"/>
      <c r="AD220" s="202"/>
      <c r="AE220" s="202"/>
      <c r="AF220" s="186"/>
      <c r="AG220" s="186"/>
      <c r="AH220" s="186"/>
      <c r="AI220" s="31"/>
      <c r="AJ220" s="605"/>
      <c r="AK220" s="605"/>
      <c r="AL220" s="43"/>
      <c r="AM220" s="517"/>
      <c r="AN220" s="169"/>
      <c r="AO220" s="69"/>
      <c r="AP220" s="519"/>
      <c r="AQ220" s="401">
        <f t="shared" si="23"/>
        <v>627</v>
      </c>
      <c r="AR220" s="401"/>
      <c r="AS220" s="41"/>
    </row>
    <row r="221" spans="1:45" ht="17.25" customHeight="1" x14ac:dyDescent="0.15">
      <c r="A221" s="132">
        <v>73</v>
      </c>
      <c r="B221" s="236">
        <v>9112</v>
      </c>
      <c r="C221" s="258" t="s">
        <v>954</v>
      </c>
      <c r="D221" s="561"/>
      <c r="E221" s="562"/>
      <c r="F221" s="562"/>
      <c r="G221" s="563"/>
      <c r="H221" s="833" t="s">
        <v>1160</v>
      </c>
      <c r="I221" s="834"/>
      <c r="J221" s="834"/>
      <c r="K221" s="835"/>
      <c r="L221" s="604" t="s">
        <v>459</v>
      </c>
      <c r="M221" s="202"/>
      <c r="N221" s="202"/>
      <c r="O221" s="841">
        <f t="shared" si="22"/>
        <v>9423</v>
      </c>
      <c r="P221" s="841"/>
      <c r="Q221" s="841"/>
      <c r="R221" s="186" t="s">
        <v>391</v>
      </c>
      <c r="S221" s="209"/>
      <c r="T221" s="517"/>
      <c r="U221" s="169"/>
      <c r="V221" s="518"/>
      <c r="W221" s="282"/>
      <c r="X221" s="202"/>
      <c r="Y221" s="605"/>
      <c r="Z221" s="605"/>
      <c r="AA221" s="202"/>
      <c r="AB221" s="202"/>
      <c r="AC221" s="202"/>
      <c r="AD221" s="202"/>
      <c r="AE221" s="202"/>
      <c r="AF221" s="186"/>
      <c r="AG221" s="186"/>
      <c r="AH221" s="186"/>
      <c r="AI221" s="31"/>
      <c r="AJ221" s="605"/>
      <c r="AK221" s="605"/>
      <c r="AL221" s="43"/>
      <c r="AM221" s="517"/>
      <c r="AN221" s="169"/>
      <c r="AO221" s="69"/>
      <c r="AP221" s="519"/>
      <c r="AQ221" s="199">
        <f t="shared" si="23"/>
        <v>217</v>
      </c>
      <c r="AR221" s="199">
        <f>ROUND(ROUND(O216*$U$220,0)/$AN$209,0)</f>
        <v>241</v>
      </c>
      <c r="AS221" s="41"/>
    </row>
    <row r="222" spans="1:45" ht="17.25" customHeight="1" x14ac:dyDescent="0.15">
      <c r="A222" s="12">
        <v>73</v>
      </c>
      <c r="B222" s="13">
        <v>9122</v>
      </c>
      <c r="C222" s="61" t="s">
        <v>955</v>
      </c>
      <c r="D222" s="561"/>
      <c r="E222" s="562"/>
      <c r="F222" s="562"/>
      <c r="G222" s="563"/>
      <c r="H222" s="836"/>
      <c r="I222" s="837"/>
      <c r="J222" s="837"/>
      <c r="K222" s="838"/>
      <c r="L222" s="604" t="s">
        <v>460</v>
      </c>
      <c r="M222" s="202"/>
      <c r="N222" s="202"/>
      <c r="O222" s="841">
        <f t="shared" si="22"/>
        <v>13849</v>
      </c>
      <c r="P222" s="841"/>
      <c r="Q222" s="841"/>
      <c r="R222" s="186" t="s">
        <v>391</v>
      </c>
      <c r="S222" s="209"/>
      <c r="T222" s="23"/>
      <c r="U222" s="169"/>
      <c r="V222" s="518"/>
      <c r="W222" s="282"/>
      <c r="X222" s="202"/>
      <c r="Y222" s="605"/>
      <c r="Z222" s="605"/>
      <c r="AA222" s="202"/>
      <c r="AB222" s="202"/>
      <c r="AC222" s="202"/>
      <c r="AD222" s="202"/>
      <c r="AE222" s="202"/>
      <c r="AF222" s="186"/>
      <c r="AG222" s="186"/>
      <c r="AH222" s="186"/>
      <c r="AI222" s="31"/>
      <c r="AJ222" s="605"/>
      <c r="AK222" s="605"/>
      <c r="AL222" s="43"/>
      <c r="AM222" s="260"/>
      <c r="AN222" s="213"/>
      <c r="AO222" s="213"/>
      <c r="AP222" s="213"/>
      <c r="AQ222" s="401">
        <f t="shared" si="23"/>
        <v>319</v>
      </c>
      <c r="AR222" s="401">
        <f>ROUND(ROUND(O217*$U$220,0)/$AN$209,0)</f>
        <v>354</v>
      </c>
      <c r="AS222" s="41"/>
    </row>
    <row r="223" spans="1:45" ht="17.25" customHeight="1" x14ac:dyDescent="0.15">
      <c r="A223" s="12">
        <v>73</v>
      </c>
      <c r="B223" s="13">
        <v>9132</v>
      </c>
      <c r="C223" s="61" t="s">
        <v>956</v>
      </c>
      <c r="D223" s="512"/>
      <c r="E223" s="513"/>
      <c r="F223" s="513"/>
      <c r="G223" s="514"/>
      <c r="H223" s="836"/>
      <c r="I223" s="837"/>
      <c r="J223" s="837"/>
      <c r="K223" s="838"/>
      <c r="L223" s="604" t="s">
        <v>461</v>
      </c>
      <c r="M223" s="202"/>
      <c r="N223" s="202"/>
      <c r="O223" s="841">
        <f t="shared" si="22"/>
        <v>20144</v>
      </c>
      <c r="P223" s="841"/>
      <c r="Q223" s="841"/>
      <c r="R223" s="186" t="s">
        <v>391</v>
      </c>
      <c r="S223" s="209"/>
      <c r="T223" s="23"/>
      <c r="U223" s="169"/>
      <c r="V223" s="518"/>
      <c r="W223" s="282"/>
      <c r="X223" s="202"/>
      <c r="Y223" s="605"/>
      <c r="Z223" s="605"/>
      <c r="AA223" s="202"/>
      <c r="AB223" s="202"/>
      <c r="AC223" s="202"/>
      <c r="AD223" s="202"/>
      <c r="AE223" s="202"/>
      <c r="AF223" s="186"/>
      <c r="AG223" s="186"/>
      <c r="AH223" s="186"/>
      <c r="AI223" s="31"/>
      <c r="AJ223" s="605"/>
      <c r="AK223" s="605"/>
      <c r="AL223" s="43"/>
      <c r="AM223" s="214"/>
      <c r="AN223" s="213"/>
      <c r="AO223" s="213"/>
      <c r="AP223" s="213"/>
      <c r="AQ223" s="401">
        <f t="shared" si="23"/>
        <v>464</v>
      </c>
      <c r="AR223" s="401">
        <f>ROUND(ROUND(O218*$U$220,0)/$AN$209,0)</f>
        <v>515</v>
      </c>
      <c r="AS223" s="41"/>
    </row>
    <row r="224" spans="1:45" ht="17.25" customHeight="1" x14ac:dyDescent="0.15">
      <c r="A224" s="12">
        <v>73</v>
      </c>
      <c r="B224" s="13">
        <v>9142</v>
      </c>
      <c r="C224" s="61" t="s">
        <v>957</v>
      </c>
      <c r="D224" s="64"/>
      <c r="E224" s="65"/>
      <c r="F224" s="65"/>
      <c r="G224" s="207"/>
      <c r="H224" s="561"/>
      <c r="I224" s="562"/>
      <c r="J224" s="562"/>
      <c r="K224" s="563"/>
      <c r="L224" s="604" t="s">
        <v>462</v>
      </c>
      <c r="M224" s="202"/>
      <c r="N224" s="202"/>
      <c r="O224" s="841">
        <f t="shared" si="22"/>
        <v>22233</v>
      </c>
      <c r="P224" s="841"/>
      <c r="Q224" s="841"/>
      <c r="R224" s="186" t="s">
        <v>391</v>
      </c>
      <c r="S224" s="209"/>
      <c r="T224" s="661"/>
      <c r="U224" s="169"/>
      <c r="V224" s="518"/>
      <c r="W224" s="282"/>
      <c r="X224" s="202"/>
      <c r="Y224" s="605"/>
      <c r="Z224" s="605"/>
      <c r="AA224" s="202"/>
      <c r="AB224" s="202"/>
      <c r="AC224" s="202"/>
      <c r="AD224" s="202"/>
      <c r="AE224" s="202"/>
      <c r="AF224" s="186"/>
      <c r="AG224" s="186"/>
      <c r="AH224" s="186"/>
      <c r="AI224" s="31"/>
      <c r="AJ224" s="605"/>
      <c r="AK224" s="605"/>
      <c r="AL224" s="43"/>
      <c r="AM224" s="517"/>
      <c r="AN224" s="9"/>
      <c r="AO224" s="9"/>
      <c r="AP224" s="9"/>
      <c r="AQ224" s="401">
        <f t="shared" si="23"/>
        <v>512</v>
      </c>
      <c r="AR224" s="401">
        <f>ROUND(ROUND(O219*$U$220,0)/$AN$209,0)</f>
        <v>568</v>
      </c>
      <c r="AS224" s="41"/>
    </row>
    <row r="225" spans="1:45" ht="16.5" customHeight="1" x14ac:dyDescent="0.15">
      <c r="A225" s="12">
        <v>73</v>
      </c>
      <c r="B225" s="13">
        <v>9152</v>
      </c>
      <c r="C225" s="61" t="s">
        <v>958</v>
      </c>
      <c r="D225" s="25"/>
      <c r="E225" s="26"/>
      <c r="F225" s="30"/>
      <c r="G225" s="79"/>
      <c r="H225" s="573"/>
      <c r="I225" s="564"/>
      <c r="J225" s="564"/>
      <c r="K225" s="565"/>
      <c r="L225" s="604" t="s">
        <v>463</v>
      </c>
      <c r="M225" s="202"/>
      <c r="N225" s="202"/>
      <c r="O225" s="841">
        <f t="shared" si="22"/>
        <v>24516</v>
      </c>
      <c r="P225" s="841"/>
      <c r="Q225" s="841"/>
      <c r="R225" s="186" t="s">
        <v>391</v>
      </c>
      <c r="S225" s="209"/>
      <c r="T225" s="35"/>
      <c r="U225" s="20"/>
      <c r="V225" s="42"/>
      <c r="W225" s="282"/>
      <c r="X225" s="202"/>
      <c r="Y225" s="605"/>
      <c r="Z225" s="605"/>
      <c r="AA225" s="202"/>
      <c r="AB225" s="202"/>
      <c r="AC225" s="202"/>
      <c r="AD225" s="202"/>
      <c r="AE225" s="202"/>
      <c r="AF225" s="186"/>
      <c r="AG225" s="186"/>
      <c r="AH225" s="186"/>
      <c r="AI225" s="31"/>
      <c r="AJ225" s="605"/>
      <c r="AK225" s="605"/>
      <c r="AL225" s="43"/>
      <c r="AM225" s="35"/>
      <c r="AN225" s="20"/>
      <c r="AO225" s="70"/>
      <c r="AP225" s="691"/>
      <c r="AQ225" s="401">
        <f t="shared" si="23"/>
        <v>565</v>
      </c>
      <c r="AR225" s="401">
        <f>ROUND(ROUND(O220*$U$220,0)/$AN$209,0)</f>
        <v>627</v>
      </c>
      <c r="AS225" s="47"/>
    </row>
  </sheetData>
  <mergeCells count="278">
    <mergeCell ref="AH26:AI26"/>
    <mergeCell ref="AJ26:AK26"/>
    <mergeCell ref="AH27:AI27"/>
    <mergeCell ref="AJ27:AK27"/>
    <mergeCell ref="D149:G151"/>
    <mergeCell ref="H149:K151"/>
    <mergeCell ref="L149:S151"/>
    <mergeCell ref="AD149:AF149"/>
    <mergeCell ref="AD150:AF150"/>
    <mergeCell ref="AD151:AF151"/>
    <mergeCell ref="O113:Q113"/>
    <mergeCell ref="O114:Q114"/>
    <mergeCell ref="O115:Q115"/>
    <mergeCell ref="O116:Q116"/>
    <mergeCell ref="H113:K115"/>
    <mergeCell ref="O112:Q112"/>
    <mergeCell ref="D38:G40"/>
    <mergeCell ref="AH38:AI38"/>
    <mergeCell ref="AJ38:AK38"/>
    <mergeCell ref="AH39:AI39"/>
    <mergeCell ref="AJ39:AK39"/>
    <mergeCell ref="AH40:AI40"/>
    <mergeCell ref="AJ40:AK40"/>
    <mergeCell ref="D28:G30"/>
    <mergeCell ref="AH21:AI21"/>
    <mergeCell ref="AJ21:AK21"/>
    <mergeCell ref="AH22:AI22"/>
    <mergeCell ref="AJ22:AK22"/>
    <mergeCell ref="L23:U25"/>
    <mergeCell ref="AH23:AI23"/>
    <mergeCell ref="AJ23:AK23"/>
    <mergeCell ref="AH24:AI24"/>
    <mergeCell ref="AJ24:AK24"/>
    <mergeCell ref="AH25:AI25"/>
    <mergeCell ref="AJ25:AK25"/>
    <mergeCell ref="D18:G20"/>
    <mergeCell ref="H18:K20"/>
    <mergeCell ref="L18:U20"/>
    <mergeCell ref="AH18:AI18"/>
    <mergeCell ref="AJ18:AK18"/>
    <mergeCell ref="AH19:AI19"/>
    <mergeCell ref="AJ19:AK19"/>
    <mergeCell ref="AH20:AI20"/>
    <mergeCell ref="AJ20:AK20"/>
    <mergeCell ref="U220:V220"/>
    <mergeCell ref="T217:V219"/>
    <mergeCell ref="T207:V209"/>
    <mergeCell ref="O207:Q207"/>
    <mergeCell ref="O208:Q208"/>
    <mergeCell ref="O209:Q209"/>
    <mergeCell ref="O210:Q210"/>
    <mergeCell ref="O211:Q211"/>
    <mergeCell ref="O212:Q212"/>
    <mergeCell ref="O213:Q213"/>
    <mergeCell ref="O214:Q214"/>
    <mergeCell ref="O215:Q215"/>
    <mergeCell ref="O216:Q216"/>
    <mergeCell ref="O217:Q217"/>
    <mergeCell ref="O218:Q218"/>
    <mergeCell ref="O219:Q219"/>
    <mergeCell ref="O220:Q220"/>
    <mergeCell ref="U210:V210"/>
    <mergeCell ref="O221:Q221"/>
    <mergeCell ref="O222:Q222"/>
    <mergeCell ref="O223:Q223"/>
    <mergeCell ref="O224:Q224"/>
    <mergeCell ref="O225:Q225"/>
    <mergeCell ref="H216:K219"/>
    <mergeCell ref="H221:K223"/>
    <mergeCell ref="H211:K213"/>
    <mergeCell ref="H124:K127"/>
    <mergeCell ref="H129:K131"/>
    <mergeCell ref="H139:K142"/>
    <mergeCell ref="H144:K146"/>
    <mergeCell ref="O206:Q206"/>
    <mergeCell ref="H206:K209"/>
    <mergeCell ref="O148:Q148"/>
    <mergeCell ref="L164:S166"/>
    <mergeCell ref="L169:S171"/>
    <mergeCell ref="L174:S176"/>
    <mergeCell ref="L154:S156"/>
    <mergeCell ref="O124:Q124"/>
    <mergeCell ref="O125:Q125"/>
    <mergeCell ref="D139:G140"/>
    <mergeCell ref="O133:Q133"/>
    <mergeCell ref="AD152:AF152"/>
    <mergeCell ref="AD153:AF153"/>
    <mergeCell ref="AD154:AF154"/>
    <mergeCell ref="AD155:AF155"/>
    <mergeCell ref="AD156:AF156"/>
    <mergeCell ref="AD157:AF157"/>
    <mergeCell ref="AD158:AF158"/>
    <mergeCell ref="H8:K11"/>
    <mergeCell ref="O108:Q108"/>
    <mergeCell ref="O109:Q109"/>
    <mergeCell ref="V111:W111"/>
    <mergeCell ref="O110:Q110"/>
    <mergeCell ref="T109:X110"/>
    <mergeCell ref="H108:K111"/>
    <mergeCell ref="Q13:R13"/>
    <mergeCell ref="Q14:R14"/>
    <mergeCell ref="Q15:R15"/>
    <mergeCell ref="Q16:R16"/>
    <mergeCell ref="H13:K15"/>
    <mergeCell ref="L43:U45"/>
    <mergeCell ref="Q17:R17"/>
    <mergeCell ref="Q8:R8"/>
    <mergeCell ref="Q9:R9"/>
    <mergeCell ref="Q10:R10"/>
    <mergeCell ref="Q11:R11"/>
    <mergeCell ref="H38:K40"/>
    <mergeCell ref="L38:U40"/>
    <mergeCell ref="H28:K30"/>
    <mergeCell ref="L28:U30"/>
    <mergeCell ref="Q12:R12"/>
    <mergeCell ref="L33:U35"/>
    <mergeCell ref="AH28:AI28"/>
    <mergeCell ref="AJ28:AK28"/>
    <mergeCell ref="AH29:AI29"/>
    <mergeCell ref="AJ29:AK29"/>
    <mergeCell ref="AH30:AI30"/>
    <mergeCell ref="AJ30:AK30"/>
    <mergeCell ref="AF202:AG202"/>
    <mergeCell ref="D206:G207"/>
    <mergeCell ref="AM207:AP208"/>
    <mergeCell ref="AF180:AG180"/>
    <mergeCell ref="AF181:AG181"/>
    <mergeCell ref="AF182:AG182"/>
    <mergeCell ref="E183:K192"/>
    <mergeCell ref="AF183:AG183"/>
    <mergeCell ref="AF184:AG184"/>
    <mergeCell ref="AF185:AG185"/>
    <mergeCell ref="AM185:AP187"/>
    <mergeCell ref="AF186:AG186"/>
    <mergeCell ref="AF187:AG187"/>
    <mergeCell ref="AF188:AG188"/>
    <mergeCell ref="AF189:AG189"/>
    <mergeCell ref="AN189:AO189"/>
    <mergeCell ref="AF190:AG190"/>
    <mergeCell ref="AF191:AG191"/>
    <mergeCell ref="AN209:AO209"/>
    <mergeCell ref="AF193:AG193"/>
    <mergeCell ref="AF194:AG194"/>
    <mergeCell ref="AF195:AG195"/>
    <mergeCell ref="AF196:AG196"/>
    <mergeCell ref="AF197:AG197"/>
    <mergeCell ref="AF198:AG198"/>
    <mergeCell ref="AF199:AG199"/>
    <mergeCell ref="AF200:AG200"/>
    <mergeCell ref="AF201:AG201"/>
    <mergeCell ref="D169:G171"/>
    <mergeCell ref="H169:K171"/>
    <mergeCell ref="AD169:AF169"/>
    <mergeCell ref="AD170:AF170"/>
    <mergeCell ref="AD171:AF171"/>
    <mergeCell ref="AD162:AF162"/>
    <mergeCell ref="AD163:AF163"/>
    <mergeCell ref="AF192:AG192"/>
    <mergeCell ref="AM140:AP141"/>
    <mergeCell ref="O140:Q140"/>
    <mergeCell ref="AN142:AO142"/>
    <mergeCell ref="O141:Q141"/>
    <mergeCell ref="O142:Q142"/>
    <mergeCell ref="AD164:AF164"/>
    <mergeCell ref="AD165:AF165"/>
    <mergeCell ref="AD166:AF166"/>
    <mergeCell ref="D159:G161"/>
    <mergeCell ref="H159:K161"/>
    <mergeCell ref="L159:S161"/>
    <mergeCell ref="AD159:AF159"/>
    <mergeCell ref="AD160:AF160"/>
    <mergeCell ref="AD161:AF161"/>
    <mergeCell ref="O143:Q143"/>
    <mergeCell ref="O144:Q144"/>
    <mergeCell ref="V127:W127"/>
    <mergeCell ref="O126:Q126"/>
    <mergeCell ref="O127:Q127"/>
    <mergeCell ref="O128:Q128"/>
    <mergeCell ref="AF179:AG179"/>
    <mergeCell ref="AD172:AF172"/>
    <mergeCell ref="AD173:AF173"/>
    <mergeCell ref="AD174:AF174"/>
    <mergeCell ref="AD175:AF175"/>
    <mergeCell ref="AD176:AF176"/>
    <mergeCell ref="AD177:AF177"/>
    <mergeCell ref="AD178:AF178"/>
    <mergeCell ref="AD167:AF167"/>
    <mergeCell ref="AD168:AF168"/>
    <mergeCell ref="O139:Q139"/>
    <mergeCell ref="O129:Q129"/>
    <mergeCell ref="O130:Q130"/>
    <mergeCell ref="O131:Q131"/>
    <mergeCell ref="O132:Q132"/>
    <mergeCell ref="O145:Q145"/>
    <mergeCell ref="O146:Q146"/>
    <mergeCell ref="O147:Q147"/>
    <mergeCell ref="O117:Q117"/>
    <mergeCell ref="T125:X126"/>
    <mergeCell ref="D108:G109"/>
    <mergeCell ref="AJ61:AK61"/>
    <mergeCell ref="AJ62:AK62"/>
    <mergeCell ref="AJ76:AK76"/>
    <mergeCell ref="D77:L77"/>
    <mergeCell ref="AJ71:AK71"/>
    <mergeCell ref="AJ72:AK72"/>
    <mergeCell ref="AJ73:AK73"/>
    <mergeCell ref="AJ74:AK74"/>
    <mergeCell ref="AJ75:AK75"/>
    <mergeCell ref="O111:Q111"/>
    <mergeCell ref="AJ86:AK86"/>
    <mergeCell ref="AJ87:AK87"/>
    <mergeCell ref="AJ88:AK88"/>
    <mergeCell ref="AJ89:AK89"/>
    <mergeCell ref="AJ90:AK90"/>
    <mergeCell ref="AJ97:AK97"/>
    <mergeCell ref="D124:G125"/>
    <mergeCell ref="AJ100:AK100"/>
    <mergeCell ref="AJ101:AK101"/>
    <mergeCell ref="AJ102:AK102"/>
    <mergeCell ref="AJ91:AK91"/>
    <mergeCell ref="AJ33:AK33"/>
    <mergeCell ref="AH34:AI34"/>
    <mergeCell ref="AJ34:AK34"/>
    <mergeCell ref="AH35:AI35"/>
    <mergeCell ref="AJ35:AK35"/>
    <mergeCell ref="AJ48:AK48"/>
    <mergeCell ref="AH36:AI36"/>
    <mergeCell ref="AJ36:AK36"/>
    <mergeCell ref="AH37:AI37"/>
    <mergeCell ref="AJ37:AK37"/>
    <mergeCell ref="AH41:AI41"/>
    <mergeCell ref="AJ41:AK41"/>
    <mergeCell ref="AH42:AI42"/>
    <mergeCell ref="AJ42:AK42"/>
    <mergeCell ref="AH43:AI43"/>
    <mergeCell ref="AJ43:AK43"/>
    <mergeCell ref="AH44:AI44"/>
    <mergeCell ref="AJ44:AK44"/>
    <mergeCell ref="AH45:AI45"/>
    <mergeCell ref="AJ45:AK45"/>
    <mergeCell ref="AH46:AI46"/>
    <mergeCell ref="AJ46:AK46"/>
    <mergeCell ref="AH47:AI47"/>
    <mergeCell ref="AJ47:AK47"/>
    <mergeCell ref="D8:G9"/>
    <mergeCell ref="E83:P85"/>
    <mergeCell ref="AJ55:AK55"/>
    <mergeCell ref="AJ56:AK56"/>
    <mergeCell ref="AJ49:AK49"/>
    <mergeCell ref="AJ50:AK50"/>
    <mergeCell ref="AJ51:AK51"/>
    <mergeCell ref="AJ63:AK63"/>
    <mergeCell ref="AJ64:AK64"/>
    <mergeCell ref="AJ65:AK65"/>
    <mergeCell ref="AJ66:AK66"/>
    <mergeCell ref="AJ68:AK68"/>
    <mergeCell ref="AJ69:AK69"/>
    <mergeCell ref="AJ67:AK67"/>
    <mergeCell ref="AJ57:AK57"/>
    <mergeCell ref="AJ58:AK58"/>
    <mergeCell ref="AJ59:AK59"/>
    <mergeCell ref="AJ60:AK60"/>
    <mergeCell ref="AJ70:AK70"/>
    <mergeCell ref="AH31:AI31"/>
    <mergeCell ref="AJ31:AK31"/>
    <mergeCell ref="AH32:AI32"/>
    <mergeCell ref="AJ32:AK32"/>
    <mergeCell ref="AH33:AI33"/>
    <mergeCell ref="AJ99:AK99"/>
    <mergeCell ref="AJ83:AK83"/>
    <mergeCell ref="AJ84:AK84"/>
    <mergeCell ref="AJ85:AK85"/>
    <mergeCell ref="AJ92:AK92"/>
    <mergeCell ref="AJ93:AK93"/>
    <mergeCell ref="AJ94:AK94"/>
    <mergeCell ref="AJ95:AK95"/>
    <mergeCell ref="AJ96:AK96"/>
    <mergeCell ref="AJ98:AK98"/>
  </mergeCells>
  <phoneticPr fontId="8"/>
  <printOptions horizontalCentered="1"/>
  <pageMargins left="0.39370078740157483" right="0.39370078740157483" top="0.78740157480314965" bottom="0.59055118110236227" header="0.51181102362204722" footer="0.31496062992125984"/>
  <pageSetup paperSize="9" scale="57" firstPageNumber="30" orientation="portrait" useFirstPageNumber="1" r:id="rId1"/>
  <headerFooter alignWithMargins="0">
    <oddHeader>&amp;R&amp;9小規模多機能型居宅介護</oddHeader>
    <oddFooter>&amp;C&amp;14&amp;P</oddFooter>
  </headerFooter>
  <rowBreaks count="4" manualBreakCount="4">
    <brk id="51" max="44" man="1"/>
    <brk id="102" max="44" man="1"/>
    <brk id="133" max="44" man="1"/>
    <brk id="202" max="4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AR61"/>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5" width="2.5" style="434" customWidth="1"/>
    <col min="6" max="13" width="2.5" style="58" customWidth="1"/>
    <col min="14" max="14" width="3.5" style="58" customWidth="1"/>
    <col min="15" max="15" width="2.5" style="58" customWidth="1"/>
    <col min="16" max="16" width="1.5" style="58" customWidth="1"/>
    <col min="17" max="17" width="2.5" style="58" customWidth="1"/>
    <col min="18" max="18" width="3.5" style="58" customWidth="1"/>
    <col min="19" max="19" width="2.875" style="58" customWidth="1"/>
    <col min="20" max="21" width="2" style="58" customWidth="1"/>
    <col min="22" max="22" width="2.5" style="58" customWidth="1"/>
    <col min="23" max="23" width="2.875" style="58" customWidth="1"/>
    <col min="24" max="36" width="2.5" style="58" customWidth="1"/>
    <col min="37" max="37" width="4" style="58" customWidth="1"/>
    <col min="38" max="40" width="2.5" style="58" customWidth="1"/>
    <col min="41" max="41" width="1.5" style="58" customWidth="1"/>
    <col min="42" max="42" width="1.125" style="58" customWidth="1"/>
    <col min="43" max="43" width="8.5" style="434" customWidth="1"/>
    <col min="44" max="44" width="8.875" style="434" customWidth="1"/>
    <col min="45" max="45" width="2.875" style="434" customWidth="1"/>
    <col min="46" max="16384" width="9" style="434"/>
  </cols>
  <sheetData>
    <row r="1" spans="1:44" ht="13.5" customHeight="1" x14ac:dyDescent="0.2">
      <c r="A1" s="57"/>
    </row>
    <row r="2" spans="1:44" ht="17.25" customHeight="1" x14ac:dyDescent="0.2">
      <c r="B2" s="57" t="s">
        <v>1133</v>
      </c>
    </row>
    <row r="3" spans="1:44" ht="12.75" customHeight="1" x14ac:dyDescent="0.15"/>
    <row r="4" spans="1:44" ht="17.25" customHeight="1" x14ac:dyDescent="0.15">
      <c r="A4" s="2" t="s">
        <v>202</v>
      </c>
      <c r="B4" s="201"/>
      <c r="C4" s="82" t="s">
        <v>203</v>
      </c>
      <c r="D4" s="83"/>
      <c r="E4" s="238"/>
      <c r="F4" s="1"/>
      <c r="G4" s="1"/>
      <c r="H4" s="1"/>
      <c r="I4" s="1"/>
      <c r="J4" s="1"/>
      <c r="K4" s="1"/>
      <c r="L4" s="1"/>
      <c r="M4" s="1"/>
      <c r="N4" s="1"/>
      <c r="O4" s="1"/>
      <c r="P4" s="1"/>
      <c r="Q4" s="1"/>
      <c r="R4" s="1"/>
      <c r="S4" s="4"/>
      <c r="T4" s="1"/>
      <c r="U4" s="1"/>
      <c r="V4" s="1"/>
      <c r="W4" s="4" t="s">
        <v>204</v>
      </c>
      <c r="X4" s="17"/>
      <c r="Y4" s="17"/>
      <c r="Z4" s="17"/>
      <c r="AA4" s="17"/>
      <c r="AB4" s="17"/>
      <c r="AC4" s="17"/>
      <c r="AD4" s="17"/>
      <c r="AE4" s="17"/>
      <c r="AF4" s="17"/>
      <c r="AG4" s="17"/>
      <c r="AH4" s="17"/>
      <c r="AI4" s="17"/>
      <c r="AJ4" s="17"/>
      <c r="AK4" s="17"/>
      <c r="AL4" s="17"/>
      <c r="AM4" s="17"/>
      <c r="AN4" s="17"/>
      <c r="AO4" s="17"/>
      <c r="AP4" s="15"/>
      <c r="AQ4" s="59" t="s">
        <v>251</v>
      </c>
      <c r="AR4" s="59" t="s">
        <v>2733</v>
      </c>
    </row>
    <row r="5" spans="1:44" ht="17.25" customHeight="1" x14ac:dyDescent="0.15">
      <c r="A5" s="5" t="s">
        <v>205</v>
      </c>
      <c r="B5" s="82" t="s">
        <v>206</v>
      </c>
      <c r="C5" s="610"/>
      <c r="D5" s="661"/>
      <c r="E5" s="609"/>
      <c r="F5" s="9"/>
      <c r="G5" s="9"/>
      <c r="H5" s="9"/>
      <c r="I5" s="9"/>
      <c r="J5" s="9"/>
      <c r="K5" s="9"/>
      <c r="L5" s="9"/>
      <c r="M5" s="9"/>
      <c r="N5" s="9"/>
      <c r="O5" s="9"/>
      <c r="P5" s="9"/>
      <c r="Q5" s="9"/>
      <c r="R5" s="9"/>
      <c r="S5" s="9"/>
      <c r="T5" s="9"/>
      <c r="U5" s="9"/>
      <c r="V5" s="9"/>
      <c r="W5" s="169"/>
      <c r="X5" s="169"/>
      <c r="Y5" s="169"/>
      <c r="Z5" s="169"/>
      <c r="AA5" s="169"/>
      <c r="AB5" s="169"/>
      <c r="AC5" s="169"/>
      <c r="AD5" s="169"/>
      <c r="AE5" s="169"/>
      <c r="AF5" s="169"/>
      <c r="AG5" s="169"/>
      <c r="AH5" s="169"/>
      <c r="AI5" s="169"/>
      <c r="AJ5" s="169"/>
      <c r="AK5" s="169"/>
      <c r="AL5" s="169"/>
      <c r="AM5" s="169"/>
      <c r="AN5" s="169"/>
      <c r="AO5" s="169"/>
      <c r="AP5" s="19"/>
      <c r="AQ5" s="373" t="s">
        <v>390</v>
      </c>
      <c r="AR5" s="373" t="s">
        <v>391</v>
      </c>
    </row>
    <row r="6" spans="1:44" ht="17.25" customHeight="1" x14ac:dyDescent="0.15">
      <c r="A6" s="12">
        <v>68</v>
      </c>
      <c r="B6" s="13">
        <v>1311</v>
      </c>
      <c r="C6" s="261" t="s">
        <v>837</v>
      </c>
      <c r="D6" s="866" t="s">
        <v>2734</v>
      </c>
      <c r="E6" s="867"/>
      <c r="F6" s="867"/>
      <c r="G6" s="867"/>
      <c r="H6" s="867"/>
      <c r="I6" s="867"/>
      <c r="J6" s="867"/>
      <c r="K6" s="868"/>
      <c r="L6" s="34" t="s">
        <v>459</v>
      </c>
      <c r="M6" s="17"/>
      <c r="N6" s="1"/>
      <c r="O6" s="1"/>
      <c r="P6" s="1"/>
      <c r="Q6" s="841">
        <v>572</v>
      </c>
      <c r="R6" s="841"/>
      <c r="S6" s="186" t="s">
        <v>391</v>
      </c>
      <c r="T6" s="17"/>
      <c r="U6" s="17"/>
      <c r="V6" s="17"/>
      <c r="W6" s="17"/>
      <c r="X6" s="17"/>
      <c r="Y6" s="17"/>
      <c r="Z6" s="17"/>
      <c r="AA6" s="161"/>
      <c r="AB6" s="62"/>
      <c r="AC6" s="605"/>
      <c r="AD6" s="605"/>
      <c r="AE6" s="605"/>
      <c r="AF6" s="605"/>
      <c r="AG6" s="605"/>
      <c r="AH6" s="605"/>
      <c r="AI6" s="605"/>
      <c r="AJ6" s="605"/>
      <c r="AK6" s="605"/>
      <c r="AL6" s="605"/>
      <c r="AM6" s="605"/>
      <c r="AN6" s="605"/>
      <c r="AO6" s="63"/>
      <c r="AP6" s="22"/>
      <c r="AQ6" s="401">
        <f>Q6</f>
        <v>572</v>
      </c>
      <c r="AR6" s="400" t="s">
        <v>457</v>
      </c>
    </row>
    <row r="7" spans="1:44" ht="17.25" customHeight="1" x14ac:dyDescent="0.15">
      <c r="A7" s="12">
        <v>68</v>
      </c>
      <c r="B7" s="13">
        <v>1321</v>
      </c>
      <c r="C7" s="261" t="s">
        <v>2735</v>
      </c>
      <c r="D7" s="869"/>
      <c r="E7" s="870"/>
      <c r="F7" s="870"/>
      <c r="G7" s="870"/>
      <c r="H7" s="870"/>
      <c r="I7" s="870"/>
      <c r="J7" s="870"/>
      <c r="K7" s="871"/>
      <c r="L7" s="34" t="s">
        <v>460</v>
      </c>
      <c r="M7" s="17"/>
      <c r="N7" s="17"/>
      <c r="O7" s="4"/>
      <c r="P7" s="17"/>
      <c r="Q7" s="841">
        <v>640</v>
      </c>
      <c r="R7" s="841"/>
      <c r="S7" s="186" t="s">
        <v>391</v>
      </c>
      <c r="T7" s="1"/>
      <c r="U7" s="4"/>
      <c r="V7" s="17"/>
      <c r="W7" s="1"/>
      <c r="X7" s="17"/>
      <c r="Y7" s="17"/>
      <c r="Z7" s="1"/>
      <c r="AA7" s="1"/>
      <c r="AB7" s="1"/>
      <c r="AC7" s="599"/>
      <c r="AD7" s="599"/>
      <c r="AE7" s="599"/>
      <c r="AF7" s="599"/>
      <c r="AG7" s="599"/>
      <c r="AH7" s="599"/>
      <c r="AI7" s="599"/>
      <c r="AJ7" s="599"/>
      <c r="AK7" s="599"/>
      <c r="AL7" s="599"/>
      <c r="AM7" s="170"/>
      <c r="AN7" s="599"/>
      <c r="AO7" s="63"/>
      <c r="AP7" s="22"/>
      <c r="AQ7" s="401">
        <f>Q7</f>
        <v>640</v>
      </c>
      <c r="AR7" s="41"/>
    </row>
    <row r="8" spans="1:44" ht="17.25" customHeight="1" x14ac:dyDescent="0.15">
      <c r="A8" s="12">
        <v>68</v>
      </c>
      <c r="B8" s="13">
        <v>1331</v>
      </c>
      <c r="C8" s="261" t="s">
        <v>2736</v>
      </c>
      <c r="D8" s="512"/>
      <c r="E8" s="513"/>
      <c r="F8" s="513"/>
      <c r="G8" s="513"/>
      <c r="H8" s="513"/>
      <c r="I8" s="513"/>
      <c r="J8" s="513"/>
      <c r="K8" s="514"/>
      <c r="L8" s="34" t="s">
        <v>461</v>
      </c>
      <c r="M8" s="17"/>
      <c r="N8" s="17"/>
      <c r="O8" s="4"/>
      <c r="P8" s="17"/>
      <c r="Q8" s="841">
        <v>709</v>
      </c>
      <c r="R8" s="841"/>
      <c r="S8" s="186" t="s">
        <v>391</v>
      </c>
      <c r="T8" s="1"/>
      <c r="U8" s="4"/>
      <c r="V8" s="17"/>
      <c r="W8" s="1"/>
      <c r="X8" s="17"/>
      <c r="Y8" s="17"/>
      <c r="Z8" s="1"/>
      <c r="AA8" s="1"/>
      <c r="AB8" s="1"/>
      <c r="AC8" s="605"/>
      <c r="AD8" s="605"/>
      <c r="AE8" s="605"/>
      <c r="AF8" s="605"/>
      <c r="AG8" s="605"/>
      <c r="AH8" s="605"/>
      <c r="AI8" s="605"/>
      <c r="AJ8" s="605"/>
      <c r="AK8" s="605"/>
      <c r="AL8" s="605"/>
      <c r="AM8" s="170"/>
      <c r="AN8" s="599"/>
      <c r="AO8" s="605"/>
      <c r="AP8" s="22"/>
      <c r="AQ8" s="401">
        <f>Q8</f>
        <v>709</v>
      </c>
      <c r="AR8" s="41"/>
    </row>
    <row r="9" spans="1:44" ht="17.25" customHeight="1" x14ac:dyDescent="0.15">
      <c r="A9" s="12">
        <v>68</v>
      </c>
      <c r="B9" s="13">
        <v>1341</v>
      </c>
      <c r="C9" s="261" t="s">
        <v>2737</v>
      </c>
      <c r="D9" s="64"/>
      <c r="E9" s="65"/>
      <c r="F9" s="65"/>
      <c r="G9" s="633"/>
      <c r="H9" s="633"/>
      <c r="I9" s="633"/>
      <c r="J9" s="9"/>
      <c r="K9" s="19"/>
      <c r="L9" s="34" t="s">
        <v>462</v>
      </c>
      <c r="M9" s="17"/>
      <c r="N9" s="17"/>
      <c r="O9" s="4"/>
      <c r="P9" s="17"/>
      <c r="Q9" s="841">
        <v>777</v>
      </c>
      <c r="R9" s="841"/>
      <c r="S9" s="186" t="s">
        <v>391</v>
      </c>
      <c r="T9" s="1"/>
      <c r="U9" s="4"/>
      <c r="V9" s="17"/>
      <c r="W9" s="1"/>
      <c r="X9" s="17"/>
      <c r="Y9" s="17"/>
      <c r="Z9" s="1"/>
      <c r="AA9" s="1"/>
      <c r="AB9" s="1"/>
      <c r="AC9" s="605"/>
      <c r="AD9" s="605"/>
      <c r="AE9" s="605"/>
      <c r="AF9" s="605"/>
      <c r="AG9" s="605"/>
      <c r="AH9" s="605"/>
      <c r="AI9" s="605"/>
      <c r="AJ9" s="605"/>
      <c r="AK9" s="605"/>
      <c r="AL9" s="572"/>
      <c r="AM9" s="556"/>
      <c r="AN9" s="679"/>
      <c r="AO9" s="605"/>
      <c r="AP9" s="22"/>
      <c r="AQ9" s="401">
        <f>Q9</f>
        <v>777</v>
      </c>
      <c r="AR9" s="41"/>
    </row>
    <row r="10" spans="1:44" ht="17.25" customHeight="1" x14ac:dyDescent="0.15">
      <c r="A10" s="12">
        <v>68</v>
      </c>
      <c r="B10" s="13">
        <v>1351</v>
      </c>
      <c r="C10" s="261" t="s">
        <v>2738</v>
      </c>
      <c r="D10" s="25"/>
      <c r="E10" s="26"/>
      <c r="F10" s="30"/>
      <c r="G10" s="30"/>
      <c r="H10" s="30"/>
      <c r="I10" s="30"/>
      <c r="J10" s="30"/>
      <c r="K10" s="79"/>
      <c r="L10" s="34" t="s">
        <v>463</v>
      </c>
      <c r="M10" s="17"/>
      <c r="N10" s="17"/>
      <c r="O10" s="4"/>
      <c r="P10" s="17"/>
      <c r="Q10" s="841">
        <v>843</v>
      </c>
      <c r="R10" s="841"/>
      <c r="S10" s="186" t="s">
        <v>391</v>
      </c>
      <c r="T10" s="1"/>
      <c r="U10" s="4"/>
      <c r="V10" s="605"/>
      <c r="W10" s="186"/>
      <c r="X10" s="605"/>
      <c r="Y10" s="605"/>
      <c r="Z10" s="186"/>
      <c r="AA10" s="186"/>
      <c r="AB10" s="186"/>
      <c r="AC10" s="605"/>
      <c r="AD10" s="605"/>
      <c r="AE10" s="605"/>
      <c r="AF10" s="605"/>
      <c r="AG10" s="605"/>
      <c r="AH10" s="605"/>
      <c r="AI10" s="605"/>
      <c r="AJ10" s="605"/>
      <c r="AK10" s="605"/>
      <c r="AL10" s="605"/>
      <c r="AM10" s="599"/>
      <c r="AN10" s="577"/>
      <c r="AO10" s="605"/>
      <c r="AP10" s="22"/>
      <c r="AQ10" s="401">
        <f>Q10</f>
        <v>843</v>
      </c>
      <c r="AR10" s="41"/>
    </row>
    <row r="11" spans="1:44" ht="17.25" customHeight="1" x14ac:dyDescent="0.15">
      <c r="A11" s="12">
        <v>68</v>
      </c>
      <c r="B11" s="13" t="s">
        <v>4490</v>
      </c>
      <c r="C11" s="49" t="s">
        <v>4461</v>
      </c>
      <c r="D11" s="833" t="s">
        <v>4408</v>
      </c>
      <c r="E11" s="834"/>
      <c r="F11" s="834"/>
      <c r="G11" s="834"/>
      <c r="H11" s="834"/>
      <c r="I11" s="834"/>
      <c r="J11" s="834"/>
      <c r="K11" s="835"/>
      <c r="L11" s="16" t="s">
        <v>2734</v>
      </c>
      <c r="M11" s="1"/>
      <c r="N11" s="1"/>
      <c r="O11" s="1"/>
      <c r="P11" s="1"/>
      <c r="Q11" s="1"/>
      <c r="R11" s="1"/>
      <c r="S11" s="1"/>
      <c r="T11" s="15"/>
      <c r="U11" s="186" t="s">
        <v>3071</v>
      </c>
      <c r="V11" s="186"/>
      <c r="W11" s="186"/>
      <c r="X11" s="32"/>
      <c r="Y11" s="202"/>
      <c r="Z11" s="202"/>
      <c r="AA11" s="202"/>
      <c r="AB11" s="202"/>
      <c r="AC11" s="202"/>
      <c r="AD11" s="186"/>
      <c r="AE11" s="186"/>
      <c r="AF11" s="186"/>
      <c r="AG11" s="186"/>
      <c r="AH11" s="841"/>
      <c r="AI11" s="848"/>
      <c r="AJ11" s="1031">
        <f t="shared" ref="AJ11" si="0">ROUND(Q6*0.01,0)</f>
        <v>6</v>
      </c>
      <c r="AK11" s="1031"/>
      <c r="AL11" s="186" t="s">
        <v>1392</v>
      </c>
      <c r="AM11" s="186"/>
      <c r="AN11" s="436"/>
      <c r="AO11" s="437"/>
      <c r="AP11" s="209"/>
      <c r="AQ11" s="340">
        <f>-AJ11</f>
        <v>-6</v>
      </c>
      <c r="AR11" s="18"/>
    </row>
    <row r="12" spans="1:44" ht="17.25" customHeight="1" x14ac:dyDescent="0.15">
      <c r="A12" s="12">
        <v>68</v>
      </c>
      <c r="B12" s="13" t="s">
        <v>4491</v>
      </c>
      <c r="C12" s="49" t="s">
        <v>4462</v>
      </c>
      <c r="D12" s="836"/>
      <c r="E12" s="837"/>
      <c r="F12" s="837"/>
      <c r="G12" s="837"/>
      <c r="H12" s="837"/>
      <c r="I12" s="837"/>
      <c r="J12" s="837"/>
      <c r="K12" s="838"/>
      <c r="L12" s="23"/>
      <c r="M12" s="9"/>
      <c r="N12" s="9"/>
      <c r="O12" s="9"/>
      <c r="P12" s="9"/>
      <c r="Q12" s="9"/>
      <c r="R12" s="9"/>
      <c r="S12" s="9"/>
      <c r="T12" s="19"/>
      <c r="U12" s="186" t="s">
        <v>3072</v>
      </c>
      <c r="V12" s="186"/>
      <c r="W12" s="186"/>
      <c r="X12" s="32"/>
      <c r="Y12" s="202"/>
      <c r="Z12" s="202"/>
      <c r="AA12" s="202"/>
      <c r="AB12" s="202"/>
      <c r="AC12" s="202"/>
      <c r="AD12" s="186"/>
      <c r="AE12" s="186"/>
      <c r="AF12" s="186"/>
      <c r="AG12" s="186"/>
      <c r="AH12" s="841"/>
      <c r="AI12" s="848"/>
      <c r="AJ12" s="1031">
        <f t="shared" ref="AJ12:AJ15" si="1">ROUND(Q7*0.01,0)</f>
        <v>6</v>
      </c>
      <c r="AK12" s="1031"/>
      <c r="AL12" s="186" t="s">
        <v>1392</v>
      </c>
      <c r="AM12" s="186"/>
      <c r="AN12" s="436"/>
      <c r="AO12" s="437"/>
      <c r="AP12" s="209"/>
      <c r="AQ12" s="340">
        <f t="shared" ref="AQ12:AQ14" si="2">-AJ12</f>
        <v>-6</v>
      </c>
      <c r="AR12" s="18"/>
    </row>
    <row r="13" spans="1:44" ht="17.25" customHeight="1" x14ac:dyDescent="0.15">
      <c r="A13" s="12">
        <v>68</v>
      </c>
      <c r="B13" s="13" t="s">
        <v>4492</v>
      </c>
      <c r="C13" s="49" t="s">
        <v>4463</v>
      </c>
      <c r="D13" s="836"/>
      <c r="E13" s="837"/>
      <c r="F13" s="837"/>
      <c r="G13" s="837"/>
      <c r="H13" s="837"/>
      <c r="I13" s="837"/>
      <c r="J13" s="837"/>
      <c r="K13" s="838"/>
      <c r="L13" s="23"/>
      <c r="M13" s="9"/>
      <c r="N13" s="9"/>
      <c r="O13" s="9"/>
      <c r="P13" s="9"/>
      <c r="Q13" s="9"/>
      <c r="R13" s="9"/>
      <c r="S13" s="9"/>
      <c r="T13" s="19"/>
      <c r="U13" s="186" t="s">
        <v>3073</v>
      </c>
      <c r="V13" s="186"/>
      <c r="W13" s="186"/>
      <c r="X13" s="32"/>
      <c r="Y13" s="202"/>
      <c r="Z13" s="202"/>
      <c r="AA13" s="202"/>
      <c r="AB13" s="202"/>
      <c r="AC13" s="202"/>
      <c r="AD13" s="186"/>
      <c r="AE13" s="186"/>
      <c r="AF13" s="186"/>
      <c r="AG13" s="186"/>
      <c r="AH13" s="841"/>
      <c r="AI13" s="848"/>
      <c r="AJ13" s="1031">
        <f t="shared" si="1"/>
        <v>7</v>
      </c>
      <c r="AK13" s="1031"/>
      <c r="AL13" s="186" t="s">
        <v>1392</v>
      </c>
      <c r="AM13" s="186"/>
      <c r="AN13" s="436"/>
      <c r="AO13" s="437"/>
      <c r="AP13" s="209"/>
      <c r="AQ13" s="340">
        <f t="shared" si="2"/>
        <v>-7</v>
      </c>
      <c r="AR13" s="18"/>
    </row>
    <row r="14" spans="1:44" ht="17.25" customHeight="1" x14ac:dyDescent="0.15">
      <c r="A14" s="12">
        <v>68</v>
      </c>
      <c r="B14" s="13" t="s">
        <v>4493</v>
      </c>
      <c r="C14" s="49" t="s">
        <v>4464</v>
      </c>
      <c r="D14" s="23"/>
      <c r="E14" s="9"/>
      <c r="F14" s="9"/>
      <c r="G14" s="9"/>
      <c r="H14" s="9"/>
      <c r="I14" s="9"/>
      <c r="J14" s="9"/>
      <c r="K14" s="19"/>
      <c r="L14" s="23"/>
      <c r="M14" s="9"/>
      <c r="N14" s="9"/>
      <c r="O14" s="9"/>
      <c r="P14" s="9"/>
      <c r="Q14" s="9"/>
      <c r="R14" s="9"/>
      <c r="S14" s="9"/>
      <c r="T14" s="19"/>
      <c r="U14" s="186" t="s">
        <v>3074</v>
      </c>
      <c r="V14" s="186"/>
      <c r="W14" s="186"/>
      <c r="X14" s="32"/>
      <c r="Y14" s="202"/>
      <c r="Z14" s="202"/>
      <c r="AA14" s="202"/>
      <c r="AB14" s="202"/>
      <c r="AC14" s="202"/>
      <c r="AD14" s="186"/>
      <c r="AE14" s="186"/>
      <c r="AF14" s="186"/>
      <c r="AG14" s="186"/>
      <c r="AH14" s="841"/>
      <c r="AI14" s="848"/>
      <c r="AJ14" s="1031">
        <f t="shared" si="1"/>
        <v>8</v>
      </c>
      <c r="AK14" s="1031"/>
      <c r="AL14" s="186" t="s">
        <v>1392</v>
      </c>
      <c r="AM14" s="186"/>
      <c r="AN14" s="436"/>
      <c r="AO14" s="437"/>
      <c r="AP14" s="209"/>
      <c r="AQ14" s="340">
        <f t="shared" si="2"/>
        <v>-8</v>
      </c>
      <c r="AR14" s="18"/>
    </row>
    <row r="15" spans="1:44" ht="17.25" customHeight="1" x14ac:dyDescent="0.15">
      <c r="A15" s="12">
        <v>68</v>
      </c>
      <c r="B15" s="13" t="s">
        <v>4494</v>
      </c>
      <c r="C15" s="49" t="s">
        <v>4465</v>
      </c>
      <c r="D15" s="183"/>
      <c r="E15" s="184"/>
      <c r="F15" s="184"/>
      <c r="G15" s="184"/>
      <c r="H15" s="184"/>
      <c r="I15" s="184"/>
      <c r="J15" s="184"/>
      <c r="K15" s="21"/>
      <c r="L15" s="183"/>
      <c r="M15" s="184"/>
      <c r="N15" s="184"/>
      <c r="O15" s="184"/>
      <c r="P15" s="184"/>
      <c r="Q15" s="184"/>
      <c r="R15" s="184"/>
      <c r="S15" s="184"/>
      <c r="T15" s="21"/>
      <c r="U15" s="186" t="s">
        <v>3075</v>
      </c>
      <c r="V15" s="186"/>
      <c r="W15" s="186"/>
      <c r="X15" s="32"/>
      <c r="Y15" s="202"/>
      <c r="Z15" s="202"/>
      <c r="AA15" s="202"/>
      <c r="AB15" s="202"/>
      <c r="AC15" s="202"/>
      <c r="AD15" s="186"/>
      <c r="AE15" s="186"/>
      <c r="AF15" s="186"/>
      <c r="AG15" s="186"/>
      <c r="AH15" s="841"/>
      <c r="AI15" s="848"/>
      <c r="AJ15" s="1031">
        <f t="shared" si="1"/>
        <v>8</v>
      </c>
      <c r="AK15" s="1031"/>
      <c r="AL15" s="186" t="s">
        <v>1392</v>
      </c>
      <c r="AM15" s="186"/>
      <c r="AN15" s="436"/>
      <c r="AO15" s="437"/>
      <c r="AP15" s="209"/>
      <c r="AQ15" s="340">
        <f>-AJ15</f>
        <v>-8</v>
      </c>
      <c r="AR15" s="18"/>
    </row>
    <row r="16" spans="1:44" ht="17.25" customHeight="1" x14ac:dyDescent="0.15">
      <c r="A16" s="12">
        <v>68</v>
      </c>
      <c r="B16" s="13" t="s">
        <v>3386</v>
      </c>
      <c r="C16" s="49" t="s">
        <v>3064</v>
      </c>
      <c r="D16" s="833" t="s">
        <v>2948</v>
      </c>
      <c r="E16" s="834"/>
      <c r="F16" s="834"/>
      <c r="G16" s="834"/>
      <c r="H16" s="834"/>
      <c r="I16" s="834"/>
      <c r="J16" s="834"/>
      <c r="K16" s="835"/>
      <c r="L16" s="16" t="s">
        <v>3069</v>
      </c>
      <c r="M16" s="1"/>
      <c r="N16" s="1"/>
      <c r="O16" s="1"/>
      <c r="P16" s="1"/>
      <c r="Q16" s="1"/>
      <c r="R16" s="1"/>
      <c r="S16" s="1"/>
      <c r="T16" s="15"/>
      <c r="U16" s="186" t="s">
        <v>3071</v>
      </c>
      <c r="V16" s="186"/>
      <c r="W16" s="186"/>
      <c r="X16" s="32"/>
      <c r="Y16" s="202"/>
      <c r="Z16" s="202"/>
      <c r="AA16" s="202"/>
      <c r="AB16" s="202"/>
      <c r="AC16" s="202"/>
      <c r="AD16" s="186"/>
      <c r="AE16" s="186"/>
      <c r="AF16" s="186"/>
      <c r="AG16" s="186"/>
      <c r="AH16" s="841"/>
      <c r="AI16" s="848"/>
      <c r="AJ16" s="1031">
        <f>ROUND(Q6*0.01,0)</f>
        <v>6</v>
      </c>
      <c r="AK16" s="1031"/>
      <c r="AL16" s="186" t="s">
        <v>1392</v>
      </c>
      <c r="AM16" s="186"/>
      <c r="AN16" s="436"/>
      <c r="AO16" s="437"/>
      <c r="AP16" s="209"/>
      <c r="AQ16" s="340">
        <f>-AJ16</f>
        <v>-6</v>
      </c>
      <c r="AR16" s="18"/>
    </row>
    <row r="17" spans="1:44" ht="17.25" customHeight="1" x14ac:dyDescent="0.15">
      <c r="A17" s="12">
        <v>68</v>
      </c>
      <c r="B17" s="13" t="s">
        <v>3387</v>
      </c>
      <c r="C17" s="49" t="s">
        <v>3065</v>
      </c>
      <c r="D17" s="836"/>
      <c r="E17" s="837"/>
      <c r="F17" s="837"/>
      <c r="G17" s="837"/>
      <c r="H17" s="837"/>
      <c r="I17" s="837"/>
      <c r="J17" s="837"/>
      <c r="K17" s="838"/>
      <c r="L17" s="23"/>
      <c r="M17" s="9"/>
      <c r="N17" s="9"/>
      <c r="O17" s="9"/>
      <c r="P17" s="9"/>
      <c r="Q17" s="9"/>
      <c r="R17" s="9"/>
      <c r="S17" s="9"/>
      <c r="T17" s="19"/>
      <c r="U17" s="186" t="s">
        <v>3072</v>
      </c>
      <c r="V17" s="186"/>
      <c r="W17" s="186"/>
      <c r="X17" s="32"/>
      <c r="Y17" s="202"/>
      <c r="Z17" s="202"/>
      <c r="AA17" s="202"/>
      <c r="AB17" s="202"/>
      <c r="AC17" s="202"/>
      <c r="AD17" s="186"/>
      <c r="AE17" s="186"/>
      <c r="AF17" s="186"/>
      <c r="AG17" s="186"/>
      <c r="AH17" s="841"/>
      <c r="AI17" s="848"/>
      <c r="AJ17" s="1031">
        <f>ROUND(Q7*0.01,0)</f>
        <v>6</v>
      </c>
      <c r="AK17" s="1031"/>
      <c r="AL17" s="186" t="s">
        <v>1392</v>
      </c>
      <c r="AM17" s="186"/>
      <c r="AN17" s="436"/>
      <c r="AO17" s="437"/>
      <c r="AP17" s="209"/>
      <c r="AQ17" s="340">
        <f t="shared" ref="AQ17:AQ19" si="3">-AJ17</f>
        <v>-6</v>
      </c>
      <c r="AR17" s="18"/>
    </row>
    <row r="18" spans="1:44" ht="17.25" customHeight="1" x14ac:dyDescent="0.15">
      <c r="A18" s="12">
        <v>68</v>
      </c>
      <c r="B18" s="13" t="s">
        <v>3388</v>
      </c>
      <c r="C18" s="49" t="s">
        <v>3066</v>
      </c>
      <c r="D18" s="836"/>
      <c r="E18" s="837"/>
      <c r="F18" s="837"/>
      <c r="G18" s="837"/>
      <c r="H18" s="837"/>
      <c r="I18" s="837"/>
      <c r="J18" s="837"/>
      <c r="K18" s="838"/>
      <c r="L18" s="23"/>
      <c r="M18" s="9"/>
      <c r="N18" s="9"/>
      <c r="O18" s="9"/>
      <c r="P18" s="9"/>
      <c r="Q18" s="9"/>
      <c r="R18" s="9"/>
      <c r="S18" s="9"/>
      <c r="T18" s="19"/>
      <c r="U18" s="186" t="s">
        <v>3073</v>
      </c>
      <c r="V18" s="186"/>
      <c r="W18" s="186"/>
      <c r="X18" s="32"/>
      <c r="Y18" s="202"/>
      <c r="Z18" s="202"/>
      <c r="AA18" s="202"/>
      <c r="AB18" s="202"/>
      <c r="AC18" s="202"/>
      <c r="AD18" s="186"/>
      <c r="AE18" s="186"/>
      <c r="AF18" s="186"/>
      <c r="AG18" s="186"/>
      <c r="AH18" s="841"/>
      <c r="AI18" s="848"/>
      <c r="AJ18" s="1031">
        <f>ROUND(Q8*0.01,0)</f>
        <v>7</v>
      </c>
      <c r="AK18" s="1031"/>
      <c r="AL18" s="186" t="s">
        <v>1392</v>
      </c>
      <c r="AM18" s="186"/>
      <c r="AN18" s="436"/>
      <c r="AO18" s="437"/>
      <c r="AP18" s="209"/>
      <c r="AQ18" s="340">
        <f t="shared" si="3"/>
        <v>-7</v>
      </c>
      <c r="AR18" s="18"/>
    </row>
    <row r="19" spans="1:44" ht="17.25" customHeight="1" x14ac:dyDescent="0.15">
      <c r="A19" s="12">
        <v>68</v>
      </c>
      <c r="B19" s="13" t="s">
        <v>3389</v>
      </c>
      <c r="C19" s="49" t="s">
        <v>3067</v>
      </c>
      <c r="D19" s="23"/>
      <c r="E19" s="9"/>
      <c r="F19" s="9"/>
      <c r="G19" s="9"/>
      <c r="H19" s="9"/>
      <c r="I19" s="9"/>
      <c r="J19" s="9"/>
      <c r="K19" s="19"/>
      <c r="L19" s="23"/>
      <c r="M19" s="9"/>
      <c r="N19" s="9"/>
      <c r="O19" s="9"/>
      <c r="P19" s="9"/>
      <c r="Q19" s="9"/>
      <c r="R19" s="9"/>
      <c r="S19" s="9"/>
      <c r="T19" s="19"/>
      <c r="U19" s="186" t="s">
        <v>3074</v>
      </c>
      <c r="V19" s="186"/>
      <c r="W19" s="186"/>
      <c r="X19" s="32"/>
      <c r="Y19" s="202"/>
      <c r="Z19" s="202"/>
      <c r="AA19" s="202"/>
      <c r="AB19" s="202"/>
      <c r="AC19" s="202"/>
      <c r="AD19" s="186"/>
      <c r="AE19" s="186"/>
      <c r="AF19" s="186"/>
      <c r="AG19" s="186"/>
      <c r="AH19" s="841"/>
      <c r="AI19" s="848"/>
      <c r="AJ19" s="1031">
        <f>ROUND(Q9*0.01,0)</f>
        <v>8</v>
      </c>
      <c r="AK19" s="1031"/>
      <c r="AL19" s="186" t="s">
        <v>1392</v>
      </c>
      <c r="AM19" s="186"/>
      <c r="AN19" s="436"/>
      <c r="AO19" s="437"/>
      <c r="AP19" s="209"/>
      <c r="AQ19" s="340">
        <f t="shared" si="3"/>
        <v>-8</v>
      </c>
      <c r="AR19" s="18"/>
    </row>
    <row r="20" spans="1:44" ht="17.25" customHeight="1" x14ac:dyDescent="0.15">
      <c r="A20" s="12">
        <v>68</v>
      </c>
      <c r="B20" s="13" t="s">
        <v>3390</v>
      </c>
      <c r="C20" s="49" t="s">
        <v>3068</v>
      </c>
      <c r="D20" s="183"/>
      <c r="E20" s="184"/>
      <c r="F20" s="184"/>
      <c r="G20" s="184"/>
      <c r="H20" s="184"/>
      <c r="I20" s="184"/>
      <c r="J20" s="184"/>
      <c r="K20" s="21"/>
      <c r="L20" s="183"/>
      <c r="M20" s="184"/>
      <c r="N20" s="184"/>
      <c r="O20" s="184"/>
      <c r="P20" s="184"/>
      <c r="Q20" s="184"/>
      <c r="R20" s="184"/>
      <c r="S20" s="184"/>
      <c r="T20" s="21"/>
      <c r="U20" s="186" t="s">
        <v>3075</v>
      </c>
      <c r="V20" s="186"/>
      <c r="W20" s="186"/>
      <c r="X20" s="32"/>
      <c r="Y20" s="202"/>
      <c r="Z20" s="202"/>
      <c r="AA20" s="202"/>
      <c r="AB20" s="202"/>
      <c r="AC20" s="202"/>
      <c r="AD20" s="186"/>
      <c r="AE20" s="186"/>
      <c r="AF20" s="186"/>
      <c r="AG20" s="186"/>
      <c r="AH20" s="841"/>
      <c r="AI20" s="848"/>
      <c r="AJ20" s="1031">
        <f>ROUND(Q10*0.01,0)</f>
        <v>8</v>
      </c>
      <c r="AK20" s="1031"/>
      <c r="AL20" s="186" t="s">
        <v>1392</v>
      </c>
      <c r="AM20" s="186"/>
      <c r="AN20" s="436"/>
      <c r="AO20" s="437"/>
      <c r="AP20" s="209"/>
      <c r="AQ20" s="340">
        <f>-AJ20</f>
        <v>-8</v>
      </c>
      <c r="AR20" s="18"/>
    </row>
    <row r="21" spans="1:44" ht="17.25" customHeight="1" x14ac:dyDescent="0.15">
      <c r="A21" s="12">
        <v>68</v>
      </c>
      <c r="B21" s="445" t="s">
        <v>3769</v>
      </c>
      <c r="C21" s="49" t="s">
        <v>3616</v>
      </c>
      <c r="D21" s="833" t="s">
        <v>2015</v>
      </c>
      <c r="E21" s="834"/>
      <c r="F21" s="834"/>
      <c r="G21" s="834"/>
      <c r="H21" s="834"/>
      <c r="I21" s="834"/>
      <c r="J21" s="834"/>
      <c r="K21" s="835"/>
      <c r="L21" s="16" t="s">
        <v>2734</v>
      </c>
      <c r="M21" s="1"/>
      <c r="N21" s="1"/>
      <c r="O21" s="1"/>
      <c r="P21" s="1"/>
      <c r="Q21" s="1"/>
      <c r="R21" s="1"/>
      <c r="S21" s="1"/>
      <c r="T21" s="15"/>
      <c r="U21" s="186" t="s">
        <v>3071</v>
      </c>
      <c r="V21" s="186"/>
      <c r="W21" s="186"/>
      <c r="X21" s="32"/>
      <c r="Y21" s="202"/>
      <c r="Z21" s="202"/>
      <c r="AA21" s="202"/>
      <c r="AB21" s="202"/>
      <c r="AC21" s="202"/>
      <c r="AD21" s="186"/>
      <c r="AE21" s="186"/>
      <c r="AF21" s="186"/>
      <c r="AG21" s="186"/>
      <c r="AH21" s="841"/>
      <c r="AI21" s="848"/>
      <c r="AJ21" s="1031">
        <f>ROUND(Q6*0.01,0)</f>
        <v>6</v>
      </c>
      <c r="AK21" s="1031"/>
      <c r="AL21" s="186" t="s">
        <v>1392</v>
      </c>
      <c r="AM21" s="186"/>
      <c r="AN21" s="436"/>
      <c r="AO21" s="437"/>
      <c r="AP21" s="209"/>
      <c r="AQ21" s="340">
        <f>-AJ21</f>
        <v>-6</v>
      </c>
      <c r="AR21" s="18"/>
    </row>
    <row r="22" spans="1:44" ht="17.25" customHeight="1" x14ac:dyDescent="0.15">
      <c r="A22" s="12">
        <v>68</v>
      </c>
      <c r="B22" s="445" t="s">
        <v>3767</v>
      </c>
      <c r="C22" s="49" t="s">
        <v>3617</v>
      </c>
      <c r="D22" s="836"/>
      <c r="E22" s="837"/>
      <c r="F22" s="837"/>
      <c r="G22" s="837"/>
      <c r="H22" s="837"/>
      <c r="I22" s="837"/>
      <c r="J22" s="837"/>
      <c r="K22" s="838"/>
      <c r="L22" s="23"/>
      <c r="M22" s="9"/>
      <c r="N22" s="9"/>
      <c r="O22" s="9"/>
      <c r="P22" s="9"/>
      <c r="Q22" s="9"/>
      <c r="R22" s="9"/>
      <c r="S22" s="9"/>
      <c r="T22" s="19"/>
      <c r="U22" s="186" t="s">
        <v>3072</v>
      </c>
      <c r="V22" s="186"/>
      <c r="W22" s="186"/>
      <c r="X22" s="32"/>
      <c r="Y22" s="202"/>
      <c r="Z22" s="202"/>
      <c r="AA22" s="202"/>
      <c r="AB22" s="202"/>
      <c r="AC22" s="202"/>
      <c r="AD22" s="186"/>
      <c r="AE22" s="186"/>
      <c r="AF22" s="186"/>
      <c r="AG22" s="186"/>
      <c r="AH22" s="841"/>
      <c r="AI22" s="848"/>
      <c r="AJ22" s="1031">
        <f>ROUND(Q7*0.01,0)</f>
        <v>6</v>
      </c>
      <c r="AK22" s="1031"/>
      <c r="AL22" s="186" t="s">
        <v>1392</v>
      </c>
      <c r="AM22" s="186"/>
      <c r="AN22" s="436"/>
      <c r="AO22" s="437"/>
      <c r="AP22" s="209"/>
      <c r="AQ22" s="340">
        <f t="shared" ref="AQ22:AQ24" si="4">-AJ22</f>
        <v>-6</v>
      </c>
      <c r="AR22" s="18"/>
    </row>
    <row r="23" spans="1:44" ht="17.25" customHeight="1" x14ac:dyDescent="0.15">
      <c r="A23" s="12">
        <v>68</v>
      </c>
      <c r="B23" s="445" t="s">
        <v>3760</v>
      </c>
      <c r="C23" s="49" t="s">
        <v>3618</v>
      </c>
      <c r="D23" s="836"/>
      <c r="E23" s="837"/>
      <c r="F23" s="837"/>
      <c r="G23" s="837"/>
      <c r="H23" s="837"/>
      <c r="I23" s="837"/>
      <c r="J23" s="837"/>
      <c r="K23" s="838"/>
      <c r="L23" s="23"/>
      <c r="M23" s="9"/>
      <c r="N23" s="9"/>
      <c r="O23" s="9"/>
      <c r="P23" s="9"/>
      <c r="Q23" s="9"/>
      <c r="R23" s="9"/>
      <c r="S23" s="9"/>
      <c r="T23" s="19"/>
      <c r="U23" s="186" t="s">
        <v>3073</v>
      </c>
      <c r="V23" s="186"/>
      <c r="W23" s="186"/>
      <c r="X23" s="32"/>
      <c r="Y23" s="202"/>
      <c r="Z23" s="202"/>
      <c r="AA23" s="202"/>
      <c r="AB23" s="202"/>
      <c r="AC23" s="202"/>
      <c r="AD23" s="186"/>
      <c r="AE23" s="186"/>
      <c r="AF23" s="186"/>
      <c r="AG23" s="186"/>
      <c r="AH23" s="841"/>
      <c r="AI23" s="848"/>
      <c r="AJ23" s="1031">
        <f>ROUND(Q8*0.01,0)</f>
        <v>7</v>
      </c>
      <c r="AK23" s="1031"/>
      <c r="AL23" s="186" t="s">
        <v>1392</v>
      </c>
      <c r="AM23" s="186"/>
      <c r="AN23" s="436"/>
      <c r="AO23" s="437"/>
      <c r="AP23" s="209"/>
      <c r="AQ23" s="340">
        <f t="shared" si="4"/>
        <v>-7</v>
      </c>
      <c r="AR23" s="18"/>
    </row>
    <row r="24" spans="1:44" ht="17.25" customHeight="1" x14ac:dyDescent="0.15">
      <c r="A24" s="12">
        <v>68</v>
      </c>
      <c r="B24" s="445" t="s">
        <v>3762</v>
      </c>
      <c r="C24" s="49" t="s">
        <v>3619</v>
      </c>
      <c r="D24" s="23"/>
      <c r="E24" s="9"/>
      <c r="F24" s="9"/>
      <c r="G24" s="9"/>
      <c r="H24" s="9"/>
      <c r="I24" s="9"/>
      <c r="J24" s="9"/>
      <c r="K24" s="19"/>
      <c r="L24" s="23"/>
      <c r="M24" s="9"/>
      <c r="N24" s="9"/>
      <c r="O24" s="9"/>
      <c r="P24" s="9"/>
      <c r="Q24" s="9"/>
      <c r="R24" s="9"/>
      <c r="S24" s="9"/>
      <c r="T24" s="19"/>
      <c r="U24" s="186" t="s">
        <v>3074</v>
      </c>
      <c r="V24" s="186"/>
      <c r="W24" s="186"/>
      <c r="X24" s="32"/>
      <c r="Y24" s="202"/>
      <c r="Z24" s="202"/>
      <c r="AA24" s="202"/>
      <c r="AB24" s="202"/>
      <c r="AC24" s="202"/>
      <c r="AD24" s="186"/>
      <c r="AE24" s="186"/>
      <c r="AF24" s="186"/>
      <c r="AG24" s="186"/>
      <c r="AH24" s="841"/>
      <c r="AI24" s="848"/>
      <c r="AJ24" s="1031">
        <f>ROUND(Q9*0.01,0)</f>
        <v>8</v>
      </c>
      <c r="AK24" s="1031"/>
      <c r="AL24" s="186" t="s">
        <v>1392</v>
      </c>
      <c r="AM24" s="186"/>
      <c r="AN24" s="436"/>
      <c r="AO24" s="437"/>
      <c r="AP24" s="209"/>
      <c r="AQ24" s="340">
        <f t="shared" si="4"/>
        <v>-8</v>
      </c>
      <c r="AR24" s="18"/>
    </row>
    <row r="25" spans="1:44" ht="17.25" customHeight="1" x14ac:dyDescent="0.15">
      <c r="A25" s="12">
        <v>68</v>
      </c>
      <c r="B25" s="445" t="s">
        <v>3764</v>
      </c>
      <c r="C25" s="49" t="s">
        <v>3620</v>
      </c>
      <c r="D25" s="183"/>
      <c r="E25" s="184"/>
      <c r="F25" s="184"/>
      <c r="G25" s="184"/>
      <c r="H25" s="184"/>
      <c r="I25" s="184"/>
      <c r="J25" s="184"/>
      <c r="K25" s="21"/>
      <c r="L25" s="183"/>
      <c r="M25" s="184"/>
      <c r="N25" s="184"/>
      <c r="O25" s="184"/>
      <c r="P25" s="184"/>
      <c r="Q25" s="184"/>
      <c r="R25" s="184"/>
      <c r="S25" s="184"/>
      <c r="T25" s="21"/>
      <c r="U25" s="186" t="s">
        <v>3075</v>
      </c>
      <c r="V25" s="186"/>
      <c r="W25" s="186"/>
      <c r="X25" s="32"/>
      <c r="Y25" s="202"/>
      <c r="Z25" s="202"/>
      <c r="AA25" s="202"/>
      <c r="AB25" s="202"/>
      <c r="AC25" s="202"/>
      <c r="AD25" s="186"/>
      <c r="AE25" s="186"/>
      <c r="AF25" s="186"/>
      <c r="AG25" s="186"/>
      <c r="AH25" s="841"/>
      <c r="AI25" s="848"/>
      <c r="AJ25" s="1031">
        <f>ROUND(Q10*0.01,0)</f>
        <v>8</v>
      </c>
      <c r="AK25" s="1031"/>
      <c r="AL25" s="186" t="s">
        <v>1392</v>
      </c>
      <c r="AM25" s="186"/>
      <c r="AN25" s="436"/>
      <c r="AO25" s="437"/>
      <c r="AP25" s="209"/>
      <c r="AQ25" s="340">
        <f>-AJ25</f>
        <v>-8</v>
      </c>
      <c r="AR25" s="18"/>
    </row>
    <row r="26" spans="1:44" ht="17.25" customHeight="1" x14ac:dyDescent="0.15">
      <c r="A26" s="12">
        <v>68</v>
      </c>
      <c r="B26" s="12">
        <v>8100</v>
      </c>
      <c r="C26" s="49" t="s">
        <v>1634</v>
      </c>
      <c r="D26" s="185"/>
      <c r="E26" s="605" t="s">
        <v>1551</v>
      </c>
      <c r="F26" s="179"/>
      <c r="G26" s="179"/>
      <c r="H26" s="179"/>
      <c r="I26" s="179"/>
      <c r="J26" s="179"/>
      <c r="K26" s="179"/>
      <c r="L26" s="186"/>
      <c r="M26" s="186"/>
      <c r="N26" s="186"/>
      <c r="O26" s="186"/>
      <c r="P26" s="605"/>
      <c r="Q26" s="186"/>
      <c r="R26" s="186"/>
      <c r="S26" s="186"/>
      <c r="T26" s="186"/>
      <c r="U26" s="605"/>
      <c r="V26" s="32"/>
      <c r="W26" s="186"/>
      <c r="X26" s="186"/>
      <c r="Y26" s="186"/>
      <c r="Z26" s="605"/>
      <c r="AA26" s="605"/>
      <c r="AB26" s="605"/>
      <c r="AC26" s="605"/>
      <c r="AD26" s="605"/>
      <c r="AE26" s="605"/>
      <c r="AF26" s="605"/>
      <c r="AG26" s="605"/>
      <c r="AH26" s="605"/>
      <c r="AI26" s="99" t="s">
        <v>328</v>
      </c>
      <c r="AJ26" s="854">
        <v>0.1</v>
      </c>
      <c r="AK26" s="854"/>
      <c r="AL26" s="1"/>
      <c r="AM26" s="1" t="s">
        <v>811</v>
      </c>
      <c r="AN26" s="1"/>
      <c r="AO26" s="605"/>
      <c r="AP26" s="66"/>
      <c r="AQ26" s="401"/>
      <c r="AR26" s="18"/>
    </row>
    <row r="27" spans="1:44" ht="17.25" customHeight="1" x14ac:dyDescent="0.15">
      <c r="A27" s="12">
        <v>68</v>
      </c>
      <c r="B27" s="13">
        <v>4001</v>
      </c>
      <c r="C27" s="261" t="s">
        <v>1510</v>
      </c>
      <c r="D27" s="182" t="s">
        <v>1594</v>
      </c>
      <c r="E27" s="24"/>
      <c r="F27" s="513"/>
      <c r="G27" s="513"/>
      <c r="H27" s="513"/>
      <c r="I27" s="513"/>
      <c r="J27" s="513"/>
      <c r="K27" s="513"/>
      <c r="L27" s="17"/>
      <c r="M27" s="17"/>
      <c r="N27" s="17"/>
      <c r="O27" s="4"/>
      <c r="P27" s="17"/>
      <c r="Q27" s="566"/>
      <c r="R27" s="566"/>
      <c r="S27" s="186"/>
      <c r="T27" s="1"/>
      <c r="U27" s="4"/>
      <c r="V27" s="605"/>
      <c r="W27" s="186"/>
      <c r="X27" s="605"/>
      <c r="Y27" s="605"/>
      <c r="Z27" s="186"/>
      <c r="AA27" s="186"/>
      <c r="AB27" s="186"/>
      <c r="AC27" s="605"/>
      <c r="AD27" s="605"/>
      <c r="AE27" s="605"/>
      <c r="AF27" s="605"/>
      <c r="AG27" s="605"/>
      <c r="AH27" s="605"/>
      <c r="AI27" s="605"/>
      <c r="AJ27" s="848">
        <v>200</v>
      </c>
      <c r="AK27" s="848"/>
      <c r="AL27" s="186" t="s">
        <v>307</v>
      </c>
      <c r="AM27" s="605"/>
      <c r="AN27" s="605"/>
      <c r="AO27" s="605"/>
      <c r="AP27" s="66"/>
      <c r="AQ27" s="401">
        <f t="shared" ref="AQ27:AQ34" si="5">AJ27</f>
        <v>200</v>
      </c>
      <c r="AR27" s="41"/>
    </row>
    <row r="28" spans="1:44" ht="17.25" customHeight="1" x14ac:dyDescent="0.15">
      <c r="A28" s="12">
        <v>68</v>
      </c>
      <c r="B28" s="12">
        <v>4002</v>
      </c>
      <c r="C28" s="49" t="s">
        <v>2739</v>
      </c>
      <c r="D28" s="16" t="s">
        <v>2740</v>
      </c>
      <c r="E28" s="1"/>
      <c r="F28" s="1"/>
      <c r="G28" s="1"/>
      <c r="H28" s="1"/>
      <c r="I28" s="1"/>
      <c r="J28" s="1"/>
      <c r="K28" s="17"/>
      <c r="L28" s="17"/>
      <c r="M28" s="17"/>
      <c r="N28" s="17"/>
      <c r="O28" s="17"/>
      <c r="P28" s="67"/>
      <c r="Q28" s="186" t="s">
        <v>1351</v>
      </c>
      <c r="R28" s="605"/>
      <c r="S28" s="605"/>
      <c r="T28" s="605"/>
      <c r="U28" s="605"/>
      <c r="V28" s="186"/>
      <c r="W28" s="186"/>
      <c r="X28" s="186"/>
      <c r="Y28" s="186"/>
      <c r="Z28" s="186"/>
      <c r="AA28" s="186"/>
      <c r="AB28" s="186"/>
      <c r="AC28" s="605"/>
      <c r="AD28" s="605"/>
      <c r="AE28" s="605"/>
      <c r="AF28" s="605"/>
      <c r="AG28" s="186"/>
      <c r="AH28" s="605"/>
      <c r="AI28" s="32"/>
      <c r="AJ28" s="848">
        <v>100</v>
      </c>
      <c r="AK28" s="848"/>
      <c r="AL28" s="186" t="s">
        <v>307</v>
      </c>
      <c r="AM28" s="605"/>
      <c r="AN28" s="605"/>
      <c r="AO28" s="605"/>
      <c r="AP28" s="66"/>
      <c r="AQ28" s="401">
        <f t="shared" si="5"/>
        <v>100</v>
      </c>
      <c r="AR28" s="400" t="s">
        <v>743</v>
      </c>
    </row>
    <row r="29" spans="1:44" ht="17.25" customHeight="1" x14ac:dyDescent="0.15">
      <c r="A29" s="12">
        <v>68</v>
      </c>
      <c r="B29" s="12">
        <v>4003</v>
      </c>
      <c r="C29" s="49" t="s">
        <v>2741</v>
      </c>
      <c r="D29" s="183"/>
      <c r="E29" s="184"/>
      <c r="F29" s="184"/>
      <c r="G29" s="184"/>
      <c r="H29" s="184"/>
      <c r="I29" s="184"/>
      <c r="J29" s="184"/>
      <c r="K29" s="20"/>
      <c r="L29" s="20"/>
      <c r="M29" s="20"/>
      <c r="N29" s="20"/>
      <c r="O29" s="20"/>
      <c r="P29" s="42"/>
      <c r="Q29" s="186" t="s">
        <v>2742</v>
      </c>
      <c r="R29" s="605"/>
      <c r="S29" s="605"/>
      <c r="T29" s="605"/>
      <c r="U29" s="605"/>
      <c r="V29" s="186"/>
      <c r="W29" s="186"/>
      <c r="X29" s="186"/>
      <c r="Y29" s="186"/>
      <c r="Z29" s="186"/>
      <c r="AA29" s="186"/>
      <c r="AB29" s="186"/>
      <c r="AC29" s="605"/>
      <c r="AD29" s="605"/>
      <c r="AE29" s="605"/>
      <c r="AF29" s="605"/>
      <c r="AG29" s="186"/>
      <c r="AH29" s="605"/>
      <c r="AI29" s="32"/>
      <c r="AJ29" s="848">
        <v>200</v>
      </c>
      <c r="AK29" s="848"/>
      <c r="AL29" s="186" t="s">
        <v>307</v>
      </c>
      <c r="AM29" s="605"/>
      <c r="AN29" s="605"/>
      <c r="AO29" s="605"/>
      <c r="AP29" s="66"/>
      <c r="AQ29" s="401">
        <f t="shared" si="5"/>
        <v>200</v>
      </c>
      <c r="AR29" s="41"/>
    </row>
    <row r="30" spans="1:44" ht="17.25" customHeight="1" x14ac:dyDescent="0.15">
      <c r="A30" s="12">
        <v>68</v>
      </c>
      <c r="B30" s="13">
        <v>6237</v>
      </c>
      <c r="C30" s="49" t="s">
        <v>2743</v>
      </c>
      <c r="D30" s="16" t="s">
        <v>3062</v>
      </c>
      <c r="E30" s="1"/>
      <c r="F30" s="482"/>
      <c r="G30" s="620"/>
      <c r="H30" s="483"/>
      <c r="I30" s="484"/>
      <c r="J30" s="484"/>
      <c r="K30" s="485"/>
      <c r="L30" s="486"/>
      <c r="M30" s="609"/>
      <c r="N30" s="1"/>
      <c r="O30" s="609"/>
      <c r="P30" s="653"/>
      <c r="Q30" s="185" t="s">
        <v>2047</v>
      </c>
      <c r="R30" s="576"/>
      <c r="S30" s="576"/>
      <c r="T30" s="576"/>
      <c r="U30" s="576"/>
      <c r="V30" s="576"/>
      <c r="W30" s="576"/>
      <c r="X30" s="576"/>
      <c r="Y30" s="576"/>
      <c r="Z30" s="576"/>
      <c r="AA30" s="576"/>
      <c r="AB30" s="605"/>
      <c r="AC30" s="186"/>
      <c r="AD30" s="186"/>
      <c r="AE30" s="186"/>
      <c r="AF30" s="186"/>
      <c r="AG30" s="186"/>
      <c r="AH30" s="202"/>
      <c r="AI30" s="202"/>
      <c r="AJ30" s="848">
        <v>100</v>
      </c>
      <c r="AK30" s="848"/>
      <c r="AL30" s="17" t="s">
        <v>1985</v>
      </c>
      <c r="AM30" s="186"/>
      <c r="AN30" s="487"/>
      <c r="AO30" s="442"/>
      <c r="AP30" s="66"/>
      <c r="AQ30" s="404">
        <f>AJ30</f>
        <v>100</v>
      </c>
      <c r="AR30" s="41"/>
    </row>
    <row r="31" spans="1:44" ht="17.25" customHeight="1" x14ac:dyDescent="0.15">
      <c r="A31" s="12">
        <v>68</v>
      </c>
      <c r="B31" s="13">
        <v>6238</v>
      </c>
      <c r="C31" s="49" t="s">
        <v>2744</v>
      </c>
      <c r="D31" s="183"/>
      <c r="E31" s="184"/>
      <c r="F31" s="488"/>
      <c r="G31" s="621"/>
      <c r="H31" s="489"/>
      <c r="I31" s="490"/>
      <c r="J31" s="490"/>
      <c r="K31" s="491"/>
      <c r="L31" s="492"/>
      <c r="M31" s="609"/>
      <c r="N31" s="184"/>
      <c r="O31" s="609"/>
      <c r="P31" s="623"/>
      <c r="Q31" s="183" t="s">
        <v>2930</v>
      </c>
      <c r="R31" s="576"/>
      <c r="S31" s="576"/>
      <c r="T31" s="576"/>
      <c r="U31" s="576"/>
      <c r="V31" s="576"/>
      <c r="W31" s="576"/>
      <c r="X31" s="576"/>
      <c r="Y31" s="576"/>
      <c r="Z31" s="576"/>
      <c r="AA31" s="576"/>
      <c r="AB31" s="605"/>
      <c r="AC31" s="186"/>
      <c r="AD31" s="186"/>
      <c r="AE31" s="186"/>
      <c r="AF31" s="186"/>
      <c r="AG31" s="186"/>
      <c r="AH31" s="609"/>
      <c r="AI31" s="609"/>
      <c r="AJ31" s="848">
        <v>10</v>
      </c>
      <c r="AK31" s="848"/>
      <c r="AL31" s="17" t="s">
        <v>2745</v>
      </c>
      <c r="AM31" s="186"/>
      <c r="AN31" s="487"/>
      <c r="AO31" s="442"/>
      <c r="AP31" s="174"/>
      <c r="AQ31" s="404">
        <f>AJ31</f>
        <v>10</v>
      </c>
      <c r="AR31" s="41"/>
    </row>
    <row r="32" spans="1:44" ht="17.25" customHeight="1" x14ac:dyDescent="0.15">
      <c r="A32" s="12">
        <v>68</v>
      </c>
      <c r="B32" s="12">
        <v>6099</v>
      </c>
      <c r="C32" s="49" t="s">
        <v>1492</v>
      </c>
      <c r="D32" s="546" t="s">
        <v>3063</v>
      </c>
      <c r="E32" s="1"/>
      <c r="F32" s="1"/>
      <c r="G32" s="1"/>
      <c r="H32" s="1"/>
      <c r="I32" s="1"/>
      <c r="J32" s="1"/>
      <c r="K32" s="17"/>
      <c r="L32" s="17"/>
      <c r="M32" s="17"/>
      <c r="N32" s="17"/>
      <c r="O32" s="17"/>
      <c r="P32" s="67"/>
      <c r="Q32" s="185" t="s">
        <v>1490</v>
      </c>
      <c r="R32" s="605"/>
      <c r="S32" s="605"/>
      <c r="T32" s="605"/>
      <c r="U32" s="605"/>
      <c r="V32" s="186"/>
      <c r="W32" s="186"/>
      <c r="X32" s="186"/>
      <c r="Y32" s="186"/>
      <c r="Z32" s="186"/>
      <c r="AA32" s="186"/>
      <c r="AB32" s="186"/>
      <c r="AC32" s="605"/>
      <c r="AD32" s="605"/>
      <c r="AE32" s="605"/>
      <c r="AF32" s="605"/>
      <c r="AG32" s="186"/>
      <c r="AH32" s="605"/>
      <c r="AI32" s="32"/>
      <c r="AJ32" s="848">
        <v>25</v>
      </c>
      <c r="AK32" s="848"/>
      <c r="AL32" s="186" t="s">
        <v>307</v>
      </c>
      <c r="AM32" s="605"/>
      <c r="AN32" s="605"/>
      <c r="AO32" s="20"/>
      <c r="AP32" s="66"/>
      <c r="AQ32" s="401">
        <f t="shared" ref="AQ32" si="6">AJ32</f>
        <v>25</v>
      </c>
      <c r="AR32" s="400" t="s">
        <v>457</v>
      </c>
    </row>
    <row r="33" spans="1:44" ht="17.25" customHeight="1" x14ac:dyDescent="0.15">
      <c r="A33" s="12">
        <v>68</v>
      </c>
      <c r="B33" s="12">
        <v>6100</v>
      </c>
      <c r="C33" s="49" t="s">
        <v>1135</v>
      </c>
      <c r="D33" s="182"/>
      <c r="E33" s="24"/>
      <c r="F33" s="24"/>
      <c r="G33" s="513"/>
      <c r="H33" s="513"/>
      <c r="I33" s="513"/>
      <c r="J33" s="513"/>
      <c r="K33" s="513"/>
      <c r="L33" s="9"/>
      <c r="M33" s="9"/>
      <c r="N33" s="9"/>
      <c r="O33" s="9"/>
      <c r="P33" s="19"/>
      <c r="Q33" s="185" t="s">
        <v>2746</v>
      </c>
      <c r="R33" s="186"/>
      <c r="S33" s="605"/>
      <c r="T33" s="605"/>
      <c r="U33" s="605"/>
      <c r="V33" s="186"/>
      <c r="W33" s="186"/>
      <c r="X33" s="186"/>
      <c r="Y33" s="605"/>
      <c r="Z33" s="186"/>
      <c r="AA33" s="605"/>
      <c r="AB33" s="186"/>
      <c r="AC33" s="605"/>
      <c r="AD33" s="605"/>
      <c r="AE33" s="605"/>
      <c r="AF33" s="605"/>
      <c r="AG33" s="186"/>
      <c r="AH33" s="605"/>
      <c r="AI33" s="32"/>
      <c r="AJ33" s="848">
        <v>21</v>
      </c>
      <c r="AK33" s="848"/>
      <c r="AL33" s="186" t="s">
        <v>307</v>
      </c>
      <c r="AM33" s="605"/>
      <c r="AN33" s="605"/>
      <c r="AO33" s="605"/>
      <c r="AP33" s="66"/>
      <c r="AQ33" s="401">
        <f t="shared" si="5"/>
        <v>21</v>
      </c>
      <c r="AR33" s="18"/>
    </row>
    <row r="34" spans="1:44" ht="17.25" customHeight="1" x14ac:dyDescent="0.15">
      <c r="A34" s="12">
        <v>68</v>
      </c>
      <c r="B34" s="12">
        <v>6103</v>
      </c>
      <c r="C34" s="49" t="s">
        <v>1136</v>
      </c>
      <c r="D34" s="183"/>
      <c r="E34" s="184"/>
      <c r="F34" s="184"/>
      <c r="G34" s="184"/>
      <c r="H34" s="184"/>
      <c r="I34" s="184"/>
      <c r="J34" s="184"/>
      <c r="K34" s="20"/>
      <c r="L34" s="20"/>
      <c r="M34" s="20"/>
      <c r="N34" s="20"/>
      <c r="O34" s="20"/>
      <c r="P34" s="20"/>
      <c r="Q34" s="185" t="s">
        <v>2747</v>
      </c>
      <c r="R34" s="605"/>
      <c r="S34" s="605"/>
      <c r="T34" s="605"/>
      <c r="U34" s="605"/>
      <c r="V34" s="186"/>
      <c r="W34" s="186"/>
      <c r="X34" s="186"/>
      <c r="Y34" s="186"/>
      <c r="Z34" s="186"/>
      <c r="AA34" s="605"/>
      <c r="AB34" s="186"/>
      <c r="AC34" s="605"/>
      <c r="AD34" s="605"/>
      <c r="AE34" s="605"/>
      <c r="AF34" s="605"/>
      <c r="AG34" s="186"/>
      <c r="AH34" s="605"/>
      <c r="AI34" s="32"/>
      <c r="AJ34" s="848">
        <v>12</v>
      </c>
      <c r="AK34" s="848"/>
      <c r="AL34" s="186" t="s">
        <v>307</v>
      </c>
      <c r="AM34" s="605"/>
      <c r="AN34" s="605"/>
      <c r="AO34" s="605"/>
      <c r="AP34" s="66"/>
      <c r="AQ34" s="401">
        <f t="shared" si="5"/>
        <v>12</v>
      </c>
      <c r="AR34" s="18"/>
    </row>
    <row r="35" spans="1:44" ht="17.25" customHeight="1" x14ac:dyDescent="0.15">
      <c r="A35" s="12">
        <v>68</v>
      </c>
      <c r="B35" s="12">
        <v>6112</v>
      </c>
      <c r="C35" s="742" t="s">
        <v>4564</v>
      </c>
      <c r="D35" s="863" t="s">
        <v>4156</v>
      </c>
      <c r="E35" s="864"/>
      <c r="F35" s="864"/>
      <c r="G35" s="864"/>
      <c r="H35" s="864"/>
      <c r="I35" s="864"/>
      <c r="J35" s="864"/>
      <c r="K35" s="864"/>
      <c r="L35" s="865"/>
      <c r="M35" s="744" t="s">
        <v>4549</v>
      </c>
      <c r="N35" s="741"/>
      <c r="O35" s="741"/>
      <c r="P35" s="741"/>
      <c r="Q35" s="741"/>
      <c r="R35" s="741"/>
      <c r="S35" s="741"/>
      <c r="T35" s="741"/>
      <c r="U35" s="741"/>
      <c r="V35" s="745"/>
      <c r="W35" s="745"/>
      <c r="X35" s="186"/>
      <c r="Y35" s="186"/>
      <c r="Z35" s="186"/>
      <c r="AA35" s="202"/>
      <c r="AB35" s="108"/>
      <c r="AC35" s="727"/>
      <c r="AD35" s="186"/>
      <c r="AE35" s="186"/>
      <c r="AF35" s="186"/>
      <c r="AG35" s="186"/>
      <c r="AH35" s="186"/>
      <c r="AI35" s="32"/>
      <c r="AJ35" s="32" t="s">
        <v>328</v>
      </c>
      <c r="AK35" s="741" t="s">
        <v>4605</v>
      </c>
      <c r="AL35" s="787"/>
      <c r="AM35" s="741"/>
      <c r="AN35" s="186" t="s">
        <v>811</v>
      </c>
      <c r="AO35" s="539"/>
      <c r="AP35" s="66"/>
      <c r="AQ35" s="401"/>
      <c r="AR35" s="400" t="s">
        <v>1973</v>
      </c>
    </row>
    <row r="36" spans="1:44" ht="17.25" customHeight="1" x14ac:dyDescent="0.15">
      <c r="A36" s="760">
        <v>68</v>
      </c>
      <c r="B36" s="760">
        <v>6183</v>
      </c>
      <c r="C36" s="769" t="s">
        <v>4526</v>
      </c>
      <c r="D36" s="770"/>
      <c r="E36" s="771"/>
      <c r="F36" s="771"/>
      <c r="G36" s="771"/>
      <c r="H36" s="771"/>
      <c r="I36" s="771"/>
      <c r="J36" s="771"/>
      <c r="K36" s="771"/>
      <c r="L36" s="771"/>
      <c r="M36" s="762" t="s">
        <v>4516</v>
      </c>
      <c r="N36" s="763"/>
      <c r="O36" s="763"/>
      <c r="P36" s="763"/>
      <c r="Q36" s="763"/>
      <c r="R36" s="763"/>
      <c r="S36" s="763"/>
      <c r="T36" s="763"/>
      <c r="U36" s="763"/>
      <c r="V36" s="765"/>
      <c r="W36" s="765"/>
      <c r="X36" s="765"/>
      <c r="Y36" s="765"/>
      <c r="Z36" s="765"/>
      <c r="AA36" s="772"/>
      <c r="AB36" s="773"/>
      <c r="AC36" s="766"/>
      <c r="AD36" s="765"/>
      <c r="AE36" s="765"/>
      <c r="AF36" s="765"/>
      <c r="AG36" s="765"/>
      <c r="AH36" s="765"/>
      <c r="AI36" s="764"/>
      <c r="AJ36" s="764" t="s">
        <v>328</v>
      </c>
      <c r="AK36" s="763" t="s">
        <v>4155</v>
      </c>
      <c r="AL36" s="788"/>
      <c r="AM36" s="763"/>
      <c r="AN36" s="765" t="s">
        <v>811</v>
      </c>
      <c r="AO36" s="774"/>
      <c r="AP36" s="781"/>
      <c r="AQ36" s="786"/>
      <c r="AR36" s="743"/>
    </row>
    <row r="37" spans="1:44" ht="17.25" customHeight="1" x14ac:dyDescent="0.15">
      <c r="A37" s="12">
        <v>68</v>
      </c>
      <c r="B37" s="12">
        <v>6110</v>
      </c>
      <c r="C37" s="742" t="s">
        <v>4565</v>
      </c>
      <c r="D37" s="23"/>
      <c r="E37" s="55"/>
      <c r="F37" s="55"/>
      <c r="G37" s="55"/>
      <c r="H37" s="55"/>
      <c r="I37" s="55"/>
      <c r="J37" s="55"/>
      <c r="K37" s="731"/>
      <c r="L37" s="731"/>
      <c r="M37" s="744" t="s">
        <v>4551</v>
      </c>
      <c r="N37" s="741"/>
      <c r="O37" s="741"/>
      <c r="P37" s="741"/>
      <c r="Q37" s="741"/>
      <c r="R37" s="741"/>
      <c r="S37" s="741"/>
      <c r="T37" s="741"/>
      <c r="U37" s="741"/>
      <c r="V37" s="745"/>
      <c r="W37" s="745"/>
      <c r="X37" s="186"/>
      <c r="Y37" s="186"/>
      <c r="Z37" s="186"/>
      <c r="AA37" s="202"/>
      <c r="AB37" s="108"/>
      <c r="AC37" s="727"/>
      <c r="AD37" s="186"/>
      <c r="AE37" s="186"/>
      <c r="AF37" s="186"/>
      <c r="AG37" s="186"/>
      <c r="AH37" s="186"/>
      <c r="AI37" s="32"/>
      <c r="AJ37" s="32" t="s">
        <v>328</v>
      </c>
      <c r="AK37" s="741" t="s">
        <v>4606</v>
      </c>
      <c r="AL37" s="787"/>
      <c r="AM37" s="741"/>
      <c r="AN37" s="186" t="s">
        <v>811</v>
      </c>
      <c r="AO37" s="539"/>
      <c r="AP37" s="66"/>
      <c r="AQ37" s="401"/>
      <c r="AR37" s="18"/>
    </row>
    <row r="38" spans="1:44" ht="17.25" customHeight="1" x14ac:dyDescent="0.15">
      <c r="A38" s="760">
        <v>68</v>
      </c>
      <c r="B38" s="760">
        <v>6184</v>
      </c>
      <c r="C38" s="769" t="s">
        <v>4527</v>
      </c>
      <c r="D38" s="777"/>
      <c r="E38" s="778"/>
      <c r="F38" s="778"/>
      <c r="G38" s="778"/>
      <c r="H38" s="778"/>
      <c r="I38" s="778"/>
      <c r="J38" s="778"/>
      <c r="K38" s="779"/>
      <c r="L38" s="779"/>
      <c r="M38" s="762" t="s">
        <v>4517</v>
      </c>
      <c r="N38" s="763"/>
      <c r="O38" s="763"/>
      <c r="P38" s="763"/>
      <c r="Q38" s="763"/>
      <c r="R38" s="763"/>
      <c r="S38" s="763"/>
      <c r="T38" s="763"/>
      <c r="U38" s="763"/>
      <c r="V38" s="765"/>
      <c r="W38" s="765"/>
      <c r="X38" s="765"/>
      <c r="Y38" s="765"/>
      <c r="Z38" s="765"/>
      <c r="AA38" s="772"/>
      <c r="AB38" s="773"/>
      <c r="AC38" s="766"/>
      <c r="AD38" s="765"/>
      <c r="AE38" s="765"/>
      <c r="AF38" s="765"/>
      <c r="AG38" s="765"/>
      <c r="AH38" s="765"/>
      <c r="AI38" s="764"/>
      <c r="AJ38" s="764" t="s">
        <v>328</v>
      </c>
      <c r="AK38" s="763" t="s">
        <v>4607</v>
      </c>
      <c r="AL38" s="788"/>
      <c r="AM38" s="763"/>
      <c r="AN38" s="765" t="s">
        <v>811</v>
      </c>
      <c r="AO38" s="774"/>
      <c r="AP38" s="781"/>
      <c r="AQ38" s="786"/>
      <c r="AR38" s="743"/>
    </row>
    <row r="39" spans="1:44" ht="17.25" customHeight="1" x14ac:dyDescent="0.15">
      <c r="A39" s="12">
        <v>68</v>
      </c>
      <c r="B39" s="12">
        <v>6104</v>
      </c>
      <c r="C39" s="49" t="s">
        <v>2748</v>
      </c>
      <c r="D39" s="23"/>
      <c r="E39" s="9"/>
      <c r="F39" s="9"/>
      <c r="G39" s="9"/>
      <c r="H39" s="9"/>
      <c r="I39" s="9"/>
      <c r="J39" s="9"/>
      <c r="K39" s="731"/>
      <c r="L39" s="731"/>
      <c r="M39" s="744" t="s">
        <v>4552</v>
      </c>
      <c r="N39" s="741"/>
      <c r="O39" s="741"/>
      <c r="P39" s="741"/>
      <c r="Q39" s="741"/>
      <c r="R39" s="741"/>
      <c r="S39" s="741"/>
      <c r="T39" s="741"/>
      <c r="U39" s="741"/>
      <c r="V39" s="745"/>
      <c r="W39" s="745"/>
      <c r="X39" s="186"/>
      <c r="Y39" s="186"/>
      <c r="Z39" s="186"/>
      <c r="AA39" s="202"/>
      <c r="AB39" s="108"/>
      <c r="AC39" s="727"/>
      <c r="AD39" s="186"/>
      <c r="AE39" s="186"/>
      <c r="AF39" s="186"/>
      <c r="AG39" s="186"/>
      <c r="AH39" s="186"/>
      <c r="AI39" s="32"/>
      <c r="AJ39" s="32" t="s">
        <v>328</v>
      </c>
      <c r="AK39" s="741" t="s">
        <v>4608</v>
      </c>
      <c r="AL39" s="787"/>
      <c r="AM39" s="741"/>
      <c r="AN39" s="186" t="s">
        <v>811</v>
      </c>
      <c r="AO39" s="539"/>
      <c r="AP39" s="66"/>
      <c r="AQ39" s="401"/>
      <c r="AR39" s="18"/>
    </row>
    <row r="40" spans="1:44" ht="17.25" customHeight="1" x14ac:dyDescent="0.15">
      <c r="A40" s="12">
        <v>68</v>
      </c>
      <c r="B40" s="12">
        <v>6380</v>
      </c>
      <c r="C40" s="49" t="s">
        <v>2749</v>
      </c>
      <c r="D40" s="721"/>
      <c r="E40" s="722"/>
      <c r="F40" s="722"/>
      <c r="G40" s="722"/>
      <c r="H40" s="722"/>
      <c r="I40" s="722"/>
      <c r="J40" s="722"/>
      <c r="K40" s="740"/>
      <c r="L40" s="740"/>
      <c r="M40" s="744" t="s">
        <v>4553</v>
      </c>
      <c r="N40" s="741"/>
      <c r="O40" s="741"/>
      <c r="P40" s="741"/>
      <c r="Q40" s="741"/>
      <c r="R40" s="741"/>
      <c r="S40" s="741"/>
      <c r="T40" s="741"/>
      <c r="U40" s="741"/>
      <c r="V40" s="745"/>
      <c r="W40" s="745"/>
      <c r="X40" s="32"/>
      <c r="Y40" s="32"/>
      <c r="Z40" s="727"/>
      <c r="AA40" s="202"/>
      <c r="AB40" s="202"/>
      <c r="AC40" s="202"/>
      <c r="AD40" s="202"/>
      <c r="AE40" s="202"/>
      <c r="AF40" s="202"/>
      <c r="AG40" s="202"/>
      <c r="AH40" s="202"/>
      <c r="AI40" s="202"/>
      <c r="AJ40" s="32" t="s">
        <v>328</v>
      </c>
      <c r="AK40" s="741" t="s">
        <v>4160</v>
      </c>
      <c r="AL40" s="741"/>
      <c r="AM40" s="741"/>
      <c r="AN40" s="186" t="s">
        <v>811</v>
      </c>
      <c r="AO40" s="539"/>
      <c r="AP40" s="66"/>
      <c r="AQ40" s="401"/>
      <c r="AR40" s="29"/>
    </row>
    <row r="41" spans="1:44" ht="17.25" customHeight="1" x14ac:dyDescent="0.15">
      <c r="A41" s="609"/>
      <c r="B41" s="609"/>
      <c r="C41" s="609"/>
      <c r="D41" s="609"/>
      <c r="E41" s="60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609"/>
      <c r="AR41" s="609"/>
    </row>
    <row r="42" spans="1:44" ht="17.25" x14ac:dyDescent="0.2">
      <c r="A42" s="372"/>
      <c r="B42" s="372" t="s">
        <v>465</v>
      </c>
      <c r="C42" s="609"/>
      <c r="D42" s="609"/>
      <c r="E42" s="609"/>
      <c r="F42" s="9"/>
      <c r="G42" s="9"/>
      <c r="H42" s="9"/>
      <c r="I42" s="9"/>
      <c r="J42" s="9"/>
      <c r="K42" s="9"/>
      <c r="L42" s="9"/>
      <c r="M42" s="9"/>
      <c r="N42" s="9"/>
      <c r="O42" s="609"/>
      <c r="P42" s="9"/>
      <c r="Q42" s="9"/>
      <c r="R42" s="9"/>
      <c r="S42" s="9"/>
      <c r="T42" s="9"/>
      <c r="U42" s="609"/>
      <c r="V42" s="609"/>
      <c r="W42" s="9"/>
      <c r="X42" s="9"/>
      <c r="Y42" s="9"/>
      <c r="Z42" s="9"/>
      <c r="AA42" s="9"/>
      <c r="AB42" s="9"/>
      <c r="AC42" s="9"/>
      <c r="AD42" s="9"/>
      <c r="AE42" s="9"/>
      <c r="AF42" s="9"/>
      <c r="AG42" s="9"/>
      <c r="AH42" s="9"/>
      <c r="AI42" s="9"/>
      <c r="AJ42" s="9"/>
      <c r="AK42" s="9"/>
      <c r="AL42" s="9"/>
      <c r="AM42" s="9"/>
      <c r="AN42" s="9"/>
      <c r="AO42" s="9"/>
      <c r="AP42" s="9"/>
      <c r="AQ42" s="609"/>
      <c r="AR42" s="609"/>
    </row>
    <row r="43" spans="1:44" x14ac:dyDescent="0.15">
      <c r="A43" s="609"/>
      <c r="B43" s="609"/>
      <c r="C43" s="609"/>
      <c r="D43" s="609"/>
      <c r="E43" s="60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609"/>
      <c r="AR43" s="609"/>
    </row>
    <row r="44" spans="1:44" ht="17.25" customHeight="1" x14ac:dyDescent="0.15">
      <c r="A44" s="2" t="s">
        <v>202</v>
      </c>
      <c r="B44" s="201"/>
      <c r="C44" s="82" t="s">
        <v>203</v>
      </c>
      <c r="D44" s="83"/>
      <c r="E44" s="238"/>
      <c r="F44" s="1"/>
      <c r="G44" s="1"/>
      <c r="H44" s="1"/>
      <c r="I44" s="1"/>
      <c r="J44" s="1"/>
      <c r="K44" s="1"/>
      <c r="L44" s="1"/>
      <c r="M44" s="1"/>
      <c r="N44" s="1"/>
      <c r="O44" s="1"/>
      <c r="P44" s="1"/>
      <c r="Q44" s="1"/>
      <c r="R44" s="1"/>
      <c r="S44" s="4"/>
      <c r="T44" s="1"/>
      <c r="U44" s="1"/>
      <c r="V44" s="1"/>
      <c r="W44" s="4" t="s">
        <v>204</v>
      </c>
      <c r="X44" s="1"/>
      <c r="Y44" s="1"/>
      <c r="Z44" s="1"/>
      <c r="AA44" s="1"/>
      <c r="AB44" s="1"/>
      <c r="AC44" s="1"/>
      <c r="AD44" s="1"/>
      <c r="AE44" s="1"/>
      <c r="AF44" s="1"/>
      <c r="AG44" s="1"/>
      <c r="AH44" s="1"/>
      <c r="AI44" s="1"/>
      <c r="AJ44" s="1"/>
      <c r="AK44" s="1"/>
      <c r="AL44" s="1"/>
      <c r="AM44" s="1"/>
      <c r="AN44" s="1"/>
      <c r="AO44" s="1"/>
      <c r="AP44" s="15"/>
      <c r="AQ44" s="59" t="s">
        <v>2361</v>
      </c>
      <c r="AR44" s="59" t="s">
        <v>2362</v>
      </c>
    </row>
    <row r="45" spans="1:44" ht="17.25" customHeight="1" x14ac:dyDescent="0.15">
      <c r="A45" s="6" t="s">
        <v>205</v>
      </c>
      <c r="B45" s="7" t="s">
        <v>206</v>
      </c>
      <c r="C45" s="714"/>
      <c r="D45" s="712"/>
      <c r="E45" s="713"/>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21"/>
      <c r="AQ45" s="60" t="s">
        <v>390</v>
      </c>
      <c r="AR45" s="60" t="s">
        <v>391</v>
      </c>
    </row>
    <row r="46" spans="1:44" ht="17.25" customHeight="1" x14ac:dyDescent="0.15">
      <c r="A46" s="12">
        <v>68</v>
      </c>
      <c r="B46" s="13">
        <v>8211</v>
      </c>
      <c r="C46" s="61" t="s">
        <v>829</v>
      </c>
      <c r="D46" s="866" t="s">
        <v>2750</v>
      </c>
      <c r="E46" s="911"/>
      <c r="F46" s="911"/>
      <c r="G46" s="911"/>
      <c r="H46" s="911"/>
      <c r="I46" s="911"/>
      <c r="J46" s="911"/>
      <c r="K46" s="912"/>
      <c r="L46" s="34" t="s">
        <v>459</v>
      </c>
      <c r="M46" s="17"/>
      <c r="N46" s="605"/>
      <c r="O46" s="1036">
        <f>Q6</f>
        <v>572</v>
      </c>
      <c r="P46" s="1036"/>
      <c r="Q46" s="1036"/>
      <c r="R46" s="649" t="s">
        <v>391</v>
      </c>
      <c r="S46" s="626"/>
      <c r="T46" s="627"/>
      <c r="U46" s="627"/>
      <c r="V46" s="627"/>
      <c r="W46" s="628"/>
      <c r="X46" s="185"/>
      <c r="Y46" s="186"/>
      <c r="Z46" s="605"/>
      <c r="AA46" s="63"/>
      <c r="AB46" s="605"/>
      <c r="AC46" s="605"/>
      <c r="AD46" s="186"/>
      <c r="AE46" s="186"/>
      <c r="AF46" s="186"/>
      <c r="AG46" s="186"/>
      <c r="AH46" s="186"/>
      <c r="AI46" s="186"/>
      <c r="AJ46" s="186"/>
      <c r="AK46" s="186"/>
      <c r="AL46" s="186"/>
      <c r="AM46" s="186"/>
      <c r="AN46" s="186"/>
      <c r="AO46" s="186"/>
      <c r="AP46" s="22"/>
      <c r="AQ46" s="401">
        <f>ROUND(O46*$U$49,0)</f>
        <v>400</v>
      </c>
      <c r="AR46" s="400" t="s">
        <v>457</v>
      </c>
    </row>
    <row r="47" spans="1:44" ht="17.25" customHeight="1" x14ac:dyDescent="0.15">
      <c r="A47" s="12">
        <v>68</v>
      </c>
      <c r="B47" s="13">
        <v>8221</v>
      </c>
      <c r="C47" s="61" t="s">
        <v>830</v>
      </c>
      <c r="D47" s="1040"/>
      <c r="E47" s="913"/>
      <c r="F47" s="913"/>
      <c r="G47" s="913"/>
      <c r="H47" s="913"/>
      <c r="I47" s="913"/>
      <c r="J47" s="913"/>
      <c r="K47" s="914"/>
      <c r="L47" s="34" t="s">
        <v>460</v>
      </c>
      <c r="M47" s="17"/>
      <c r="N47" s="605"/>
      <c r="O47" s="1036">
        <f>Q7</f>
        <v>640</v>
      </c>
      <c r="P47" s="1036"/>
      <c r="Q47" s="1036"/>
      <c r="R47" s="649" t="s">
        <v>391</v>
      </c>
      <c r="S47" s="1037" t="s">
        <v>2729</v>
      </c>
      <c r="T47" s="1038"/>
      <c r="U47" s="1038"/>
      <c r="V47" s="1038"/>
      <c r="W47" s="1039"/>
      <c r="X47" s="185"/>
      <c r="Y47" s="31"/>
      <c r="Z47" s="605"/>
      <c r="AA47" s="689"/>
      <c r="AB47" s="186"/>
      <c r="AC47" s="195"/>
      <c r="AD47" s="31"/>
      <c r="AE47" s="689"/>
      <c r="AF47" s="689"/>
      <c r="AG47" s="689"/>
      <c r="AH47" s="689"/>
      <c r="AI47" s="689"/>
      <c r="AJ47" s="689"/>
      <c r="AK47" s="689"/>
      <c r="AL47" s="689"/>
      <c r="AM47" s="689"/>
      <c r="AN47" s="195"/>
      <c r="AO47" s="195"/>
      <c r="AP47" s="262"/>
      <c r="AQ47" s="401">
        <f>ROUND(O47*$U$49,0)</f>
        <v>448</v>
      </c>
      <c r="AR47" s="41"/>
    </row>
    <row r="48" spans="1:44" ht="17.25" customHeight="1" x14ac:dyDescent="0.15">
      <c r="A48" s="12">
        <v>68</v>
      </c>
      <c r="B48" s="13">
        <v>8231</v>
      </c>
      <c r="C48" s="61" t="s">
        <v>831</v>
      </c>
      <c r="D48" s="512"/>
      <c r="E48" s="513"/>
      <c r="F48" s="513"/>
      <c r="G48" s="513"/>
      <c r="H48" s="513"/>
      <c r="I48" s="513"/>
      <c r="J48" s="513"/>
      <c r="K48" s="514"/>
      <c r="L48" s="34" t="s">
        <v>461</v>
      </c>
      <c r="M48" s="17"/>
      <c r="N48" s="605"/>
      <c r="O48" s="1036">
        <f>Q8</f>
        <v>709</v>
      </c>
      <c r="P48" s="1036"/>
      <c r="Q48" s="1036"/>
      <c r="R48" s="649" t="s">
        <v>391</v>
      </c>
      <c r="S48" s="1037"/>
      <c r="T48" s="1038"/>
      <c r="U48" s="1038"/>
      <c r="V48" s="1038"/>
      <c r="W48" s="1039"/>
      <c r="X48" s="185"/>
      <c r="Y48" s="31"/>
      <c r="Z48" s="605"/>
      <c r="AA48" s="689"/>
      <c r="AB48" s="186"/>
      <c r="AC48" s="195"/>
      <c r="AD48" s="31"/>
      <c r="AE48" s="689"/>
      <c r="AF48" s="689"/>
      <c r="AG48" s="689"/>
      <c r="AH48" s="689"/>
      <c r="AI48" s="689"/>
      <c r="AJ48" s="689"/>
      <c r="AK48" s="689"/>
      <c r="AL48" s="689"/>
      <c r="AM48" s="689"/>
      <c r="AN48" s="195"/>
      <c r="AO48" s="195"/>
      <c r="AP48" s="262"/>
      <c r="AQ48" s="401">
        <f>ROUND(O48*$U$49,0)</f>
        <v>496</v>
      </c>
      <c r="AR48" s="41"/>
    </row>
    <row r="49" spans="1:44" ht="16.5" customHeight="1" x14ac:dyDescent="0.15">
      <c r="A49" s="12">
        <v>68</v>
      </c>
      <c r="B49" s="13">
        <v>8241</v>
      </c>
      <c r="C49" s="61" t="s">
        <v>832</v>
      </c>
      <c r="D49" s="64"/>
      <c r="E49" s="65"/>
      <c r="F49" s="65"/>
      <c r="G49" s="633"/>
      <c r="H49" s="633"/>
      <c r="I49" s="633"/>
      <c r="J49" s="9"/>
      <c r="K49" s="19"/>
      <c r="L49" s="34" t="s">
        <v>462</v>
      </c>
      <c r="M49" s="17"/>
      <c r="N49" s="605"/>
      <c r="O49" s="1036">
        <f>Q9</f>
        <v>777</v>
      </c>
      <c r="P49" s="1036"/>
      <c r="Q49" s="1036"/>
      <c r="R49" s="649" t="s">
        <v>391</v>
      </c>
      <c r="S49" s="629"/>
      <c r="T49" s="600" t="s">
        <v>2364</v>
      </c>
      <c r="U49" s="1032">
        <v>0.7</v>
      </c>
      <c r="V49" s="1032"/>
      <c r="W49" s="631"/>
      <c r="X49" s="185"/>
      <c r="Y49" s="31"/>
      <c r="Z49" s="605"/>
      <c r="AA49" s="186"/>
      <c r="AB49" s="186"/>
      <c r="AC49" s="186"/>
      <c r="AD49" s="31"/>
      <c r="AE49" s="186"/>
      <c r="AF49" s="186"/>
      <c r="AG49" s="186"/>
      <c r="AH49" s="186"/>
      <c r="AI49" s="186"/>
      <c r="AJ49" s="186"/>
      <c r="AK49" s="186"/>
      <c r="AL49" s="186"/>
      <c r="AM49" s="186"/>
      <c r="AN49" s="186"/>
      <c r="AO49" s="186"/>
      <c r="AP49" s="22"/>
      <c r="AQ49" s="401">
        <f>ROUND(O49*$U$49,0)</f>
        <v>544</v>
      </c>
      <c r="AR49" s="41"/>
    </row>
    <row r="50" spans="1:44" ht="17.25" customHeight="1" x14ac:dyDescent="0.15">
      <c r="A50" s="12">
        <v>68</v>
      </c>
      <c r="B50" s="13">
        <v>8251</v>
      </c>
      <c r="C50" s="61" t="s">
        <v>833</v>
      </c>
      <c r="D50" s="25"/>
      <c r="E50" s="26"/>
      <c r="F50" s="30"/>
      <c r="G50" s="30"/>
      <c r="H50" s="30"/>
      <c r="I50" s="30"/>
      <c r="J50" s="30"/>
      <c r="K50" s="79"/>
      <c r="L50" s="604" t="s">
        <v>463</v>
      </c>
      <c r="M50" s="605"/>
      <c r="N50" s="605"/>
      <c r="O50" s="1036">
        <f>Q10</f>
        <v>843</v>
      </c>
      <c r="P50" s="1036"/>
      <c r="Q50" s="1036"/>
      <c r="R50" s="649" t="s">
        <v>391</v>
      </c>
      <c r="S50" s="35"/>
      <c r="T50" s="20"/>
      <c r="U50" s="20"/>
      <c r="V50" s="20"/>
      <c r="W50" s="21"/>
      <c r="X50" s="185"/>
      <c r="Y50" s="31"/>
      <c r="Z50" s="605"/>
      <c r="AA50" s="186"/>
      <c r="AB50" s="186"/>
      <c r="AC50" s="186"/>
      <c r="AD50" s="31"/>
      <c r="AE50" s="186"/>
      <c r="AF50" s="186"/>
      <c r="AG50" s="186"/>
      <c r="AH50" s="186"/>
      <c r="AI50" s="186"/>
      <c r="AJ50" s="186"/>
      <c r="AK50" s="186"/>
      <c r="AL50" s="186"/>
      <c r="AM50" s="186"/>
      <c r="AN50" s="605"/>
      <c r="AO50" s="599"/>
      <c r="AP50" s="702"/>
      <c r="AQ50" s="401">
        <f>ROUND(O50*$U$49,0)</f>
        <v>590</v>
      </c>
      <c r="AR50" s="47"/>
    </row>
    <row r="51" spans="1:44" ht="17.25" customHeight="1" x14ac:dyDescent="0.15">
      <c r="A51" s="609"/>
      <c r="B51" s="609"/>
      <c r="C51" s="609"/>
      <c r="D51" s="609"/>
      <c r="E51" s="60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609"/>
      <c r="AR51" s="609"/>
    </row>
    <row r="52" spans="1:44" ht="17.25" customHeight="1" x14ac:dyDescent="0.15">
      <c r="A52" s="609"/>
      <c r="B52" s="609"/>
      <c r="C52" s="609"/>
      <c r="D52" s="609"/>
      <c r="E52" s="60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609"/>
      <c r="AR52" s="609"/>
    </row>
    <row r="53" spans="1:44" ht="17.25" x14ac:dyDescent="0.2">
      <c r="A53" s="372"/>
      <c r="B53" s="372" t="s">
        <v>543</v>
      </c>
      <c r="C53" s="609"/>
      <c r="D53" s="609"/>
      <c r="E53" s="60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609"/>
      <c r="AR53" s="609"/>
    </row>
    <row r="54" spans="1:44" x14ac:dyDescent="0.15">
      <c r="A54" s="609"/>
      <c r="B54" s="609"/>
      <c r="C54" s="609"/>
      <c r="D54" s="609"/>
      <c r="E54" s="60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609"/>
      <c r="AR54" s="609"/>
    </row>
    <row r="55" spans="1:44" ht="17.25" customHeight="1" x14ac:dyDescent="0.15">
      <c r="A55" s="2" t="s">
        <v>202</v>
      </c>
      <c r="B55" s="201"/>
      <c r="C55" s="82" t="s">
        <v>203</v>
      </c>
      <c r="D55" s="83"/>
      <c r="E55" s="238"/>
      <c r="F55" s="1"/>
      <c r="G55" s="1"/>
      <c r="H55" s="1"/>
      <c r="I55" s="1"/>
      <c r="J55" s="1"/>
      <c r="K55" s="1"/>
      <c r="L55" s="1"/>
      <c r="M55" s="1"/>
      <c r="N55" s="1"/>
      <c r="O55" s="1"/>
      <c r="P55" s="1"/>
      <c r="Q55" s="1"/>
      <c r="R55" s="1"/>
      <c r="S55" s="4"/>
      <c r="T55" s="1"/>
      <c r="U55" s="1"/>
      <c r="V55" s="1"/>
      <c r="W55" s="4" t="s">
        <v>204</v>
      </c>
      <c r="X55" s="1"/>
      <c r="Y55" s="1"/>
      <c r="Z55" s="1"/>
      <c r="AA55" s="1"/>
      <c r="AB55" s="1"/>
      <c r="AC55" s="1"/>
      <c r="AD55" s="1"/>
      <c r="AE55" s="1"/>
      <c r="AF55" s="1"/>
      <c r="AG55" s="1"/>
      <c r="AH55" s="1"/>
      <c r="AI55" s="1"/>
      <c r="AJ55" s="1"/>
      <c r="AK55" s="1"/>
      <c r="AL55" s="1"/>
      <c r="AM55" s="1"/>
      <c r="AN55" s="1"/>
      <c r="AO55" s="1"/>
      <c r="AP55" s="15"/>
      <c r="AQ55" s="59" t="s">
        <v>251</v>
      </c>
      <c r="AR55" s="59" t="s">
        <v>252</v>
      </c>
    </row>
    <row r="56" spans="1:44" ht="17.25" customHeight="1" x14ac:dyDescent="0.15">
      <c r="A56" s="6" t="s">
        <v>205</v>
      </c>
      <c r="B56" s="7" t="s">
        <v>206</v>
      </c>
      <c r="C56" s="714"/>
      <c r="D56" s="712"/>
      <c r="E56" s="713"/>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21"/>
      <c r="AQ56" s="60" t="s">
        <v>390</v>
      </c>
      <c r="AR56" s="60" t="s">
        <v>391</v>
      </c>
    </row>
    <row r="57" spans="1:44" ht="17.25" customHeight="1" x14ac:dyDescent="0.15">
      <c r="A57" s="12">
        <v>68</v>
      </c>
      <c r="B57" s="13">
        <v>9211</v>
      </c>
      <c r="C57" s="61" t="s">
        <v>834</v>
      </c>
      <c r="D57" s="833" t="s">
        <v>907</v>
      </c>
      <c r="E57" s="834"/>
      <c r="F57" s="834"/>
      <c r="G57" s="834"/>
      <c r="H57" s="834"/>
      <c r="I57" s="834"/>
      <c r="J57" s="834"/>
      <c r="K57" s="835"/>
      <c r="L57" s="604" t="s">
        <v>459</v>
      </c>
      <c r="M57" s="605"/>
      <c r="N57" s="605"/>
      <c r="O57" s="841">
        <f>Q6</f>
        <v>572</v>
      </c>
      <c r="P57" s="841"/>
      <c r="Q57" s="841"/>
      <c r="R57" s="649" t="s">
        <v>391</v>
      </c>
      <c r="S57" s="34"/>
      <c r="T57" s="17"/>
      <c r="U57" s="17"/>
      <c r="V57" s="17"/>
      <c r="W57" s="549"/>
      <c r="X57" s="16"/>
      <c r="Y57" s="1"/>
      <c r="Z57" s="1"/>
      <c r="AA57" s="1"/>
      <c r="AB57" s="163"/>
      <c r="AC57" s="62"/>
      <c r="AD57" s="17"/>
      <c r="AE57" s="186"/>
      <c r="AF57" s="186"/>
      <c r="AG57" s="186"/>
      <c r="AH57" s="186"/>
      <c r="AI57" s="186"/>
      <c r="AJ57" s="186"/>
      <c r="AK57" s="186"/>
      <c r="AL57" s="186"/>
      <c r="AM57" s="186"/>
      <c r="AN57" s="186"/>
      <c r="AO57" s="186"/>
      <c r="AP57" s="22"/>
      <c r="AQ57" s="401">
        <f>ROUND(O57*$U$60,0)</f>
        <v>400</v>
      </c>
      <c r="AR57" s="400" t="s">
        <v>457</v>
      </c>
    </row>
    <row r="58" spans="1:44" ht="17.25" customHeight="1" x14ac:dyDescent="0.15">
      <c r="A58" s="12">
        <v>68</v>
      </c>
      <c r="B58" s="13">
        <v>9221</v>
      </c>
      <c r="C58" s="61" t="s">
        <v>2751</v>
      </c>
      <c r="D58" s="836"/>
      <c r="E58" s="837"/>
      <c r="F58" s="837"/>
      <c r="G58" s="837"/>
      <c r="H58" s="837"/>
      <c r="I58" s="837"/>
      <c r="J58" s="837"/>
      <c r="K58" s="838"/>
      <c r="L58" s="604" t="s">
        <v>460</v>
      </c>
      <c r="M58" s="605"/>
      <c r="N58" s="605"/>
      <c r="O58" s="841">
        <f>Q7</f>
        <v>640</v>
      </c>
      <c r="P58" s="841"/>
      <c r="Q58" s="841"/>
      <c r="R58" s="649" t="s">
        <v>391</v>
      </c>
      <c r="S58" s="1037" t="s">
        <v>544</v>
      </c>
      <c r="T58" s="1038"/>
      <c r="U58" s="1038"/>
      <c r="V58" s="1038"/>
      <c r="W58" s="1039"/>
      <c r="X58" s="16"/>
      <c r="Y58" s="1"/>
      <c r="Z58" s="1"/>
      <c r="AA58" s="4"/>
      <c r="AB58" s="552"/>
      <c r="AC58" s="1"/>
      <c r="AD58" s="164"/>
      <c r="AE58" s="689"/>
      <c r="AF58" s="689"/>
      <c r="AG58" s="689"/>
      <c r="AH58" s="689"/>
      <c r="AI58" s="689"/>
      <c r="AJ58" s="689"/>
      <c r="AK58" s="689"/>
      <c r="AL58" s="689"/>
      <c r="AM58" s="689"/>
      <c r="AN58" s="195"/>
      <c r="AO58" s="195"/>
      <c r="AP58" s="262"/>
      <c r="AQ58" s="401">
        <f>ROUND(O58*$U$60,0)</f>
        <v>448</v>
      </c>
      <c r="AR58" s="41"/>
    </row>
    <row r="59" spans="1:44" ht="17.25" customHeight="1" x14ac:dyDescent="0.15">
      <c r="A59" s="12">
        <v>68</v>
      </c>
      <c r="B59" s="13">
        <v>9231</v>
      </c>
      <c r="C59" s="61" t="s">
        <v>835</v>
      </c>
      <c r="D59" s="582"/>
      <c r="E59" s="583"/>
      <c r="F59" s="583"/>
      <c r="G59" s="583"/>
      <c r="H59" s="583"/>
      <c r="I59" s="583"/>
      <c r="J59" s="583"/>
      <c r="K59" s="584"/>
      <c r="L59" s="604" t="s">
        <v>461</v>
      </c>
      <c r="M59" s="605"/>
      <c r="N59" s="605"/>
      <c r="O59" s="841">
        <f>Q8</f>
        <v>709</v>
      </c>
      <c r="P59" s="841"/>
      <c r="Q59" s="841"/>
      <c r="R59" s="649" t="s">
        <v>391</v>
      </c>
      <c r="S59" s="1037"/>
      <c r="T59" s="1038"/>
      <c r="U59" s="1038"/>
      <c r="V59" s="1038"/>
      <c r="W59" s="1039"/>
      <c r="X59" s="16"/>
      <c r="Y59" s="1"/>
      <c r="Z59" s="1"/>
      <c r="AA59" s="4"/>
      <c r="AB59" s="552"/>
      <c r="AC59" s="1"/>
      <c r="AD59" s="164"/>
      <c r="AE59" s="689"/>
      <c r="AF59" s="689"/>
      <c r="AG59" s="689"/>
      <c r="AH59" s="689"/>
      <c r="AI59" s="689"/>
      <c r="AJ59" s="689"/>
      <c r="AK59" s="689"/>
      <c r="AL59" s="689"/>
      <c r="AM59" s="689"/>
      <c r="AN59" s="195"/>
      <c r="AO59" s="195"/>
      <c r="AP59" s="262"/>
      <c r="AQ59" s="401">
        <f>ROUND(O59*$U$60,0)</f>
        <v>496</v>
      </c>
      <c r="AR59" s="41"/>
    </row>
    <row r="60" spans="1:44" ht="16.5" customHeight="1" x14ac:dyDescent="0.15">
      <c r="A60" s="12">
        <v>68</v>
      </c>
      <c r="B60" s="13">
        <v>9241</v>
      </c>
      <c r="C60" s="61" t="s">
        <v>836</v>
      </c>
      <c r="D60" s="582"/>
      <c r="E60" s="583"/>
      <c r="F60" s="583"/>
      <c r="G60" s="583"/>
      <c r="H60" s="583"/>
      <c r="I60" s="583"/>
      <c r="J60" s="583"/>
      <c r="K60" s="584"/>
      <c r="L60" s="604" t="s">
        <v>462</v>
      </c>
      <c r="M60" s="605"/>
      <c r="N60" s="605"/>
      <c r="O60" s="841">
        <f>Q9</f>
        <v>777</v>
      </c>
      <c r="P60" s="841"/>
      <c r="Q60" s="841"/>
      <c r="R60" s="649" t="s">
        <v>391</v>
      </c>
      <c r="S60" s="23"/>
      <c r="T60" s="600" t="s">
        <v>2752</v>
      </c>
      <c r="U60" s="1032">
        <v>0.7</v>
      </c>
      <c r="V60" s="1033"/>
      <c r="W60" s="19"/>
      <c r="X60" s="16"/>
      <c r="Y60" s="1"/>
      <c r="Z60" s="1"/>
      <c r="AA60" s="4"/>
      <c r="AB60" s="1"/>
      <c r="AC60" s="1"/>
      <c r="AD60" s="1"/>
      <c r="AE60" s="186"/>
      <c r="AF60" s="186"/>
      <c r="AG60" s="186"/>
      <c r="AH60" s="186"/>
      <c r="AI60" s="186"/>
      <c r="AJ60" s="186"/>
      <c r="AK60" s="186"/>
      <c r="AL60" s="186"/>
      <c r="AM60" s="186"/>
      <c r="AN60" s="186"/>
      <c r="AO60" s="186"/>
      <c r="AP60" s="22"/>
      <c r="AQ60" s="401">
        <f>ROUND(O60*$U$60,0)</f>
        <v>544</v>
      </c>
      <c r="AR60" s="41"/>
    </row>
    <row r="61" spans="1:44" ht="16.5" customHeight="1" x14ac:dyDescent="0.15">
      <c r="A61" s="12">
        <v>68</v>
      </c>
      <c r="B61" s="13">
        <v>9251</v>
      </c>
      <c r="C61" s="61" t="s">
        <v>2753</v>
      </c>
      <c r="D61" s="585"/>
      <c r="E61" s="586"/>
      <c r="F61" s="586"/>
      <c r="G61" s="586"/>
      <c r="H61" s="586"/>
      <c r="I61" s="586"/>
      <c r="J61" s="586"/>
      <c r="K61" s="587"/>
      <c r="L61" s="604" t="s">
        <v>463</v>
      </c>
      <c r="M61" s="605"/>
      <c r="N61" s="605"/>
      <c r="O61" s="841">
        <f>Q10</f>
        <v>843</v>
      </c>
      <c r="P61" s="841"/>
      <c r="Q61" s="841"/>
      <c r="R61" s="649" t="s">
        <v>391</v>
      </c>
      <c r="S61" s="35"/>
      <c r="T61" s="20"/>
      <c r="U61" s="20"/>
      <c r="V61" s="20"/>
      <c r="W61" s="21"/>
      <c r="X61" s="185"/>
      <c r="Y61" s="186"/>
      <c r="Z61" s="186"/>
      <c r="AA61" s="31"/>
      <c r="AB61" s="186"/>
      <c r="AC61" s="186"/>
      <c r="AD61" s="186"/>
      <c r="AE61" s="186"/>
      <c r="AF61" s="186"/>
      <c r="AG61" s="186"/>
      <c r="AH61" s="186"/>
      <c r="AI61" s="186"/>
      <c r="AJ61" s="186"/>
      <c r="AK61" s="186"/>
      <c r="AL61" s="186"/>
      <c r="AM61" s="186"/>
      <c r="AN61" s="605"/>
      <c r="AO61" s="599"/>
      <c r="AP61" s="702"/>
      <c r="AQ61" s="401">
        <f>ROUND(O61*$U$60,0)</f>
        <v>590</v>
      </c>
      <c r="AR61" s="47"/>
    </row>
  </sheetData>
  <mergeCells count="65">
    <mergeCell ref="AH14:AI14"/>
    <mergeCell ref="AJ14:AK14"/>
    <mergeCell ref="AH15:AI15"/>
    <mergeCell ref="AJ15:AK15"/>
    <mergeCell ref="D11:K13"/>
    <mergeCell ref="AH11:AI11"/>
    <mergeCell ref="AJ11:AK11"/>
    <mergeCell ref="AH12:AI12"/>
    <mergeCell ref="AJ12:AK12"/>
    <mergeCell ref="AH13:AI13"/>
    <mergeCell ref="AJ13:AK13"/>
    <mergeCell ref="AH24:AI24"/>
    <mergeCell ref="AJ24:AK24"/>
    <mergeCell ref="AH25:AI25"/>
    <mergeCell ref="AJ25:AK25"/>
    <mergeCell ref="D21:K23"/>
    <mergeCell ref="AH21:AI21"/>
    <mergeCell ref="AJ21:AK21"/>
    <mergeCell ref="AH22:AI22"/>
    <mergeCell ref="AJ22:AK22"/>
    <mergeCell ref="AH23:AI23"/>
    <mergeCell ref="AJ23:AK23"/>
    <mergeCell ref="AJ16:AK16"/>
    <mergeCell ref="AH17:AI17"/>
    <mergeCell ref="AJ17:AK17"/>
    <mergeCell ref="AH18:AI18"/>
    <mergeCell ref="AJ18:AK18"/>
    <mergeCell ref="AJ33:AK33"/>
    <mergeCell ref="AJ34:AK34"/>
    <mergeCell ref="AJ27:AK27"/>
    <mergeCell ref="D6:K7"/>
    <mergeCell ref="Q6:R6"/>
    <mergeCell ref="Q7:R7"/>
    <mergeCell ref="Q8:R8"/>
    <mergeCell ref="Q9:R9"/>
    <mergeCell ref="Q10:R10"/>
    <mergeCell ref="AJ26:AK26"/>
    <mergeCell ref="AH20:AI20"/>
    <mergeCell ref="AJ20:AK20"/>
    <mergeCell ref="AH19:AI19"/>
    <mergeCell ref="AJ19:AK19"/>
    <mergeCell ref="D16:K18"/>
    <mergeCell ref="AH16:AI16"/>
    <mergeCell ref="AJ28:AK28"/>
    <mergeCell ref="AJ29:AK29"/>
    <mergeCell ref="AJ30:AK30"/>
    <mergeCell ref="AJ31:AK31"/>
    <mergeCell ref="AJ32:AK32"/>
    <mergeCell ref="D35:L35"/>
    <mergeCell ref="D46:K47"/>
    <mergeCell ref="O46:Q46"/>
    <mergeCell ref="O47:Q47"/>
    <mergeCell ref="S47:W48"/>
    <mergeCell ref="O48:Q48"/>
    <mergeCell ref="D57:K58"/>
    <mergeCell ref="O57:Q57"/>
    <mergeCell ref="O58:Q58"/>
    <mergeCell ref="S58:W59"/>
    <mergeCell ref="O59:Q59"/>
    <mergeCell ref="O60:Q60"/>
    <mergeCell ref="U60:V60"/>
    <mergeCell ref="O61:Q61"/>
    <mergeCell ref="O49:Q49"/>
    <mergeCell ref="U49:V49"/>
    <mergeCell ref="O50:Q50"/>
  </mergeCells>
  <phoneticPr fontId="8"/>
  <printOptions horizontalCentered="1"/>
  <pageMargins left="0.39370078740157483" right="0.39370078740157483" top="0.78740157480314965" bottom="0.59055118110236227" header="0.51181102362204722" footer="0.31496062992125984"/>
  <pageSetup paperSize="9" scale="59" firstPageNumber="35" orientation="portrait" useFirstPageNumber="1" r:id="rId1"/>
  <headerFooter alignWithMargins="0">
    <oddHeader>&amp;R&amp;9小規模多機能型居宅介護</oddHeader>
    <oddFooter>&amp;C&amp;14&amp;P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sheetPr>
  <dimension ref="A1:AL153"/>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25" width="2.5" style="434" customWidth="1"/>
    <col min="26" max="26" width="2.875" style="434" customWidth="1"/>
    <col min="27" max="28" width="2.5" style="434" customWidth="1"/>
    <col min="29" max="29" width="1.875" style="434" customWidth="1"/>
    <col min="30" max="30" width="3.5" style="434" customWidth="1"/>
    <col min="31" max="31" width="2.5" style="434" customWidth="1"/>
    <col min="32" max="32" width="2" style="434" customWidth="1"/>
    <col min="33" max="33" width="1.5" style="434" customWidth="1"/>
    <col min="34" max="34" width="1.875" style="434" customWidth="1"/>
    <col min="35" max="36" width="2.5" style="434" customWidth="1"/>
    <col min="37" max="38" width="8.5" style="434" customWidth="1"/>
    <col min="39" max="16384" width="9" style="434"/>
  </cols>
  <sheetData>
    <row r="1" spans="1:38" ht="17.25" customHeight="1" x14ac:dyDescent="0.2">
      <c r="A1" s="57"/>
    </row>
    <row r="2" spans="1:38" ht="17.25" customHeight="1" x14ac:dyDescent="0.2">
      <c r="A2" s="57"/>
      <c r="B2" s="57" t="s">
        <v>1450</v>
      </c>
    </row>
    <row r="3" spans="1:38" ht="17.25" customHeight="1" x14ac:dyDescent="0.2">
      <c r="A3" s="57"/>
      <c r="B3" s="57"/>
    </row>
    <row r="4" spans="1:38" ht="17.25" customHeight="1" x14ac:dyDescent="0.2">
      <c r="A4" s="57"/>
      <c r="B4" s="57" t="s">
        <v>715</v>
      </c>
    </row>
    <row r="5" spans="1:38" ht="13.5" customHeight="1" x14ac:dyDescent="0.15"/>
    <row r="6" spans="1:38" ht="17.25" customHeight="1" x14ac:dyDescent="0.15">
      <c r="A6" s="2" t="s">
        <v>202</v>
      </c>
      <c r="B6" s="201"/>
      <c r="C6" s="3" t="s">
        <v>203</v>
      </c>
      <c r="D6" s="210"/>
      <c r="E6" s="607"/>
      <c r="F6" s="607"/>
      <c r="G6" s="607"/>
      <c r="H6" s="607"/>
      <c r="I6" s="607"/>
      <c r="J6" s="607"/>
      <c r="K6" s="607"/>
      <c r="L6" s="607"/>
      <c r="M6" s="607"/>
      <c r="N6" s="607"/>
      <c r="O6" s="607"/>
      <c r="P6" s="607"/>
      <c r="Q6" s="4" t="s">
        <v>204</v>
      </c>
      <c r="R6" s="607"/>
      <c r="S6" s="607"/>
      <c r="T6" s="607"/>
      <c r="U6" s="607"/>
      <c r="V6" s="607"/>
      <c r="W6" s="607"/>
      <c r="X6" s="607"/>
      <c r="Y6" s="607"/>
      <c r="Z6" s="607"/>
      <c r="AA6" s="607"/>
      <c r="AB6" s="607"/>
      <c r="AC6" s="607"/>
      <c r="AD6" s="607"/>
      <c r="AE6" s="607"/>
      <c r="AF6" s="607"/>
      <c r="AG6" s="607"/>
      <c r="AH6" s="607"/>
      <c r="AI6" s="607"/>
      <c r="AJ6" s="608"/>
      <c r="AK6" s="59" t="s">
        <v>1988</v>
      </c>
      <c r="AL6" s="59" t="s">
        <v>1989</v>
      </c>
    </row>
    <row r="7" spans="1:38" ht="17.25" customHeight="1" x14ac:dyDescent="0.15">
      <c r="A7" s="5" t="s">
        <v>205</v>
      </c>
      <c r="B7" s="82" t="s">
        <v>206</v>
      </c>
      <c r="C7" s="610"/>
      <c r="D7" s="661"/>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10"/>
      <c r="AK7" s="373" t="s">
        <v>390</v>
      </c>
      <c r="AL7" s="373" t="s">
        <v>391</v>
      </c>
    </row>
    <row r="8" spans="1:38" ht="17.25" customHeight="1" x14ac:dyDescent="0.15">
      <c r="A8" s="71">
        <v>32</v>
      </c>
      <c r="B8" s="13">
        <v>1111</v>
      </c>
      <c r="C8" s="198" t="s">
        <v>1990</v>
      </c>
      <c r="D8" s="833" t="s">
        <v>1991</v>
      </c>
      <c r="E8" s="834"/>
      <c r="F8" s="835"/>
      <c r="G8" s="834" t="s">
        <v>1992</v>
      </c>
      <c r="H8" s="842"/>
      <c r="I8" s="842"/>
      <c r="J8" s="843"/>
      <c r="K8" s="34" t="s">
        <v>1993</v>
      </c>
      <c r="L8" s="17"/>
      <c r="M8" s="17"/>
      <c r="N8" s="17"/>
      <c r="O8" s="15"/>
      <c r="P8" s="186"/>
      <c r="Q8" s="186"/>
      <c r="R8" s="186"/>
      <c r="S8" s="32"/>
      <c r="T8" s="32"/>
      <c r="U8" s="566"/>
      <c r="V8" s="566"/>
      <c r="W8" s="566"/>
      <c r="X8" s="572"/>
      <c r="Y8" s="1047"/>
      <c r="Z8" s="1047"/>
      <c r="AA8" s="605"/>
      <c r="AB8" s="605"/>
      <c r="AC8" s="605"/>
      <c r="AD8" s="605"/>
      <c r="AE8" s="605"/>
      <c r="AF8" s="605"/>
      <c r="AG8" s="605"/>
      <c r="AH8" s="605"/>
      <c r="AI8" s="605"/>
      <c r="AJ8" s="22"/>
      <c r="AK8" s="399">
        <f>L9</f>
        <v>765</v>
      </c>
      <c r="AL8" s="400" t="s">
        <v>1994</v>
      </c>
    </row>
    <row r="9" spans="1:38" ht="17.25" customHeight="1" x14ac:dyDescent="0.15">
      <c r="A9" s="71">
        <v>32</v>
      </c>
      <c r="B9" s="13">
        <v>1113</v>
      </c>
      <c r="C9" s="117" t="s">
        <v>368</v>
      </c>
      <c r="D9" s="836"/>
      <c r="E9" s="837"/>
      <c r="F9" s="838"/>
      <c r="G9" s="844"/>
      <c r="H9" s="844"/>
      <c r="I9" s="844"/>
      <c r="J9" s="845"/>
      <c r="K9" s="35"/>
      <c r="L9" s="1044">
        <v>765</v>
      </c>
      <c r="M9" s="1044"/>
      <c r="N9" s="20" t="s">
        <v>391</v>
      </c>
      <c r="O9" s="21"/>
      <c r="P9" s="604" t="s">
        <v>458</v>
      </c>
      <c r="Q9" s="605"/>
      <c r="R9" s="605"/>
      <c r="S9" s="605"/>
      <c r="T9" s="605"/>
      <c r="U9" s="605"/>
      <c r="V9" s="605"/>
      <c r="W9" s="605"/>
      <c r="X9" s="605"/>
      <c r="Y9" s="605"/>
      <c r="Z9" s="605"/>
      <c r="AA9" s="605"/>
      <c r="AB9" s="605"/>
      <c r="AC9" s="605"/>
      <c r="AD9" s="578"/>
      <c r="AE9" s="202"/>
      <c r="AF9" s="578" t="s">
        <v>254</v>
      </c>
      <c r="AG9" s="831">
        <v>0.97</v>
      </c>
      <c r="AH9" s="831"/>
      <c r="AI9" s="831"/>
      <c r="AJ9" s="22"/>
      <c r="AK9" s="401">
        <f>ROUND(L9*AG9,0)</f>
        <v>742</v>
      </c>
      <c r="AL9" s="18"/>
    </row>
    <row r="10" spans="1:38" ht="17.25" customHeight="1" x14ac:dyDescent="0.15">
      <c r="A10" s="71">
        <v>32</v>
      </c>
      <c r="B10" s="13">
        <v>1121</v>
      </c>
      <c r="C10" s="117" t="s">
        <v>1996</v>
      </c>
      <c r="D10" s="836"/>
      <c r="E10" s="837"/>
      <c r="F10" s="838"/>
      <c r="G10" s="844"/>
      <c r="H10" s="844"/>
      <c r="I10" s="844"/>
      <c r="J10" s="845"/>
      <c r="K10" s="34" t="s">
        <v>1997</v>
      </c>
      <c r="L10" s="99"/>
      <c r="M10" s="99"/>
      <c r="N10" s="17"/>
      <c r="O10" s="15"/>
      <c r="P10" s="186"/>
      <c r="Q10" s="186"/>
      <c r="R10" s="186"/>
      <c r="S10" s="32"/>
      <c r="T10" s="32"/>
      <c r="U10" s="566"/>
      <c r="V10" s="605"/>
      <c r="W10" s="605"/>
      <c r="X10" s="578"/>
      <c r="Y10" s="1043"/>
      <c r="Z10" s="1043"/>
      <c r="AA10" s="605"/>
      <c r="AB10" s="605"/>
      <c r="AC10" s="605"/>
      <c r="AD10" s="605"/>
      <c r="AE10" s="202"/>
      <c r="AF10" s="605"/>
      <c r="AG10" s="605"/>
      <c r="AH10" s="605"/>
      <c r="AI10" s="605"/>
      <c r="AJ10" s="22"/>
      <c r="AK10" s="399">
        <f>L11</f>
        <v>801</v>
      </c>
      <c r="AL10" s="406"/>
    </row>
    <row r="11" spans="1:38" ht="17.25" customHeight="1" x14ac:dyDescent="0.15">
      <c r="A11" s="71">
        <v>32</v>
      </c>
      <c r="B11" s="13">
        <v>1123</v>
      </c>
      <c r="C11" s="117" t="s">
        <v>369</v>
      </c>
      <c r="D11" s="836"/>
      <c r="E11" s="837"/>
      <c r="F11" s="838"/>
      <c r="G11" s="844"/>
      <c r="H11" s="844"/>
      <c r="I11" s="844"/>
      <c r="J11" s="845"/>
      <c r="K11" s="35"/>
      <c r="L11" s="1044">
        <v>801</v>
      </c>
      <c r="M11" s="1044"/>
      <c r="N11" s="20" t="s">
        <v>391</v>
      </c>
      <c r="O11" s="21"/>
      <c r="P11" s="17" t="s">
        <v>458</v>
      </c>
      <c r="Q11" s="186"/>
      <c r="R11" s="186"/>
      <c r="S11" s="32"/>
      <c r="T11" s="32"/>
      <c r="U11" s="566"/>
      <c r="V11" s="566"/>
      <c r="W11" s="566"/>
      <c r="X11" s="578"/>
      <c r="Y11" s="662"/>
      <c r="Z11" s="662"/>
      <c r="AA11" s="605"/>
      <c r="AB11" s="605"/>
      <c r="AC11" s="605"/>
      <c r="AD11" s="578"/>
      <c r="AE11" s="202"/>
      <c r="AF11" s="578" t="s">
        <v>254</v>
      </c>
      <c r="AG11" s="831">
        <f>$AG$9</f>
        <v>0.97</v>
      </c>
      <c r="AH11" s="831"/>
      <c r="AI11" s="831"/>
      <c r="AJ11" s="22"/>
      <c r="AK11" s="401">
        <f>ROUND(L11*AG11,0)</f>
        <v>777</v>
      </c>
      <c r="AL11" s="406"/>
    </row>
    <row r="12" spans="1:38" ht="17.25" customHeight="1" x14ac:dyDescent="0.15">
      <c r="A12" s="71">
        <v>32</v>
      </c>
      <c r="B12" s="13">
        <v>1131</v>
      </c>
      <c r="C12" s="117" t="s">
        <v>370</v>
      </c>
      <c r="D12" s="512"/>
      <c r="E12" s="697"/>
      <c r="F12" s="518"/>
      <c r="G12" s="169"/>
      <c r="H12" s="169"/>
      <c r="I12" s="169"/>
      <c r="J12" s="19"/>
      <c r="K12" s="34" t="s">
        <v>1998</v>
      </c>
      <c r="L12" s="99"/>
      <c r="M12" s="99"/>
      <c r="N12" s="17"/>
      <c r="O12" s="15"/>
      <c r="P12" s="186"/>
      <c r="Q12" s="186"/>
      <c r="R12" s="186"/>
      <c r="S12" s="32"/>
      <c r="T12" s="32"/>
      <c r="U12" s="566"/>
      <c r="V12" s="605"/>
      <c r="W12" s="605"/>
      <c r="X12" s="578"/>
      <c r="Y12" s="1043"/>
      <c r="Z12" s="1043"/>
      <c r="AA12" s="605"/>
      <c r="AB12" s="605"/>
      <c r="AC12" s="605"/>
      <c r="AD12" s="605"/>
      <c r="AE12" s="202"/>
      <c r="AF12" s="605"/>
      <c r="AG12" s="605"/>
      <c r="AH12" s="605"/>
      <c r="AI12" s="605"/>
      <c r="AJ12" s="22"/>
      <c r="AK12" s="399">
        <f>L13</f>
        <v>824</v>
      </c>
      <c r="AL12" s="406"/>
    </row>
    <row r="13" spans="1:38" ht="17.25" customHeight="1" x14ac:dyDescent="0.15">
      <c r="A13" s="71">
        <v>32</v>
      </c>
      <c r="B13" s="13">
        <v>1133</v>
      </c>
      <c r="C13" s="117" t="s">
        <v>371</v>
      </c>
      <c r="D13" s="512"/>
      <c r="E13" s="697"/>
      <c r="F13" s="518"/>
      <c r="G13" s="169"/>
      <c r="H13" s="169"/>
      <c r="I13" s="169"/>
      <c r="J13" s="19"/>
      <c r="K13" s="35"/>
      <c r="L13" s="1044">
        <v>824</v>
      </c>
      <c r="M13" s="1044"/>
      <c r="N13" s="20" t="s">
        <v>391</v>
      </c>
      <c r="O13" s="21"/>
      <c r="P13" s="17" t="s">
        <v>458</v>
      </c>
      <c r="Q13" s="186"/>
      <c r="R13" s="186"/>
      <c r="S13" s="32"/>
      <c r="T13" s="32"/>
      <c r="U13" s="566"/>
      <c r="V13" s="566"/>
      <c r="W13" s="566"/>
      <c r="X13" s="578"/>
      <c r="Y13" s="662"/>
      <c r="Z13" s="662"/>
      <c r="AA13" s="605"/>
      <c r="AB13" s="605"/>
      <c r="AC13" s="605"/>
      <c r="AD13" s="578"/>
      <c r="AE13" s="202"/>
      <c r="AF13" s="578" t="s">
        <v>254</v>
      </c>
      <c r="AG13" s="831">
        <f>$AG$9</f>
        <v>0.97</v>
      </c>
      <c r="AH13" s="831"/>
      <c r="AI13" s="831"/>
      <c r="AJ13" s="22"/>
      <c r="AK13" s="401">
        <f>ROUND(L13*AG13,0)</f>
        <v>799</v>
      </c>
      <c r="AL13" s="406"/>
    </row>
    <row r="14" spans="1:38" ht="17.25" customHeight="1" x14ac:dyDescent="0.15">
      <c r="A14" s="71">
        <v>32</v>
      </c>
      <c r="B14" s="13">
        <v>1141</v>
      </c>
      <c r="C14" s="117" t="s">
        <v>372</v>
      </c>
      <c r="D14" s="512"/>
      <c r="E14" s="697"/>
      <c r="F14" s="518"/>
      <c r="G14" s="169"/>
      <c r="H14" s="169"/>
      <c r="I14" s="169"/>
      <c r="J14" s="19"/>
      <c r="K14" s="34" t="s">
        <v>1999</v>
      </c>
      <c r="L14" s="99"/>
      <c r="M14" s="99"/>
      <c r="N14" s="17"/>
      <c r="O14" s="15"/>
      <c r="P14" s="186"/>
      <c r="Q14" s="186"/>
      <c r="R14" s="186"/>
      <c r="S14" s="32"/>
      <c r="T14" s="32"/>
      <c r="U14" s="566"/>
      <c r="V14" s="605"/>
      <c r="W14" s="605"/>
      <c r="X14" s="578"/>
      <c r="Y14" s="1043"/>
      <c r="Z14" s="1043"/>
      <c r="AA14" s="605"/>
      <c r="AB14" s="605"/>
      <c r="AC14" s="605"/>
      <c r="AD14" s="605"/>
      <c r="AE14" s="202"/>
      <c r="AF14" s="605"/>
      <c r="AG14" s="605"/>
      <c r="AH14" s="605"/>
      <c r="AI14" s="605"/>
      <c r="AJ14" s="22"/>
      <c r="AK14" s="399">
        <f>L15</f>
        <v>841</v>
      </c>
      <c r="AL14" s="406"/>
    </row>
    <row r="15" spans="1:38" ht="17.25" customHeight="1" x14ac:dyDescent="0.15">
      <c r="A15" s="71">
        <v>32</v>
      </c>
      <c r="B15" s="13">
        <v>1143</v>
      </c>
      <c r="C15" s="117" t="s">
        <v>373</v>
      </c>
      <c r="D15" s="512"/>
      <c r="E15" s="697"/>
      <c r="F15" s="518"/>
      <c r="G15" s="169"/>
      <c r="H15" s="169"/>
      <c r="I15" s="169"/>
      <c r="J15" s="19"/>
      <c r="K15" s="35"/>
      <c r="L15" s="1044">
        <v>841</v>
      </c>
      <c r="M15" s="1044"/>
      <c r="N15" s="20" t="s">
        <v>391</v>
      </c>
      <c r="O15" s="21"/>
      <c r="P15" s="17" t="s">
        <v>458</v>
      </c>
      <c r="Q15" s="186"/>
      <c r="R15" s="186"/>
      <c r="S15" s="32"/>
      <c r="T15" s="32"/>
      <c r="U15" s="566"/>
      <c r="V15" s="566"/>
      <c r="W15" s="566"/>
      <c r="X15" s="578"/>
      <c r="Y15" s="662"/>
      <c r="Z15" s="662"/>
      <c r="AA15" s="605"/>
      <c r="AB15" s="605"/>
      <c r="AC15" s="605"/>
      <c r="AD15" s="578"/>
      <c r="AE15" s="202"/>
      <c r="AF15" s="578" t="s">
        <v>254</v>
      </c>
      <c r="AG15" s="831">
        <f>$AG$9</f>
        <v>0.97</v>
      </c>
      <c r="AH15" s="831"/>
      <c r="AI15" s="831"/>
      <c r="AJ15" s="22"/>
      <c r="AK15" s="401">
        <f>ROUND(L15*AG15,0)</f>
        <v>816</v>
      </c>
      <c r="AL15" s="406"/>
    </row>
    <row r="16" spans="1:38" ht="17.25" customHeight="1" x14ac:dyDescent="0.15">
      <c r="A16" s="71">
        <v>32</v>
      </c>
      <c r="B16" s="13">
        <v>1151</v>
      </c>
      <c r="C16" s="117" t="s">
        <v>374</v>
      </c>
      <c r="D16" s="512"/>
      <c r="E16" s="697"/>
      <c r="F16" s="518"/>
      <c r="G16" s="169"/>
      <c r="H16" s="169"/>
      <c r="I16" s="169"/>
      <c r="J16" s="19"/>
      <c r="K16" s="34" t="s">
        <v>2000</v>
      </c>
      <c r="L16" s="99"/>
      <c r="M16" s="99"/>
      <c r="N16" s="17"/>
      <c r="O16" s="15"/>
      <c r="P16" s="186"/>
      <c r="Q16" s="186"/>
      <c r="R16" s="186"/>
      <c r="S16" s="32"/>
      <c r="T16" s="32"/>
      <c r="U16" s="566"/>
      <c r="V16" s="605"/>
      <c r="W16" s="605"/>
      <c r="X16" s="578"/>
      <c r="Y16" s="1043"/>
      <c r="Z16" s="1043"/>
      <c r="AA16" s="605"/>
      <c r="AB16" s="605"/>
      <c r="AC16" s="605"/>
      <c r="AD16" s="605"/>
      <c r="AE16" s="202"/>
      <c r="AF16" s="605"/>
      <c r="AG16" s="605"/>
      <c r="AH16" s="605"/>
      <c r="AI16" s="605"/>
      <c r="AJ16" s="22"/>
      <c r="AK16" s="399">
        <f>L17</f>
        <v>859</v>
      </c>
      <c r="AL16" s="406"/>
    </row>
    <row r="17" spans="1:38" ht="17.25" customHeight="1" x14ac:dyDescent="0.15">
      <c r="A17" s="71">
        <v>32</v>
      </c>
      <c r="B17" s="13">
        <v>1153</v>
      </c>
      <c r="C17" s="117" t="s">
        <v>2001</v>
      </c>
      <c r="D17" s="512"/>
      <c r="E17" s="697"/>
      <c r="F17" s="518"/>
      <c r="G17" s="20"/>
      <c r="H17" s="20"/>
      <c r="I17" s="20"/>
      <c r="J17" s="21"/>
      <c r="K17" s="35"/>
      <c r="L17" s="1044">
        <v>859</v>
      </c>
      <c r="M17" s="1044"/>
      <c r="N17" s="20" t="s">
        <v>391</v>
      </c>
      <c r="O17" s="21"/>
      <c r="P17" s="604" t="s">
        <v>458</v>
      </c>
      <c r="Q17" s="186"/>
      <c r="R17" s="186"/>
      <c r="S17" s="32"/>
      <c r="T17" s="32"/>
      <c r="U17" s="566"/>
      <c r="V17" s="566"/>
      <c r="W17" s="566"/>
      <c r="X17" s="578"/>
      <c r="Y17" s="662"/>
      <c r="Z17" s="662"/>
      <c r="AA17" s="605"/>
      <c r="AB17" s="605"/>
      <c r="AC17" s="605"/>
      <c r="AD17" s="578"/>
      <c r="AE17" s="202"/>
      <c r="AF17" s="578" t="s">
        <v>254</v>
      </c>
      <c r="AG17" s="831">
        <f>$AG$9</f>
        <v>0.97</v>
      </c>
      <c r="AH17" s="831"/>
      <c r="AI17" s="831"/>
      <c r="AJ17" s="22"/>
      <c r="AK17" s="401">
        <f>ROUND(L17*AG17,0)</f>
        <v>833</v>
      </c>
      <c r="AL17" s="406"/>
    </row>
    <row r="18" spans="1:38" ht="17.25" customHeight="1" x14ac:dyDescent="0.15">
      <c r="A18" s="71">
        <v>32</v>
      </c>
      <c r="B18" s="13">
        <v>2111</v>
      </c>
      <c r="C18" s="117" t="s">
        <v>375</v>
      </c>
      <c r="D18" s="512"/>
      <c r="E18" s="697"/>
      <c r="F18" s="518"/>
      <c r="G18" s="834" t="s">
        <v>2002</v>
      </c>
      <c r="H18" s="842"/>
      <c r="I18" s="842"/>
      <c r="J18" s="843"/>
      <c r="K18" s="34" t="s">
        <v>1993</v>
      </c>
      <c r="L18" s="17"/>
      <c r="M18" s="17"/>
      <c r="N18" s="17"/>
      <c r="O18" s="15"/>
      <c r="P18" s="186"/>
      <c r="Q18" s="186"/>
      <c r="R18" s="186"/>
      <c r="S18" s="32"/>
      <c r="T18" s="32"/>
      <c r="U18" s="566"/>
      <c r="V18" s="566"/>
      <c r="W18" s="566"/>
      <c r="X18" s="578"/>
      <c r="Y18" s="1043"/>
      <c r="Z18" s="1043"/>
      <c r="AA18" s="605"/>
      <c r="AB18" s="605"/>
      <c r="AC18" s="605"/>
      <c r="AD18" s="605"/>
      <c r="AE18" s="202"/>
      <c r="AF18" s="605"/>
      <c r="AG18" s="605"/>
      <c r="AH18" s="605"/>
      <c r="AI18" s="605"/>
      <c r="AJ18" s="22"/>
      <c r="AK18" s="399">
        <f>L19</f>
        <v>753</v>
      </c>
      <c r="AL18" s="18"/>
    </row>
    <row r="19" spans="1:38" ht="17.25" customHeight="1" x14ac:dyDescent="0.15">
      <c r="A19" s="71">
        <v>32</v>
      </c>
      <c r="B19" s="13">
        <v>2113</v>
      </c>
      <c r="C19" s="117" t="s">
        <v>376</v>
      </c>
      <c r="D19" s="512"/>
      <c r="E19" s="697"/>
      <c r="F19" s="518"/>
      <c r="G19" s="844"/>
      <c r="H19" s="844"/>
      <c r="I19" s="844"/>
      <c r="J19" s="845"/>
      <c r="K19" s="35"/>
      <c r="L19" s="1044">
        <v>753</v>
      </c>
      <c r="M19" s="1044"/>
      <c r="N19" s="20" t="s">
        <v>391</v>
      </c>
      <c r="O19" s="21"/>
      <c r="P19" s="17" t="s">
        <v>458</v>
      </c>
      <c r="Q19" s="186"/>
      <c r="R19" s="186"/>
      <c r="S19" s="32"/>
      <c r="T19" s="32"/>
      <c r="U19" s="566"/>
      <c r="V19" s="566"/>
      <c r="W19" s="566"/>
      <c r="X19" s="578"/>
      <c r="Y19" s="662"/>
      <c r="Z19" s="662"/>
      <c r="AA19" s="605"/>
      <c r="AB19" s="605"/>
      <c r="AC19" s="605"/>
      <c r="AD19" s="578"/>
      <c r="AE19" s="202"/>
      <c r="AF19" s="578" t="s">
        <v>254</v>
      </c>
      <c r="AG19" s="831">
        <f>$AG$9</f>
        <v>0.97</v>
      </c>
      <c r="AH19" s="831"/>
      <c r="AI19" s="831"/>
      <c r="AJ19" s="22"/>
      <c r="AK19" s="401">
        <f>ROUND(L19*AG19,0)</f>
        <v>730</v>
      </c>
      <c r="AL19" s="18"/>
    </row>
    <row r="20" spans="1:38" ht="17.25" customHeight="1" x14ac:dyDescent="0.15">
      <c r="A20" s="71">
        <v>32</v>
      </c>
      <c r="B20" s="13">
        <v>2121</v>
      </c>
      <c r="C20" s="117" t="s">
        <v>377</v>
      </c>
      <c r="D20" s="512"/>
      <c r="E20" s="697"/>
      <c r="F20" s="518"/>
      <c r="G20" s="844"/>
      <c r="H20" s="844"/>
      <c r="I20" s="844"/>
      <c r="J20" s="845"/>
      <c r="K20" s="34" t="s">
        <v>1997</v>
      </c>
      <c r="L20" s="99"/>
      <c r="M20" s="99"/>
      <c r="N20" s="17"/>
      <c r="O20" s="15"/>
      <c r="P20" s="186"/>
      <c r="Q20" s="186"/>
      <c r="R20" s="186"/>
      <c r="S20" s="32"/>
      <c r="T20" s="32"/>
      <c r="U20" s="566"/>
      <c r="V20" s="605"/>
      <c r="W20" s="605"/>
      <c r="X20" s="578"/>
      <c r="Y20" s="1043"/>
      <c r="Z20" s="1043"/>
      <c r="AA20" s="605"/>
      <c r="AB20" s="605"/>
      <c r="AC20" s="605"/>
      <c r="AD20" s="605"/>
      <c r="AE20" s="202"/>
      <c r="AF20" s="605"/>
      <c r="AG20" s="605"/>
      <c r="AH20" s="605"/>
      <c r="AI20" s="605"/>
      <c r="AJ20" s="22"/>
      <c r="AK20" s="399">
        <f>L21</f>
        <v>788</v>
      </c>
      <c r="AL20" s="406"/>
    </row>
    <row r="21" spans="1:38" ht="17.25" customHeight="1" x14ac:dyDescent="0.15">
      <c r="A21" s="71">
        <v>32</v>
      </c>
      <c r="B21" s="13">
        <v>2123</v>
      </c>
      <c r="C21" s="117" t="s">
        <v>378</v>
      </c>
      <c r="D21" s="512"/>
      <c r="E21" s="697"/>
      <c r="F21" s="518"/>
      <c r="G21" s="844"/>
      <c r="H21" s="844"/>
      <c r="I21" s="844"/>
      <c r="J21" s="845"/>
      <c r="K21" s="35"/>
      <c r="L21" s="1044">
        <v>788</v>
      </c>
      <c r="M21" s="1044"/>
      <c r="N21" s="20" t="s">
        <v>391</v>
      </c>
      <c r="O21" s="21"/>
      <c r="P21" s="17" t="s">
        <v>458</v>
      </c>
      <c r="Q21" s="186"/>
      <c r="R21" s="186"/>
      <c r="S21" s="32"/>
      <c r="T21" s="32"/>
      <c r="U21" s="566"/>
      <c r="V21" s="566"/>
      <c r="W21" s="566"/>
      <c r="X21" s="578"/>
      <c r="Y21" s="662"/>
      <c r="Z21" s="662"/>
      <c r="AA21" s="605"/>
      <c r="AB21" s="605"/>
      <c r="AC21" s="605"/>
      <c r="AD21" s="578"/>
      <c r="AE21" s="202"/>
      <c r="AF21" s="578" t="s">
        <v>254</v>
      </c>
      <c r="AG21" s="831">
        <f>$AG$9</f>
        <v>0.97</v>
      </c>
      <c r="AH21" s="831"/>
      <c r="AI21" s="831"/>
      <c r="AJ21" s="22"/>
      <c r="AK21" s="401">
        <f>ROUND(L21*AG21,0)</f>
        <v>764</v>
      </c>
      <c r="AL21" s="406"/>
    </row>
    <row r="22" spans="1:38" ht="17.25" customHeight="1" x14ac:dyDescent="0.15">
      <c r="A22" s="71">
        <v>32</v>
      </c>
      <c r="B22" s="13">
        <v>2131</v>
      </c>
      <c r="C22" s="117" t="s">
        <v>379</v>
      </c>
      <c r="D22" s="512"/>
      <c r="E22" s="697"/>
      <c r="F22" s="518"/>
      <c r="G22" s="169"/>
      <c r="H22" s="169"/>
      <c r="I22" s="169"/>
      <c r="J22" s="19"/>
      <c r="K22" s="34" t="s">
        <v>1998</v>
      </c>
      <c r="L22" s="99"/>
      <c r="M22" s="99"/>
      <c r="N22" s="17"/>
      <c r="O22" s="15"/>
      <c r="P22" s="186"/>
      <c r="Q22" s="186"/>
      <c r="R22" s="186"/>
      <c r="S22" s="32"/>
      <c r="T22" s="32"/>
      <c r="U22" s="566"/>
      <c r="V22" s="605"/>
      <c r="W22" s="605"/>
      <c r="X22" s="578"/>
      <c r="Y22" s="1043"/>
      <c r="Z22" s="1043"/>
      <c r="AA22" s="605"/>
      <c r="AB22" s="605"/>
      <c r="AC22" s="605"/>
      <c r="AD22" s="605"/>
      <c r="AE22" s="202"/>
      <c r="AF22" s="605"/>
      <c r="AG22" s="605"/>
      <c r="AH22" s="605"/>
      <c r="AI22" s="605"/>
      <c r="AJ22" s="22"/>
      <c r="AK22" s="399">
        <f>L23</f>
        <v>812</v>
      </c>
      <c r="AL22" s="406"/>
    </row>
    <row r="23" spans="1:38" ht="17.25" customHeight="1" x14ac:dyDescent="0.15">
      <c r="A23" s="71">
        <v>32</v>
      </c>
      <c r="B23" s="13">
        <v>2133</v>
      </c>
      <c r="C23" s="117" t="s">
        <v>380</v>
      </c>
      <c r="D23" s="512"/>
      <c r="E23" s="697"/>
      <c r="F23" s="518"/>
      <c r="G23" s="169"/>
      <c r="H23" s="169"/>
      <c r="I23" s="169"/>
      <c r="J23" s="19"/>
      <c r="K23" s="35"/>
      <c r="L23" s="1044">
        <v>812</v>
      </c>
      <c r="M23" s="1044"/>
      <c r="N23" s="20" t="s">
        <v>391</v>
      </c>
      <c r="O23" s="21"/>
      <c r="P23" s="17" t="s">
        <v>458</v>
      </c>
      <c r="Q23" s="186"/>
      <c r="R23" s="186"/>
      <c r="S23" s="32"/>
      <c r="T23" s="32"/>
      <c r="U23" s="566"/>
      <c r="V23" s="566"/>
      <c r="W23" s="566"/>
      <c r="X23" s="578"/>
      <c r="Y23" s="662"/>
      <c r="Z23" s="662"/>
      <c r="AA23" s="605"/>
      <c r="AB23" s="605"/>
      <c r="AC23" s="605"/>
      <c r="AD23" s="578"/>
      <c r="AE23" s="202"/>
      <c r="AF23" s="578" t="s">
        <v>254</v>
      </c>
      <c r="AG23" s="831">
        <f>$AG$9</f>
        <v>0.97</v>
      </c>
      <c r="AH23" s="831"/>
      <c r="AI23" s="831"/>
      <c r="AJ23" s="22"/>
      <c r="AK23" s="401">
        <f>ROUND(L23*AG23,0)</f>
        <v>788</v>
      </c>
      <c r="AL23" s="406"/>
    </row>
    <row r="24" spans="1:38" ht="17.25" customHeight="1" x14ac:dyDescent="0.15">
      <c r="A24" s="71">
        <v>32</v>
      </c>
      <c r="B24" s="13">
        <v>2141</v>
      </c>
      <c r="C24" s="117" t="s">
        <v>381</v>
      </c>
      <c r="D24" s="512"/>
      <c r="E24" s="697"/>
      <c r="F24" s="518"/>
      <c r="G24" s="169"/>
      <c r="H24" s="169"/>
      <c r="I24" s="169"/>
      <c r="J24" s="19"/>
      <c r="K24" s="34" t="s">
        <v>1999</v>
      </c>
      <c r="L24" s="99"/>
      <c r="M24" s="99"/>
      <c r="N24" s="17"/>
      <c r="O24" s="15"/>
      <c r="P24" s="186"/>
      <c r="Q24" s="186"/>
      <c r="R24" s="186"/>
      <c r="S24" s="32"/>
      <c r="T24" s="32"/>
      <c r="U24" s="566"/>
      <c r="V24" s="605"/>
      <c r="W24" s="605"/>
      <c r="X24" s="578"/>
      <c r="Y24" s="1043"/>
      <c r="Z24" s="1043"/>
      <c r="AA24" s="605"/>
      <c r="AB24" s="605"/>
      <c r="AC24" s="605"/>
      <c r="AD24" s="605"/>
      <c r="AE24" s="202"/>
      <c r="AF24" s="605"/>
      <c r="AG24" s="605"/>
      <c r="AH24" s="605"/>
      <c r="AI24" s="605"/>
      <c r="AJ24" s="22"/>
      <c r="AK24" s="399">
        <f>L25</f>
        <v>828</v>
      </c>
      <c r="AL24" s="406"/>
    </row>
    <row r="25" spans="1:38" ht="17.25" customHeight="1" x14ac:dyDescent="0.15">
      <c r="A25" s="71">
        <v>32</v>
      </c>
      <c r="B25" s="13">
        <v>2143</v>
      </c>
      <c r="C25" s="117" t="s">
        <v>382</v>
      </c>
      <c r="D25" s="512"/>
      <c r="E25" s="697"/>
      <c r="F25" s="518"/>
      <c r="G25" s="169"/>
      <c r="H25" s="169"/>
      <c r="I25" s="169"/>
      <c r="J25" s="19"/>
      <c r="K25" s="35"/>
      <c r="L25" s="1044">
        <v>828</v>
      </c>
      <c r="M25" s="1044"/>
      <c r="N25" s="20" t="s">
        <v>391</v>
      </c>
      <c r="O25" s="21"/>
      <c r="P25" s="17" t="s">
        <v>458</v>
      </c>
      <c r="Q25" s="186"/>
      <c r="R25" s="186"/>
      <c r="S25" s="32"/>
      <c r="T25" s="32"/>
      <c r="U25" s="566"/>
      <c r="V25" s="566"/>
      <c r="W25" s="566"/>
      <c r="X25" s="578"/>
      <c r="Y25" s="662"/>
      <c r="Z25" s="662"/>
      <c r="AA25" s="605"/>
      <c r="AB25" s="605"/>
      <c r="AC25" s="605"/>
      <c r="AD25" s="578"/>
      <c r="AE25" s="202"/>
      <c r="AF25" s="578" t="s">
        <v>254</v>
      </c>
      <c r="AG25" s="831">
        <f>$AG$9</f>
        <v>0.97</v>
      </c>
      <c r="AH25" s="831"/>
      <c r="AI25" s="831"/>
      <c r="AJ25" s="22"/>
      <c r="AK25" s="401">
        <f>ROUND(L25*AG25,0)</f>
        <v>803</v>
      </c>
      <c r="AL25" s="406"/>
    </row>
    <row r="26" spans="1:38" ht="17.25" customHeight="1" x14ac:dyDescent="0.15">
      <c r="A26" s="71">
        <v>32</v>
      </c>
      <c r="B26" s="13">
        <v>2151</v>
      </c>
      <c r="C26" s="117" t="s">
        <v>383</v>
      </c>
      <c r="D26" s="512"/>
      <c r="E26" s="697"/>
      <c r="F26" s="518"/>
      <c r="G26" s="169"/>
      <c r="H26" s="169"/>
      <c r="I26" s="169"/>
      <c r="J26" s="19"/>
      <c r="K26" s="34" t="s">
        <v>2000</v>
      </c>
      <c r="L26" s="99"/>
      <c r="M26" s="99"/>
      <c r="N26" s="17"/>
      <c r="O26" s="15"/>
      <c r="P26" s="186"/>
      <c r="Q26" s="186"/>
      <c r="R26" s="186"/>
      <c r="S26" s="32"/>
      <c r="T26" s="32"/>
      <c r="U26" s="566"/>
      <c r="V26" s="605"/>
      <c r="W26" s="605"/>
      <c r="X26" s="578"/>
      <c r="Y26" s="1043"/>
      <c r="Z26" s="1043"/>
      <c r="AA26" s="605"/>
      <c r="AB26" s="605"/>
      <c r="AC26" s="605"/>
      <c r="AD26" s="605"/>
      <c r="AE26" s="202"/>
      <c r="AF26" s="605"/>
      <c r="AG26" s="605"/>
      <c r="AH26" s="605"/>
      <c r="AI26" s="605"/>
      <c r="AJ26" s="22"/>
      <c r="AK26" s="399">
        <f>L27</f>
        <v>845</v>
      </c>
      <c r="AL26" s="406"/>
    </row>
    <row r="27" spans="1:38" ht="17.25" customHeight="1" x14ac:dyDescent="0.15">
      <c r="A27" s="71">
        <v>32</v>
      </c>
      <c r="B27" s="13">
        <v>2153</v>
      </c>
      <c r="C27" s="117" t="s">
        <v>384</v>
      </c>
      <c r="D27" s="187"/>
      <c r="E27" s="188"/>
      <c r="F27" s="42"/>
      <c r="G27" s="20"/>
      <c r="H27" s="20"/>
      <c r="I27" s="20"/>
      <c r="J27" s="21"/>
      <c r="K27" s="35"/>
      <c r="L27" s="1044">
        <v>845</v>
      </c>
      <c r="M27" s="1044"/>
      <c r="N27" s="20" t="s">
        <v>391</v>
      </c>
      <c r="O27" s="21"/>
      <c r="P27" s="604" t="s">
        <v>458</v>
      </c>
      <c r="Q27" s="186"/>
      <c r="R27" s="186"/>
      <c r="S27" s="32"/>
      <c r="T27" s="32"/>
      <c r="U27" s="566"/>
      <c r="V27" s="566"/>
      <c r="W27" s="566"/>
      <c r="X27" s="578"/>
      <c r="Y27" s="662"/>
      <c r="Z27" s="662"/>
      <c r="AA27" s="605"/>
      <c r="AB27" s="605"/>
      <c r="AC27" s="605"/>
      <c r="AD27" s="578"/>
      <c r="AE27" s="202"/>
      <c r="AF27" s="578" t="s">
        <v>254</v>
      </c>
      <c r="AG27" s="831">
        <f>$AG$9</f>
        <v>0.97</v>
      </c>
      <c r="AH27" s="831"/>
      <c r="AI27" s="831"/>
      <c r="AJ27" s="22"/>
      <c r="AK27" s="401">
        <f>ROUND(L27*AG27,0)</f>
        <v>820</v>
      </c>
      <c r="AL27" s="406"/>
    </row>
    <row r="28" spans="1:38" ht="17.25" customHeight="1" x14ac:dyDescent="0.15">
      <c r="A28" s="71">
        <v>32</v>
      </c>
      <c r="B28" s="13">
        <v>6304</v>
      </c>
      <c r="C28" s="49" t="s">
        <v>2003</v>
      </c>
      <c r="D28" s="833" t="s">
        <v>1407</v>
      </c>
      <c r="E28" s="842"/>
      <c r="F28" s="842"/>
      <c r="G28" s="842"/>
      <c r="H28" s="842"/>
      <c r="I28" s="842"/>
      <c r="J28" s="843"/>
      <c r="K28" s="833" t="s">
        <v>2004</v>
      </c>
      <c r="L28" s="842"/>
      <c r="M28" s="842"/>
      <c r="N28" s="842"/>
      <c r="O28" s="843"/>
      <c r="P28" s="20" t="s">
        <v>1993</v>
      </c>
      <c r="Q28" s="184"/>
      <c r="R28" s="17"/>
      <c r="S28" s="186"/>
      <c r="T28" s="186"/>
      <c r="U28" s="32"/>
      <c r="V28" s="32"/>
      <c r="W28" s="566"/>
      <c r="X28" s="566"/>
      <c r="Y28" s="566"/>
      <c r="Z28" s="566"/>
      <c r="AA28" s="186"/>
      <c r="AB28" s="186"/>
      <c r="AC28" s="32"/>
      <c r="AD28" s="1044">
        <f>ROUND(L9*0.1,0)</f>
        <v>77</v>
      </c>
      <c r="AE28" s="1044"/>
      <c r="AF28" s="186" t="s">
        <v>426</v>
      </c>
      <c r="AG28" s="186"/>
      <c r="AH28" s="186"/>
      <c r="AI28" s="186"/>
      <c r="AJ28" s="22"/>
      <c r="AK28" s="399">
        <f>-AD28</f>
        <v>-77</v>
      </c>
      <c r="AL28" s="41"/>
    </row>
    <row r="29" spans="1:38" ht="17.25" customHeight="1" x14ac:dyDescent="0.15">
      <c r="A29" s="71">
        <v>32</v>
      </c>
      <c r="B29" s="13">
        <v>6305</v>
      </c>
      <c r="C29" s="49" t="s">
        <v>2005</v>
      </c>
      <c r="D29" s="920"/>
      <c r="E29" s="844"/>
      <c r="F29" s="844"/>
      <c r="G29" s="844"/>
      <c r="H29" s="844"/>
      <c r="I29" s="844"/>
      <c r="J29" s="845"/>
      <c r="K29" s="920"/>
      <c r="L29" s="844"/>
      <c r="M29" s="844"/>
      <c r="N29" s="844"/>
      <c r="O29" s="845"/>
      <c r="P29" s="20" t="s">
        <v>1997</v>
      </c>
      <c r="Q29" s="184"/>
      <c r="R29" s="17"/>
      <c r="S29" s="186"/>
      <c r="T29" s="186"/>
      <c r="U29" s="32"/>
      <c r="V29" s="32"/>
      <c r="W29" s="566"/>
      <c r="X29" s="566"/>
      <c r="Y29" s="566"/>
      <c r="Z29" s="566"/>
      <c r="AA29" s="186"/>
      <c r="AB29" s="186"/>
      <c r="AC29" s="32"/>
      <c r="AD29" s="1044">
        <f>ROUND(L11*0.1,0)</f>
        <v>80</v>
      </c>
      <c r="AE29" s="1044"/>
      <c r="AF29" s="186" t="s">
        <v>426</v>
      </c>
      <c r="AG29" s="186"/>
      <c r="AH29" s="186"/>
      <c r="AI29" s="186"/>
      <c r="AJ29" s="22"/>
      <c r="AK29" s="399">
        <f>-AD29</f>
        <v>-80</v>
      </c>
      <c r="AL29" s="41"/>
    </row>
    <row r="30" spans="1:38" ht="17.25" customHeight="1" x14ac:dyDescent="0.15">
      <c r="A30" s="71">
        <v>32</v>
      </c>
      <c r="B30" s="13">
        <v>6306</v>
      </c>
      <c r="C30" s="49" t="s">
        <v>1398</v>
      </c>
      <c r="D30" s="920"/>
      <c r="E30" s="844"/>
      <c r="F30" s="844"/>
      <c r="G30" s="844"/>
      <c r="H30" s="844"/>
      <c r="I30" s="844"/>
      <c r="J30" s="845"/>
      <c r="K30" s="920"/>
      <c r="L30" s="844"/>
      <c r="M30" s="844"/>
      <c r="N30" s="844"/>
      <c r="O30" s="845"/>
      <c r="P30" s="20" t="s">
        <v>1998</v>
      </c>
      <c r="Q30" s="184"/>
      <c r="R30" s="17"/>
      <c r="S30" s="186"/>
      <c r="T30" s="186"/>
      <c r="U30" s="32"/>
      <c r="V30" s="32"/>
      <c r="W30" s="566"/>
      <c r="X30" s="566"/>
      <c r="Y30" s="566"/>
      <c r="Z30" s="566"/>
      <c r="AA30" s="186"/>
      <c r="AB30" s="186"/>
      <c r="AC30" s="32"/>
      <c r="AD30" s="1044">
        <f>ROUND(L13*0.1,0)</f>
        <v>82</v>
      </c>
      <c r="AE30" s="1044"/>
      <c r="AF30" s="186" t="s">
        <v>426</v>
      </c>
      <c r="AG30" s="186"/>
      <c r="AH30" s="186"/>
      <c r="AI30" s="186"/>
      <c r="AJ30" s="22"/>
      <c r="AK30" s="399">
        <f t="shared" ref="AK30:AK37" si="0">-AD30</f>
        <v>-82</v>
      </c>
      <c r="AL30" s="41"/>
    </row>
    <row r="31" spans="1:38" ht="17.25" customHeight="1" x14ac:dyDescent="0.15">
      <c r="A31" s="71">
        <v>32</v>
      </c>
      <c r="B31" s="13">
        <v>6307</v>
      </c>
      <c r="C31" s="49" t="s">
        <v>1399</v>
      </c>
      <c r="D31" s="920"/>
      <c r="E31" s="844"/>
      <c r="F31" s="844"/>
      <c r="G31" s="844"/>
      <c r="H31" s="844"/>
      <c r="I31" s="844"/>
      <c r="J31" s="845"/>
      <c r="K31" s="920"/>
      <c r="L31" s="844"/>
      <c r="M31" s="844"/>
      <c r="N31" s="844"/>
      <c r="O31" s="845"/>
      <c r="P31" s="20" t="s">
        <v>1999</v>
      </c>
      <c r="Q31" s="184"/>
      <c r="R31" s="17"/>
      <c r="S31" s="186"/>
      <c r="T31" s="186"/>
      <c r="U31" s="32"/>
      <c r="V31" s="32"/>
      <c r="W31" s="566"/>
      <c r="X31" s="566"/>
      <c r="Y31" s="566"/>
      <c r="Z31" s="566"/>
      <c r="AA31" s="186"/>
      <c r="AB31" s="186"/>
      <c r="AC31" s="32"/>
      <c r="AD31" s="1044">
        <f>ROUND(L15*0.1,0)</f>
        <v>84</v>
      </c>
      <c r="AE31" s="1044"/>
      <c r="AF31" s="186" t="s">
        <v>426</v>
      </c>
      <c r="AG31" s="186"/>
      <c r="AH31" s="186"/>
      <c r="AI31" s="186"/>
      <c r="AJ31" s="22"/>
      <c r="AK31" s="399">
        <f t="shared" si="0"/>
        <v>-84</v>
      </c>
      <c r="AL31" s="41"/>
    </row>
    <row r="32" spans="1:38" ht="17.25" customHeight="1" x14ac:dyDescent="0.15">
      <c r="A32" s="71">
        <v>32</v>
      </c>
      <c r="B32" s="13">
        <v>6308</v>
      </c>
      <c r="C32" s="49" t="s">
        <v>1400</v>
      </c>
      <c r="D32" s="920"/>
      <c r="E32" s="844"/>
      <c r="F32" s="844"/>
      <c r="G32" s="844"/>
      <c r="H32" s="844"/>
      <c r="I32" s="844"/>
      <c r="J32" s="845"/>
      <c r="K32" s="916"/>
      <c r="L32" s="846"/>
      <c r="M32" s="846"/>
      <c r="N32" s="846"/>
      <c r="O32" s="847"/>
      <c r="P32" s="20" t="s">
        <v>2000</v>
      </c>
      <c r="Q32" s="184"/>
      <c r="R32" s="17"/>
      <c r="S32" s="186"/>
      <c r="T32" s="186"/>
      <c r="U32" s="32"/>
      <c r="V32" s="32"/>
      <c r="W32" s="566"/>
      <c r="X32" s="566"/>
      <c r="Y32" s="566"/>
      <c r="Z32" s="566"/>
      <c r="AA32" s="186"/>
      <c r="AB32" s="186"/>
      <c r="AC32" s="32"/>
      <c r="AD32" s="1044">
        <f>ROUND(L17*0.1,0)</f>
        <v>86</v>
      </c>
      <c r="AE32" s="1044"/>
      <c r="AF32" s="186" t="s">
        <v>426</v>
      </c>
      <c r="AG32" s="186"/>
      <c r="AH32" s="186"/>
      <c r="AI32" s="186"/>
      <c r="AJ32" s="22"/>
      <c r="AK32" s="399">
        <f t="shared" si="0"/>
        <v>-86</v>
      </c>
      <c r="AL32" s="41"/>
    </row>
    <row r="33" spans="1:38" ht="17.25" customHeight="1" x14ac:dyDescent="0.15">
      <c r="A33" s="71">
        <v>32</v>
      </c>
      <c r="B33" s="13">
        <v>6309</v>
      </c>
      <c r="C33" s="49" t="s">
        <v>2006</v>
      </c>
      <c r="D33" s="920"/>
      <c r="E33" s="844"/>
      <c r="F33" s="844"/>
      <c r="G33" s="844"/>
      <c r="H33" s="844"/>
      <c r="I33" s="844"/>
      <c r="J33" s="845"/>
      <c r="K33" s="833" t="s">
        <v>2007</v>
      </c>
      <c r="L33" s="842"/>
      <c r="M33" s="842"/>
      <c r="N33" s="842"/>
      <c r="O33" s="843"/>
      <c r="P33" s="20" t="s">
        <v>1993</v>
      </c>
      <c r="Q33" s="184"/>
      <c r="R33" s="17"/>
      <c r="S33" s="186"/>
      <c r="T33" s="186"/>
      <c r="U33" s="32"/>
      <c r="V33" s="32"/>
      <c r="W33" s="566"/>
      <c r="X33" s="566"/>
      <c r="Y33" s="566"/>
      <c r="Z33" s="566"/>
      <c r="AA33" s="186"/>
      <c r="AB33" s="186"/>
      <c r="AC33" s="32"/>
      <c r="AD33" s="1044">
        <f>ROUND(L19*0.1,0)</f>
        <v>75</v>
      </c>
      <c r="AE33" s="1044"/>
      <c r="AF33" s="186" t="s">
        <v>426</v>
      </c>
      <c r="AG33" s="186"/>
      <c r="AH33" s="186"/>
      <c r="AI33" s="186"/>
      <c r="AJ33" s="22"/>
      <c r="AK33" s="399">
        <f t="shared" si="0"/>
        <v>-75</v>
      </c>
      <c r="AL33" s="41"/>
    </row>
    <row r="34" spans="1:38" ht="17.25" customHeight="1" x14ac:dyDescent="0.15">
      <c r="A34" s="71">
        <v>32</v>
      </c>
      <c r="B34" s="13">
        <v>6310</v>
      </c>
      <c r="C34" s="49" t="s">
        <v>2008</v>
      </c>
      <c r="D34" s="920"/>
      <c r="E34" s="844"/>
      <c r="F34" s="844"/>
      <c r="G34" s="844"/>
      <c r="H34" s="844"/>
      <c r="I34" s="844"/>
      <c r="J34" s="845"/>
      <c r="K34" s="920"/>
      <c r="L34" s="844"/>
      <c r="M34" s="844"/>
      <c r="N34" s="844"/>
      <c r="O34" s="845"/>
      <c r="P34" s="20" t="s">
        <v>1997</v>
      </c>
      <c r="Q34" s="184"/>
      <c r="R34" s="17"/>
      <c r="S34" s="186"/>
      <c r="T34" s="186"/>
      <c r="U34" s="32"/>
      <c r="V34" s="32"/>
      <c r="W34" s="566"/>
      <c r="X34" s="566"/>
      <c r="Y34" s="566"/>
      <c r="Z34" s="566"/>
      <c r="AA34" s="186"/>
      <c r="AB34" s="186"/>
      <c r="AC34" s="32"/>
      <c r="AD34" s="1044">
        <f>ROUND(L21*0.1,0)</f>
        <v>79</v>
      </c>
      <c r="AE34" s="1044"/>
      <c r="AF34" s="186" t="s">
        <v>426</v>
      </c>
      <c r="AG34" s="186"/>
      <c r="AH34" s="186"/>
      <c r="AI34" s="186"/>
      <c r="AJ34" s="22"/>
      <c r="AK34" s="399">
        <f t="shared" si="0"/>
        <v>-79</v>
      </c>
      <c r="AL34" s="41"/>
    </row>
    <row r="35" spans="1:38" ht="17.25" customHeight="1" x14ac:dyDescent="0.15">
      <c r="A35" s="71">
        <v>32</v>
      </c>
      <c r="B35" s="13">
        <v>6311</v>
      </c>
      <c r="C35" s="49" t="s">
        <v>1401</v>
      </c>
      <c r="D35" s="920"/>
      <c r="E35" s="844"/>
      <c r="F35" s="844"/>
      <c r="G35" s="844"/>
      <c r="H35" s="844"/>
      <c r="I35" s="844"/>
      <c r="J35" s="845"/>
      <c r="K35" s="920"/>
      <c r="L35" s="844"/>
      <c r="M35" s="844"/>
      <c r="N35" s="844"/>
      <c r="O35" s="845"/>
      <c r="P35" s="20" t="s">
        <v>1998</v>
      </c>
      <c r="Q35" s="184"/>
      <c r="R35" s="17"/>
      <c r="S35" s="186"/>
      <c r="T35" s="186"/>
      <c r="U35" s="32"/>
      <c r="V35" s="32"/>
      <c r="W35" s="566"/>
      <c r="X35" s="566"/>
      <c r="Y35" s="566"/>
      <c r="Z35" s="566"/>
      <c r="AA35" s="186"/>
      <c r="AB35" s="186"/>
      <c r="AC35" s="32"/>
      <c r="AD35" s="1044">
        <f>ROUND(L23*0.1,0)</f>
        <v>81</v>
      </c>
      <c r="AE35" s="1044"/>
      <c r="AF35" s="186" t="s">
        <v>426</v>
      </c>
      <c r="AG35" s="186"/>
      <c r="AH35" s="186"/>
      <c r="AI35" s="186"/>
      <c r="AJ35" s="22"/>
      <c r="AK35" s="399">
        <f t="shared" si="0"/>
        <v>-81</v>
      </c>
      <c r="AL35" s="41"/>
    </row>
    <row r="36" spans="1:38" ht="17.25" customHeight="1" x14ac:dyDescent="0.15">
      <c r="A36" s="71">
        <v>32</v>
      </c>
      <c r="B36" s="13">
        <v>6312</v>
      </c>
      <c r="C36" s="49" t="s">
        <v>1402</v>
      </c>
      <c r="D36" s="920"/>
      <c r="E36" s="844"/>
      <c r="F36" s="844"/>
      <c r="G36" s="844"/>
      <c r="H36" s="844"/>
      <c r="I36" s="844"/>
      <c r="J36" s="845"/>
      <c r="K36" s="920"/>
      <c r="L36" s="844"/>
      <c r="M36" s="844"/>
      <c r="N36" s="844"/>
      <c r="O36" s="845"/>
      <c r="P36" s="20" t="s">
        <v>1999</v>
      </c>
      <c r="Q36" s="184"/>
      <c r="R36" s="17"/>
      <c r="S36" s="186"/>
      <c r="T36" s="186"/>
      <c r="U36" s="32"/>
      <c r="V36" s="32"/>
      <c r="W36" s="566"/>
      <c r="X36" s="566"/>
      <c r="Y36" s="566"/>
      <c r="Z36" s="566"/>
      <c r="AA36" s="186"/>
      <c r="AB36" s="186"/>
      <c r="AC36" s="32"/>
      <c r="AD36" s="1044">
        <f>ROUND(L25*0.1,0)</f>
        <v>83</v>
      </c>
      <c r="AE36" s="1044"/>
      <c r="AF36" s="186" t="s">
        <v>426</v>
      </c>
      <c r="AG36" s="186"/>
      <c r="AH36" s="186"/>
      <c r="AI36" s="186"/>
      <c r="AJ36" s="22"/>
      <c r="AK36" s="399">
        <f t="shared" si="0"/>
        <v>-83</v>
      </c>
      <c r="AL36" s="41"/>
    </row>
    <row r="37" spans="1:38" ht="17.25" customHeight="1" x14ac:dyDescent="0.15">
      <c r="A37" s="71">
        <v>32</v>
      </c>
      <c r="B37" s="13">
        <v>6313</v>
      </c>
      <c r="C37" s="49" t="s">
        <v>1403</v>
      </c>
      <c r="D37" s="916"/>
      <c r="E37" s="846"/>
      <c r="F37" s="846"/>
      <c r="G37" s="846"/>
      <c r="H37" s="846"/>
      <c r="I37" s="846"/>
      <c r="J37" s="847"/>
      <c r="K37" s="916"/>
      <c r="L37" s="846"/>
      <c r="M37" s="846"/>
      <c r="N37" s="846"/>
      <c r="O37" s="847"/>
      <c r="P37" s="20" t="s">
        <v>2000</v>
      </c>
      <c r="Q37" s="184"/>
      <c r="R37" s="17"/>
      <c r="S37" s="186"/>
      <c r="T37" s="186"/>
      <c r="U37" s="32"/>
      <c r="V37" s="32"/>
      <c r="W37" s="566"/>
      <c r="X37" s="566"/>
      <c r="Y37" s="566"/>
      <c r="Z37" s="566"/>
      <c r="AA37" s="186"/>
      <c r="AB37" s="186"/>
      <c r="AC37" s="32"/>
      <c r="AD37" s="1044">
        <f>ROUND(L27*0.1,0)</f>
        <v>85</v>
      </c>
      <c r="AE37" s="1044"/>
      <c r="AF37" s="186" t="s">
        <v>426</v>
      </c>
      <c r="AG37" s="186"/>
      <c r="AH37" s="186"/>
      <c r="AI37" s="186"/>
      <c r="AJ37" s="22"/>
      <c r="AK37" s="399">
        <f t="shared" si="0"/>
        <v>-85</v>
      </c>
      <c r="AL37" s="41"/>
    </row>
    <row r="38" spans="1:38" ht="17.25" customHeight="1" x14ac:dyDescent="0.15">
      <c r="A38" s="71">
        <v>32</v>
      </c>
      <c r="B38" s="13" t="s">
        <v>3386</v>
      </c>
      <c r="C38" s="241" t="s">
        <v>3082</v>
      </c>
      <c r="D38" s="833" t="s">
        <v>2948</v>
      </c>
      <c r="E38" s="834"/>
      <c r="F38" s="834"/>
      <c r="G38" s="834"/>
      <c r="H38" s="834"/>
      <c r="I38" s="834"/>
      <c r="J38" s="835"/>
      <c r="K38" s="833" t="s">
        <v>3076</v>
      </c>
      <c r="L38" s="834"/>
      <c r="M38" s="834"/>
      <c r="N38" s="834"/>
      <c r="O38" s="835"/>
      <c r="P38" s="397" t="s">
        <v>3070</v>
      </c>
      <c r="Q38" s="397"/>
      <c r="R38" s="1"/>
      <c r="S38" s="186"/>
      <c r="T38" s="186"/>
      <c r="U38" s="186"/>
      <c r="V38" s="202"/>
      <c r="W38" s="572"/>
      <c r="X38" s="202"/>
      <c r="Y38" s="32"/>
      <c r="Z38" s="186"/>
      <c r="AA38" s="186"/>
      <c r="AB38" s="186"/>
      <c r="AC38" s="578"/>
      <c r="AD38" s="1044">
        <f>ROUND($L$9*0.01,0)</f>
        <v>8</v>
      </c>
      <c r="AE38" s="1044"/>
      <c r="AF38" s="186" t="s">
        <v>426</v>
      </c>
      <c r="AG38" s="186"/>
      <c r="AH38" s="186"/>
      <c r="AI38" s="186"/>
      <c r="AJ38" s="22"/>
      <c r="AK38" s="401">
        <f>-AD38</f>
        <v>-8</v>
      </c>
      <c r="AL38" s="75"/>
    </row>
    <row r="39" spans="1:38" ht="17.25" customHeight="1" x14ac:dyDescent="0.15">
      <c r="A39" s="71">
        <v>32</v>
      </c>
      <c r="B39" s="13" t="s">
        <v>3387</v>
      </c>
      <c r="C39" s="241" t="s">
        <v>3083</v>
      </c>
      <c r="D39" s="836"/>
      <c r="E39" s="837"/>
      <c r="F39" s="837"/>
      <c r="G39" s="837"/>
      <c r="H39" s="837"/>
      <c r="I39" s="837"/>
      <c r="J39" s="838"/>
      <c r="K39" s="836"/>
      <c r="L39" s="837"/>
      <c r="M39" s="837"/>
      <c r="N39" s="837"/>
      <c r="O39" s="838"/>
      <c r="P39" s="397" t="s">
        <v>3078</v>
      </c>
      <c r="Q39" s="397"/>
      <c r="R39" s="1"/>
      <c r="S39" s="186"/>
      <c r="T39" s="186"/>
      <c r="U39" s="186"/>
      <c r="V39" s="202"/>
      <c r="W39" s="572"/>
      <c r="X39" s="202"/>
      <c r="Y39" s="32"/>
      <c r="Z39" s="186"/>
      <c r="AA39" s="186"/>
      <c r="AB39" s="186"/>
      <c r="AC39" s="578"/>
      <c r="AD39" s="1044">
        <f>ROUND($L$11*0.01,0)</f>
        <v>8</v>
      </c>
      <c r="AE39" s="1044"/>
      <c r="AF39" s="186" t="s">
        <v>426</v>
      </c>
      <c r="AG39" s="186"/>
      <c r="AH39" s="186"/>
      <c r="AI39" s="186"/>
      <c r="AJ39" s="22"/>
      <c r="AK39" s="401">
        <f t="shared" ref="AK39:AK46" si="1">-AD39</f>
        <v>-8</v>
      </c>
      <c r="AL39" s="75"/>
    </row>
    <row r="40" spans="1:38" ht="17.25" customHeight="1" x14ac:dyDescent="0.15">
      <c r="A40" s="71">
        <v>32</v>
      </c>
      <c r="B40" s="13" t="s">
        <v>3388</v>
      </c>
      <c r="C40" s="241" t="s">
        <v>3084</v>
      </c>
      <c r="D40" s="836"/>
      <c r="E40" s="837"/>
      <c r="F40" s="837"/>
      <c r="G40" s="837"/>
      <c r="H40" s="837"/>
      <c r="I40" s="837"/>
      <c r="J40" s="838"/>
      <c r="K40" s="836"/>
      <c r="L40" s="837"/>
      <c r="M40" s="837"/>
      <c r="N40" s="837"/>
      <c r="O40" s="838"/>
      <c r="P40" s="397" t="s">
        <v>3079</v>
      </c>
      <c r="Q40" s="397"/>
      <c r="R40" s="1"/>
      <c r="S40" s="186"/>
      <c r="T40" s="186"/>
      <c r="U40" s="186"/>
      <c r="V40" s="202"/>
      <c r="W40" s="572"/>
      <c r="X40" s="202"/>
      <c r="Y40" s="32"/>
      <c r="Z40" s="186"/>
      <c r="AA40" s="186"/>
      <c r="AB40" s="186"/>
      <c r="AC40" s="578"/>
      <c r="AD40" s="1044">
        <f>ROUND($L$13*0.01,0)</f>
        <v>8</v>
      </c>
      <c r="AE40" s="1044"/>
      <c r="AF40" s="186" t="s">
        <v>426</v>
      </c>
      <c r="AG40" s="186"/>
      <c r="AH40" s="186"/>
      <c r="AI40" s="186"/>
      <c r="AJ40" s="22"/>
      <c r="AK40" s="401">
        <f t="shared" si="1"/>
        <v>-8</v>
      </c>
      <c r="AL40" s="75"/>
    </row>
    <row r="41" spans="1:38" ht="17.25" customHeight="1" x14ac:dyDescent="0.15">
      <c r="A41" s="71">
        <v>32</v>
      </c>
      <c r="B41" s="13" t="s">
        <v>3389</v>
      </c>
      <c r="C41" s="241" t="s">
        <v>3085</v>
      </c>
      <c r="D41" s="182"/>
      <c r="E41" s="169"/>
      <c r="F41" s="73"/>
      <c r="G41" s="73"/>
      <c r="H41" s="73"/>
      <c r="I41" s="73"/>
      <c r="J41" s="284"/>
      <c r="K41" s="93"/>
      <c r="L41" s="9"/>
      <c r="M41" s="9"/>
      <c r="N41" s="73"/>
      <c r="O41" s="284"/>
      <c r="P41" s="397" t="s">
        <v>3080</v>
      </c>
      <c r="Q41" s="397"/>
      <c r="R41" s="1"/>
      <c r="S41" s="186"/>
      <c r="T41" s="186"/>
      <c r="U41" s="186"/>
      <c r="V41" s="202"/>
      <c r="W41" s="572"/>
      <c r="X41" s="202"/>
      <c r="Y41" s="32"/>
      <c r="Z41" s="186"/>
      <c r="AA41" s="186"/>
      <c r="AB41" s="186"/>
      <c r="AC41" s="578"/>
      <c r="AD41" s="1044">
        <f>ROUND($L$15*0.01,0)</f>
        <v>8</v>
      </c>
      <c r="AE41" s="1044"/>
      <c r="AF41" s="186" t="s">
        <v>426</v>
      </c>
      <c r="AG41" s="186"/>
      <c r="AH41" s="186"/>
      <c r="AI41" s="186"/>
      <c r="AJ41" s="22"/>
      <c r="AK41" s="401">
        <f t="shared" si="1"/>
        <v>-8</v>
      </c>
      <c r="AL41" s="75"/>
    </row>
    <row r="42" spans="1:38" ht="17.25" customHeight="1" x14ac:dyDescent="0.15">
      <c r="A42" s="71">
        <v>32</v>
      </c>
      <c r="B42" s="13" t="s">
        <v>3390</v>
      </c>
      <c r="C42" s="241" t="s">
        <v>3086</v>
      </c>
      <c r="D42" s="182"/>
      <c r="E42" s="169"/>
      <c r="F42" s="73"/>
      <c r="G42" s="73"/>
      <c r="H42" s="73"/>
      <c r="I42" s="73"/>
      <c r="J42" s="284"/>
      <c r="K42" s="94"/>
      <c r="L42" s="184"/>
      <c r="M42" s="184"/>
      <c r="N42" s="397"/>
      <c r="O42" s="493"/>
      <c r="P42" s="397" t="s">
        <v>3081</v>
      </c>
      <c r="Q42" s="397"/>
      <c r="R42" s="1"/>
      <c r="S42" s="186"/>
      <c r="T42" s="186"/>
      <c r="U42" s="186"/>
      <c r="V42" s="202"/>
      <c r="W42" s="572"/>
      <c r="X42" s="202"/>
      <c r="Y42" s="32"/>
      <c r="Z42" s="186"/>
      <c r="AA42" s="186"/>
      <c r="AB42" s="186"/>
      <c r="AC42" s="578"/>
      <c r="AD42" s="1044">
        <f>ROUND($L$17*0.01,0)</f>
        <v>9</v>
      </c>
      <c r="AE42" s="1044"/>
      <c r="AF42" s="186" t="s">
        <v>426</v>
      </c>
      <c r="AG42" s="186"/>
      <c r="AH42" s="186"/>
      <c r="AI42" s="186"/>
      <c r="AJ42" s="22"/>
      <c r="AK42" s="401">
        <f t="shared" si="1"/>
        <v>-9</v>
      </c>
      <c r="AL42" s="75"/>
    </row>
    <row r="43" spans="1:38" ht="17.25" customHeight="1" x14ac:dyDescent="0.15">
      <c r="A43" s="71">
        <v>32</v>
      </c>
      <c r="B43" s="13" t="s">
        <v>3391</v>
      </c>
      <c r="C43" s="241" t="s">
        <v>3087</v>
      </c>
      <c r="D43" s="182"/>
      <c r="E43" s="169"/>
      <c r="F43" s="73"/>
      <c r="G43" s="73"/>
      <c r="H43" s="73"/>
      <c r="I43" s="73"/>
      <c r="J43" s="284"/>
      <c r="K43" s="833" t="s">
        <v>3077</v>
      </c>
      <c r="L43" s="834"/>
      <c r="M43" s="834"/>
      <c r="N43" s="834"/>
      <c r="O43" s="835"/>
      <c r="P43" s="397" t="s">
        <v>3070</v>
      </c>
      <c r="Q43" s="397"/>
      <c r="R43" s="1"/>
      <c r="S43" s="186"/>
      <c r="T43" s="186"/>
      <c r="U43" s="186"/>
      <c r="V43" s="202"/>
      <c r="W43" s="572"/>
      <c r="X43" s="202"/>
      <c r="Y43" s="32"/>
      <c r="Z43" s="186"/>
      <c r="AA43" s="186"/>
      <c r="AB43" s="186"/>
      <c r="AC43" s="578"/>
      <c r="AD43" s="1044">
        <f>ROUND($L$19*0.01,0)</f>
        <v>8</v>
      </c>
      <c r="AE43" s="1044"/>
      <c r="AF43" s="186" t="s">
        <v>426</v>
      </c>
      <c r="AG43" s="186"/>
      <c r="AH43" s="186"/>
      <c r="AI43" s="186"/>
      <c r="AJ43" s="22"/>
      <c r="AK43" s="401">
        <f t="shared" si="1"/>
        <v>-8</v>
      </c>
      <c r="AL43" s="75"/>
    </row>
    <row r="44" spans="1:38" ht="17.25" customHeight="1" x14ac:dyDescent="0.15">
      <c r="A44" s="71">
        <v>32</v>
      </c>
      <c r="B44" s="13" t="s">
        <v>3392</v>
      </c>
      <c r="C44" s="241" t="s">
        <v>3088</v>
      </c>
      <c r="D44" s="182"/>
      <c r="E44" s="169"/>
      <c r="F44" s="73"/>
      <c r="G44" s="73"/>
      <c r="H44" s="73"/>
      <c r="I44" s="73"/>
      <c r="J44" s="284"/>
      <c r="K44" s="836"/>
      <c r="L44" s="837"/>
      <c r="M44" s="837"/>
      <c r="N44" s="837"/>
      <c r="O44" s="838"/>
      <c r="P44" s="397" t="s">
        <v>3078</v>
      </c>
      <c r="Q44" s="397"/>
      <c r="R44" s="1"/>
      <c r="S44" s="186"/>
      <c r="T44" s="186"/>
      <c r="U44" s="186"/>
      <c r="V44" s="202"/>
      <c r="W44" s="572"/>
      <c r="X44" s="202"/>
      <c r="Y44" s="32"/>
      <c r="Z44" s="186"/>
      <c r="AA44" s="186"/>
      <c r="AB44" s="186"/>
      <c r="AC44" s="578"/>
      <c r="AD44" s="1044">
        <f>ROUND($L$21*0.01,0)</f>
        <v>8</v>
      </c>
      <c r="AE44" s="1044"/>
      <c r="AF44" s="186" t="s">
        <v>426</v>
      </c>
      <c r="AG44" s="186"/>
      <c r="AH44" s="186"/>
      <c r="AI44" s="186"/>
      <c r="AJ44" s="22"/>
      <c r="AK44" s="401">
        <f t="shared" si="1"/>
        <v>-8</v>
      </c>
      <c r="AL44" s="75"/>
    </row>
    <row r="45" spans="1:38" ht="17.25" customHeight="1" x14ac:dyDescent="0.15">
      <c r="A45" s="71">
        <v>32</v>
      </c>
      <c r="B45" s="13" t="s">
        <v>3393</v>
      </c>
      <c r="C45" s="241" t="s">
        <v>3089</v>
      </c>
      <c r="D45" s="182"/>
      <c r="E45" s="169"/>
      <c r="F45" s="73"/>
      <c r="G45" s="73"/>
      <c r="H45" s="73"/>
      <c r="I45" s="73"/>
      <c r="J45" s="284"/>
      <c r="K45" s="836"/>
      <c r="L45" s="837"/>
      <c r="M45" s="837"/>
      <c r="N45" s="837"/>
      <c r="O45" s="838"/>
      <c r="P45" s="397" t="s">
        <v>3079</v>
      </c>
      <c r="Q45" s="397"/>
      <c r="R45" s="1"/>
      <c r="S45" s="186"/>
      <c r="T45" s="186"/>
      <c r="U45" s="186"/>
      <c r="V45" s="202"/>
      <c r="W45" s="572"/>
      <c r="X45" s="202"/>
      <c r="Y45" s="32"/>
      <c r="Z45" s="186"/>
      <c r="AA45" s="186"/>
      <c r="AB45" s="186"/>
      <c r="AC45" s="578"/>
      <c r="AD45" s="1044">
        <f>ROUND($L$23*0.01,0)</f>
        <v>8</v>
      </c>
      <c r="AE45" s="1044"/>
      <c r="AF45" s="186" t="s">
        <v>426</v>
      </c>
      <c r="AG45" s="186"/>
      <c r="AH45" s="186"/>
      <c r="AI45" s="186"/>
      <c r="AJ45" s="22"/>
      <c r="AK45" s="401">
        <f t="shared" si="1"/>
        <v>-8</v>
      </c>
      <c r="AL45" s="75"/>
    </row>
    <row r="46" spans="1:38" ht="17.25" customHeight="1" x14ac:dyDescent="0.15">
      <c r="A46" s="71">
        <v>32</v>
      </c>
      <c r="B46" s="13" t="s">
        <v>3394</v>
      </c>
      <c r="C46" s="241" t="s">
        <v>3090</v>
      </c>
      <c r="D46" s="182"/>
      <c r="E46" s="169"/>
      <c r="F46" s="73"/>
      <c r="G46" s="73"/>
      <c r="H46" s="73"/>
      <c r="I46" s="73"/>
      <c r="J46" s="284"/>
      <c r="K46" s="93"/>
      <c r="L46" s="9"/>
      <c r="M46" s="9"/>
      <c r="N46" s="73"/>
      <c r="O46" s="284"/>
      <c r="P46" s="397" t="s">
        <v>3080</v>
      </c>
      <c r="Q46" s="397"/>
      <c r="R46" s="1"/>
      <c r="S46" s="186"/>
      <c r="T46" s="186"/>
      <c r="U46" s="186"/>
      <c r="V46" s="202"/>
      <c r="W46" s="572"/>
      <c r="X46" s="202"/>
      <c r="Y46" s="32"/>
      <c r="Z46" s="186"/>
      <c r="AA46" s="186"/>
      <c r="AB46" s="186"/>
      <c r="AC46" s="578"/>
      <c r="AD46" s="1044">
        <f>ROUND($L$25*0.01,0)</f>
        <v>8</v>
      </c>
      <c r="AE46" s="1044"/>
      <c r="AF46" s="186" t="s">
        <v>426</v>
      </c>
      <c r="AG46" s="186"/>
      <c r="AH46" s="186"/>
      <c r="AI46" s="186"/>
      <c r="AJ46" s="22"/>
      <c r="AK46" s="401">
        <f t="shared" si="1"/>
        <v>-8</v>
      </c>
      <c r="AL46" s="75"/>
    </row>
    <row r="47" spans="1:38" ht="17.25" customHeight="1" x14ac:dyDescent="0.15">
      <c r="A47" s="71">
        <v>32</v>
      </c>
      <c r="B47" s="13" t="s">
        <v>3395</v>
      </c>
      <c r="C47" s="241" t="s">
        <v>3091</v>
      </c>
      <c r="D47" s="25"/>
      <c r="E47" s="20"/>
      <c r="F47" s="397"/>
      <c r="G47" s="397"/>
      <c r="H47" s="397"/>
      <c r="I47" s="397"/>
      <c r="J47" s="493"/>
      <c r="K47" s="94"/>
      <c r="L47" s="184"/>
      <c r="M47" s="184"/>
      <c r="N47" s="397"/>
      <c r="O47" s="493"/>
      <c r="P47" s="397" t="s">
        <v>3081</v>
      </c>
      <c r="Q47" s="397"/>
      <c r="R47" s="1"/>
      <c r="S47" s="186"/>
      <c r="T47" s="186"/>
      <c r="U47" s="186"/>
      <c r="V47" s="202"/>
      <c r="W47" s="572"/>
      <c r="X47" s="202"/>
      <c r="Y47" s="32"/>
      <c r="Z47" s="186"/>
      <c r="AA47" s="186"/>
      <c r="AB47" s="186"/>
      <c r="AC47" s="578"/>
      <c r="AD47" s="1044">
        <f>ROUND($L$27*0.01,0)</f>
        <v>8</v>
      </c>
      <c r="AE47" s="1044"/>
      <c r="AF47" s="186" t="s">
        <v>426</v>
      </c>
      <c r="AG47" s="186"/>
      <c r="AH47" s="186"/>
      <c r="AI47" s="186"/>
      <c r="AJ47" s="22"/>
      <c r="AK47" s="401">
        <f>-AD47</f>
        <v>-8</v>
      </c>
      <c r="AL47" s="75"/>
    </row>
    <row r="48" spans="1:38" ht="17.25" customHeight="1" x14ac:dyDescent="0.15">
      <c r="A48" s="71">
        <v>32</v>
      </c>
      <c r="B48" s="13" t="s">
        <v>3769</v>
      </c>
      <c r="C48" s="241" t="s">
        <v>3621</v>
      </c>
      <c r="D48" s="833" t="s">
        <v>2015</v>
      </c>
      <c r="E48" s="834"/>
      <c r="F48" s="834"/>
      <c r="G48" s="834"/>
      <c r="H48" s="834"/>
      <c r="I48" s="834"/>
      <c r="J48" s="835"/>
      <c r="K48" s="833" t="s">
        <v>3076</v>
      </c>
      <c r="L48" s="834"/>
      <c r="M48" s="834"/>
      <c r="N48" s="834"/>
      <c r="O48" s="835"/>
      <c r="P48" s="397" t="s">
        <v>3070</v>
      </c>
      <c r="Q48" s="397"/>
      <c r="R48" s="1"/>
      <c r="S48" s="186"/>
      <c r="T48" s="186"/>
      <c r="U48" s="186"/>
      <c r="V48" s="202"/>
      <c r="W48" s="572"/>
      <c r="X48" s="202"/>
      <c r="Y48" s="32"/>
      <c r="Z48" s="186"/>
      <c r="AA48" s="186"/>
      <c r="AB48" s="186"/>
      <c r="AC48" s="578"/>
      <c r="AD48" s="1044">
        <f>ROUND($L$9*0.03,0)</f>
        <v>23</v>
      </c>
      <c r="AE48" s="1044"/>
      <c r="AF48" s="186" t="s">
        <v>426</v>
      </c>
      <c r="AG48" s="186"/>
      <c r="AH48" s="186"/>
      <c r="AI48" s="186"/>
      <c r="AJ48" s="22"/>
      <c r="AK48" s="401">
        <f>-AD48</f>
        <v>-23</v>
      </c>
      <c r="AL48" s="75"/>
    </row>
    <row r="49" spans="1:38" ht="17.25" customHeight="1" x14ac:dyDescent="0.15">
      <c r="A49" s="71">
        <v>32</v>
      </c>
      <c r="B49" s="13" t="s">
        <v>3767</v>
      </c>
      <c r="C49" s="241" t="s">
        <v>3622</v>
      </c>
      <c r="D49" s="836"/>
      <c r="E49" s="837"/>
      <c r="F49" s="837"/>
      <c r="G49" s="837"/>
      <c r="H49" s="837"/>
      <c r="I49" s="837"/>
      <c r="J49" s="838"/>
      <c r="K49" s="836"/>
      <c r="L49" s="837"/>
      <c r="M49" s="837"/>
      <c r="N49" s="837"/>
      <c r="O49" s="838"/>
      <c r="P49" s="397" t="s">
        <v>3078</v>
      </c>
      <c r="Q49" s="397"/>
      <c r="R49" s="1"/>
      <c r="S49" s="186"/>
      <c r="T49" s="186"/>
      <c r="U49" s="186"/>
      <c r="V49" s="202"/>
      <c r="W49" s="572"/>
      <c r="X49" s="202"/>
      <c r="Y49" s="32"/>
      <c r="Z49" s="186"/>
      <c r="AA49" s="186"/>
      <c r="AB49" s="186"/>
      <c r="AC49" s="578"/>
      <c r="AD49" s="1044">
        <f>ROUND($L$11*0.03,0)</f>
        <v>24</v>
      </c>
      <c r="AE49" s="1044"/>
      <c r="AF49" s="186" t="s">
        <v>426</v>
      </c>
      <c r="AG49" s="186"/>
      <c r="AH49" s="186"/>
      <c r="AI49" s="186"/>
      <c r="AJ49" s="22"/>
      <c r="AK49" s="401">
        <f t="shared" ref="AK49:AK56" si="2">-AD49</f>
        <v>-24</v>
      </c>
      <c r="AL49" s="75"/>
    </row>
    <row r="50" spans="1:38" ht="17.25" customHeight="1" x14ac:dyDescent="0.15">
      <c r="A50" s="71">
        <v>32</v>
      </c>
      <c r="B50" s="13" t="s">
        <v>3760</v>
      </c>
      <c r="C50" s="241" t="s">
        <v>3623</v>
      </c>
      <c r="D50" s="836"/>
      <c r="E50" s="837"/>
      <c r="F50" s="837"/>
      <c r="G50" s="837"/>
      <c r="H50" s="837"/>
      <c r="I50" s="837"/>
      <c r="J50" s="838"/>
      <c r="K50" s="836"/>
      <c r="L50" s="837"/>
      <c r="M50" s="837"/>
      <c r="N50" s="837"/>
      <c r="O50" s="838"/>
      <c r="P50" s="397" t="s">
        <v>3079</v>
      </c>
      <c r="Q50" s="397"/>
      <c r="R50" s="1"/>
      <c r="S50" s="186"/>
      <c r="T50" s="186"/>
      <c r="U50" s="186"/>
      <c r="V50" s="202"/>
      <c r="W50" s="572"/>
      <c r="X50" s="202"/>
      <c r="Y50" s="32"/>
      <c r="Z50" s="186"/>
      <c r="AA50" s="186"/>
      <c r="AB50" s="186"/>
      <c r="AC50" s="578"/>
      <c r="AD50" s="1044">
        <f>ROUND($L$13*0.03,0)</f>
        <v>25</v>
      </c>
      <c r="AE50" s="1044"/>
      <c r="AF50" s="186" t="s">
        <v>426</v>
      </c>
      <c r="AG50" s="186"/>
      <c r="AH50" s="186"/>
      <c r="AI50" s="186"/>
      <c r="AJ50" s="22"/>
      <c r="AK50" s="401">
        <f t="shared" si="2"/>
        <v>-25</v>
      </c>
      <c r="AL50" s="75"/>
    </row>
    <row r="51" spans="1:38" ht="17.25" customHeight="1" x14ac:dyDescent="0.15">
      <c r="A51" s="71">
        <v>32</v>
      </c>
      <c r="B51" s="13" t="s">
        <v>3762</v>
      </c>
      <c r="C51" s="241" t="s">
        <v>3624</v>
      </c>
      <c r="D51" s="182"/>
      <c r="E51" s="169"/>
      <c r="F51" s="73"/>
      <c r="G51" s="73"/>
      <c r="H51" s="73"/>
      <c r="I51" s="73"/>
      <c r="J51" s="284"/>
      <c r="K51" s="93"/>
      <c r="L51" s="9"/>
      <c r="M51" s="9"/>
      <c r="N51" s="73"/>
      <c r="O51" s="284"/>
      <c r="P51" s="397" t="s">
        <v>3080</v>
      </c>
      <c r="Q51" s="397"/>
      <c r="R51" s="1"/>
      <c r="S51" s="186"/>
      <c r="T51" s="186"/>
      <c r="U51" s="186"/>
      <c r="V51" s="202"/>
      <c r="W51" s="572"/>
      <c r="X51" s="202"/>
      <c r="Y51" s="32"/>
      <c r="Z51" s="186"/>
      <c r="AA51" s="186"/>
      <c r="AB51" s="186"/>
      <c r="AC51" s="578"/>
      <c r="AD51" s="1044">
        <f>ROUND($L$15*0.03,0)</f>
        <v>25</v>
      </c>
      <c r="AE51" s="1044"/>
      <c r="AF51" s="186" t="s">
        <v>426</v>
      </c>
      <c r="AG51" s="186"/>
      <c r="AH51" s="186"/>
      <c r="AI51" s="186"/>
      <c r="AJ51" s="22"/>
      <c r="AK51" s="401">
        <f t="shared" si="2"/>
        <v>-25</v>
      </c>
      <c r="AL51" s="75"/>
    </row>
    <row r="52" spans="1:38" ht="17.25" customHeight="1" x14ac:dyDescent="0.15">
      <c r="A52" s="71">
        <v>32</v>
      </c>
      <c r="B52" s="13" t="s">
        <v>3764</v>
      </c>
      <c r="C52" s="241" t="s">
        <v>3625</v>
      </c>
      <c r="D52" s="182"/>
      <c r="E52" s="169"/>
      <c r="F52" s="73"/>
      <c r="G52" s="73"/>
      <c r="H52" s="73"/>
      <c r="I52" s="73"/>
      <c r="J52" s="284"/>
      <c r="K52" s="94"/>
      <c r="L52" s="184"/>
      <c r="M52" s="184"/>
      <c r="N52" s="397"/>
      <c r="O52" s="493"/>
      <c r="P52" s="397" t="s">
        <v>3081</v>
      </c>
      <c r="Q52" s="397"/>
      <c r="R52" s="1"/>
      <c r="S52" s="186"/>
      <c r="T52" s="186"/>
      <c r="U52" s="186"/>
      <c r="V52" s="202"/>
      <c r="W52" s="572"/>
      <c r="X52" s="202"/>
      <c r="Y52" s="32"/>
      <c r="Z52" s="186"/>
      <c r="AA52" s="186"/>
      <c r="AB52" s="186"/>
      <c r="AC52" s="578"/>
      <c r="AD52" s="1044">
        <f>ROUND($L$17*0.03,0)</f>
        <v>26</v>
      </c>
      <c r="AE52" s="1044"/>
      <c r="AF52" s="186" t="s">
        <v>426</v>
      </c>
      <c r="AG52" s="186"/>
      <c r="AH52" s="186"/>
      <c r="AI52" s="186"/>
      <c r="AJ52" s="22"/>
      <c r="AK52" s="401">
        <f t="shared" si="2"/>
        <v>-26</v>
      </c>
      <c r="AL52" s="75"/>
    </row>
    <row r="53" spans="1:38" ht="17.25" customHeight="1" x14ac:dyDescent="0.15">
      <c r="A53" s="71">
        <v>32</v>
      </c>
      <c r="B53" s="13" t="s">
        <v>3765</v>
      </c>
      <c r="C53" s="241" t="s">
        <v>3626</v>
      </c>
      <c r="D53" s="182"/>
      <c r="E53" s="169"/>
      <c r="F53" s="73"/>
      <c r="G53" s="73"/>
      <c r="H53" s="73"/>
      <c r="I53" s="73"/>
      <c r="J53" s="284"/>
      <c r="K53" s="833" t="s">
        <v>3077</v>
      </c>
      <c r="L53" s="834"/>
      <c r="M53" s="834"/>
      <c r="N53" s="834"/>
      <c r="O53" s="835"/>
      <c r="P53" s="397" t="s">
        <v>3070</v>
      </c>
      <c r="Q53" s="397"/>
      <c r="R53" s="1"/>
      <c r="S53" s="186"/>
      <c r="T53" s="186"/>
      <c r="U53" s="186"/>
      <c r="V53" s="202"/>
      <c r="W53" s="572"/>
      <c r="X53" s="202"/>
      <c r="Y53" s="32"/>
      <c r="Z53" s="186"/>
      <c r="AA53" s="186"/>
      <c r="AB53" s="186"/>
      <c r="AC53" s="578"/>
      <c r="AD53" s="1044">
        <f>ROUND($L$19*0.03,0)</f>
        <v>23</v>
      </c>
      <c r="AE53" s="1044"/>
      <c r="AF53" s="186" t="s">
        <v>426</v>
      </c>
      <c r="AG53" s="186"/>
      <c r="AH53" s="186"/>
      <c r="AI53" s="186"/>
      <c r="AJ53" s="22"/>
      <c r="AK53" s="401">
        <f t="shared" si="2"/>
        <v>-23</v>
      </c>
      <c r="AL53" s="75"/>
    </row>
    <row r="54" spans="1:38" ht="17.25" customHeight="1" x14ac:dyDescent="0.15">
      <c r="A54" s="71">
        <v>32</v>
      </c>
      <c r="B54" s="13" t="s">
        <v>3766</v>
      </c>
      <c r="C54" s="241" t="s">
        <v>3627</v>
      </c>
      <c r="D54" s="182"/>
      <c r="E54" s="169"/>
      <c r="F54" s="73"/>
      <c r="G54" s="73"/>
      <c r="H54" s="73"/>
      <c r="I54" s="73"/>
      <c r="J54" s="284"/>
      <c r="K54" s="836"/>
      <c r="L54" s="837"/>
      <c r="M54" s="837"/>
      <c r="N54" s="837"/>
      <c r="O54" s="838"/>
      <c r="P54" s="397" t="s">
        <v>3078</v>
      </c>
      <c r="Q54" s="397"/>
      <c r="R54" s="1"/>
      <c r="S54" s="186"/>
      <c r="T54" s="186"/>
      <c r="U54" s="186"/>
      <c r="V54" s="202"/>
      <c r="W54" s="572"/>
      <c r="X54" s="202"/>
      <c r="Y54" s="32"/>
      <c r="Z54" s="186"/>
      <c r="AA54" s="186"/>
      <c r="AB54" s="186"/>
      <c r="AC54" s="578"/>
      <c r="AD54" s="1044">
        <f>ROUND($L$21*0.03,0)</f>
        <v>24</v>
      </c>
      <c r="AE54" s="1044"/>
      <c r="AF54" s="186" t="s">
        <v>426</v>
      </c>
      <c r="AG54" s="186"/>
      <c r="AH54" s="186"/>
      <c r="AI54" s="186"/>
      <c r="AJ54" s="22"/>
      <c r="AK54" s="401">
        <f t="shared" si="2"/>
        <v>-24</v>
      </c>
      <c r="AL54" s="75"/>
    </row>
    <row r="55" spans="1:38" ht="17.25" customHeight="1" x14ac:dyDescent="0.15">
      <c r="A55" s="71">
        <v>32</v>
      </c>
      <c r="B55" s="13" t="s">
        <v>3770</v>
      </c>
      <c r="C55" s="241" t="s">
        <v>3628</v>
      </c>
      <c r="D55" s="182"/>
      <c r="E55" s="169"/>
      <c r="F55" s="73"/>
      <c r="G55" s="73"/>
      <c r="H55" s="73"/>
      <c r="I55" s="73"/>
      <c r="J55" s="284"/>
      <c r="K55" s="836"/>
      <c r="L55" s="837"/>
      <c r="M55" s="837"/>
      <c r="N55" s="837"/>
      <c r="O55" s="838"/>
      <c r="P55" s="397" t="s">
        <v>3079</v>
      </c>
      <c r="Q55" s="397"/>
      <c r="R55" s="1"/>
      <c r="S55" s="186"/>
      <c r="T55" s="186"/>
      <c r="U55" s="186"/>
      <c r="V55" s="202"/>
      <c r="W55" s="572"/>
      <c r="X55" s="202"/>
      <c r="Y55" s="32"/>
      <c r="Z55" s="186"/>
      <c r="AA55" s="186"/>
      <c r="AB55" s="186"/>
      <c r="AC55" s="578"/>
      <c r="AD55" s="1044">
        <f>ROUND($L$23*0.03,0)</f>
        <v>24</v>
      </c>
      <c r="AE55" s="1044"/>
      <c r="AF55" s="186" t="s">
        <v>426</v>
      </c>
      <c r="AG55" s="186"/>
      <c r="AH55" s="186"/>
      <c r="AI55" s="186"/>
      <c r="AJ55" s="22"/>
      <c r="AK55" s="401">
        <f t="shared" si="2"/>
        <v>-24</v>
      </c>
      <c r="AL55" s="75"/>
    </row>
    <row r="56" spans="1:38" ht="17.25" customHeight="1" x14ac:dyDescent="0.15">
      <c r="A56" s="71">
        <v>32</v>
      </c>
      <c r="B56" s="13" t="s">
        <v>3771</v>
      </c>
      <c r="C56" s="241" t="s">
        <v>3629</v>
      </c>
      <c r="D56" s="182"/>
      <c r="E56" s="169"/>
      <c r="F56" s="73"/>
      <c r="G56" s="73"/>
      <c r="H56" s="73"/>
      <c r="I56" s="73"/>
      <c r="J56" s="284"/>
      <c r="K56" s="93"/>
      <c r="L56" s="9"/>
      <c r="M56" s="9"/>
      <c r="N56" s="73"/>
      <c r="O56" s="284"/>
      <c r="P56" s="397" t="s">
        <v>3080</v>
      </c>
      <c r="Q56" s="397"/>
      <c r="R56" s="1"/>
      <c r="S56" s="186"/>
      <c r="T56" s="186"/>
      <c r="U56" s="186"/>
      <c r="V56" s="202"/>
      <c r="W56" s="572"/>
      <c r="X56" s="202"/>
      <c r="Y56" s="32"/>
      <c r="Z56" s="186"/>
      <c r="AA56" s="186"/>
      <c r="AB56" s="186"/>
      <c r="AC56" s="578"/>
      <c r="AD56" s="1044">
        <f>ROUND($L$25*0.03,0)</f>
        <v>25</v>
      </c>
      <c r="AE56" s="1044"/>
      <c r="AF56" s="186" t="s">
        <v>426</v>
      </c>
      <c r="AG56" s="186"/>
      <c r="AH56" s="186"/>
      <c r="AI56" s="186"/>
      <c r="AJ56" s="22"/>
      <c r="AK56" s="401">
        <f t="shared" si="2"/>
        <v>-25</v>
      </c>
      <c r="AL56" s="75"/>
    </row>
    <row r="57" spans="1:38" ht="17.25" customHeight="1" x14ac:dyDescent="0.15">
      <c r="A57" s="71">
        <v>32</v>
      </c>
      <c r="B57" s="13" t="s">
        <v>3772</v>
      </c>
      <c r="C57" s="241" t="s">
        <v>3630</v>
      </c>
      <c r="D57" s="25"/>
      <c r="E57" s="20"/>
      <c r="F57" s="397"/>
      <c r="G57" s="397"/>
      <c r="H57" s="397"/>
      <c r="I57" s="397"/>
      <c r="J57" s="493"/>
      <c r="K57" s="94"/>
      <c r="L57" s="184"/>
      <c r="M57" s="184"/>
      <c r="N57" s="397"/>
      <c r="O57" s="493"/>
      <c r="P57" s="397" t="s">
        <v>3081</v>
      </c>
      <c r="Q57" s="397"/>
      <c r="R57" s="1"/>
      <c r="S57" s="186"/>
      <c r="T57" s="186"/>
      <c r="U57" s="186"/>
      <c r="V57" s="202"/>
      <c r="W57" s="572"/>
      <c r="X57" s="202"/>
      <c r="Y57" s="32"/>
      <c r="Z57" s="186"/>
      <c r="AA57" s="186"/>
      <c r="AB57" s="186"/>
      <c r="AC57" s="578"/>
      <c r="AD57" s="1044">
        <f>ROUND($L$27*0.03,0)</f>
        <v>25</v>
      </c>
      <c r="AE57" s="1044"/>
      <c r="AF57" s="186" t="s">
        <v>426</v>
      </c>
      <c r="AG57" s="186"/>
      <c r="AH57" s="186"/>
      <c r="AI57" s="186"/>
      <c r="AJ57" s="22"/>
      <c r="AK57" s="401">
        <f>-AD57</f>
        <v>-25</v>
      </c>
      <c r="AL57" s="75"/>
    </row>
    <row r="58" spans="1:38" ht="17.25" customHeight="1" x14ac:dyDescent="0.15">
      <c r="A58" s="71">
        <v>32</v>
      </c>
      <c r="B58" s="13">
        <v>6110</v>
      </c>
      <c r="C58" s="49" t="s">
        <v>2009</v>
      </c>
      <c r="D58" s="852" t="s">
        <v>2010</v>
      </c>
      <c r="E58" s="896"/>
      <c r="F58" s="896"/>
      <c r="G58" s="896"/>
      <c r="H58" s="896"/>
      <c r="I58" s="896"/>
      <c r="J58" s="896"/>
      <c r="K58" s="896"/>
      <c r="L58" s="896"/>
      <c r="M58" s="896"/>
      <c r="N58" s="896"/>
      <c r="O58" s="897"/>
      <c r="P58" s="852" t="s">
        <v>2007</v>
      </c>
      <c r="Q58" s="853"/>
      <c r="R58" s="853"/>
      <c r="S58" s="853"/>
      <c r="T58" s="853"/>
      <c r="U58" s="853"/>
      <c r="V58" s="853"/>
      <c r="W58" s="853"/>
      <c r="X58" s="853"/>
      <c r="Y58" s="853"/>
      <c r="Z58" s="853"/>
      <c r="AA58" s="853"/>
      <c r="AB58" s="853"/>
      <c r="AC58" s="336"/>
      <c r="AD58" s="850">
        <v>50</v>
      </c>
      <c r="AE58" s="850"/>
      <c r="AF58" s="186" t="s">
        <v>426</v>
      </c>
      <c r="AG58" s="186"/>
      <c r="AH58" s="186"/>
      <c r="AI58" s="186"/>
      <c r="AJ58" s="22"/>
      <c r="AK58" s="401">
        <f>-AD58</f>
        <v>-50</v>
      </c>
      <c r="AL58" s="41"/>
    </row>
    <row r="59" spans="1:38" ht="17.25" customHeight="1" x14ac:dyDescent="0.15">
      <c r="A59" s="71">
        <v>32</v>
      </c>
      <c r="B59" s="13">
        <v>6161</v>
      </c>
      <c r="C59" s="49" t="s">
        <v>819</v>
      </c>
      <c r="D59" s="512"/>
      <c r="E59" s="169" t="s">
        <v>2011</v>
      </c>
      <c r="F59" s="169"/>
      <c r="G59" s="169"/>
      <c r="H59" s="169"/>
      <c r="I59" s="169"/>
      <c r="J59" s="19"/>
      <c r="K59" s="35" t="s">
        <v>2012</v>
      </c>
      <c r="L59" s="184"/>
      <c r="M59" s="20"/>
      <c r="N59" s="663"/>
      <c r="O59" s="663"/>
      <c r="P59" s="20"/>
      <c r="Q59" s="184"/>
      <c r="R59" s="169"/>
      <c r="S59" s="184"/>
      <c r="T59" s="184"/>
      <c r="U59" s="45"/>
      <c r="V59" s="45"/>
      <c r="W59" s="557"/>
      <c r="X59" s="557"/>
      <c r="Y59" s="557"/>
      <c r="Z59" s="184"/>
      <c r="AA59" s="184"/>
      <c r="AB59" s="184"/>
      <c r="AC59" s="578"/>
      <c r="AD59" s="1044">
        <v>50</v>
      </c>
      <c r="AE59" s="1044"/>
      <c r="AF59" s="184" t="s">
        <v>691</v>
      </c>
      <c r="AG59" s="184"/>
      <c r="AH59" s="184"/>
      <c r="AI59" s="184"/>
      <c r="AJ59" s="21"/>
      <c r="AK59" s="298">
        <f t="shared" ref="AK59:AK80" si="3">AD59</f>
        <v>50</v>
      </c>
      <c r="AL59" s="406"/>
    </row>
    <row r="60" spans="1:38" ht="17.25" customHeight="1" x14ac:dyDescent="0.15">
      <c r="A60" s="71">
        <v>32</v>
      </c>
      <c r="B60" s="13">
        <v>6171</v>
      </c>
      <c r="C60" s="49" t="s">
        <v>820</v>
      </c>
      <c r="D60" s="187"/>
      <c r="E60" s="20"/>
      <c r="F60" s="20"/>
      <c r="G60" s="20"/>
      <c r="H60" s="20"/>
      <c r="I60" s="20"/>
      <c r="J60" s="21"/>
      <c r="K60" s="604" t="s">
        <v>2013</v>
      </c>
      <c r="L60" s="186"/>
      <c r="M60" s="605"/>
      <c r="N60" s="663"/>
      <c r="O60" s="663"/>
      <c r="P60" s="605"/>
      <c r="Q60" s="184"/>
      <c r="R60" s="17"/>
      <c r="S60" s="186"/>
      <c r="T60" s="186"/>
      <c r="U60" s="32"/>
      <c r="V60" s="32"/>
      <c r="W60" s="566"/>
      <c r="X60" s="566"/>
      <c r="Y60" s="566"/>
      <c r="Z60" s="186"/>
      <c r="AA60" s="186"/>
      <c r="AB60" s="186"/>
      <c r="AC60" s="578"/>
      <c r="AD60" s="1044">
        <v>25</v>
      </c>
      <c r="AE60" s="1044"/>
      <c r="AF60" s="186" t="s">
        <v>691</v>
      </c>
      <c r="AG60" s="186"/>
      <c r="AH60" s="186"/>
      <c r="AI60" s="186"/>
      <c r="AJ60" s="22"/>
      <c r="AK60" s="399">
        <f t="shared" si="3"/>
        <v>25</v>
      </c>
      <c r="AL60" s="406"/>
    </row>
    <row r="61" spans="1:38" ht="17.25" customHeight="1" x14ac:dyDescent="0.15">
      <c r="A61" s="12">
        <v>32</v>
      </c>
      <c r="B61" s="12">
        <v>6109</v>
      </c>
      <c r="C61" s="49" t="s">
        <v>599</v>
      </c>
      <c r="D61" s="148"/>
      <c r="E61" s="605" t="s">
        <v>2014</v>
      </c>
      <c r="F61" s="605"/>
      <c r="G61" s="605"/>
      <c r="H61" s="605"/>
      <c r="I61" s="605"/>
      <c r="J61" s="186"/>
      <c r="K61" s="20"/>
      <c r="L61" s="186"/>
      <c r="M61" s="186"/>
      <c r="N61" s="663"/>
      <c r="O61" s="663"/>
      <c r="P61" s="20"/>
      <c r="Q61" s="184"/>
      <c r="R61" s="605"/>
      <c r="S61" s="186"/>
      <c r="T61" s="186"/>
      <c r="U61" s="32"/>
      <c r="V61" s="32"/>
      <c r="W61" s="566"/>
      <c r="X61" s="566"/>
      <c r="Y61" s="566"/>
      <c r="Z61" s="186"/>
      <c r="AA61" s="186"/>
      <c r="AB61" s="186"/>
      <c r="AC61" s="578"/>
      <c r="AD61" s="1044">
        <v>120</v>
      </c>
      <c r="AE61" s="1044"/>
      <c r="AF61" s="186" t="s">
        <v>691</v>
      </c>
      <c r="AG61" s="186"/>
      <c r="AH61" s="186"/>
      <c r="AI61" s="186"/>
      <c r="AJ61" s="22"/>
      <c r="AK61" s="401">
        <f t="shared" si="3"/>
        <v>120</v>
      </c>
      <c r="AL61" s="211"/>
    </row>
    <row r="62" spans="1:38" ht="13.5" customHeight="1" x14ac:dyDescent="0.15"/>
    <row r="63" spans="1:38" ht="17.25" customHeight="1" x14ac:dyDescent="0.15">
      <c r="A63" s="2" t="s">
        <v>202</v>
      </c>
      <c r="B63" s="201"/>
      <c r="C63" s="3" t="s">
        <v>203</v>
      </c>
      <c r="D63" s="210"/>
      <c r="E63" s="607"/>
      <c r="F63" s="607"/>
      <c r="G63" s="607"/>
      <c r="H63" s="607"/>
      <c r="I63" s="607"/>
      <c r="J63" s="607"/>
      <c r="K63" s="607"/>
      <c r="L63" s="607"/>
      <c r="M63" s="607"/>
      <c r="N63" s="607"/>
      <c r="O63" s="607"/>
      <c r="P63" s="607"/>
      <c r="Q63" s="4" t="s">
        <v>204</v>
      </c>
      <c r="R63" s="607"/>
      <c r="S63" s="607"/>
      <c r="T63" s="607"/>
      <c r="U63" s="607"/>
      <c r="V63" s="607"/>
      <c r="W63" s="607"/>
      <c r="X63" s="607"/>
      <c r="Y63" s="607"/>
      <c r="Z63" s="607"/>
      <c r="AA63" s="607"/>
      <c r="AB63" s="607"/>
      <c r="AC63" s="607"/>
      <c r="AD63" s="607"/>
      <c r="AE63" s="607"/>
      <c r="AF63" s="607"/>
      <c r="AG63" s="607"/>
      <c r="AH63" s="607"/>
      <c r="AI63" s="607"/>
      <c r="AJ63" s="608"/>
      <c r="AK63" s="59" t="s">
        <v>251</v>
      </c>
      <c r="AL63" s="59" t="s">
        <v>252</v>
      </c>
    </row>
    <row r="64" spans="1:38" ht="17.25" customHeight="1" x14ac:dyDescent="0.15">
      <c r="A64" s="5" t="s">
        <v>205</v>
      </c>
      <c r="B64" s="82" t="s">
        <v>206</v>
      </c>
      <c r="C64" s="610"/>
      <c r="D64" s="661"/>
      <c r="E64" s="609"/>
      <c r="F64" s="609"/>
      <c r="G64" s="609"/>
      <c r="H64" s="609"/>
      <c r="I64" s="609"/>
      <c r="J64" s="609"/>
      <c r="K64" s="609"/>
      <c r="L64" s="609"/>
      <c r="M64" s="609"/>
      <c r="N64" s="609"/>
      <c r="O64" s="609"/>
      <c r="P64" s="609"/>
      <c r="Q64" s="609"/>
      <c r="R64" s="609"/>
      <c r="S64" s="609"/>
      <c r="T64" s="609"/>
      <c r="U64" s="609"/>
      <c r="V64" s="609"/>
      <c r="W64" s="609"/>
      <c r="X64" s="609"/>
      <c r="Y64" s="609"/>
      <c r="Z64" s="609"/>
      <c r="AA64" s="609"/>
      <c r="AB64" s="609"/>
      <c r="AC64" s="609"/>
      <c r="AD64" s="609"/>
      <c r="AE64" s="609"/>
      <c r="AF64" s="609"/>
      <c r="AG64" s="609"/>
      <c r="AH64" s="609"/>
      <c r="AI64" s="609"/>
      <c r="AJ64" s="610"/>
      <c r="AK64" s="373" t="s">
        <v>390</v>
      </c>
      <c r="AL64" s="373" t="s">
        <v>391</v>
      </c>
    </row>
    <row r="65" spans="1:38" ht="17.25" customHeight="1" x14ac:dyDescent="0.15">
      <c r="A65" s="71">
        <v>32</v>
      </c>
      <c r="B65" s="13">
        <v>6400</v>
      </c>
      <c r="C65" s="49" t="s">
        <v>2017</v>
      </c>
      <c r="D65" s="706"/>
      <c r="E65" s="17" t="s">
        <v>1387</v>
      </c>
      <c r="F65" s="17"/>
      <c r="G65" s="17"/>
      <c r="H65" s="17"/>
      <c r="I65" s="17"/>
      <c r="J65" s="1"/>
      <c r="K65" s="605"/>
      <c r="L65" s="186"/>
      <c r="M65" s="186"/>
      <c r="N65" s="574"/>
      <c r="O65" s="574"/>
      <c r="P65" s="605"/>
      <c r="Q65" s="186"/>
      <c r="R65" s="17"/>
      <c r="S65" s="186"/>
      <c r="T65" s="186"/>
      <c r="U65" s="32"/>
      <c r="V65" s="32"/>
      <c r="W65" s="566"/>
      <c r="X65" s="566"/>
      <c r="Y65" s="566"/>
      <c r="Z65" s="186"/>
      <c r="AA65" s="186"/>
      <c r="AB65" s="186"/>
      <c r="AC65" s="572"/>
      <c r="AD65" s="850">
        <v>246</v>
      </c>
      <c r="AE65" s="850"/>
      <c r="AF65" s="186" t="s">
        <v>691</v>
      </c>
      <c r="AG65" s="186"/>
      <c r="AH65" s="186"/>
      <c r="AI65" s="186"/>
      <c r="AJ65" s="22"/>
      <c r="AK65" s="399">
        <f>AD65</f>
        <v>246</v>
      </c>
      <c r="AL65" s="92" t="s">
        <v>1388</v>
      </c>
    </row>
    <row r="66" spans="1:38" ht="17.25" customHeight="1" x14ac:dyDescent="0.15">
      <c r="A66" s="71">
        <v>32</v>
      </c>
      <c r="B66" s="13">
        <v>6140</v>
      </c>
      <c r="C66" s="49" t="s">
        <v>2018</v>
      </c>
      <c r="D66" s="546"/>
      <c r="E66" s="547" t="s">
        <v>2019</v>
      </c>
      <c r="F66" s="17"/>
      <c r="G66" s="17"/>
      <c r="H66" s="17"/>
      <c r="I66" s="17"/>
      <c r="J66" s="15"/>
      <c r="K66" s="20" t="s">
        <v>2020</v>
      </c>
      <c r="L66" s="186"/>
      <c r="M66" s="186"/>
      <c r="N66" s="663"/>
      <c r="O66" s="663"/>
      <c r="P66" s="20"/>
      <c r="Q66" s="184"/>
      <c r="R66" s="17"/>
      <c r="S66" s="186"/>
      <c r="T66" s="186"/>
      <c r="U66" s="32"/>
      <c r="V66" s="32"/>
      <c r="W66" s="566"/>
      <c r="X66" s="566"/>
      <c r="Y66" s="566"/>
      <c r="Z66" s="186"/>
      <c r="AA66" s="186"/>
      <c r="AB66" s="186"/>
      <c r="AC66" s="578"/>
      <c r="AD66" s="1044">
        <v>72</v>
      </c>
      <c r="AE66" s="1044"/>
      <c r="AF66" s="186" t="s">
        <v>691</v>
      </c>
      <c r="AG66" s="186"/>
      <c r="AH66" s="186"/>
      <c r="AI66" s="186"/>
      <c r="AJ66" s="22"/>
      <c r="AK66" s="399">
        <f>AD66</f>
        <v>72</v>
      </c>
      <c r="AL66" s="18" t="s">
        <v>1994</v>
      </c>
    </row>
    <row r="67" spans="1:38" ht="17.25" customHeight="1" x14ac:dyDescent="0.15">
      <c r="A67" s="71">
        <v>32</v>
      </c>
      <c r="B67" s="13">
        <v>6142</v>
      </c>
      <c r="C67" s="49" t="s">
        <v>385</v>
      </c>
      <c r="D67" s="182"/>
      <c r="E67" s="24"/>
      <c r="F67" s="169"/>
      <c r="G67" s="169"/>
      <c r="H67" s="169"/>
      <c r="I67" s="169"/>
      <c r="J67" s="19"/>
      <c r="K67" s="185" t="s">
        <v>1512</v>
      </c>
      <c r="L67" s="186"/>
      <c r="M67" s="186"/>
      <c r="N67" s="663"/>
      <c r="O67" s="663"/>
      <c r="P67" s="20"/>
      <c r="Q67" s="184"/>
      <c r="R67" s="17"/>
      <c r="S67" s="186"/>
      <c r="T67" s="186"/>
      <c r="U67" s="32"/>
      <c r="V67" s="32"/>
      <c r="W67" s="566"/>
      <c r="X67" s="566"/>
      <c r="Y67" s="566"/>
      <c r="Z67" s="186"/>
      <c r="AA67" s="186"/>
      <c r="AB67" s="186"/>
      <c r="AC67" s="578"/>
      <c r="AD67" s="1044">
        <v>144</v>
      </c>
      <c r="AE67" s="1044"/>
      <c r="AF67" s="186" t="s">
        <v>691</v>
      </c>
      <c r="AG67" s="186"/>
      <c r="AH67" s="186"/>
      <c r="AI67" s="186"/>
      <c r="AJ67" s="22"/>
      <c r="AK67" s="399">
        <f>AD67</f>
        <v>144</v>
      </c>
      <c r="AL67" s="18"/>
    </row>
    <row r="68" spans="1:38" ht="17.25" customHeight="1" x14ac:dyDescent="0.15">
      <c r="A68" s="71">
        <v>32</v>
      </c>
      <c r="B68" s="13">
        <v>6143</v>
      </c>
      <c r="C68" s="49" t="s">
        <v>0</v>
      </c>
      <c r="D68" s="512"/>
      <c r="E68" s="169"/>
      <c r="F68" s="169"/>
      <c r="G68" s="169"/>
      <c r="H68" s="169"/>
      <c r="I68" s="169"/>
      <c r="J68" s="19"/>
      <c r="K68" s="185" t="s">
        <v>1513</v>
      </c>
      <c r="L68" s="186"/>
      <c r="M68" s="186"/>
      <c r="N68" s="663"/>
      <c r="O68" s="663"/>
      <c r="P68" s="20"/>
      <c r="Q68" s="184"/>
      <c r="R68" s="17"/>
      <c r="S68" s="186"/>
      <c r="T68" s="186"/>
      <c r="U68" s="32"/>
      <c r="V68" s="32"/>
      <c r="W68" s="566"/>
      <c r="X68" s="566"/>
      <c r="Y68" s="566"/>
      <c r="Z68" s="186"/>
      <c r="AA68" s="186"/>
      <c r="AB68" s="186"/>
      <c r="AC68" s="578"/>
      <c r="AD68" s="1044">
        <v>680</v>
      </c>
      <c r="AE68" s="1044"/>
      <c r="AF68" s="186" t="s">
        <v>691</v>
      </c>
      <c r="AG68" s="186"/>
      <c r="AH68" s="186"/>
      <c r="AI68" s="186"/>
      <c r="AJ68" s="22"/>
      <c r="AK68" s="399">
        <f>AD68</f>
        <v>680</v>
      </c>
      <c r="AL68" s="406"/>
    </row>
    <row r="69" spans="1:38" ht="17.25" customHeight="1" x14ac:dyDescent="0.15">
      <c r="A69" s="71">
        <v>32</v>
      </c>
      <c r="B69" s="13">
        <v>6144</v>
      </c>
      <c r="C69" s="49" t="s">
        <v>1515</v>
      </c>
      <c r="D69" s="187"/>
      <c r="E69" s="20"/>
      <c r="F69" s="20"/>
      <c r="G69" s="20"/>
      <c r="H69" s="20"/>
      <c r="I69" s="20"/>
      <c r="J69" s="21"/>
      <c r="K69" s="185" t="s">
        <v>1514</v>
      </c>
      <c r="L69" s="186"/>
      <c r="M69" s="186"/>
      <c r="N69" s="663"/>
      <c r="O69" s="663"/>
      <c r="P69" s="20"/>
      <c r="Q69" s="184"/>
      <c r="R69" s="17"/>
      <c r="S69" s="186"/>
      <c r="T69" s="186"/>
      <c r="U69" s="32"/>
      <c r="V69" s="32"/>
      <c r="W69" s="566"/>
      <c r="X69" s="566"/>
      <c r="Y69" s="566"/>
      <c r="Z69" s="186"/>
      <c r="AA69" s="186"/>
      <c r="AB69" s="186"/>
      <c r="AC69" s="578"/>
      <c r="AD69" s="1044">
        <v>1280</v>
      </c>
      <c r="AE69" s="1044"/>
      <c r="AF69" s="186" t="s">
        <v>691</v>
      </c>
      <c r="AG69" s="186"/>
      <c r="AH69" s="186"/>
      <c r="AI69" s="186"/>
      <c r="AJ69" s="22"/>
      <c r="AK69" s="399">
        <f>AD69</f>
        <v>1280</v>
      </c>
      <c r="AL69" s="406"/>
    </row>
    <row r="70" spans="1:38" ht="17.25" customHeight="1" x14ac:dyDescent="0.15">
      <c r="A70" s="71">
        <v>32</v>
      </c>
      <c r="B70" s="13">
        <v>1550</v>
      </c>
      <c r="C70" s="117" t="s">
        <v>2021</v>
      </c>
      <c r="D70" s="611" t="s">
        <v>2022</v>
      </c>
      <c r="E70" s="665"/>
      <c r="F70" s="665"/>
      <c r="G70" s="665"/>
      <c r="H70" s="665"/>
      <c r="I70" s="665"/>
      <c r="J70" s="665"/>
      <c r="K70" s="665"/>
      <c r="L70" s="186"/>
      <c r="M70" s="186"/>
      <c r="N70" s="665"/>
      <c r="O70" s="665"/>
      <c r="P70" s="665"/>
      <c r="Q70" s="665"/>
      <c r="R70" s="186"/>
      <c r="S70" s="186"/>
      <c r="T70" s="186"/>
      <c r="U70" s="186"/>
      <c r="V70" s="202"/>
      <c r="W70" s="572"/>
      <c r="X70" s="202"/>
      <c r="Y70" s="32"/>
      <c r="Z70" s="186"/>
      <c r="AA70" s="186"/>
      <c r="AB70" s="186"/>
      <c r="AC70" s="578"/>
      <c r="AD70" s="1044">
        <v>30</v>
      </c>
      <c r="AE70" s="1044"/>
      <c r="AF70" s="186" t="s">
        <v>691</v>
      </c>
      <c r="AG70" s="186"/>
      <c r="AH70" s="186"/>
      <c r="AI70" s="186"/>
      <c r="AJ70" s="22"/>
      <c r="AK70" s="399">
        <f t="shared" si="3"/>
        <v>30</v>
      </c>
      <c r="AL70" s="75"/>
    </row>
    <row r="71" spans="1:38" ht="17.25" customHeight="1" x14ac:dyDescent="0.15">
      <c r="A71" s="71">
        <v>32</v>
      </c>
      <c r="B71" s="13">
        <v>6123</v>
      </c>
      <c r="C71" s="241" t="s">
        <v>3858</v>
      </c>
      <c r="D71" s="16" t="s">
        <v>3092</v>
      </c>
      <c r="E71" s="74"/>
      <c r="F71" s="74"/>
      <c r="G71" s="74"/>
      <c r="H71" s="74"/>
      <c r="I71" s="74"/>
      <c r="J71" s="74"/>
      <c r="K71" s="74"/>
      <c r="L71" s="274"/>
      <c r="M71" s="1045" t="s">
        <v>3093</v>
      </c>
      <c r="N71" s="1046"/>
      <c r="O71" s="1046"/>
      <c r="P71" s="1046"/>
      <c r="Q71" s="1046"/>
      <c r="R71" s="1046"/>
      <c r="S71" s="1046"/>
      <c r="T71" s="1046"/>
      <c r="U71" s="1046"/>
      <c r="V71" s="1046"/>
      <c r="W71" s="1046"/>
      <c r="X71" s="1046"/>
      <c r="Y71" s="1046"/>
      <c r="Z71" s="1046"/>
      <c r="AA71" s="1046"/>
      <c r="AB71" s="1046"/>
      <c r="AC71" s="1046"/>
      <c r="AD71" s="1044">
        <v>100</v>
      </c>
      <c r="AE71" s="1044"/>
      <c r="AF71" s="186" t="s">
        <v>691</v>
      </c>
      <c r="AG71" s="186"/>
      <c r="AH71" s="186"/>
      <c r="AI71" s="186"/>
      <c r="AJ71" s="22"/>
      <c r="AK71" s="401">
        <f>AD71</f>
        <v>100</v>
      </c>
      <c r="AL71" s="400" t="s">
        <v>743</v>
      </c>
    </row>
    <row r="72" spans="1:38" ht="17.25" customHeight="1" x14ac:dyDescent="0.15">
      <c r="A72" s="71">
        <v>32</v>
      </c>
      <c r="B72" s="13">
        <v>6124</v>
      </c>
      <c r="C72" s="241" t="s">
        <v>3859</v>
      </c>
      <c r="D72" s="183"/>
      <c r="E72" s="397"/>
      <c r="F72" s="397"/>
      <c r="G72" s="397"/>
      <c r="H72" s="397"/>
      <c r="I72" s="397"/>
      <c r="J72" s="397"/>
      <c r="K72" s="397"/>
      <c r="L72" s="493"/>
      <c r="M72" s="1041" t="s">
        <v>3094</v>
      </c>
      <c r="N72" s="1042"/>
      <c r="O72" s="1042"/>
      <c r="P72" s="1042"/>
      <c r="Q72" s="1042"/>
      <c r="R72" s="1042"/>
      <c r="S72" s="1042"/>
      <c r="T72" s="1042"/>
      <c r="U72" s="1042"/>
      <c r="V72" s="1042"/>
      <c r="W72" s="1042"/>
      <c r="X72" s="1042"/>
      <c r="Y72" s="1042"/>
      <c r="Z72" s="1042"/>
      <c r="AA72" s="1042"/>
      <c r="AB72" s="1042"/>
      <c r="AC72" s="1042"/>
      <c r="AD72" s="850">
        <v>40</v>
      </c>
      <c r="AE72" s="850"/>
      <c r="AF72" s="186" t="s">
        <v>691</v>
      </c>
      <c r="AG72" s="186"/>
      <c r="AH72" s="186"/>
      <c r="AI72" s="186"/>
      <c r="AJ72" s="22"/>
      <c r="AK72" s="401">
        <f>AD72</f>
        <v>40</v>
      </c>
      <c r="AL72" s="29"/>
    </row>
    <row r="73" spans="1:38" ht="17.25" customHeight="1" x14ac:dyDescent="0.15">
      <c r="A73" s="12">
        <v>32</v>
      </c>
      <c r="B73" s="13">
        <v>1602</v>
      </c>
      <c r="C73" s="117" t="s">
        <v>1978</v>
      </c>
      <c r="D73" s="546" t="s">
        <v>3095</v>
      </c>
      <c r="E73" s="74"/>
      <c r="F73" s="74"/>
      <c r="G73" s="74"/>
      <c r="H73" s="74"/>
      <c r="I73" s="74"/>
      <c r="J73" s="74"/>
      <c r="K73" s="74"/>
      <c r="L73" s="15"/>
      <c r="M73" s="186" t="s">
        <v>2023</v>
      </c>
      <c r="N73" s="665"/>
      <c r="O73" s="665"/>
      <c r="P73" s="665"/>
      <c r="Q73" s="665"/>
      <c r="R73" s="186"/>
      <c r="S73" s="186"/>
      <c r="T73" s="186"/>
      <c r="U73" s="186"/>
      <c r="V73" s="202"/>
      <c r="W73" s="572"/>
      <c r="X73" s="202"/>
      <c r="Y73" s="32"/>
      <c r="Z73" s="186"/>
      <c r="AA73" s="186"/>
      <c r="AB73" s="186"/>
      <c r="AC73" s="578"/>
      <c r="AD73" s="1044">
        <v>57</v>
      </c>
      <c r="AE73" s="1044"/>
      <c r="AF73" s="186" t="s">
        <v>691</v>
      </c>
      <c r="AG73" s="186"/>
      <c r="AH73" s="186"/>
      <c r="AI73" s="186"/>
      <c r="AJ73" s="22"/>
      <c r="AK73" s="401">
        <f t="shared" si="3"/>
        <v>57</v>
      </c>
      <c r="AL73" s="18" t="s">
        <v>1994</v>
      </c>
    </row>
    <row r="74" spans="1:38" ht="17.25" customHeight="1" x14ac:dyDescent="0.15">
      <c r="A74" s="71">
        <v>32</v>
      </c>
      <c r="B74" s="13">
        <v>1601</v>
      </c>
      <c r="C74" s="241" t="s">
        <v>2024</v>
      </c>
      <c r="D74" s="182"/>
      <c r="E74" s="73"/>
      <c r="F74" s="73"/>
      <c r="G74" s="73"/>
      <c r="H74" s="73"/>
      <c r="I74" s="73"/>
      <c r="J74" s="73"/>
      <c r="K74" s="73"/>
      <c r="L74" s="19"/>
      <c r="M74" s="186" t="s">
        <v>2025</v>
      </c>
      <c r="N74" s="397"/>
      <c r="O74" s="397"/>
      <c r="P74" s="397"/>
      <c r="Q74" s="397"/>
      <c r="R74" s="1"/>
      <c r="S74" s="186"/>
      <c r="T74" s="186"/>
      <c r="U74" s="186"/>
      <c r="V74" s="202"/>
      <c r="W74" s="572"/>
      <c r="X74" s="202"/>
      <c r="Y74" s="32"/>
      <c r="Z74" s="186"/>
      <c r="AA74" s="186"/>
      <c r="AB74" s="186"/>
      <c r="AC74" s="578"/>
      <c r="AD74" s="1044">
        <v>47</v>
      </c>
      <c r="AE74" s="1044"/>
      <c r="AF74" s="186" t="s">
        <v>691</v>
      </c>
      <c r="AG74" s="186"/>
      <c r="AH74" s="186"/>
      <c r="AI74" s="186"/>
      <c r="AJ74" s="22"/>
      <c r="AK74" s="401">
        <f>AD74</f>
        <v>47</v>
      </c>
      <c r="AL74" s="75"/>
    </row>
    <row r="75" spans="1:38" ht="17.25" customHeight="1" x14ac:dyDescent="0.15">
      <c r="A75" s="71">
        <v>32</v>
      </c>
      <c r="B75" s="13">
        <v>1600</v>
      </c>
      <c r="C75" s="241" t="s">
        <v>2026</v>
      </c>
      <c r="D75" s="182"/>
      <c r="E75" s="73"/>
      <c r="F75" s="73"/>
      <c r="G75" s="73"/>
      <c r="H75" s="73"/>
      <c r="I75" s="73"/>
      <c r="J75" s="73"/>
      <c r="K75" s="73"/>
      <c r="L75" s="19"/>
      <c r="M75" s="186" t="s">
        <v>2027</v>
      </c>
      <c r="N75" s="397"/>
      <c r="O75" s="397"/>
      <c r="P75" s="397"/>
      <c r="Q75" s="397"/>
      <c r="R75" s="1"/>
      <c r="S75" s="186"/>
      <c r="T75" s="186"/>
      <c r="U75" s="186"/>
      <c r="V75" s="202"/>
      <c r="W75" s="572"/>
      <c r="X75" s="202"/>
      <c r="Y75" s="32"/>
      <c r="Z75" s="186"/>
      <c r="AA75" s="186"/>
      <c r="AB75" s="186"/>
      <c r="AC75" s="578"/>
      <c r="AD75" s="1044">
        <v>37</v>
      </c>
      <c r="AE75" s="1044"/>
      <c r="AF75" s="186" t="s">
        <v>691</v>
      </c>
      <c r="AG75" s="186"/>
      <c r="AH75" s="186"/>
      <c r="AI75" s="186"/>
      <c r="AJ75" s="22"/>
      <c r="AK75" s="401">
        <f>AD75</f>
        <v>37</v>
      </c>
      <c r="AL75" s="75"/>
    </row>
    <row r="76" spans="1:38" ht="17.25" customHeight="1" x14ac:dyDescent="0.15">
      <c r="A76" s="71">
        <v>32</v>
      </c>
      <c r="B76" s="13">
        <v>1603</v>
      </c>
      <c r="C76" s="241" t="s">
        <v>2028</v>
      </c>
      <c r="D76" s="25"/>
      <c r="E76" s="397"/>
      <c r="F76" s="397"/>
      <c r="G76" s="397"/>
      <c r="H76" s="397"/>
      <c r="I76" s="397"/>
      <c r="J76" s="397"/>
      <c r="K76" s="397"/>
      <c r="L76" s="21"/>
      <c r="M76" s="186" t="s">
        <v>2029</v>
      </c>
      <c r="N76" s="397"/>
      <c r="O76" s="397"/>
      <c r="P76" s="397"/>
      <c r="Q76" s="397"/>
      <c r="R76" s="186"/>
      <c r="S76" s="186"/>
      <c r="T76" s="186"/>
      <c r="U76" s="186"/>
      <c r="V76" s="202"/>
      <c r="W76" s="572"/>
      <c r="X76" s="202"/>
      <c r="Y76" s="32"/>
      <c r="Z76" s="186"/>
      <c r="AA76" s="186"/>
      <c r="AB76" s="186"/>
      <c r="AC76" s="578"/>
      <c r="AD76" s="1044">
        <v>5</v>
      </c>
      <c r="AE76" s="1044"/>
      <c r="AF76" s="186" t="s">
        <v>691</v>
      </c>
      <c r="AG76" s="186"/>
      <c r="AH76" s="186"/>
      <c r="AI76" s="186"/>
      <c r="AJ76" s="22"/>
      <c r="AK76" s="401">
        <f>AD76</f>
        <v>5</v>
      </c>
      <c r="AL76" s="75"/>
    </row>
    <row r="77" spans="1:38" ht="17.25" customHeight="1" x14ac:dyDescent="0.15">
      <c r="A77" s="71">
        <v>32</v>
      </c>
      <c r="B77" s="13">
        <v>6150</v>
      </c>
      <c r="C77" s="241" t="s">
        <v>3096</v>
      </c>
      <c r="D77" s="185" t="s">
        <v>4357</v>
      </c>
      <c r="E77" s="397"/>
      <c r="F77" s="397"/>
      <c r="G77" s="397"/>
      <c r="H77" s="397"/>
      <c r="I77" s="397"/>
      <c r="J77" s="397"/>
      <c r="K77" s="397"/>
      <c r="L77" s="397"/>
      <c r="M77" s="397"/>
      <c r="N77" s="397"/>
      <c r="O77" s="397"/>
      <c r="P77" s="397"/>
      <c r="Q77" s="397"/>
      <c r="R77" s="397"/>
      <c r="S77" s="397"/>
      <c r="T77" s="397"/>
      <c r="U77" s="397"/>
      <c r="V77" s="397"/>
      <c r="W77" s="572"/>
      <c r="X77" s="202"/>
      <c r="Y77" s="32"/>
      <c r="Z77" s="186"/>
      <c r="AA77" s="186"/>
      <c r="AB77" s="186"/>
      <c r="AC77" s="578"/>
      <c r="AD77" s="1044">
        <v>250</v>
      </c>
      <c r="AE77" s="1044"/>
      <c r="AF77" s="186" t="s">
        <v>691</v>
      </c>
      <c r="AG77" s="186"/>
      <c r="AH77" s="186"/>
      <c r="AI77" s="186"/>
      <c r="AJ77" s="22"/>
      <c r="AK77" s="401">
        <f>AD77</f>
        <v>250</v>
      </c>
      <c r="AL77" s="92" t="s">
        <v>467</v>
      </c>
    </row>
    <row r="78" spans="1:38" ht="17.25" customHeight="1" x14ac:dyDescent="0.15">
      <c r="A78" s="71">
        <v>32</v>
      </c>
      <c r="B78" s="13">
        <v>6502</v>
      </c>
      <c r="C78" s="49" t="s">
        <v>606</v>
      </c>
      <c r="D78" s="605" t="s">
        <v>3097</v>
      </c>
      <c r="E78" s="605"/>
      <c r="F78" s="605"/>
      <c r="G78" s="605"/>
      <c r="H78" s="605"/>
      <c r="I78" s="605"/>
      <c r="J78" s="186"/>
      <c r="K78" s="20"/>
      <c r="L78" s="186"/>
      <c r="M78" s="186"/>
      <c r="N78" s="663"/>
      <c r="O78" s="663"/>
      <c r="P78" s="20"/>
      <c r="Q78" s="184"/>
      <c r="R78" s="17"/>
      <c r="S78" s="186"/>
      <c r="T78" s="186"/>
      <c r="U78" s="32"/>
      <c r="V78" s="32"/>
      <c r="W78" s="566"/>
      <c r="X78" s="566"/>
      <c r="Y78" s="566"/>
      <c r="Z78" s="186"/>
      <c r="AA78" s="186"/>
      <c r="AB78" s="186"/>
      <c r="AC78" s="578"/>
      <c r="AD78" s="1044">
        <v>400</v>
      </c>
      <c r="AE78" s="1044"/>
      <c r="AF78" s="186" t="s">
        <v>691</v>
      </c>
      <c r="AG78" s="186"/>
      <c r="AH78" s="186"/>
      <c r="AI78" s="186"/>
      <c r="AJ78" s="22"/>
      <c r="AK78" s="399">
        <f t="shared" si="3"/>
        <v>400</v>
      </c>
      <c r="AL78" s="92" t="s">
        <v>799</v>
      </c>
    </row>
    <row r="79" spans="1:38" ht="17.25" customHeight="1" x14ac:dyDescent="0.15">
      <c r="A79" s="71">
        <v>32</v>
      </c>
      <c r="B79" s="12">
        <v>6133</v>
      </c>
      <c r="C79" s="49" t="s">
        <v>607</v>
      </c>
      <c r="D79" s="34" t="s">
        <v>3098</v>
      </c>
      <c r="E79" s="17"/>
      <c r="F79" s="17"/>
      <c r="G79" s="17"/>
      <c r="H79" s="17"/>
      <c r="I79" s="17"/>
      <c r="J79" s="1"/>
      <c r="K79" s="17"/>
      <c r="L79" s="1"/>
      <c r="M79" s="185" t="s">
        <v>2031</v>
      </c>
      <c r="N79" s="202"/>
      <c r="O79" s="574"/>
      <c r="P79" s="186"/>
      <c r="Q79" s="186"/>
      <c r="R79" s="605"/>
      <c r="S79" s="186"/>
      <c r="T79" s="186"/>
      <c r="U79" s="32"/>
      <c r="V79" s="32"/>
      <c r="W79" s="566"/>
      <c r="X79" s="566"/>
      <c r="Y79" s="566"/>
      <c r="Z79" s="186"/>
      <c r="AA79" s="186"/>
      <c r="AB79" s="186"/>
      <c r="AC79" s="572"/>
      <c r="AD79" s="850">
        <v>3</v>
      </c>
      <c r="AE79" s="850"/>
      <c r="AF79" s="186" t="s">
        <v>691</v>
      </c>
      <c r="AG79" s="186"/>
      <c r="AH79" s="186"/>
      <c r="AI79" s="186"/>
      <c r="AJ79" s="22"/>
      <c r="AK79" s="399">
        <f t="shared" si="3"/>
        <v>3</v>
      </c>
      <c r="AL79" s="18" t="s">
        <v>1994</v>
      </c>
    </row>
    <row r="80" spans="1:38" ht="17.25" customHeight="1" x14ac:dyDescent="0.15">
      <c r="A80" s="71">
        <v>32</v>
      </c>
      <c r="B80" s="13">
        <v>6134</v>
      </c>
      <c r="C80" s="49" t="s">
        <v>608</v>
      </c>
      <c r="D80" s="517"/>
      <c r="E80" s="169"/>
      <c r="F80" s="169"/>
      <c r="G80" s="169"/>
      <c r="H80" s="169"/>
      <c r="I80" s="169"/>
      <c r="J80" s="9"/>
      <c r="K80" s="169"/>
      <c r="L80" s="9"/>
      <c r="M80" s="185" t="s">
        <v>2032</v>
      </c>
      <c r="N80" s="202"/>
      <c r="O80" s="574"/>
      <c r="P80" s="186"/>
      <c r="Q80" s="186"/>
      <c r="R80" s="605"/>
      <c r="S80" s="186"/>
      <c r="T80" s="186"/>
      <c r="U80" s="32"/>
      <c r="V80" s="32"/>
      <c r="W80" s="566"/>
      <c r="X80" s="566"/>
      <c r="Y80" s="566"/>
      <c r="Z80" s="186"/>
      <c r="AA80" s="186"/>
      <c r="AB80" s="186"/>
      <c r="AC80" s="572"/>
      <c r="AD80" s="850">
        <v>4</v>
      </c>
      <c r="AE80" s="850"/>
      <c r="AF80" s="186" t="s">
        <v>691</v>
      </c>
      <c r="AG80" s="186"/>
      <c r="AH80" s="186"/>
      <c r="AI80" s="186"/>
      <c r="AJ80" s="22"/>
      <c r="AK80" s="399">
        <f t="shared" si="3"/>
        <v>4</v>
      </c>
      <c r="AL80" s="406"/>
    </row>
    <row r="81" spans="1:38" ht="17.25" customHeight="1" x14ac:dyDescent="0.15">
      <c r="A81" s="71">
        <v>32</v>
      </c>
      <c r="B81" s="13">
        <v>6153</v>
      </c>
      <c r="C81" s="241" t="s">
        <v>2879</v>
      </c>
      <c r="D81" s="1048" t="s">
        <v>3099</v>
      </c>
      <c r="E81" s="1025"/>
      <c r="F81" s="1025"/>
      <c r="G81" s="1025"/>
      <c r="H81" s="1025"/>
      <c r="I81" s="1025"/>
      <c r="J81" s="1025"/>
      <c r="K81" s="1025"/>
      <c r="L81" s="1026"/>
      <c r="M81" s="183" t="s">
        <v>2882</v>
      </c>
      <c r="N81" s="397"/>
      <c r="O81" s="397"/>
      <c r="P81" s="397"/>
      <c r="Q81" s="397"/>
      <c r="R81" s="9"/>
      <c r="S81" s="184"/>
      <c r="T81" s="184"/>
      <c r="U81" s="184"/>
      <c r="V81" s="713"/>
      <c r="W81" s="578"/>
      <c r="X81" s="713"/>
      <c r="Y81" s="45"/>
      <c r="Z81" s="184"/>
      <c r="AA81" s="184"/>
      <c r="AB81" s="184"/>
      <c r="AC81" s="578"/>
      <c r="AD81" s="1044">
        <v>150</v>
      </c>
      <c r="AE81" s="1044"/>
      <c r="AF81" s="184" t="s">
        <v>691</v>
      </c>
      <c r="AG81" s="184"/>
      <c r="AH81" s="184"/>
      <c r="AI81" s="184"/>
      <c r="AJ81" s="21"/>
      <c r="AK81" s="401">
        <f>AD81</f>
        <v>150</v>
      </c>
      <c r="AL81" s="400" t="s">
        <v>743</v>
      </c>
    </row>
    <row r="82" spans="1:38" ht="17.25" customHeight="1" x14ac:dyDescent="0.15">
      <c r="A82" s="71">
        <v>32</v>
      </c>
      <c r="B82" s="13">
        <v>6154</v>
      </c>
      <c r="C82" s="241" t="s">
        <v>2880</v>
      </c>
      <c r="D82" s="25"/>
      <c r="E82" s="20"/>
      <c r="F82" s="397"/>
      <c r="G82" s="397"/>
      <c r="H82" s="397"/>
      <c r="I82" s="397"/>
      <c r="J82" s="397"/>
      <c r="K82" s="397"/>
      <c r="L82" s="21"/>
      <c r="M82" s="183" t="s">
        <v>2883</v>
      </c>
      <c r="N82" s="397"/>
      <c r="O82" s="397"/>
      <c r="P82" s="397"/>
      <c r="Q82" s="397"/>
      <c r="R82" s="1"/>
      <c r="S82" s="186"/>
      <c r="T82" s="186"/>
      <c r="U82" s="186"/>
      <c r="V82" s="202"/>
      <c r="W82" s="572"/>
      <c r="X82" s="202"/>
      <c r="Y82" s="32"/>
      <c r="Z82" s="186"/>
      <c r="AA82" s="186"/>
      <c r="AB82" s="186"/>
      <c r="AC82" s="578"/>
      <c r="AD82" s="1044">
        <v>120</v>
      </c>
      <c r="AE82" s="1044"/>
      <c r="AF82" s="186" t="s">
        <v>691</v>
      </c>
      <c r="AG82" s="186"/>
      <c r="AH82" s="186"/>
      <c r="AI82" s="186"/>
      <c r="AJ82" s="22"/>
      <c r="AK82" s="401">
        <f>AD82</f>
        <v>120</v>
      </c>
      <c r="AL82" s="75"/>
    </row>
    <row r="83" spans="1:38" ht="17.25" customHeight="1" x14ac:dyDescent="0.15">
      <c r="A83" s="71">
        <v>32</v>
      </c>
      <c r="B83" s="13">
        <v>4001</v>
      </c>
      <c r="C83" s="267" t="s">
        <v>2033</v>
      </c>
      <c r="D83" s="34" t="s">
        <v>3100</v>
      </c>
      <c r="E83" s="17"/>
      <c r="F83" s="17"/>
      <c r="G83" s="17"/>
      <c r="H83" s="17"/>
      <c r="I83" s="17"/>
      <c r="J83" s="1"/>
      <c r="K83" s="17"/>
      <c r="L83" s="15"/>
      <c r="M83" s="186" t="s">
        <v>2035</v>
      </c>
      <c r="N83" s="607"/>
      <c r="O83" s="383"/>
      <c r="P83" s="1"/>
      <c r="Q83" s="1"/>
      <c r="R83" s="17"/>
      <c r="S83" s="1"/>
      <c r="T83" s="1"/>
      <c r="U83" s="99"/>
      <c r="V83" s="99"/>
      <c r="W83" s="591"/>
      <c r="X83" s="591"/>
      <c r="Y83" s="591"/>
      <c r="Z83" s="1"/>
      <c r="AA83" s="1"/>
      <c r="AB83" s="1"/>
      <c r="AC83" s="637"/>
      <c r="AD83" s="850">
        <v>100</v>
      </c>
      <c r="AE83" s="850"/>
      <c r="AF83" s="186" t="s">
        <v>691</v>
      </c>
      <c r="AG83" s="186"/>
      <c r="AH83" s="186"/>
      <c r="AI83" s="186"/>
      <c r="AJ83" s="22"/>
      <c r="AK83" s="399">
        <f>AD83</f>
        <v>100</v>
      </c>
      <c r="AL83" s="18"/>
    </row>
    <row r="84" spans="1:38" ht="17.25" customHeight="1" x14ac:dyDescent="0.15">
      <c r="A84" s="71">
        <v>32</v>
      </c>
      <c r="B84" s="13">
        <v>4002</v>
      </c>
      <c r="C84" s="267" t="s">
        <v>2036</v>
      </c>
      <c r="D84" s="712"/>
      <c r="E84" s="713"/>
      <c r="F84" s="713"/>
      <c r="G84" s="713"/>
      <c r="H84" s="713"/>
      <c r="I84" s="713"/>
      <c r="J84" s="713"/>
      <c r="K84" s="713"/>
      <c r="L84" s="714"/>
      <c r="M84" s="186" t="s">
        <v>2037</v>
      </c>
      <c r="N84" s="202"/>
      <c r="O84" s="574"/>
      <c r="P84" s="186"/>
      <c r="Q84" s="186"/>
      <c r="R84" s="605"/>
      <c r="S84" s="186"/>
      <c r="T84" s="186"/>
      <c r="U84" s="32"/>
      <c r="V84" s="32"/>
      <c r="W84" s="566"/>
      <c r="X84" s="566"/>
      <c r="Y84" s="566"/>
      <c r="Z84" s="186"/>
      <c r="AA84" s="186"/>
      <c r="AB84" s="186"/>
      <c r="AC84" s="572"/>
      <c r="AD84" s="850">
        <v>200</v>
      </c>
      <c r="AE84" s="850"/>
      <c r="AF84" s="186" t="s">
        <v>691</v>
      </c>
      <c r="AG84" s="186"/>
      <c r="AH84" s="186"/>
      <c r="AI84" s="186"/>
      <c r="AJ84" s="22"/>
      <c r="AK84" s="399">
        <f t="shared" ref="AK84:AK96" si="4">AD84</f>
        <v>200</v>
      </c>
      <c r="AL84" s="18"/>
    </row>
    <row r="85" spans="1:38" ht="17.25" customHeight="1" x14ac:dyDescent="0.15">
      <c r="A85" s="71">
        <v>32</v>
      </c>
      <c r="B85" s="13">
        <v>6200</v>
      </c>
      <c r="C85" s="49" t="s">
        <v>1511</v>
      </c>
      <c r="D85" s="35" t="s">
        <v>3101</v>
      </c>
      <c r="E85" s="20"/>
      <c r="F85" s="20"/>
      <c r="G85" s="20"/>
      <c r="H85" s="20"/>
      <c r="I85" s="20"/>
      <c r="J85" s="184"/>
      <c r="K85" s="20"/>
      <c r="L85" s="184"/>
      <c r="M85" s="184"/>
      <c r="N85" s="713"/>
      <c r="O85" s="663"/>
      <c r="P85" s="184"/>
      <c r="Q85" s="184"/>
      <c r="R85" s="20"/>
      <c r="S85" s="184"/>
      <c r="T85" s="184"/>
      <c r="U85" s="45"/>
      <c r="V85" s="45"/>
      <c r="W85" s="557"/>
      <c r="X85" s="557"/>
      <c r="Y85" s="557"/>
      <c r="Z85" s="184"/>
      <c r="AA85" s="184"/>
      <c r="AB85" s="184"/>
      <c r="AC85" s="578"/>
      <c r="AD85" s="1044">
        <v>30</v>
      </c>
      <c r="AE85" s="1044"/>
      <c r="AF85" s="184" t="s">
        <v>691</v>
      </c>
      <c r="AG85" s="184"/>
      <c r="AH85" s="184"/>
      <c r="AI85" s="184"/>
      <c r="AJ85" s="21"/>
      <c r="AK85" s="399">
        <f>AD85</f>
        <v>30</v>
      </c>
      <c r="AL85" s="18"/>
    </row>
    <row r="86" spans="1:38" ht="17.25" customHeight="1" x14ac:dyDescent="0.15">
      <c r="A86" s="71">
        <v>32</v>
      </c>
      <c r="B86" s="13">
        <v>6122</v>
      </c>
      <c r="C86" s="49" t="s">
        <v>2039</v>
      </c>
      <c r="D86" s="35" t="s">
        <v>3102</v>
      </c>
      <c r="E86" s="20"/>
      <c r="F86" s="20"/>
      <c r="G86" s="20"/>
      <c r="H86" s="20"/>
      <c r="I86" s="20"/>
      <c r="J86" s="184"/>
      <c r="K86" s="20"/>
      <c r="L86" s="184"/>
      <c r="M86" s="184"/>
      <c r="N86" s="713"/>
      <c r="O86" s="663"/>
      <c r="P86" s="184"/>
      <c r="Q86" s="184"/>
      <c r="R86" s="20"/>
      <c r="S86" s="184"/>
      <c r="T86" s="184"/>
      <c r="U86" s="45"/>
      <c r="V86" s="45"/>
      <c r="W86" s="557"/>
      <c r="X86" s="557"/>
      <c r="Y86" s="557"/>
      <c r="Z86" s="184"/>
      <c r="AA86" s="184"/>
      <c r="AB86" s="184"/>
      <c r="AC86" s="578"/>
      <c r="AD86" s="1044">
        <v>30</v>
      </c>
      <c r="AE86" s="1044"/>
      <c r="AF86" s="184" t="s">
        <v>691</v>
      </c>
      <c r="AG86" s="184"/>
      <c r="AH86" s="184"/>
      <c r="AI86" s="184"/>
      <c r="AJ86" s="21"/>
      <c r="AK86" s="399">
        <f t="shared" si="4"/>
        <v>30</v>
      </c>
      <c r="AL86" s="29"/>
    </row>
    <row r="87" spans="1:38" ht="17.25" customHeight="1" x14ac:dyDescent="0.15">
      <c r="A87" s="71">
        <v>32</v>
      </c>
      <c r="B87" s="13">
        <v>6201</v>
      </c>
      <c r="C87" s="49" t="s">
        <v>2041</v>
      </c>
      <c r="D87" s="604" t="s">
        <v>3103</v>
      </c>
      <c r="E87" s="605"/>
      <c r="F87" s="605"/>
      <c r="G87" s="605"/>
      <c r="H87" s="605"/>
      <c r="I87" s="605"/>
      <c r="J87" s="605"/>
      <c r="K87" s="605"/>
      <c r="L87" s="605"/>
      <c r="M87" s="605"/>
      <c r="N87" s="605"/>
      <c r="O87" s="605"/>
      <c r="P87" s="605"/>
      <c r="Q87" s="202"/>
      <c r="R87" s="605"/>
      <c r="S87" s="186"/>
      <c r="T87" s="186"/>
      <c r="U87" s="32"/>
      <c r="V87" s="32"/>
      <c r="W87" s="566"/>
      <c r="X87" s="566"/>
      <c r="Y87" s="566"/>
      <c r="Z87" s="186"/>
      <c r="AA87" s="186"/>
      <c r="AB87" s="186"/>
      <c r="AC87" s="572"/>
      <c r="AD87" s="850">
        <v>20</v>
      </c>
      <c r="AE87" s="850"/>
      <c r="AF87" s="186" t="s">
        <v>691</v>
      </c>
      <c r="AG87" s="186"/>
      <c r="AH87" s="186"/>
      <c r="AI87" s="186"/>
      <c r="AJ87" s="22"/>
      <c r="AK87" s="399">
        <f t="shared" si="4"/>
        <v>20</v>
      </c>
      <c r="AL87" s="400" t="s">
        <v>467</v>
      </c>
    </row>
    <row r="88" spans="1:38" ht="17.25" customHeight="1" x14ac:dyDescent="0.15">
      <c r="A88" s="12">
        <v>32</v>
      </c>
      <c r="B88" s="13">
        <v>6361</v>
      </c>
      <c r="C88" s="49" t="s">
        <v>2043</v>
      </c>
      <c r="D88" s="185" t="s">
        <v>3104</v>
      </c>
      <c r="E88" s="186"/>
      <c r="F88" s="186"/>
      <c r="G88" s="186"/>
      <c r="H88" s="186"/>
      <c r="I88" s="186"/>
      <c r="J88" s="186"/>
      <c r="K88" s="605"/>
      <c r="L88" s="605"/>
      <c r="M88" s="605"/>
      <c r="N88" s="605"/>
      <c r="O88" s="605"/>
      <c r="P88" s="605"/>
      <c r="Q88" s="202"/>
      <c r="R88" s="605"/>
      <c r="S88" s="186"/>
      <c r="T88" s="186"/>
      <c r="U88" s="32"/>
      <c r="V88" s="32"/>
      <c r="W88" s="566"/>
      <c r="X88" s="566"/>
      <c r="Y88" s="566"/>
      <c r="Z88" s="186"/>
      <c r="AA88" s="186"/>
      <c r="AB88" s="186"/>
      <c r="AC88" s="572"/>
      <c r="AD88" s="850">
        <v>40</v>
      </c>
      <c r="AE88" s="850"/>
      <c r="AF88" s="186" t="s">
        <v>691</v>
      </c>
      <c r="AG88" s="186"/>
      <c r="AH88" s="186"/>
      <c r="AI88" s="186"/>
      <c r="AJ88" s="22"/>
      <c r="AK88" s="401">
        <f t="shared" si="4"/>
        <v>40</v>
      </c>
      <c r="AL88" s="400" t="s">
        <v>2045</v>
      </c>
    </row>
    <row r="89" spans="1:38" ht="17.25" customHeight="1" x14ac:dyDescent="0.15">
      <c r="A89" s="71">
        <v>32</v>
      </c>
      <c r="B89" s="13">
        <v>6166</v>
      </c>
      <c r="C89" s="241" t="s">
        <v>3372</v>
      </c>
      <c r="D89" s="1049" t="s">
        <v>3358</v>
      </c>
      <c r="E89" s="1050"/>
      <c r="F89" s="1050"/>
      <c r="G89" s="1050"/>
      <c r="H89" s="1050"/>
      <c r="I89" s="1050"/>
      <c r="J89" s="1050"/>
      <c r="K89" s="1050"/>
      <c r="L89" s="1051"/>
      <c r="M89" s="185" t="s">
        <v>3359</v>
      </c>
      <c r="N89" s="397"/>
      <c r="O89" s="397"/>
      <c r="P89" s="397"/>
      <c r="Q89" s="397"/>
      <c r="R89" s="397"/>
      <c r="S89" s="397"/>
      <c r="T89" s="572"/>
      <c r="U89" s="202"/>
      <c r="V89" s="397"/>
      <c r="W89" s="572"/>
      <c r="X89" s="202"/>
      <c r="Y89" s="32"/>
      <c r="Z89" s="186"/>
      <c r="AA89" s="186"/>
      <c r="AB89" s="186"/>
      <c r="AC89" s="578"/>
      <c r="AD89" s="1044">
        <v>10</v>
      </c>
      <c r="AE89" s="1044"/>
      <c r="AF89" s="186" t="s">
        <v>691</v>
      </c>
      <c r="AG89" s="186"/>
      <c r="AH89" s="186"/>
      <c r="AI89" s="186"/>
      <c r="AJ89" s="22"/>
      <c r="AK89" s="401">
        <f t="shared" ref="AK89:AK90" si="5">AD89</f>
        <v>10</v>
      </c>
      <c r="AL89" s="18"/>
    </row>
    <row r="90" spans="1:38" ht="17.25" customHeight="1" x14ac:dyDescent="0.15">
      <c r="A90" s="71">
        <v>32</v>
      </c>
      <c r="B90" s="13">
        <v>6167</v>
      </c>
      <c r="C90" s="241" t="s">
        <v>3373</v>
      </c>
      <c r="D90" s="1052"/>
      <c r="E90" s="1053"/>
      <c r="F90" s="1053"/>
      <c r="G90" s="1053"/>
      <c r="H90" s="1053"/>
      <c r="I90" s="1053"/>
      <c r="J90" s="1053"/>
      <c r="K90" s="1053"/>
      <c r="L90" s="1054"/>
      <c r="M90" s="185" t="s">
        <v>3360</v>
      </c>
      <c r="N90" s="397"/>
      <c r="O90" s="397"/>
      <c r="P90" s="397"/>
      <c r="Q90" s="397"/>
      <c r="R90" s="397"/>
      <c r="S90" s="397"/>
      <c r="T90" s="572"/>
      <c r="U90" s="202"/>
      <c r="V90" s="397"/>
      <c r="W90" s="572"/>
      <c r="X90" s="202"/>
      <c r="Y90" s="32"/>
      <c r="Z90" s="186"/>
      <c r="AA90" s="186"/>
      <c r="AB90" s="186"/>
      <c r="AC90" s="578"/>
      <c r="AD90" s="1044">
        <v>5</v>
      </c>
      <c r="AE90" s="1044"/>
      <c r="AF90" s="186" t="s">
        <v>691</v>
      </c>
      <c r="AG90" s="186"/>
      <c r="AH90" s="186"/>
      <c r="AI90" s="186"/>
      <c r="AJ90" s="22"/>
      <c r="AK90" s="401">
        <f t="shared" si="5"/>
        <v>5</v>
      </c>
      <c r="AL90" s="75"/>
    </row>
    <row r="91" spans="1:38" ht="17.25" customHeight="1" x14ac:dyDescent="0.15">
      <c r="A91" s="71">
        <v>32</v>
      </c>
      <c r="B91" s="13">
        <v>9010</v>
      </c>
      <c r="C91" s="241" t="s">
        <v>2874</v>
      </c>
      <c r="D91" s="185" t="s">
        <v>3105</v>
      </c>
      <c r="E91" s="397"/>
      <c r="F91" s="397"/>
      <c r="G91" s="397"/>
      <c r="H91" s="397"/>
      <c r="I91" s="397"/>
      <c r="J91" s="397"/>
      <c r="K91" s="397"/>
      <c r="L91" s="397"/>
      <c r="M91" s="397"/>
      <c r="N91" s="397"/>
      <c r="O91" s="397"/>
      <c r="P91" s="397"/>
      <c r="Q91" s="397"/>
      <c r="R91" s="665"/>
      <c r="S91" s="397"/>
      <c r="T91" s="397"/>
      <c r="U91" s="397"/>
      <c r="V91" s="397"/>
      <c r="W91" s="572"/>
      <c r="X91" s="202"/>
      <c r="Y91" s="32"/>
      <c r="Z91" s="186"/>
      <c r="AA91" s="186"/>
      <c r="AB91" s="186"/>
      <c r="AC91" s="578"/>
      <c r="AD91" s="1044">
        <v>240</v>
      </c>
      <c r="AE91" s="1044"/>
      <c r="AF91" s="186" t="s">
        <v>691</v>
      </c>
      <c r="AG91" s="186"/>
      <c r="AH91" s="186"/>
      <c r="AI91" s="186"/>
      <c r="AJ91" s="22"/>
      <c r="AK91" s="401">
        <f>AD91</f>
        <v>240</v>
      </c>
      <c r="AL91" s="400" t="s">
        <v>466</v>
      </c>
    </row>
    <row r="92" spans="1:38" ht="17.25" customHeight="1" x14ac:dyDescent="0.15">
      <c r="A92" s="71">
        <v>32</v>
      </c>
      <c r="B92" s="13">
        <v>6237</v>
      </c>
      <c r="C92" s="241" t="s">
        <v>2046</v>
      </c>
      <c r="D92" s="16" t="s">
        <v>3106</v>
      </c>
      <c r="E92" s="1"/>
      <c r="F92" s="74"/>
      <c r="G92" s="74"/>
      <c r="H92" s="74"/>
      <c r="I92" s="74"/>
      <c r="J92" s="74"/>
      <c r="K92" s="74"/>
      <c r="L92" s="15"/>
      <c r="M92" s="185" t="s">
        <v>2896</v>
      </c>
      <c r="N92" s="397"/>
      <c r="O92" s="397"/>
      <c r="P92" s="397"/>
      <c r="Q92" s="397"/>
      <c r="R92" s="1"/>
      <c r="S92" s="186"/>
      <c r="T92" s="186"/>
      <c r="U92" s="186"/>
      <c r="V92" s="202"/>
      <c r="W92" s="572"/>
      <c r="X92" s="202"/>
      <c r="Y92" s="32"/>
      <c r="Z92" s="186"/>
      <c r="AA92" s="186"/>
      <c r="AB92" s="186"/>
      <c r="AC92" s="578"/>
      <c r="AD92" s="1044">
        <v>100</v>
      </c>
      <c r="AE92" s="1044"/>
      <c r="AF92" s="186" t="s">
        <v>691</v>
      </c>
      <c r="AG92" s="186"/>
      <c r="AH92" s="186"/>
      <c r="AI92" s="186"/>
      <c r="AJ92" s="22"/>
      <c r="AK92" s="401">
        <f>AD92</f>
        <v>100</v>
      </c>
      <c r="AL92" s="400" t="s">
        <v>1355</v>
      </c>
    </row>
    <row r="93" spans="1:38" ht="17.25" customHeight="1" x14ac:dyDescent="0.15">
      <c r="A93" s="71">
        <v>32</v>
      </c>
      <c r="B93" s="13">
        <v>6238</v>
      </c>
      <c r="C93" s="241" t="s">
        <v>2048</v>
      </c>
      <c r="D93" s="25"/>
      <c r="E93" s="20"/>
      <c r="F93" s="397"/>
      <c r="G93" s="397"/>
      <c r="H93" s="397"/>
      <c r="I93" s="397"/>
      <c r="J93" s="397"/>
      <c r="K93" s="397"/>
      <c r="L93" s="21"/>
      <c r="M93" s="183" t="s">
        <v>2897</v>
      </c>
      <c r="N93" s="397"/>
      <c r="O93" s="397"/>
      <c r="P93" s="397"/>
      <c r="Q93" s="397"/>
      <c r="R93" s="1"/>
      <c r="S93" s="186"/>
      <c r="T93" s="186"/>
      <c r="U93" s="186"/>
      <c r="V93" s="202"/>
      <c r="W93" s="572"/>
      <c r="X93" s="202"/>
      <c r="Y93" s="32"/>
      <c r="Z93" s="186"/>
      <c r="AA93" s="186"/>
      <c r="AB93" s="186"/>
      <c r="AC93" s="578"/>
      <c r="AD93" s="1044">
        <v>10</v>
      </c>
      <c r="AE93" s="1044"/>
      <c r="AF93" s="186" t="s">
        <v>691</v>
      </c>
      <c r="AG93" s="186"/>
      <c r="AH93" s="186"/>
      <c r="AI93" s="186"/>
      <c r="AJ93" s="22"/>
      <c r="AK93" s="401">
        <f>AD93</f>
        <v>10</v>
      </c>
      <c r="AL93" s="494"/>
    </row>
    <row r="94" spans="1:38" ht="17.25" customHeight="1" x14ac:dyDescent="0.15">
      <c r="A94" s="71">
        <v>32</v>
      </c>
      <c r="B94" s="13">
        <v>6099</v>
      </c>
      <c r="C94" s="337" t="s">
        <v>1493</v>
      </c>
      <c r="D94" s="1048" t="s">
        <v>3107</v>
      </c>
      <c r="E94" s="1025"/>
      <c r="F94" s="1025"/>
      <c r="G94" s="1025"/>
      <c r="H94" s="1025"/>
      <c r="I94" s="1025"/>
      <c r="J94" s="1025"/>
      <c r="K94" s="1025"/>
      <c r="L94" s="1026"/>
      <c r="M94" s="183" t="s">
        <v>2049</v>
      </c>
      <c r="N94" s="605"/>
      <c r="O94" s="605"/>
      <c r="P94" s="605"/>
      <c r="Q94" s="202"/>
      <c r="R94" s="605"/>
      <c r="S94" s="186"/>
      <c r="T94" s="186"/>
      <c r="U94" s="32"/>
      <c r="V94" s="32"/>
      <c r="W94" s="566"/>
      <c r="X94" s="566"/>
      <c r="Y94" s="566"/>
      <c r="Z94" s="186"/>
      <c r="AA94" s="186"/>
      <c r="AB94" s="186"/>
      <c r="AC94" s="572"/>
      <c r="AD94" s="1044">
        <v>22</v>
      </c>
      <c r="AE94" s="1044"/>
      <c r="AF94" s="184" t="s">
        <v>691</v>
      </c>
      <c r="AG94" s="184"/>
      <c r="AH94" s="184"/>
      <c r="AI94" s="184"/>
      <c r="AJ94" s="21"/>
      <c r="AK94" s="298">
        <f t="shared" si="4"/>
        <v>22</v>
      </c>
      <c r="AL94" s="18" t="s">
        <v>1994</v>
      </c>
    </row>
    <row r="95" spans="1:38" ht="17.25" customHeight="1" x14ac:dyDescent="0.15">
      <c r="A95" s="71">
        <v>32</v>
      </c>
      <c r="B95" s="12">
        <v>6100</v>
      </c>
      <c r="C95" s="49" t="s">
        <v>609</v>
      </c>
      <c r="D95" s="699"/>
      <c r="E95" s="700"/>
      <c r="F95" s="700"/>
      <c r="G95" s="700"/>
      <c r="H95" s="700"/>
      <c r="I95" s="700"/>
      <c r="J95" s="700"/>
      <c r="K95" s="700"/>
      <c r="L95" s="701"/>
      <c r="M95" s="185" t="s">
        <v>2050</v>
      </c>
      <c r="N95" s="202"/>
      <c r="O95" s="186"/>
      <c r="P95" s="186"/>
      <c r="Q95" s="186"/>
      <c r="R95" s="605"/>
      <c r="S95" s="186"/>
      <c r="T95" s="186"/>
      <c r="U95" s="32"/>
      <c r="V95" s="32"/>
      <c r="W95" s="566"/>
      <c r="X95" s="566"/>
      <c r="Y95" s="566"/>
      <c r="Z95" s="186"/>
      <c r="AA95" s="186"/>
      <c r="AB95" s="186"/>
      <c r="AC95" s="572"/>
      <c r="AD95" s="850">
        <v>18</v>
      </c>
      <c r="AE95" s="850"/>
      <c r="AF95" s="186" t="s">
        <v>691</v>
      </c>
      <c r="AG95" s="186"/>
      <c r="AH95" s="186"/>
      <c r="AI95" s="186"/>
      <c r="AJ95" s="22"/>
      <c r="AK95" s="399">
        <f t="shared" si="4"/>
        <v>18</v>
      </c>
      <c r="AL95" s="18"/>
    </row>
    <row r="96" spans="1:38" ht="17.25" customHeight="1" x14ac:dyDescent="0.15">
      <c r="A96" s="12">
        <v>32</v>
      </c>
      <c r="B96" s="12">
        <v>6103</v>
      </c>
      <c r="C96" s="49" t="s">
        <v>610</v>
      </c>
      <c r="D96" s="183"/>
      <c r="E96" s="184"/>
      <c r="F96" s="184"/>
      <c r="G96" s="184"/>
      <c r="H96" s="20"/>
      <c r="I96" s="20"/>
      <c r="J96" s="20"/>
      <c r="K96" s="20"/>
      <c r="L96" s="184"/>
      <c r="M96" s="185" t="s">
        <v>2051</v>
      </c>
      <c r="N96" s="202"/>
      <c r="O96" s="605"/>
      <c r="P96" s="186"/>
      <c r="Q96" s="605"/>
      <c r="R96" s="605"/>
      <c r="S96" s="186"/>
      <c r="T96" s="186"/>
      <c r="U96" s="32"/>
      <c r="V96" s="32"/>
      <c r="W96" s="566"/>
      <c r="X96" s="566"/>
      <c r="Y96" s="566"/>
      <c r="Z96" s="186"/>
      <c r="AA96" s="186"/>
      <c r="AB96" s="186"/>
      <c r="AC96" s="572"/>
      <c r="AD96" s="850">
        <v>6</v>
      </c>
      <c r="AE96" s="850"/>
      <c r="AF96" s="186" t="s">
        <v>691</v>
      </c>
      <c r="AG96" s="186"/>
      <c r="AH96" s="186"/>
      <c r="AI96" s="186"/>
      <c r="AJ96" s="22"/>
      <c r="AK96" s="401">
        <f t="shared" si="4"/>
        <v>6</v>
      </c>
      <c r="AL96" s="211"/>
    </row>
    <row r="97" spans="1:38" ht="17.25" customHeight="1" x14ac:dyDescent="0.15">
      <c r="A97" s="71">
        <v>32</v>
      </c>
      <c r="B97" s="12">
        <v>6108</v>
      </c>
      <c r="C97" s="747" t="s">
        <v>4566</v>
      </c>
      <c r="D97" s="1057" t="s">
        <v>4157</v>
      </c>
      <c r="E97" s="1058"/>
      <c r="F97" s="1058"/>
      <c r="G97" s="1058"/>
      <c r="H97" s="1058"/>
      <c r="I97" s="1059"/>
      <c r="J97" s="741" t="s">
        <v>4549</v>
      </c>
      <c r="K97" s="741"/>
      <c r="L97" s="741"/>
      <c r="M97" s="741"/>
      <c r="N97" s="741"/>
      <c r="O97" s="741"/>
      <c r="P97" s="741"/>
      <c r="Q97" s="741"/>
      <c r="R97" s="746"/>
      <c r="S97" s="741"/>
      <c r="T97" s="741"/>
      <c r="U97" s="32"/>
      <c r="V97" s="32"/>
      <c r="W97" s="727"/>
      <c r="X97" s="186"/>
      <c r="Y97" s="186"/>
      <c r="Z97" s="728"/>
      <c r="AA97" s="728"/>
      <c r="AB97" s="728"/>
      <c r="AC97" s="32" t="s">
        <v>328</v>
      </c>
      <c r="AD97" s="741" t="s">
        <v>4609</v>
      </c>
      <c r="AE97" s="741"/>
      <c r="AF97" s="758"/>
      <c r="AG97" s="733"/>
      <c r="AH97" s="186" t="s">
        <v>811</v>
      </c>
      <c r="AI97" s="186"/>
      <c r="AJ97" s="22"/>
      <c r="AK97" s="399"/>
      <c r="AL97" s="400" t="s">
        <v>743</v>
      </c>
    </row>
    <row r="98" spans="1:38" ht="17.25" customHeight="1" x14ac:dyDescent="0.15">
      <c r="A98" s="759">
        <v>32</v>
      </c>
      <c r="B98" s="760">
        <v>6183</v>
      </c>
      <c r="C98" s="761" t="s">
        <v>4528</v>
      </c>
      <c r="D98" s="1060"/>
      <c r="E98" s="1061"/>
      <c r="F98" s="1061"/>
      <c r="G98" s="1061"/>
      <c r="H98" s="1061"/>
      <c r="I98" s="1062"/>
      <c r="J98" s="763" t="s">
        <v>4516</v>
      </c>
      <c r="K98" s="763"/>
      <c r="L98" s="763"/>
      <c r="M98" s="763"/>
      <c r="N98" s="763"/>
      <c r="O98" s="763"/>
      <c r="P98" s="763"/>
      <c r="Q98" s="763"/>
      <c r="R98" s="764"/>
      <c r="S98" s="763"/>
      <c r="T98" s="763"/>
      <c r="U98" s="764"/>
      <c r="V98" s="764"/>
      <c r="W98" s="766"/>
      <c r="X98" s="765"/>
      <c r="Y98" s="765"/>
      <c r="Z98" s="767"/>
      <c r="AA98" s="767"/>
      <c r="AB98" s="767"/>
      <c r="AC98" s="764" t="s">
        <v>328</v>
      </c>
      <c r="AD98" s="763" t="s">
        <v>4610</v>
      </c>
      <c r="AE98" s="763"/>
      <c r="AF98" s="766"/>
      <c r="AG98" s="763"/>
      <c r="AH98" s="765" t="s">
        <v>811</v>
      </c>
      <c r="AI98" s="765"/>
      <c r="AJ98" s="768"/>
      <c r="AK98" s="748"/>
      <c r="AL98" s="743"/>
    </row>
    <row r="99" spans="1:38" ht="17.25" customHeight="1" x14ac:dyDescent="0.15">
      <c r="A99" s="71">
        <v>32</v>
      </c>
      <c r="B99" s="12">
        <v>6107</v>
      </c>
      <c r="C99" s="747" t="s">
        <v>4567</v>
      </c>
      <c r="D99" s="737"/>
      <c r="E99" s="738"/>
      <c r="F99" s="738"/>
      <c r="G99" s="738"/>
      <c r="H99" s="738"/>
      <c r="I99" s="739"/>
      <c r="J99" s="741" t="s">
        <v>4551</v>
      </c>
      <c r="K99" s="741"/>
      <c r="L99" s="741"/>
      <c r="M99" s="741"/>
      <c r="N99" s="741"/>
      <c r="O99" s="741"/>
      <c r="P99" s="741"/>
      <c r="Q99" s="741"/>
      <c r="R99" s="746"/>
      <c r="S99" s="741"/>
      <c r="T99" s="741"/>
      <c r="U99" s="32"/>
      <c r="V99" s="32"/>
      <c r="W99" s="727"/>
      <c r="X99" s="186"/>
      <c r="Y99" s="186"/>
      <c r="Z99" s="728"/>
      <c r="AA99" s="728"/>
      <c r="AB99" s="728"/>
      <c r="AC99" s="32" t="s">
        <v>328</v>
      </c>
      <c r="AD99" s="741" t="s">
        <v>4611</v>
      </c>
      <c r="AE99" s="741"/>
      <c r="AF99" s="758"/>
      <c r="AG99" s="733"/>
      <c r="AH99" s="186" t="s">
        <v>811</v>
      </c>
      <c r="AI99" s="186"/>
      <c r="AJ99" s="22"/>
      <c r="AK99" s="399"/>
      <c r="AL99" s="18"/>
    </row>
    <row r="100" spans="1:38" ht="17.25" customHeight="1" x14ac:dyDescent="0.15">
      <c r="A100" s="759">
        <v>32</v>
      </c>
      <c r="B100" s="760">
        <v>6184</v>
      </c>
      <c r="C100" s="761" t="s">
        <v>4529</v>
      </c>
      <c r="D100" s="750"/>
      <c r="E100" s="751"/>
      <c r="F100" s="751"/>
      <c r="G100" s="751"/>
      <c r="H100" s="751"/>
      <c r="I100" s="752"/>
      <c r="J100" s="763" t="s">
        <v>4517</v>
      </c>
      <c r="K100" s="763"/>
      <c r="L100" s="763"/>
      <c r="M100" s="763"/>
      <c r="N100" s="763"/>
      <c r="O100" s="763"/>
      <c r="P100" s="763"/>
      <c r="Q100" s="763"/>
      <c r="R100" s="764"/>
      <c r="S100" s="763"/>
      <c r="T100" s="763"/>
      <c r="U100" s="764"/>
      <c r="V100" s="764"/>
      <c r="W100" s="766"/>
      <c r="X100" s="765"/>
      <c r="Y100" s="765"/>
      <c r="Z100" s="767"/>
      <c r="AA100" s="767"/>
      <c r="AB100" s="767"/>
      <c r="AC100" s="764" t="s">
        <v>328</v>
      </c>
      <c r="AD100" s="763" t="s">
        <v>4612</v>
      </c>
      <c r="AE100" s="763"/>
      <c r="AF100" s="766"/>
      <c r="AG100" s="763"/>
      <c r="AH100" s="765" t="s">
        <v>811</v>
      </c>
      <c r="AI100" s="765"/>
      <c r="AJ100" s="768"/>
      <c r="AK100" s="748"/>
      <c r="AL100" s="743"/>
    </row>
    <row r="101" spans="1:38" ht="17.25" customHeight="1" x14ac:dyDescent="0.15">
      <c r="A101" s="71">
        <v>32</v>
      </c>
      <c r="B101" s="12">
        <v>6104</v>
      </c>
      <c r="C101" s="117" t="s">
        <v>64</v>
      </c>
      <c r="D101" s="23"/>
      <c r="E101" s="9"/>
      <c r="F101" s="9"/>
      <c r="G101" s="9"/>
      <c r="H101" s="9"/>
      <c r="I101" s="19"/>
      <c r="J101" s="741" t="s">
        <v>4552</v>
      </c>
      <c r="K101" s="741"/>
      <c r="L101" s="741"/>
      <c r="M101" s="741"/>
      <c r="N101" s="741"/>
      <c r="O101" s="741"/>
      <c r="P101" s="741"/>
      <c r="Q101" s="741"/>
      <c r="R101" s="746"/>
      <c r="S101" s="741"/>
      <c r="T101" s="741"/>
      <c r="U101" s="32"/>
      <c r="V101" s="32"/>
      <c r="W101" s="727"/>
      <c r="X101" s="186"/>
      <c r="Y101" s="186"/>
      <c r="Z101" s="728"/>
      <c r="AA101" s="728"/>
      <c r="AB101" s="728"/>
      <c r="AC101" s="32" t="s">
        <v>328</v>
      </c>
      <c r="AD101" s="741" t="s">
        <v>4613</v>
      </c>
      <c r="AE101" s="741"/>
      <c r="AF101" s="758"/>
      <c r="AG101" s="733"/>
      <c r="AH101" s="186" t="s">
        <v>811</v>
      </c>
      <c r="AI101" s="186"/>
      <c r="AJ101" s="22"/>
      <c r="AK101" s="399"/>
      <c r="AL101" s="18"/>
    </row>
    <row r="102" spans="1:38" ht="17.25" customHeight="1" x14ac:dyDescent="0.15">
      <c r="A102" s="12">
        <v>32</v>
      </c>
      <c r="B102" s="13">
        <v>6380</v>
      </c>
      <c r="C102" s="117" t="s">
        <v>2052</v>
      </c>
      <c r="D102" s="25"/>
      <c r="E102" s="20"/>
      <c r="F102" s="397"/>
      <c r="G102" s="397"/>
      <c r="H102" s="397"/>
      <c r="I102" s="493"/>
      <c r="J102" s="741" t="s">
        <v>4553</v>
      </c>
      <c r="K102" s="741"/>
      <c r="L102" s="741"/>
      <c r="M102" s="741"/>
      <c r="N102" s="741"/>
      <c r="O102" s="741"/>
      <c r="P102" s="741"/>
      <c r="Q102" s="741"/>
      <c r="R102" s="745"/>
      <c r="S102" s="741"/>
      <c r="T102" s="741"/>
      <c r="U102" s="186"/>
      <c r="V102" s="202"/>
      <c r="W102" s="727"/>
      <c r="X102" s="202"/>
      <c r="Y102" s="32"/>
      <c r="Z102" s="186"/>
      <c r="AA102" s="186"/>
      <c r="AB102" s="186"/>
      <c r="AC102" s="32" t="s">
        <v>328</v>
      </c>
      <c r="AD102" s="741" t="s">
        <v>4614</v>
      </c>
      <c r="AE102" s="741"/>
      <c r="AF102" s="758"/>
      <c r="AG102" s="733"/>
      <c r="AH102" s="186" t="s">
        <v>811</v>
      </c>
      <c r="AI102" s="186"/>
      <c r="AJ102" s="22"/>
      <c r="AK102" s="401"/>
      <c r="AL102" s="494"/>
    </row>
    <row r="103" spans="1:38" ht="17.25" customHeight="1" x14ac:dyDescent="0.15">
      <c r="A103" s="609"/>
      <c r="B103" s="609"/>
      <c r="C103" s="609"/>
      <c r="D103" s="609"/>
      <c r="E103" s="609"/>
      <c r="F103" s="609"/>
      <c r="G103" s="609"/>
      <c r="H103" s="609"/>
      <c r="I103" s="609"/>
      <c r="J103" s="609"/>
      <c r="K103" s="609"/>
      <c r="L103" s="609"/>
      <c r="M103" s="609"/>
      <c r="N103" s="609"/>
      <c r="O103" s="609"/>
      <c r="P103" s="609"/>
      <c r="Q103" s="609"/>
      <c r="R103" s="609"/>
      <c r="S103" s="609"/>
      <c r="T103" s="609"/>
      <c r="U103" s="609"/>
      <c r="V103" s="609"/>
      <c r="W103" s="609"/>
      <c r="X103" s="609"/>
      <c r="Y103" s="609"/>
      <c r="Z103" s="609"/>
      <c r="AA103" s="609"/>
      <c r="AB103" s="609"/>
      <c r="AC103" s="609"/>
      <c r="AD103" s="609"/>
      <c r="AE103" s="609"/>
      <c r="AF103" s="609"/>
      <c r="AG103" s="609"/>
      <c r="AH103" s="609"/>
      <c r="AI103" s="609"/>
      <c r="AJ103" s="609"/>
      <c r="AK103" s="609"/>
      <c r="AL103" s="609"/>
    </row>
    <row r="104" spans="1:38" ht="17.25" x14ac:dyDescent="0.2">
      <c r="A104" s="609"/>
      <c r="B104" s="372" t="s">
        <v>2053</v>
      </c>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L104" s="609"/>
    </row>
    <row r="105" spans="1:38" ht="13.5" customHeight="1" x14ac:dyDescent="0.2">
      <c r="A105" s="609"/>
      <c r="B105" s="372"/>
      <c r="C105" s="609"/>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609"/>
    </row>
    <row r="106" spans="1:38" ht="17.25" customHeight="1" x14ac:dyDescent="0.15">
      <c r="A106" s="2" t="s">
        <v>202</v>
      </c>
      <c r="B106" s="201"/>
      <c r="C106" s="3" t="s">
        <v>203</v>
      </c>
      <c r="D106" s="210"/>
      <c r="E106" s="607"/>
      <c r="F106" s="607"/>
      <c r="G106" s="607"/>
      <c r="H106" s="607"/>
      <c r="I106" s="607"/>
      <c r="J106" s="607"/>
      <c r="K106" s="607"/>
      <c r="L106" s="607"/>
      <c r="M106" s="607"/>
      <c r="N106" s="607"/>
      <c r="O106" s="607"/>
      <c r="P106" s="607"/>
      <c r="Q106" s="4" t="s">
        <v>204</v>
      </c>
      <c r="R106" s="607"/>
      <c r="S106" s="607"/>
      <c r="T106" s="607"/>
      <c r="U106" s="607"/>
      <c r="V106" s="607"/>
      <c r="W106" s="607"/>
      <c r="X106" s="607"/>
      <c r="Y106" s="607"/>
      <c r="Z106" s="607"/>
      <c r="AA106" s="607"/>
      <c r="AB106" s="607"/>
      <c r="AC106" s="607"/>
      <c r="AD106" s="607"/>
      <c r="AE106" s="607"/>
      <c r="AF106" s="607"/>
      <c r="AG106" s="607"/>
      <c r="AH106" s="607"/>
      <c r="AI106" s="607"/>
      <c r="AJ106" s="608"/>
      <c r="AK106" s="59" t="s">
        <v>2054</v>
      </c>
      <c r="AL106" s="59" t="s">
        <v>2055</v>
      </c>
    </row>
    <row r="107" spans="1:38" ht="17.25" customHeight="1" x14ac:dyDescent="0.15">
      <c r="A107" s="6" t="s">
        <v>205</v>
      </c>
      <c r="B107" s="7" t="s">
        <v>206</v>
      </c>
      <c r="C107" s="714"/>
      <c r="D107" s="712"/>
      <c r="E107" s="713"/>
      <c r="F107" s="713"/>
      <c r="G107" s="713"/>
      <c r="H107" s="713"/>
      <c r="I107" s="713"/>
      <c r="J107" s="713"/>
      <c r="K107" s="713"/>
      <c r="L107" s="713"/>
      <c r="M107" s="713"/>
      <c r="N107" s="713"/>
      <c r="O107" s="713"/>
      <c r="P107" s="713"/>
      <c r="Q107" s="713"/>
      <c r="R107" s="713"/>
      <c r="S107" s="713"/>
      <c r="T107" s="713"/>
      <c r="U107" s="713"/>
      <c r="V107" s="713"/>
      <c r="W107" s="713"/>
      <c r="X107" s="713"/>
      <c r="Y107" s="713"/>
      <c r="Z107" s="713"/>
      <c r="AA107" s="713"/>
      <c r="AB107" s="713"/>
      <c r="AC107" s="713"/>
      <c r="AD107" s="713"/>
      <c r="AE107" s="713"/>
      <c r="AF107" s="713"/>
      <c r="AG107" s="713"/>
      <c r="AH107" s="713"/>
      <c r="AI107" s="713"/>
      <c r="AJ107" s="714"/>
      <c r="AK107" s="60" t="s">
        <v>390</v>
      </c>
      <c r="AL107" s="60" t="s">
        <v>391</v>
      </c>
    </row>
    <row r="108" spans="1:38" ht="17.25" customHeight="1" x14ac:dyDescent="0.15">
      <c r="A108" s="71">
        <v>32</v>
      </c>
      <c r="B108" s="13">
        <v>8001</v>
      </c>
      <c r="C108" s="72" t="s">
        <v>1</v>
      </c>
      <c r="D108" s="833" t="s">
        <v>2056</v>
      </c>
      <c r="E108" s="834"/>
      <c r="F108" s="835"/>
      <c r="G108" s="833" t="s">
        <v>2057</v>
      </c>
      <c r="H108" s="834"/>
      <c r="I108" s="834"/>
      <c r="J108" s="835"/>
      <c r="K108" s="34" t="s">
        <v>2058</v>
      </c>
      <c r="L108" s="17"/>
      <c r="M108" s="17"/>
      <c r="N108" s="17"/>
      <c r="O108" s="15"/>
      <c r="P108" s="185"/>
      <c r="Q108" s="186"/>
      <c r="R108" s="186"/>
      <c r="S108" s="32"/>
      <c r="T108" s="32"/>
      <c r="U108" s="566"/>
      <c r="V108" s="566"/>
      <c r="W108" s="566"/>
      <c r="X108" s="572"/>
      <c r="Y108" s="1047"/>
      <c r="Z108" s="1047"/>
      <c r="AA108" s="605"/>
      <c r="AB108" s="605"/>
      <c r="AC108" s="605"/>
      <c r="AD108" s="605"/>
      <c r="AE108" s="202"/>
      <c r="AF108" s="22"/>
      <c r="AG108" s="16"/>
      <c r="AH108" s="17"/>
      <c r="AI108" s="17"/>
      <c r="AJ108" s="15"/>
      <c r="AK108" s="401">
        <f>ROUND(L109*AI114,0)</f>
        <v>536</v>
      </c>
      <c r="AL108" s="400" t="s">
        <v>466</v>
      </c>
    </row>
    <row r="109" spans="1:38" ht="17.25" customHeight="1" x14ac:dyDescent="0.15">
      <c r="A109" s="71">
        <v>32</v>
      </c>
      <c r="B109" s="13">
        <v>8003</v>
      </c>
      <c r="C109" s="72" t="s">
        <v>2</v>
      </c>
      <c r="D109" s="836"/>
      <c r="E109" s="837"/>
      <c r="F109" s="838"/>
      <c r="G109" s="836"/>
      <c r="H109" s="837"/>
      <c r="I109" s="837"/>
      <c r="J109" s="838"/>
      <c r="K109" s="35"/>
      <c r="L109" s="1044">
        <f>$L$9</f>
        <v>765</v>
      </c>
      <c r="M109" s="1044"/>
      <c r="N109" s="20" t="s">
        <v>391</v>
      </c>
      <c r="O109" s="21"/>
      <c r="P109" s="852" t="s">
        <v>458</v>
      </c>
      <c r="Q109" s="853"/>
      <c r="R109" s="853"/>
      <c r="S109" s="853"/>
      <c r="T109" s="853"/>
      <c r="U109" s="853"/>
      <c r="V109" s="853"/>
      <c r="W109" s="853"/>
      <c r="X109" s="853"/>
      <c r="Y109" s="853"/>
      <c r="Z109" s="853"/>
      <c r="AA109" s="853"/>
      <c r="AB109" s="853"/>
      <c r="AC109" s="605"/>
      <c r="AD109" s="572" t="s">
        <v>2059</v>
      </c>
      <c r="AE109" s="1055">
        <f>$AG$9</f>
        <v>0.97</v>
      </c>
      <c r="AF109" s="1056"/>
      <c r="AG109" s="1060" t="s">
        <v>349</v>
      </c>
      <c r="AH109" s="1064"/>
      <c r="AI109" s="1064"/>
      <c r="AJ109" s="1065"/>
      <c r="AK109" s="401">
        <f>ROUND(ROUND(L109*AE109,0)*AI114,0)</f>
        <v>519</v>
      </c>
      <c r="AL109" s="18"/>
    </row>
    <row r="110" spans="1:38" ht="17.25" customHeight="1" x14ac:dyDescent="0.15">
      <c r="A110" s="71">
        <v>32</v>
      </c>
      <c r="B110" s="13">
        <v>8011</v>
      </c>
      <c r="C110" s="72" t="s">
        <v>3</v>
      </c>
      <c r="D110" s="836"/>
      <c r="E110" s="837"/>
      <c r="F110" s="838"/>
      <c r="G110" s="836"/>
      <c r="H110" s="837"/>
      <c r="I110" s="837"/>
      <c r="J110" s="838"/>
      <c r="K110" s="34" t="s">
        <v>2060</v>
      </c>
      <c r="L110" s="99"/>
      <c r="M110" s="99"/>
      <c r="N110" s="17"/>
      <c r="O110" s="15"/>
      <c r="P110" s="185"/>
      <c r="Q110" s="186"/>
      <c r="R110" s="186"/>
      <c r="S110" s="32"/>
      <c r="T110" s="32"/>
      <c r="U110" s="566"/>
      <c r="V110" s="605"/>
      <c r="W110" s="605"/>
      <c r="X110" s="572"/>
      <c r="Y110" s="1047"/>
      <c r="Z110" s="1047"/>
      <c r="AA110" s="605"/>
      <c r="AB110" s="605"/>
      <c r="AC110" s="108"/>
      <c r="AD110" s="215"/>
      <c r="AE110" s="215"/>
      <c r="AF110" s="216"/>
      <c r="AG110" s="1066"/>
      <c r="AH110" s="1064"/>
      <c r="AI110" s="1064"/>
      <c r="AJ110" s="1065"/>
      <c r="AK110" s="401">
        <f>ROUND(L111*AI114,0)</f>
        <v>561</v>
      </c>
      <c r="AL110" s="406"/>
    </row>
    <row r="111" spans="1:38" ht="17.25" customHeight="1" x14ac:dyDescent="0.15">
      <c r="A111" s="71">
        <v>32</v>
      </c>
      <c r="B111" s="13">
        <v>8013</v>
      </c>
      <c r="C111" s="72" t="s">
        <v>4</v>
      </c>
      <c r="D111" s="836"/>
      <c r="E111" s="837"/>
      <c r="F111" s="838"/>
      <c r="G111" s="836"/>
      <c r="H111" s="837"/>
      <c r="I111" s="837"/>
      <c r="J111" s="838"/>
      <c r="K111" s="35"/>
      <c r="L111" s="1044">
        <f>$L$11</f>
        <v>801</v>
      </c>
      <c r="M111" s="1044"/>
      <c r="N111" s="20" t="s">
        <v>391</v>
      </c>
      <c r="O111" s="21"/>
      <c r="P111" s="852" t="s">
        <v>458</v>
      </c>
      <c r="Q111" s="853"/>
      <c r="R111" s="853"/>
      <c r="S111" s="853"/>
      <c r="T111" s="853"/>
      <c r="U111" s="853"/>
      <c r="V111" s="853"/>
      <c r="W111" s="853"/>
      <c r="X111" s="853"/>
      <c r="Y111" s="853"/>
      <c r="Z111" s="853"/>
      <c r="AA111" s="853"/>
      <c r="AB111" s="853"/>
      <c r="AC111" s="605"/>
      <c r="AD111" s="572" t="s">
        <v>2059</v>
      </c>
      <c r="AE111" s="1055">
        <f>$AG$9</f>
        <v>0.97</v>
      </c>
      <c r="AF111" s="1056"/>
      <c r="AG111" s="1066"/>
      <c r="AH111" s="1064"/>
      <c r="AI111" s="1064"/>
      <c r="AJ111" s="1065"/>
      <c r="AK111" s="401">
        <f>ROUND(ROUND(L111*AE111,0)*AI114,0)</f>
        <v>544</v>
      </c>
      <c r="AL111" s="406"/>
    </row>
    <row r="112" spans="1:38" ht="17.25" customHeight="1" x14ac:dyDescent="0.15">
      <c r="A112" s="71">
        <v>32</v>
      </c>
      <c r="B112" s="13">
        <v>8021</v>
      </c>
      <c r="C112" s="72" t="s">
        <v>5</v>
      </c>
      <c r="D112" s="512"/>
      <c r="E112" s="697"/>
      <c r="F112" s="518"/>
      <c r="G112" s="169"/>
      <c r="H112" s="169"/>
      <c r="I112" s="169"/>
      <c r="J112" s="19"/>
      <c r="K112" s="34" t="s">
        <v>2061</v>
      </c>
      <c r="L112" s="99"/>
      <c r="M112" s="99"/>
      <c r="N112" s="17"/>
      <c r="O112" s="15"/>
      <c r="P112" s="185"/>
      <c r="Q112" s="186"/>
      <c r="R112" s="186"/>
      <c r="S112" s="32"/>
      <c r="T112" s="32"/>
      <c r="U112" s="566"/>
      <c r="V112" s="605"/>
      <c r="W112" s="605"/>
      <c r="X112" s="572"/>
      <c r="Y112" s="1047"/>
      <c r="Z112" s="1047"/>
      <c r="AA112" s="605"/>
      <c r="AB112" s="605"/>
      <c r="AC112" s="605"/>
      <c r="AD112" s="605"/>
      <c r="AE112" s="202"/>
      <c r="AF112" s="209"/>
      <c r="AG112" s="1066"/>
      <c r="AH112" s="1064"/>
      <c r="AI112" s="1064"/>
      <c r="AJ112" s="1065"/>
      <c r="AK112" s="401">
        <f>ROUND(L113*AI114,0)</f>
        <v>577</v>
      </c>
      <c r="AL112" s="406"/>
    </row>
    <row r="113" spans="1:38" ht="17.25" customHeight="1" x14ac:dyDescent="0.15">
      <c r="A113" s="71">
        <v>32</v>
      </c>
      <c r="B113" s="13">
        <v>8023</v>
      </c>
      <c r="C113" s="72" t="s">
        <v>6</v>
      </c>
      <c r="D113" s="512"/>
      <c r="E113" s="697"/>
      <c r="F113" s="518"/>
      <c r="G113" s="169"/>
      <c r="H113" s="169"/>
      <c r="I113" s="169"/>
      <c r="J113" s="19"/>
      <c r="K113" s="35"/>
      <c r="L113" s="1044">
        <f>$L$13</f>
        <v>824</v>
      </c>
      <c r="M113" s="1044"/>
      <c r="N113" s="20" t="s">
        <v>391</v>
      </c>
      <c r="O113" s="21"/>
      <c r="P113" s="852" t="s">
        <v>458</v>
      </c>
      <c r="Q113" s="853"/>
      <c r="R113" s="853"/>
      <c r="S113" s="853"/>
      <c r="T113" s="853"/>
      <c r="U113" s="853"/>
      <c r="V113" s="853"/>
      <c r="W113" s="853"/>
      <c r="X113" s="853"/>
      <c r="Y113" s="853"/>
      <c r="Z113" s="853"/>
      <c r="AA113" s="853"/>
      <c r="AB113" s="853"/>
      <c r="AC113" s="605"/>
      <c r="AD113" s="572" t="s">
        <v>2059</v>
      </c>
      <c r="AE113" s="1055">
        <f>$AG$9</f>
        <v>0.97</v>
      </c>
      <c r="AF113" s="1056"/>
      <c r="AG113" s="1066"/>
      <c r="AH113" s="1064"/>
      <c r="AI113" s="1064"/>
      <c r="AJ113" s="1065"/>
      <c r="AK113" s="401">
        <f>ROUND(ROUND(L113*AE113,0)*AI114,0)</f>
        <v>559</v>
      </c>
      <c r="AL113" s="406"/>
    </row>
    <row r="114" spans="1:38" ht="17.25" customHeight="1" x14ac:dyDescent="0.15">
      <c r="A114" s="71">
        <v>32</v>
      </c>
      <c r="B114" s="13">
        <v>8031</v>
      </c>
      <c r="C114" s="72" t="s">
        <v>7</v>
      </c>
      <c r="D114" s="512"/>
      <c r="E114" s="697"/>
      <c r="F114" s="518"/>
      <c r="G114" s="169"/>
      <c r="H114" s="169"/>
      <c r="I114" s="169"/>
      <c r="J114" s="19"/>
      <c r="K114" s="34" t="s">
        <v>2062</v>
      </c>
      <c r="L114" s="99"/>
      <c r="M114" s="99"/>
      <c r="N114" s="17"/>
      <c r="O114" s="15"/>
      <c r="P114" s="185"/>
      <c r="Q114" s="186"/>
      <c r="R114" s="186"/>
      <c r="S114" s="32"/>
      <c r="T114" s="32"/>
      <c r="U114" s="566"/>
      <c r="V114" s="605"/>
      <c r="W114" s="605"/>
      <c r="X114" s="572"/>
      <c r="Y114" s="1047"/>
      <c r="Z114" s="1047"/>
      <c r="AA114" s="605"/>
      <c r="AB114" s="605"/>
      <c r="AC114" s="605"/>
      <c r="AD114" s="605"/>
      <c r="AE114" s="572"/>
      <c r="AF114" s="109"/>
      <c r="AG114" s="182"/>
      <c r="AH114" s="600" t="s">
        <v>2059</v>
      </c>
      <c r="AI114" s="1032">
        <v>0.7</v>
      </c>
      <c r="AJ114" s="1063"/>
      <c r="AK114" s="401">
        <f>ROUND(L115*AI114,0)</f>
        <v>589</v>
      </c>
      <c r="AL114" s="406"/>
    </row>
    <row r="115" spans="1:38" ht="17.25" customHeight="1" x14ac:dyDescent="0.15">
      <c r="A115" s="71">
        <v>32</v>
      </c>
      <c r="B115" s="13">
        <v>8033</v>
      </c>
      <c r="C115" s="72" t="s">
        <v>8</v>
      </c>
      <c r="D115" s="512"/>
      <c r="E115" s="697"/>
      <c r="F115" s="518"/>
      <c r="G115" s="169"/>
      <c r="H115" s="169"/>
      <c r="I115" s="169"/>
      <c r="J115" s="19"/>
      <c r="K115" s="35"/>
      <c r="L115" s="1044">
        <f>$L$15</f>
        <v>841</v>
      </c>
      <c r="M115" s="1044"/>
      <c r="N115" s="20" t="s">
        <v>391</v>
      </c>
      <c r="O115" s="21"/>
      <c r="P115" s="852" t="s">
        <v>458</v>
      </c>
      <c r="Q115" s="853"/>
      <c r="R115" s="853"/>
      <c r="S115" s="853"/>
      <c r="T115" s="853"/>
      <c r="U115" s="853"/>
      <c r="V115" s="853"/>
      <c r="W115" s="853"/>
      <c r="X115" s="853"/>
      <c r="Y115" s="853"/>
      <c r="Z115" s="853"/>
      <c r="AA115" s="853"/>
      <c r="AB115" s="853"/>
      <c r="AC115" s="605"/>
      <c r="AD115" s="572" t="s">
        <v>2059</v>
      </c>
      <c r="AE115" s="1055">
        <f>$AG$9</f>
        <v>0.97</v>
      </c>
      <c r="AF115" s="1056"/>
      <c r="AG115" s="182"/>
      <c r="AH115" s="169"/>
      <c r="AI115" s="169"/>
      <c r="AJ115" s="19"/>
      <c r="AK115" s="401">
        <f>ROUND(ROUND(L115*AE115,0)*AI114,0)</f>
        <v>571</v>
      </c>
      <c r="AL115" s="406"/>
    </row>
    <row r="116" spans="1:38" ht="17.25" customHeight="1" x14ac:dyDescent="0.15">
      <c r="A116" s="71">
        <v>32</v>
      </c>
      <c r="B116" s="13">
        <v>8041</v>
      </c>
      <c r="C116" s="72" t="s">
        <v>9</v>
      </c>
      <c r="D116" s="512"/>
      <c r="E116" s="697"/>
      <c r="F116" s="518"/>
      <c r="G116" s="169"/>
      <c r="H116" s="169"/>
      <c r="I116" s="169"/>
      <c r="J116" s="19"/>
      <c r="K116" s="34" t="s">
        <v>2063</v>
      </c>
      <c r="L116" s="99"/>
      <c r="M116" s="99"/>
      <c r="N116" s="17"/>
      <c r="O116" s="15"/>
      <c r="P116" s="185"/>
      <c r="Q116" s="186"/>
      <c r="R116" s="186"/>
      <c r="S116" s="32"/>
      <c r="T116" s="32"/>
      <c r="U116" s="566"/>
      <c r="V116" s="605"/>
      <c r="W116" s="605"/>
      <c r="X116" s="572"/>
      <c r="Y116" s="1047"/>
      <c r="Z116" s="1047"/>
      <c r="AA116" s="605"/>
      <c r="AB116" s="605"/>
      <c r="AC116" s="605"/>
      <c r="AD116" s="605"/>
      <c r="AE116" s="31"/>
      <c r="AF116" s="296"/>
      <c r="AG116" s="110"/>
      <c r="AH116" s="169"/>
      <c r="AI116" s="169"/>
      <c r="AJ116" s="19"/>
      <c r="AK116" s="401">
        <f>ROUND(L117*AI114,0)</f>
        <v>601</v>
      </c>
      <c r="AL116" s="406"/>
    </row>
    <row r="117" spans="1:38" ht="17.25" customHeight="1" x14ac:dyDescent="0.15">
      <c r="A117" s="12">
        <v>32</v>
      </c>
      <c r="B117" s="13">
        <v>8043</v>
      </c>
      <c r="C117" s="72" t="s">
        <v>10</v>
      </c>
      <c r="D117" s="512"/>
      <c r="E117" s="697"/>
      <c r="F117" s="518"/>
      <c r="G117" s="20"/>
      <c r="H117" s="20"/>
      <c r="I117" s="20"/>
      <c r="J117" s="21"/>
      <c r="K117" s="35"/>
      <c r="L117" s="1044">
        <f>$L$17</f>
        <v>859</v>
      </c>
      <c r="M117" s="1044"/>
      <c r="N117" s="20" t="s">
        <v>391</v>
      </c>
      <c r="O117" s="21"/>
      <c r="P117" s="852" t="s">
        <v>458</v>
      </c>
      <c r="Q117" s="853"/>
      <c r="R117" s="853"/>
      <c r="S117" s="853"/>
      <c r="T117" s="853"/>
      <c r="U117" s="853"/>
      <c r="V117" s="853"/>
      <c r="W117" s="853"/>
      <c r="X117" s="853"/>
      <c r="Y117" s="853"/>
      <c r="Z117" s="853"/>
      <c r="AA117" s="853"/>
      <c r="AB117" s="853"/>
      <c r="AC117" s="605"/>
      <c r="AD117" s="572" t="s">
        <v>2059</v>
      </c>
      <c r="AE117" s="831">
        <f>$AG$9</f>
        <v>0.97</v>
      </c>
      <c r="AF117" s="1067"/>
      <c r="AG117" s="182"/>
      <c r="AH117" s="169"/>
      <c r="AI117" s="169"/>
      <c r="AJ117" s="19"/>
      <c r="AK117" s="401">
        <f>ROUND(ROUND(L117*AE117,0)*AI114,0)</f>
        <v>583</v>
      </c>
      <c r="AL117" s="406"/>
    </row>
    <row r="118" spans="1:38" ht="17.25" customHeight="1" x14ac:dyDescent="0.15">
      <c r="A118" s="71">
        <v>32</v>
      </c>
      <c r="B118" s="13">
        <v>8101</v>
      </c>
      <c r="C118" s="72" t="s">
        <v>2064</v>
      </c>
      <c r="D118" s="512"/>
      <c r="E118" s="697"/>
      <c r="F118" s="518"/>
      <c r="G118" s="833" t="s">
        <v>2002</v>
      </c>
      <c r="H118" s="834"/>
      <c r="I118" s="834"/>
      <c r="J118" s="835"/>
      <c r="K118" s="34" t="s">
        <v>1993</v>
      </c>
      <c r="L118" s="17"/>
      <c r="M118" s="17"/>
      <c r="N118" s="17"/>
      <c r="O118" s="15"/>
      <c r="P118" s="185"/>
      <c r="Q118" s="186"/>
      <c r="R118" s="186"/>
      <c r="S118" s="32"/>
      <c r="T118" s="32"/>
      <c r="U118" s="566"/>
      <c r="V118" s="566"/>
      <c r="W118" s="566"/>
      <c r="X118" s="572"/>
      <c r="Y118" s="1047"/>
      <c r="Z118" s="1047"/>
      <c r="AA118" s="605"/>
      <c r="AB118" s="605"/>
      <c r="AC118" s="605"/>
      <c r="AD118" s="605"/>
      <c r="AE118" s="202"/>
      <c r="AF118" s="22"/>
      <c r="AG118" s="23"/>
      <c r="AH118" s="169"/>
      <c r="AI118" s="169"/>
      <c r="AJ118" s="19"/>
      <c r="AK118" s="401">
        <f>ROUND(L119*AI114,0)</f>
        <v>527</v>
      </c>
      <c r="AL118" s="18"/>
    </row>
    <row r="119" spans="1:38" ht="17.25" customHeight="1" x14ac:dyDescent="0.15">
      <c r="A119" s="71">
        <v>32</v>
      </c>
      <c r="B119" s="13">
        <v>8103</v>
      </c>
      <c r="C119" s="72" t="s">
        <v>2065</v>
      </c>
      <c r="D119" s="512"/>
      <c r="E119" s="697"/>
      <c r="F119" s="518"/>
      <c r="G119" s="836"/>
      <c r="H119" s="837"/>
      <c r="I119" s="837"/>
      <c r="J119" s="838"/>
      <c r="K119" s="35"/>
      <c r="L119" s="1044">
        <f>$L$19</f>
        <v>753</v>
      </c>
      <c r="M119" s="1044"/>
      <c r="N119" s="20" t="s">
        <v>391</v>
      </c>
      <c r="O119" s="21"/>
      <c r="P119" s="852" t="s">
        <v>458</v>
      </c>
      <c r="Q119" s="853"/>
      <c r="R119" s="853"/>
      <c r="S119" s="853"/>
      <c r="T119" s="853"/>
      <c r="U119" s="853"/>
      <c r="V119" s="853"/>
      <c r="W119" s="853"/>
      <c r="X119" s="853"/>
      <c r="Y119" s="853"/>
      <c r="Z119" s="853"/>
      <c r="AA119" s="853"/>
      <c r="AB119" s="853"/>
      <c r="AC119" s="605"/>
      <c r="AD119" s="572" t="s">
        <v>2059</v>
      </c>
      <c r="AE119" s="1055">
        <f>$AG$9</f>
        <v>0.97</v>
      </c>
      <c r="AF119" s="1056"/>
      <c r="AG119" s="1060"/>
      <c r="AH119" s="1064"/>
      <c r="AI119" s="1064"/>
      <c r="AJ119" s="1065"/>
      <c r="AK119" s="401">
        <f>ROUND(ROUND(L119*AE119,0)*AI114,0)</f>
        <v>511</v>
      </c>
      <c r="AL119" s="18"/>
    </row>
    <row r="120" spans="1:38" ht="17.25" customHeight="1" x14ac:dyDescent="0.15">
      <c r="A120" s="71">
        <v>32</v>
      </c>
      <c r="B120" s="13">
        <v>8111</v>
      </c>
      <c r="C120" s="72" t="s">
        <v>11</v>
      </c>
      <c r="D120" s="512"/>
      <c r="E120" s="697"/>
      <c r="F120" s="518"/>
      <c r="G120" s="836"/>
      <c r="H120" s="837"/>
      <c r="I120" s="837"/>
      <c r="J120" s="838"/>
      <c r="K120" s="34" t="s">
        <v>1997</v>
      </c>
      <c r="L120" s="99"/>
      <c r="M120" s="99"/>
      <c r="N120" s="17"/>
      <c r="O120" s="15"/>
      <c r="P120" s="185"/>
      <c r="Q120" s="186"/>
      <c r="R120" s="186"/>
      <c r="S120" s="32"/>
      <c r="T120" s="32"/>
      <c r="U120" s="566"/>
      <c r="V120" s="605"/>
      <c r="W120" s="605"/>
      <c r="X120" s="572"/>
      <c r="Y120" s="1047"/>
      <c r="Z120" s="1047"/>
      <c r="AA120" s="605"/>
      <c r="AB120" s="605"/>
      <c r="AC120" s="108"/>
      <c r="AD120" s="215"/>
      <c r="AE120" s="215"/>
      <c r="AF120" s="216"/>
      <c r="AG120" s="1066"/>
      <c r="AH120" s="1064"/>
      <c r="AI120" s="1064"/>
      <c r="AJ120" s="1065"/>
      <c r="AK120" s="401">
        <f>ROUND(L121*AI114,0)</f>
        <v>552</v>
      </c>
      <c r="AL120" s="406"/>
    </row>
    <row r="121" spans="1:38" ht="17.25" customHeight="1" x14ac:dyDescent="0.15">
      <c r="A121" s="71">
        <v>32</v>
      </c>
      <c r="B121" s="13">
        <v>8113</v>
      </c>
      <c r="C121" s="72" t="s">
        <v>12</v>
      </c>
      <c r="D121" s="512"/>
      <c r="E121" s="697"/>
      <c r="F121" s="518"/>
      <c r="G121" s="836"/>
      <c r="H121" s="837"/>
      <c r="I121" s="837"/>
      <c r="J121" s="838"/>
      <c r="K121" s="35"/>
      <c r="L121" s="1044">
        <f>$L$21</f>
        <v>788</v>
      </c>
      <c r="M121" s="1044"/>
      <c r="N121" s="20" t="s">
        <v>391</v>
      </c>
      <c r="O121" s="21"/>
      <c r="P121" s="852" t="s">
        <v>458</v>
      </c>
      <c r="Q121" s="853"/>
      <c r="R121" s="853"/>
      <c r="S121" s="853"/>
      <c r="T121" s="853"/>
      <c r="U121" s="853"/>
      <c r="V121" s="853"/>
      <c r="W121" s="853"/>
      <c r="X121" s="853"/>
      <c r="Y121" s="853"/>
      <c r="Z121" s="853"/>
      <c r="AA121" s="853"/>
      <c r="AB121" s="853"/>
      <c r="AC121" s="605"/>
      <c r="AD121" s="572" t="s">
        <v>1995</v>
      </c>
      <c r="AE121" s="1055">
        <f>$AG$9</f>
        <v>0.97</v>
      </c>
      <c r="AF121" s="1056"/>
      <c r="AG121" s="1066"/>
      <c r="AH121" s="1064"/>
      <c r="AI121" s="1064"/>
      <c r="AJ121" s="1065"/>
      <c r="AK121" s="401">
        <f>ROUND(ROUND(L121*AE121,0)*AI114,0)</f>
        <v>535</v>
      </c>
      <c r="AL121" s="406"/>
    </row>
    <row r="122" spans="1:38" ht="17.25" customHeight="1" x14ac:dyDescent="0.15">
      <c r="A122" s="71">
        <v>32</v>
      </c>
      <c r="B122" s="13">
        <v>8121</v>
      </c>
      <c r="C122" s="72" t="s">
        <v>13</v>
      </c>
      <c r="D122" s="512"/>
      <c r="E122" s="697"/>
      <c r="F122" s="518"/>
      <c r="G122" s="169"/>
      <c r="H122" s="169"/>
      <c r="I122" s="169"/>
      <c r="J122" s="19"/>
      <c r="K122" s="34" t="s">
        <v>1998</v>
      </c>
      <c r="L122" s="99"/>
      <c r="M122" s="99"/>
      <c r="N122" s="17"/>
      <c r="O122" s="15"/>
      <c r="P122" s="185"/>
      <c r="Q122" s="186"/>
      <c r="R122" s="186"/>
      <c r="S122" s="32"/>
      <c r="T122" s="32"/>
      <c r="U122" s="566"/>
      <c r="V122" s="605"/>
      <c r="W122" s="605"/>
      <c r="X122" s="572"/>
      <c r="Y122" s="1047"/>
      <c r="Z122" s="1047"/>
      <c r="AA122" s="605"/>
      <c r="AB122" s="605"/>
      <c r="AC122" s="605"/>
      <c r="AD122" s="605"/>
      <c r="AE122" s="202"/>
      <c r="AF122" s="209"/>
      <c r="AG122" s="1066"/>
      <c r="AH122" s="1064"/>
      <c r="AI122" s="1064"/>
      <c r="AJ122" s="1065"/>
      <c r="AK122" s="401">
        <f>ROUND(L123*AI114,0)</f>
        <v>568</v>
      </c>
      <c r="AL122" s="406"/>
    </row>
    <row r="123" spans="1:38" ht="17.25" customHeight="1" x14ac:dyDescent="0.15">
      <c r="A123" s="71">
        <v>32</v>
      </c>
      <c r="B123" s="13">
        <v>8123</v>
      </c>
      <c r="C123" s="72" t="s">
        <v>14</v>
      </c>
      <c r="D123" s="512"/>
      <c r="E123" s="697"/>
      <c r="F123" s="518"/>
      <c r="G123" s="169"/>
      <c r="H123" s="169"/>
      <c r="I123" s="169"/>
      <c r="J123" s="19"/>
      <c r="K123" s="35"/>
      <c r="L123" s="1044">
        <f>$L$23</f>
        <v>812</v>
      </c>
      <c r="M123" s="1044"/>
      <c r="N123" s="20" t="s">
        <v>391</v>
      </c>
      <c r="O123" s="21"/>
      <c r="P123" s="852" t="s">
        <v>458</v>
      </c>
      <c r="Q123" s="853"/>
      <c r="R123" s="853"/>
      <c r="S123" s="853"/>
      <c r="T123" s="853"/>
      <c r="U123" s="853"/>
      <c r="V123" s="853"/>
      <c r="W123" s="853"/>
      <c r="X123" s="853"/>
      <c r="Y123" s="853"/>
      <c r="Z123" s="853"/>
      <c r="AA123" s="853"/>
      <c r="AB123" s="853"/>
      <c r="AC123" s="605"/>
      <c r="AD123" s="572" t="s">
        <v>1995</v>
      </c>
      <c r="AE123" s="1055">
        <f>$AG$9</f>
        <v>0.97</v>
      </c>
      <c r="AF123" s="1056"/>
      <c r="AG123" s="1066"/>
      <c r="AH123" s="1064"/>
      <c r="AI123" s="1064"/>
      <c r="AJ123" s="1065"/>
      <c r="AK123" s="401">
        <f>ROUND(ROUND(L123*AE123,0)*AI114,0)</f>
        <v>552</v>
      </c>
      <c r="AL123" s="406"/>
    </row>
    <row r="124" spans="1:38" ht="17.25" customHeight="1" x14ac:dyDescent="0.15">
      <c r="A124" s="71">
        <v>32</v>
      </c>
      <c r="B124" s="13">
        <v>8131</v>
      </c>
      <c r="C124" s="72" t="s">
        <v>15</v>
      </c>
      <c r="D124" s="512"/>
      <c r="E124" s="697"/>
      <c r="F124" s="518"/>
      <c r="G124" s="169"/>
      <c r="H124" s="169"/>
      <c r="I124" s="169"/>
      <c r="J124" s="19"/>
      <c r="K124" s="34" t="s">
        <v>1999</v>
      </c>
      <c r="L124" s="99"/>
      <c r="M124" s="99"/>
      <c r="N124" s="17"/>
      <c r="O124" s="15"/>
      <c r="P124" s="185"/>
      <c r="Q124" s="186"/>
      <c r="R124" s="186"/>
      <c r="S124" s="32"/>
      <c r="T124" s="32"/>
      <c r="U124" s="566"/>
      <c r="V124" s="605"/>
      <c r="W124" s="605"/>
      <c r="X124" s="572"/>
      <c r="Y124" s="1047"/>
      <c r="Z124" s="1047"/>
      <c r="AA124" s="605"/>
      <c r="AB124" s="605"/>
      <c r="AC124" s="605"/>
      <c r="AD124" s="605"/>
      <c r="AE124" s="572"/>
      <c r="AF124" s="109"/>
      <c r="AG124" s="182"/>
      <c r="AH124" s="600"/>
      <c r="AI124" s="1032"/>
      <c r="AJ124" s="1063"/>
      <c r="AK124" s="401">
        <f>ROUND(L125*AI114,0)</f>
        <v>580</v>
      </c>
      <c r="AL124" s="406"/>
    </row>
    <row r="125" spans="1:38" ht="17.25" customHeight="1" x14ac:dyDescent="0.15">
      <c r="A125" s="71">
        <v>32</v>
      </c>
      <c r="B125" s="13">
        <v>8133</v>
      </c>
      <c r="C125" s="72" t="s">
        <v>16</v>
      </c>
      <c r="D125" s="512"/>
      <c r="E125" s="697"/>
      <c r="F125" s="518"/>
      <c r="G125" s="169"/>
      <c r="H125" s="169"/>
      <c r="I125" s="169"/>
      <c r="J125" s="19"/>
      <c r="K125" s="35"/>
      <c r="L125" s="1044">
        <f>$L$25</f>
        <v>828</v>
      </c>
      <c r="M125" s="1044"/>
      <c r="N125" s="20" t="s">
        <v>391</v>
      </c>
      <c r="O125" s="21"/>
      <c r="P125" s="852" t="s">
        <v>458</v>
      </c>
      <c r="Q125" s="853"/>
      <c r="R125" s="853"/>
      <c r="S125" s="853"/>
      <c r="T125" s="853"/>
      <c r="U125" s="853"/>
      <c r="V125" s="853"/>
      <c r="W125" s="853"/>
      <c r="X125" s="853"/>
      <c r="Y125" s="853"/>
      <c r="Z125" s="853"/>
      <c r="AA125" s="853"/>
      <c r="AB125" s="853"/>
      <c r="AC125" s="605"/>
      <c r="AD125" s="572" t="s">
        <v>1995</v>
      </c>
      <c r="AE125" s="1055">
        <f>$AG$9</f>
        <v>0.97</v>
      </c>
      <c r="AF125" s="1056"/>
      <c r="AG125" s="182"/>
      <c r="AH125" s="169"/>
      <c r="AI125" s="169"/>
      <c r="AJ125" s="19"/>
      <c r="AK125" s="401">
        <f>ROUND(ROUND(L125*AE125,0)*AI114,0)</f>
        <v>562</v>
      </c>
      <c r="AL125" s="406"/>
    </row>
    <row r="126" spans="1:38" ht="17.25" customHeight="1" x14ac:dyDescent="0.15">
      <c r="A126" s="71">
        <v>32</v>
      </c>
      <c r="B126" s="13">
        <v>8141</v>
      </c>
      <c r="C126" s="72" t="s">
        <v>17</v>
      </c>
      <c r="D126" s="512"/>
      <c r="E126" s="697"/>
      <c r="F126" s="518"/>
      <c r="G126" s="169"/>
      <c r="H126" s="169"/>
      <c r="I126" s="169"/>
      <c r="J126" s="19"/>
      <c r="K126" s="34" t="s">
        <v>2000</v>
      </c>
      <c r="L126" s="99"/>
      <c r="M126" s="99"/>
      <c r="N126" s="17"/>
      <c r="O126" s="15"/>
      <c r="P126" s="185"/>
      <c r="Q126" s="186"/>
      <c r="R126" s="186"/>
      <c r="S126" s="32"/>
      <c r="T126" s="32"/>
      <c r="U126" s="566"/>
      <c r="V126" s="605"/>
      <c r="W126" s="605"/>
      <c r="X126" s="572"/>
      <c r="Y126" s="1047"/>
      <c r="Z126" s="1047"/>
      <c r="AA126" s="605"/>
      <c r="AB126" s="605"/>
      <c r="AC126" s="605"/>
      <c r="AD126" s="605"/>
      <c r="AE126" s="31"/>
      <c r="AF126" s="296"/>
      <c r="AG126" s="110"/>
      <c r="AH126" s="169"/>
      <c r="AI126" s="169"/>
      <c r="AJ126" s="19"/>
      <c r="AK126" s="401">
        <f>ROUND(L127*AI114,0)</f>
        <v>592</v>
      </c>
      <c r="AL126" s="406"/>
    </row>
    <row r="127" spans="1:38" ht="17.25" customHeight="1" x14ac:dyDescent="0.15">
      <c r="A127" s="12">
        <v>32</v>
      </c>
      <c r="B127" s="13">
        <v>8143</v>
      </c>
      <c r="C127" s="72" t="s">
        <v>18</v>
      </c>
      <c r="D127" s="187"/>
      <c r="E127" s="188"/>
      <c r="F127" s="42"/>
      <c r="G127" s="20"/>
      <c r="H127" s="20"/>
      <c r="I127" s="20"/>
      <c r="J127" s="21"/>
      <c r="K127" s="35"/>
      <c r="L127" s="1044">
        <f>$L$27</f>
        <v>845</v>
      </c>
      <c r="M127" s="1044"/>
      <c r="N127" s="20" t="s">
        <v>391</v>
      </c>
      <c r="O127" s="21"/>
      <c r="P127" s="852" t="s">
        <v>458</v>
      </c>
      <c r="Q127" s="853"/>
      <c r="R127" s="853"/>
      <c r="S127" s="853"/>
      <c r="T127" s="853"/>
      <c r="U127" s="853"/>
      <c r="V127" s="853"/>
      <c r="W127" s="853"/>
      <c r="X127" s="853"/>
      <c r="Y127" s="853"/>
      <c r="Z127" s="853"/>
      <c r="AA127" s="853"/>
      <c r="AB127" s="853"/>
      <c r="AC127" s="605"/>
      <c r="AD127" s="572" t="s">
        <v>1995</v>
      </c>
      <c r="AE127" s="831">
        <f>$AG$9</f>
        <v>0.97</v>
      </c>
      <c r="AF127" s="1067"/>
      <c r="AG127" s="25"/>
      <c r="AH127" s="20"/>
      <c r="AI127" s="20"/>
      <c r="AJ127" s="21"/>
      <c r="AK127" s="401">
        <f>ROUND(ROUND(L127*AE127,0)*AI114,0)</f>
        <v>574</v>
      </c>
      <c r="AL127" s="211"/>
    </row>
    <row r="128" spans="1:38" ht="17.25" customHeight="1" x14ac:dyDescent="0.15">
      <c r="A128" s="609"/>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row>
    <row r="129" spans="1:38" ht="17.25" customHeight="1" x14ac:dyDescent="0.15">
      <c r="A129" s="609"/>
      <c r="B129" s="609"/>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row>
    <row r="130" spans="1:38" ht="17.25" x14ac:dyDescent="0.2">
      <c r="A130" s="609"/>
      <c r="B130" s="372" t="s">
        <v>692</v>
      </c>
      <c r="C130" s="609"/>
      <c r="D130" s="609"/>
      <c r="E130" s="609"/>
      <c r="F130" s="609"/>
      <c r="G130" s="609"/>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09"/>
      <c r="AL130" s="609"/>
    </row>
    <row r="131" spans="1:38" ht="13.5" customHeight="1" x14ac:dyDescent="0.2">
      <c r="A131" s="609"/>
      <c r="B131" s="372"/>
      <c r="C131" s="609"/>
      <c r="D131" s="609"/>
      <c r="E131" s="609"/>
      <c r="F131" s="609"/>
      <c r="G131" s="609"/>
      <c r="H131" s="609"/>
      <c r="I131" s="609"/>
      <c r="J131" s="609"/>
      <c r="K131" s="609"/>
      <c r="L131" s="609"/>
      <c r="M131" s="609"/>
      <c r="N131" s="609"/>
      <c r="O131" s="609"/>
      <c r="P131" s="609"/>
      <c r="Q131" s="609"/>
      <c r="R131" s="609"/>
      <c r="S131" s="609"/>
      <c r="T131" s="609"/>
      <c r="U131" s="609"/>
      <c r="V131" s="609"/>
      <c r="W131" s="609"/>
      <c r="X131" s="609"/>
      <c r="Y131" s="609"/>
      <c r="Z131" s="609"/>
      <c r="AA131" s="609"/>
      <c r="AB131" s="609"/>
      <c r="AC131" s="609"/>
      <c r="AD131" s="609"/>
      <c r="AE131" s="609"/>
      <c r="AF131" s="609"/>
      <c r="AG131" s="609"/>
      <c r="AH131" s="609"/>
      <c r="AI131" s="609"/>
      <c r="AJ131" s="609"/>
      <c r="AK131" s="609"/>
      <c r="AL131" s="609"/>
    </row>
    <row r="132" spans="1:38" ht="17.25" customHeight="1" x14ac:dyDescent="0.15">
      <c r="A132" s="2" t="s">
        <v>202</v>
      </c>
      <c r="B132" s="201"/>
      <c r="C132" s="3" t="s">
        <v>203</v>
      </c>
      <c r="D132" s="210"/>
      <c r="E132" s="607"/>
      <c r="F132" s="607"/>
      <c r="G132" s="607"/>
      <c r="H132" s="607"/>
      <c r="I132" s="607"/>
      <c r="J132" s="607"/>
      <c r="K132" s="607"/>
      <c r="L132" s="607"/>
      <c r="M132" s="607"/>
      <c r="N132" s="607"/>
      <c r="O132" s="607"/>
      <c r="P132" s="607"/>
      <c r="Q132" s="4" t="s">
        <v>204</v>
      </c>
      <c r="R132" s="607"/>
      <c r="S132" s="607"/>
      <c r="T132" s="607"/>
      <c r="U132" s="607"/>
      <c r="V132" s="607"/>
      <c r="W132" s="607"/>
      <c r="X132" s="607"/>
      <c r="Y132" s="607"/>
      <c r="Z132" s="607"/>
      <c r="AA132" s="607"/>
      <c r="AB132" s="607"/>
      <c r="AC132" s="607"/>
      <c r="AD132" s="607"/>
      <c r="AE132" s="607"/>
      <c r="AF132" s="607"/>
      <c r="AG132" s="607"/>
      <c r="AH132" s="607"/>
      <c r="AI132" s="607"/>
      <c r="AJ132" s="608"/>
      <c r="AK132" s="59" t="s">
        <v>1988</v>
      </c>
      <c r="AL132" s="59" t="s">
        <v>1989</v>
      </c>
    </row>
    <row r="133" spans="1:38" ht="17.25" customHeight="1" x14ac:dyDescent="0.15">
      <c r="A133" s="6" t="s">
        <v>205</v>
      </c>
      <c r="B133" s="7" t="s">
        <v>206</v>
      </c>
      <c r="C133" s="714"/>
      <c r="D133" s="712"/>
      <c r="E133" s="713"/>
      <c r="F133" s="713"/>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4"/>
      <c r="AK133" s="60" t="s">
        <v>390</v>
      </c>
      <c r="AL133" s="60" t="s">
        <v>391</v>
      </c>
    </row>
    <row r="134" spans="1:38" ht="17.25" customHeight="1" x14ac:dyDescent="0.15">
      <c r="A134" s="71">
        <v>32</v>
      </c>
      <c r="B134" s="13">
        <v>9001</v>
      </c>
      <c r="C134" s="72" t="s">
        <v>19</v>
      </c>
      <c r="D134" s="833" t="s">
        <v>1991</v>
      </c>
      <c r="E134" s="834"/>
      <c r="F134" s="835"/>
      <c r="G134" s="834" t="s">
        <v>1992</v>
      </c>
      <c r="H134" s="842"/>
      <c r="I134" s="842"/>
      <c r="J134" s="843"/>
      <c r="K134" s="34" t="s">
        <v>1993</v>
      </c>
      <c r="L134" s="17"/>
      <c r="M134" s="17"/>
      <c r="N134" s="17"/>
      <c r="O134" s="15"/>
      <c r="P134" s="185"/>
      <c r="Q134" s="186"/>
      <c r="R134" s="186"/>
      <c r="S134" s="32"/>
      <c r="T134" s="32"/>
      <c r="U134" s="566"/>
      <c r="V134" s="566"/>
      <c r="W134" s="566"/>
      <c r="X134" s="572"/>
      <c r="Y134" s="1047"/>
      <c r="Z134" s="1047"/>
      <c r="AA134" s="605"/>
      <c r="AB134" s="605"/>
      <c r="AC134" s="605"/>
      <c r="AD134" s="605"/>
      <c r="AE134" s="202"/>
      <c r="AF134" s="22"/>
      <c r="AG134" s="706"/>
      <c r="AH134" s="707"/>
      <c r="AI134" s="707"/>
      <c r="AJ134" s="708"/>
      <c r="AK134" s="401">
        <f>ROUND(L135*AI141,0)</f>
        <v>536</v>
      </c>
      <c r="AL134" s="400" t="s">
        <v>466</v>
      </c>
    </row>
    <row r="135" spans="1:38" ht="17.25" customHeight="1" x14ac:dyDescent="0.15">
      <c r="A135" s="71">
        <v>32</v>
      </c>
      <c r="B135" s="13">
        <v>9003</v>
      </c>
      <c r="C135" s="72" t="s">
        <v>20</v>
      </c>
      <c r="D135" s="836"/>
      <c r="E135" s="837"/>
      <c r="F135" s="838"/>
      <c r="G135" s="844"/>
      <c r="H135" s="844"/>
      <c r="I135" s="844"/>
      <c r="J135" s="845"/>
      <c r="K135" s="35"/>
      <c r="L135" s="1044">
        <f>$L$9</f>
        <v>765</v>
      </c>
      <c r="M135" s="1044"/>
      <c r="N135" s="20" t="s">
        <v>391</v>
      </c>
      <c r="O135" s="21"/>
      <c r="P135" s="852" t="s">
        <v>458</v>
      </c>
      <c r="Q135" s="853"/>
      <c r="R135" s="853"/>
      <c r="S135" s="853"/>
      <c r="T135" s="853"/>
      <c r="U135" s="853"/>
      <c r="V135" s="853"/>
      <c r="W135" s="853"/>
      <c r="X135" s="853"/>
      <c r="Y135" s="853"/>
      <c r="Z135" s="853"/>
      <c r="AA135" s="853"/>
      <c r="AB135" s="853"/>
      <c r="AC135" s="605"/>
      <c r="AD135" s="572" t="s">
        <v>1995</v>
      </c>
      <c r="AE135" s="1055">
        <f>$AG$9</f>
        <v>0.97</v>
      </c>
      <c r="AF135" s="1056"/>
      <c r="AG135" s="1068" t="s">
        <v>2066</v>
      </c>
      <c r="AH135" s="1069"/>
      <c r="AI135" s="1069"/>
      <c r="AJ135" s="1070"/>
      <c r="AK135" s="401">
        <f>ROUND(ROUND(L135*AE135,0)*AI141,0)</f>
        <v>519</v>
      </c>
      <c r="AL135" s="18"/>
    </row>
    <row r="136" spans="1:38" ht="17.25" customHeight="1" x14ac:dyDescent="0.15">
      <c r="A136" s="71">
        <v>32</v>
      </c>
      <c r="B136" s="13">
        <v>9011</v>
      </c>
      <c r="C136" s="72" t="s">
        <v>21</v>
      </c>
      <c r="D136" s="836"/>
      <c r="E136" s="837"/>
      <c r="F136" s="838"/>
      <c r="G136" s="844"/>
      <c r="H136" s="844"/>
      <c r="I136" s="844"/>
      <c r="J136" s="845"/>
      <c r="K136" s="34" t="s">
        <v>1997</v>
      </c>
      <c r="L136" s="99"/>
      <c r="M136" s="99"/>
      <c r="N136" s="17"/>
      <c r="O136" s="15"/>
      <c r="P136" s="185"/>
      <c r="Q136" s="186"/>
      <c r="R136" s="186"/>
      <c r="S136" s="32"/>
      <c r="T136" s="32"/>
      <c r="U136" s="566"/>
      <c r="V136" s="605"/>
      <c r="W136" s="605"/>
      <c r="X136" s="572"/>
      <c r="Y136" s="1047"/>
      <c r="Z136" s="1047"/>
      <c r="AA136" s="605"/>
      <c r="AB136" s="605"/>
      <c r="AC136" s="108"/>
      <c r="AD136" s="215"/>
      <c r="AE136" s="215"/>
      <c r="AF136" s="216"/>
      <c r="AG136" s="1068"/>
      <c r="AH136" s="1069"/>
      <c r="AI136" s="1069"/>
      <c r="AJ136" s="1070"/>
      <c r="AK136" s="401">
        <f>ROUND(L137*AI141,0)</f>
        <v>561</v>
      </c>
      <c r="AL136" s="406"/>
    </row>
    <row r="137" spans="1:38" ht="17.25" customHeight="1" x14ac:dyDescent="0.15">
      <c r="A137" s="71">
        <v>32</v>
      </c>
      <c r="B137" s="13">
        <v>9013</v>
      </c>
      <c r="C137" s="72" t="s">
        <v>22</v>
      </c>
      <c r="D137" s="836"/>
      <c r="E137" s="837"/>
      <c r="F137" s="838"/>
      <c r="G137" s="844"/>
      <c r="H137" s="844"/>
      <c r="I137" s="844"/>
      <c r="J137" s="845"/>
      <c r="K137" s="35"/>
      <c r="L137" s="1044">
        <f>$L$11</f>
        <v>801</v>
      </c>
      <c r="M137" s="1044"/>
      <c r="N137" s="20" t="s">
        <v>391</v>
      </c>
      <c r="O137" s="21"/>
      <c r="P137" s="852" t="s">
        <v>458</v>
      </c>
      <c r="Q137" s="853"/>
      <c r="R137" s="853"/>
      <c r="S137" s="853"/>
      <c r="T137" s="853"/>
      <c r="U137" s="853"/>
      <c r="V137" s="853"/>
      <c r="W137" s="853"/>
      <c r="X137" s="853"/>
      <c r="Y137" s="853"/>
      <c r="Z137" s="853"/>
      <c r="AA137" s="853"/>
      <c r="AB137" s="853"/>
      <c r="AC137" s="605"/>
      <c r="AD137" s="572" t="s">
        <v>1995</v>
      </c>
      <c r="AE137" s="1055">
        <f>$AG$9</f>
        <v>0.97</v>
      </c>
      <c r="AF137" s="1056"/>
      <c r="AG137" s="1068"/>
      <c r="AH137" s="1069"/>
      <c r="AI137" s="1069"/>
      <c r="AJ137" s="1070"/>
      <c r="AK137" s="401">
        <f>ROUND(ROUND(L137*AE137,0)*AI141,0)</f>
        <v>544</v>
      </c>
      <c r="AL137" s="406"/>
    </row>
    <row r="138" spans="1:38" ht="17.25" customHeight="1" x14ac:dyDescent="0.15">
      <c r="A138" s="71">
        <v>32</v>
      </c>
      <c r="B138" s="13">
        <v>9021</v>
      </c>
      <c r="C138" s="72" t="s">
        <v>23</v>
      </c>
      <c r="D138" s="512"/>
      <c r="E138" s="697"/>
      <c r="F138" s="518"/>
      <c r="G138" s="169"/>
      <c r="H138" s="169"/>
      <c r="I138" s="169"/>
      <c r="J138" s="19"/>
      <c r="K138" s="34" t="s">
        <v>1998</v>
      </c>
      <c r="L138" s="99"/>
      <c r="M138" s="99"/>
      <c r="N138" s="17"/>
      <c r="O138" s="15"/>
      <c r="P138" s="185"/>
      <c r="Q138" s="186"/>
      <c r="R138" s="186"/>
      <c r="S138" s="32"/>
      <c r="T138" s="32"/>
      <c r="U138" s="566"/>
      <c r="V138" s="605"/>
      <c r="W138" s="605"/>
      <c r="X138" s="572"/>
      <c r="Y138" s="1047"/>
      <c r="Z138" s="1047"/>
      <c r="AA138" s="605"/>
      <c r="AB138" s="605"/>
      <c r="AC138" s="605"/>
      <c r="AD138" s="605"/>
      <c r="AE138" s="202"/>
      <c r="AF138" s="209"/>
      <c r="AG138" s="1068"/>
      <c r="AH138" s="1069"/>
      <c r="AI138" s="1069"/>
      <c r="AJ138" s="1070"/>
      <c r="AK138" s="401">
        <f>ROUND(L139*AI141,0)</f>
        <v>577</v>
      </c>
      <c r="AL138" s="406"/>
    </row>
    <row r="139" spans="1:38" ht="17.25" customHeight="1" x14ac:dyDescent="0.15">
      <c r="A139" s="71">
        <v>32</v>
      </c>
      <c r="B139" s="13">
        <v>9023</v>
      </c>
      <c r="C139" s="72" t="s">
        <v>24</v>
      </c>
      <c r="D139" s="512"/>
      <c r="E139" s="697"/>
      <c r="F139" s="518"/>
      <c r="G139" s="169"/>
      <c r="H139" s="169"/>
      <c r="I139" s="169"/>
      <c r="J139" s="19"/>
      <c r="K139" s="35"/>
      <c r="L139" s="1044">
        <f>$L$13</f>
        <v>824</v>
      </c>
      <c r="M139" s="1044"/>
      <c r="N139" s="20" t="s">
        <v>391</v>
      </c>
      <c r="O139" s="21"/>
      <c r="P139" s="852" t="s">
        <v>458</v>
      </c>
      <c r="Q139" s="853"/>
      <c r="R139" s="853"/>
      <c r="S139" s="853"/>
      <c r="T139" s="853"/>
      <c r="U139" s="853"/>
      <c r="V139" s="853"/>
      <c r="W139" s="853"/>
      <c r="X139" s="853"/>
      <c r="Y139" s="853"/>
      <c r="Z139" s="853"/>
      <c r="AA139" s="853"/>
      <c r="AB139" s="853"/>
      <c r="AC139" s="605"/>
      <c r="AD139" s="572" t="s">
        <v>1995</v>
      </c>
      <c r="AE139" s="1055">
        <f>$AG$9</f>
        <v>0.97</v>
      </c>
      <c r="AF139" s="1056"/>
      <c r="AG139" s="1068"/>
      <c r="AH139" s="1069"/>
      <c r="AI139" s="1069"/>
      <c r="AJ139" s="1070"/>
      <c r="AK139" s="401">
        <f>ROUND(ROUND(L139*AE139,0)*AI141,0)</f>
        <v>559</v>
      </c>
      <c r="AL139" s="406"/>
    </row>
    <row r="140" spans="1:38" ht="17.25" customHeight="1" x14ac:dyDescent="0.15">
      <c r="A140" s="71">
        <v>32</v>
      </c>
      <c r="B140" s="13">
        <v>9031</v>
      </c>
      <c r="C140" s="72" t="s">
        <v>25</v>
      </c>
      <c r="D140" s="512"/>
      <c r="E140" s="697"/>
      <c r="F140" s="518"/>
      <c r="G140" s="169"/>
      <c r="H140" s="169"/>
      <c r="I140" s="169"/>
      <c r="J140" s="19"/>
      <c r="K140" s="34" t="s">
        <v>1999</v>
      </c>
      <c r="L140" s="99"/>
      <c r="M140" s="99"/>
      <c r="N140" s="17"/>
      <c r="O140" s="15"/>
      <c r="P140" s="185"/>
      <c r="Q140" s="186"/>
      <c r="R140" s="186"/>
      <c r="S140" s="32"/>
      <c r="T140" s="32"/>
      <c r="U140" s="566"/>
      <c r="V140" s="605"/>
      <c r="W140" s="605"/>
      <c r="X140" s="572"/>
      <c r="Y140" s="1047"/>
      <c r="Z140" s="1047"/>
      <c r="AA140" s="605"/>
      <c r="AB140" s="605"/>
      <c r="AC140" s="605"/>
      <c r="AD140" s="605"/>
      <c r="AE140" s="572"/>
      <c r="AF140" s="109"/>
      <c r="AG140" s="1068"/>
      <c r="AH140" s="1069"/>
      <c r="AI140" s="1069"/>
      <c r="AJ140" s="1070"/>
      <c r="AK140" s="401">
        <f>ROUND(L141*AI141,0)</f>
        <v>589</v>
      </c>
      <c r="AL140" s="406"/>
    </row>
    <row r="141" spans="1:38" ht="17.25" customHeight="1" x14ac:dyDescent="0.15">
      <c r="A141" s="71">
        <v>32</v>
      </c>
      <c r="B141" s="13">
        <v>9033</v>
      </c>
      <c r="C141" s="72" t="s">
        <v>26</v>
      </c>
      <c r="D141" s="512"/>
      <c r="E141" s="697"/>
      <c r="F141" s="518"/>
      <c r="G141" s="169"/>
      <c r="H141" s="169"/>
      <c r="I141" s="169"/>
      <c r="J141" s="19"/>
      <c r="K141" s="35"/>
      <c r="L141" s="1044">
        <f>$L$15</f>
        <v>841</v>
      </c>
      <c r="M141" s="1044"/>
      <c r="N141" s="20" t="s">
        <v>391</v>
      </c>
      <c r="O141" s="21"/>
      <c r="P141" s="852" t="s">
        <v>458</v>
      </c>
      <c r="Q141" s="853"/>
      <c r="R141" s="853"/>
      <c r="S141" s="853"/>
      <c r="T141" s="853"/>
      <c r="U141" s="853"/>
      <c r="V141" s="853"/>
      <c r="W141" s="853"/>
      <c r="X141" s="853"/>
      <c r="Y141" s="853"/>
      <c r="Z141" s="853"/>
      <c r="AA141" s="853"/>
      <c r="AB141" s="853"/>
      <c r="AC141" s="605"/>
      <c r="AD141" s="572" t="s">
        <v>1995</v>
      </c>
      <c r="AE141" s="1055">
        <f>$AG$9</f>
        <v>0.97</v>
      </c>
      <c r="AF141" s="1056"/>
      <c r="AG141" s="182"/>
      <c r="AH141" s="658" t="s">
        <v>1995</v>
      </c>
      <c r="AI141" s="1032">
        <v>0.7</v>
      </c>
      <c r="AJ141" s="1063"/>
      <c r="AK141" s="401">
        <f>ROUND(ROUND(L141*AE141,0)*AI141,0)</f>
        <v>571</v>
      </c>
      <c r="AL141" s="406"/>
    </row>
    <row r="142" spans="1:38" ht="17.25" customHeight="1" x14ac:dyDescent="0.15">
      <c r="A142" s="71">
        <v>32</v>
      </c>
      <c r="B142" s="13">
        <v>9041</v>
      </c>
      <c r="C142" s="72" t="s">
        <v>27</v>
      </c>
      <c r="D142" s="512"/>
      <c r="E142" s="697"/>
      <c r="F142" s="518"/>
      <c r="G142" s="169"/>
      <c r="H142" s="169"/>
      <c r="I142" s="169"/>
      <c r="J142" s="19"/>
      <c r="K142" s="34" t="s">
        <v>2000</v>
      </c>
      <c r="L142" s="99"/>
      <c r="M142" s="99"/>
      <c r="N142" s="17"/>
      <c r="O142" s="15"/>
      <c r="P142" s="185"/>
      <c r="Q142" s="186"/>
      <c r="R142" s="186"/>
      <c r="S142" s="32"/>
      <c r="T142" s="32"/>
      <c r="U142" s="566"/>
      <c r="V142" s="605"/>
      <c r="W142" s="605"/>
      <c r="X142" s="572"/>
      <c r="Y142" s="1047"/>
      <c r="Z142" s="1047"/>
      <c r="AA142" s="605"/>
      <c r="AB142" s="605"/>
      <c r="AC142" s="605"/>
      <c r="AD142" s="605"/>
      <c r="AE142" s="31"/>
      <c r="AF142" s="296"/>
      <c r="AG142" s="661"/>
      <c r="AH142" s="513"/>
      <c r="AI142" s="513"/>
      <c r="AJ142" s="514"/>
      <c r="AK142" s="401">
        <f>ROUND(L143*AI141,0)</f>
        <v>601</v>
      </c>
      <c r="AL142" s="406"/>
    </row>
    <row r="143" spans="1:38" ht="17.25" customHeight="1" x14ac:dyDescent="0.15">
      <c r="A143" s="12">
        <v>32</v>
      </c>
      <c r="B143" s="13">
        <v>9043</v>
      </c>
      <c r="C143" s="72" t="s">
        <v>28</v>
      </c>
      <c r="D143" s="512"/>
      <c r="E143" s="697"/>
      <c r="F143" s="518"/>
      <c r="G143" s="20"/>
      <c r="H143" s="20"/>
      <c r="I143" s="20"/>
      <c r="J143" s="21"/>
      <c r="K143" s="35"/>
      <c r="L143" s="1044">
        <f>$L$17</f>
        <v>859</v>
      </c>
      <c r="M143" s="1044"/>
      <c r="N143" s="20" t="s">
        <v>391</v>
      </c>
      <c r="O143" s="21"/>
      <c r="P143" s="852" t="s">
        <v>458</v>
      </c>
      <c r="Q143" s="853"/>
      <c r="R143" s="853"/>
      <c r="S143" s="853"/>
      <c r="T143" s="853"/>
      <c r="U143" s="853"/>
      <c r="V143" s="853"/>
      <c r="W143" s="853"/>
      <c r="X143" s="853"/>
      <c r="Y143" s="853"/>
      <c r="Z143" s="853"/>
      <c r="AA143" s="853"/>
      <c r="AB143" s="853"/>
      <c r="AC143" s="605"/>
      <c r="AD143" s="572" t="s">
        <v>1995</v>
      </c>
      <c r="AE143" s="831">
        <f>$AG$9</f>
        <v>0.97</v>
      </c>
      <c r="AF143" s="1067"/>
      <c r="AG143" s="182"/>
      <c r="AH143" s="513"/>
      <c r="AI143" s="513"/>
      <c r="AJ143" s="514"/>
      <c r="AK143" s="401">
        <f>ROUND(ROUND(L143*AE143,0)*AI141,0)</f>
        <v>583</v>
      </c>
      <c r="AL143" s="406"/>
    </row>
    <row r="144" spans="1:38" ht="17.25" customHeight="1" x14ac:dyDescent="0.15">
      <c r="A144" s="71">
        <v>32</v>
      </c>
      <c r="B144" s="13">
        <v>9101</v>
      </c>
      <c r="C144" s="72" t="s">
        <v>29</v>
      </c>
      <c r="D144" s="512"/>
      <c r="E144" s="697"/>
      <c r="F144" s="518"/>
      <c r="G144" s="834" t="s">
        <v>2002</v>
      </c>
      <c r="H144" s="842"/>
      <c r="I144" s="842"/>
      <c r="J144" s="843"/>
      <c r="K144" s="34" t="s">
        <v>1993</v>
      </c>
      <c r="L144" s="17"/>
      <c r="M144" s="17"/>
      <c r="N144" s="17"/>
      <c r="O144" s="15"/>
      <c r="P144" s="185"/>
      <c r="Q144" s="186"/>
      <c r="R144" s="186"/>
      <c r="S144" s="32"/>
      <c r="T144" s="32"/>
      <c r="U144" s="566"/>
      <c r="V144" s="566"/>
      <c r="W144" s="566"/>
      <c r="X144" s="572"/>
      <c r="Y144" s="1047"/>
      <c r="Z144" s="1047"/>
      <c r="AA144" s="605"/>
      <c r="AB144" s="605"/>
      <c r="AC144" s="605"/>
      <c r="AD144" s="605"/>
      <c r="AE144" s="202"/>
      <c r="AF144" s="22"/>
      <c r="AG144" s="512"/>
      <c r="AH144" s="513"/>
      <c r="AI144" s="513"/>
      <c r="AJ144" s="514"/>
      <c r="AK144" s="401">
        <f>ROUND(L145*AI141,0)</f>
        <v>527</v>
      </c>
      <c r="AL144" s="18"/>
    </row>
    <row r="145" spans="1:38" ht="17.25" customHeight="1" x14ac:dyDescent="0.15">
      <c r="A145" s="71">
        <v>32</v>
      </c>
      <c r="B145" s="13">
        <v>9103</v>
      </c>
      <c r="C145" s="72" t="s">
        <v>2067</v>
      </c>
      <c r="D145" s="512"/>
      <c r="E145" s="697"/>
      <c r="F145" s="518"/>
      <c r="G145" s="844"/>
      <c r="H145" s="844"/>
      <c r="I145" s="844"/>
      <c r="J145" s="845"/>
      <c r="K145" s="35"/>
      <c r="L145" s="1044">
        <f>$L$19</f>
        <v>753</v>
      </c>
      <c r="M145" s="1044"/>
      <c r="N145" s="20" t="s">
        <v>391</v>
      </c>
      <c r="O145" s="21"/>
      <c r="P145" s="852" t="s">
        <v>458</v>
      </c>
      <c r="Q145" s="853"/>
      <c r="R145" s="853"/>
      <c r="S145" s="853"/>
      <c r="T145" s="853"/>
      <c r="U145" s="853"/>
      <c r="V145" s="853"/>
      <c r="W145" s="853"/>
      <c r="X145" s="853"/>
      <c r="Y145" s="853"/>
      <c r="Z145" s="853"/>
      <c r="AA145" s="853"/>
      <c r="AB145" s="853"/>
      <c r="AC145" s="605"/>
      <c r="AD145" s="572" t="s">
        <v>1995</v>
      </c>
      <c r="AE145" s="1055">
        <f>$AG$9</f>
        <v>0.97</v>
      </c>
      <c r="AF145" s="1056"/>
      <c r="AG145" s="1068"/>
      <c r="AH145" s="1069"/>
      <c r="AI145" s="1069"/>
      <c r="AJ145" s="1070"/>
      <c r="AK145" s="401">
        <f>ROUND(ROUND(L145*AE145,0)*AI141,0)</f>
        <v>511</v>
      </c>
      <c r="AL145" s="18"/>
    </row>
    <row r="146" spans="1:38" ht="17.25" customHeight="1" x14ac:dyDescent="0.15">
      <c r="A146" s="71">
        <v>32</v>
      </c>
      <c r="B146" s="13">
        <v>9111</v>
      </c>
      <c r="C146" s="72" t="s">
        <v>30</v>
      </c>
      <c r="D146" s="512"/>
      <c r="E146" s="697"/>
      <c r="F146" s="518"/>
      <c r="G146" s="844"/>
      <c r="H146" s="844"/>
      <c r="I146" s="844"/>
      <c r="J146" s="845"/>
      <c r="K146" s="34" t="s">
        <v>1997</v>
      </c>
      <c r="L146" s="99"/>
      <c r="M146" s="99"/>
      <c r="N146" s="17"/>
      <c r="O146" s="15"/>
      <c r="P146" s="185"/>
      <c r="Q146" s="186"/>
      <c r="R146" s="186"/>
      <c r="S146" s="32"/>
      <c r="T146" s="32"/>
      <c r="U146" s="566"/>
      <c r="V146" s="605"/>
      <c r="W146" s="605"/>
      <c r="X146" s="572"/>
      <c r="Y146" s="1047"/>
      <c r="Z146" s="1047"/>
      <c r="AA146" s="605"/>
      <c r="AB146" s="605"/>
      <c r="AC146" s="108"/>
      <c r="AD146" s="215"/>
      <c r="AE146" s="215"/>
      <c r="AF146" s="216"/>
      <c r="AG146" s="1068"/>
      <c r="AH146" s="1069"/>
      <c r="AI146" s="1069"/>
      <c r="AJ146" s="1070"/>
      <c r="AK146" s="401">
        <f>ROUND(L147*AI141,0)</f>
        <v>552</v>
      </c>
      <c r="AL146" s="406"/>
    </row>
    <row r="147" spans="1:38" ht="17.25" customHeight="1" x14ac:dyDescent="0.15">
      <c r="A147" s="71">
        <v>32</v>
      </c>
      <c r="B147" s="13">
        <v>9113</v>
      </c>
      <c r="C147" s="72" t="s">
        <v>31</v>
      </c>
      <c r="D147" s="512"/>
      <c r="E147" s="697"/>
      <c r="F147" s="518"/>
      <c r="G147" s="844"/>
      <c r="H147" s="844"/>
      <c r="I147" s="844"/>
      <c r="J147" s="845"/>
      <c r="K147" s="35"/>
      <c r="L147" s="1044">
        <f>$L$21</f>
        <v>788</v>
      </c>
      <c r="M147" s="1044"/>
      <c r="N147" s="20" t="s">
        <v>391</v>
      </c>
      <c r="O147" s="21"/>
      <c r="P147" s="852" t="s">
        <v>458</v>
      </c>
      <c r="Q147" s="853"/>
      <c r="R147" s="853"/>
      <c r="S147" s="853"/>
      <c r="T147" s="853"/>
      <c r="U147" s="853"/>
      <c r="V147" s="853"/>
      <c r="W147" s="853"/>
      <c r="X147" s="853"/>
      <c r="Y147" s="853"/>
      <c r="Z147" s="853"/>
      <c r="AA147" s="853"/>
      <c r="AB147" s="853"/>
      <c r="AC147" s="605"/>
      <c r="AD147" s="572" t="s">
        <v>1995</v>
      </c>
      <c r="AE147" s="1055">
        <f>$AG$9</f>
        <v>0.97</v>
      </c>
      <c r="AF147" s="1056"/>
      <c r="AG147" s="1068"/>
      <c r="AH147" s="1069"/>
      <c r="AI147" s="1069"/>
      <c r="AJ147" s="1070"/>
      <c r="AK147" s="401">
        <f>ROUND(ROUND(L147*AE147,0)*AI141,0)</f>
        <v>535</v>
      </c>
      <c r="AL147" s="406"/>
    </row>
    <row r="148" spans="1:38" ht="17.25" customHeight="1" x14ac:dyDescent="0.15">
      <c r="A148" s="71">
        <v>32</v>
      </c>
      <c r="B148" s="13">
        <v>9121</v>
      </c>
      <c r="C148" s="72" t="s">
        <v>32</v>
      </c>
      <c r="D148" s="512"/>
      <c r="E148" s="697"/>
      <c r="F148" s="518"/>
      <c r="G148" s="169"/>
      <c r="H148" s="169"/>
      <c r="I148" s="169"/>
      <c r="J148" s="19"/>
      <c r="K148" s="34" t="s">
        <v>1998</v>
      </c>
      <c r="L148" s="99"/>
      <c r="M148" s="99"/>
      <c r="N148" s="17"/>
      <c r="O148" s="15"/>
      <c r="P148" s="185"/>
      <c r="Q148" s="186"/>
      <c r="R148" s="186"/>
      <c r="S148" s="32"/>
      <c r="T148" s="32"/>
      <c r="U148" s="566"/>
      <c r="V148" s="605"/>
      <c r="W148" s="605"/>
      <c r="X148" s="572"/>
      <c r="Y148" s="1047"/>
      <c r="Z148" s="1047"/>
      <c r="AA148" s="605"/>
      <c r="AB148" s="605"/>
      <c r="AC148" s="605"/>
      <c r="AD148" s="605"/>
      <c r="AE148" s="202"/>
      <c r="AF148" s="209"/>
      <c r="AG148" s="1068"/>
      <c r="AH148" s="1069"/>
      <c r="AI148" s="1069"/>
      <c r="AJ148" s="1070"/>
      <c r="AK148" s="401">
        <f>ROUND(L149*AI141,0)</f>
        <v>568</v>
      </c>
      <c r="AL148" s="406"/>
    </row>
    <row r="149" spans="1:38" ht="17.25" customHeight="1" x14ac:dyDescent="0.15">
      <c r="A149" s="71">
        <v>32</v>
      </c>
      <c r="B149" s="13">
        <v>9123</v>
      </c>
      <c r="C149" s="72" t="s">
        <v>33</v>
      </c>
      <c r="D149" s="512"/>
      <c r="E149" s="697"/>
      <c r="F149" s="518"/>
      <c r="G149" s="169"/>
      <c r="H149" s="169"/>
      <c r="I149" s="169"/>
      <c r="J149" s="19"/>
      <c r="K149" s="35"/>
      <c r="L149" s="1044">
        <f>$L$23</f>
        <v>812</v>
      </c>
      <c r="M149" s="1044"/>
      <c r="N149" s="20" t="s">
        <v>391</v>
      </c>
      <c r="O149" s="21"/>
      <c r="P149" s="852" t="s">
        <v>458</v>
      </c>
      <c r="Q149" s="853"/>
      <c r="R149" s="853"/>
      <c r="S149" s="853"/>
      <c r="T149" s="853"/>
      <c r="U149" s="853"/>
      <c r="V149" s="853"/>
      <c r="W149" s="853"/>
      <c r="X149" s="853"/>
      <c r="Y149" s="853"/>
      <c r="Z149" s="853"/>
      <c r="AA149" s="853"/>
      <c r="AB149" s="853"/>
      <c r="AC149" s="605"/>
      <c r="AD149" s="572" t="s">
        <v>1995</v>
      </c>
      <c r="AE149" s="1055">
        <f>$AG$9</f>
        <v>0.97</v>
      </c>
      <c r="AF149" s="1056"/>
      <c r="AG149" s="1068"/>
      <c r="AH149" s="1069"/>
      <c r="AI149" s="1069"/>
      <c r="AJ149" s="1070"/>
      <c r="AK149" s="401">
        <f>ROUND(ROUND(L149*AE149,0)*AI141,0)</f>
        <v>552</v>
      </c>
      <c r="AL149" s="406"/>
    </row>
    <row r="150" spans="1:38" ht="17.25" customHeight="1" x14ac:dyDescent="0.15">
      <c r="A150" s="71">
        <v>32</v>
      </c>
      <c r="B150" s="13">
        <v>9131</v>
      </c>
      <c r="C150" s="72" t="s">
        <v>34</v>
      </c>
      <c r="D150" s="512"/>
      <c r="E150" s="697"/>
      <c r="F150" s="518"/>
      <c r="G150" s="169"/>
      <c r="H150" s="169"/>
      <c r="I150" s="169"/>
      <c r="J150" s="19"/>
      <c r="K150" s="34" t="s">
        <v>1999</v>
      </c>
      <c r="L150" s="99"/>
      <c r="M150" s="99"/>
      <c r="N150" s="17"/>
      <c r="O150" s="15"/>
      <c r="P150" s="185"/>
      <c r="Q150" s="186"/>
      <c r="R150" s="186"/>
      <c r="S150" s="32"/>
      <c r="T150" s="32"/>
      <c r="U150" s="566"/>
      <c r="V150" s="605"/>
      <c r="W150" s="605"/>
      <c r="X150" s="572"/>
      <c r="Y150" s="1047"/>
      <c r="Z150" s="1047"/>
      <c r="AA150" s="605"/>
      <c r="AB150" s="605"/>
      <c r="AC150" s="605"/>
      <c r="AD150" s="605"/>
      <c r="AE150" s="572"/>
      <c r="AF150" s="109"/>
      <c r="AG150" s="1068"/>
      <c r="AH150" s="1069"/>
      <c r="AI150" s="1069"/>
      <c r="AJ150" s="1070"/>
      <c r="AK150" s="401">
        <f>ROUND(L151*AI141,0)</f>
        <v>580</v>
      </c>
      <c r="AL150" s="406"/>
    </row>
    <row r="151" spans="1:38" ht="17.25" customHeight="1" x14ac:dyDescent="0.15">
      <c r="A151" s="71">
        <v>32</v>
      </c>
      <c r="B151" s="13">
        <v>9133</v>
      </c>
      <c r="C151" s="72" t="s">
        <v>35</v>
      </c>
      <c r="D151" s="512"/>
      <c r="E151" s="697"/>
      <c r="F151" s="518"/>
      <c r="G151" s="169"/>
      <c r="H151" s="169"/>
      <c r="I151" s="169"/>
      <c r="J151" s="19"/>
      <c r="K151" s="35"/>
      <c r="L151" s="1044">
        <f>$L$25</f>
        <v>828</v>
      </c>
      <c r="M151" s="1044"/>
      <c r="N151" s="20" t="s">
        <v>391</v>
      </c>
      <c r="O151" s="21"/>
      <c r="P151" s="852" t="s">
        <v>458</v>
      </c>
      <c r="Q151" s="853"/>
      <c r="R151" s="853"/>
      <c r="S151" s="853"/>
      <c r="T151" s="853"/>
      <c r="U151" s="853"/>
      <c r="V151" s="853"/>
      <c r="W151" s="853"/>
      <c r="X151" s="853"/>
      <c r="Y151" s="853"/>
      <c r="Z151" s="853"/>
      <c r="AA151" s="853"/>
      <c r="AB151" s="853"/>
      <c r="AC151" s="605"/>
      <c r="AD151" s="572" t="s">
        <v>1995</v>
      </c>
      <c r="AE151" s="1055">
        <f>$AG$9</f>
        <v>0.97</v>
      </c>
      <c r="AF151" s="1056"/>
      <c r="AG151" s="182"/>
      <c r="AH151" s="658"/>
      <c r="AI151" s="1032"/>
      <c r="AJ151" s="1063"/>
      <c r="AK151" s="401">
        <f>ROUND(ROUND(L151*AE151,0)*AI141,0)</f>
        <v>562</v>
      </c>
      <c r="AL151" s="406"/>
    </row>
    <row r="152" spans="1:38" ht="17.25" customHeight="1" x14ac:dyDescent="0.15">
      <c r="A152" s="71">
        <v>32</v>
      </c>
      <c r="B152" s="13">
        <v>9141</v>
      </c>
      <c r="C152" s="72" t="s">
        <v>36</v>
      </c>
      <c r="D152" s="512"/>
      <c r="E152" s="697"/>
      <c r="F152" s="518"/>
      <c r="G152" s="169"/>
      <c r="H152" s="169"/>
      <c r="I152" s="169"/>
      <c r="J152" s="19"/>
      <c r="K152" s="34" t="s">
        <v>2000</v>
      </c>
      <c r="L152" s="99"/>
      <c r="M152" s="99"/>
      <c r="N152" s="17"/>
      <c r="O152" s="15"/>
      <c r="P152" s="185"/>
      <c r="Q152" s="186"/>
      <c r="R152" s="186"/>
      <c r="S152" s="32"/>
      <c r="T152" s="32"/>
      <c r="U152" s="566"/>
      <c r="V152" s="605"/>
      <c r="W152" s="605"/>
      <c r="X152" s="572"/>
      <c r="Y152" s="1047"/>
      <c r="Z152" s="1047"/>
      <c r="AA152" s="605"/>
      <c r="AB152" s="605"/>
      <c r="AC152" s="605"/>
      <c r="AD152" s="605"/>
      <c r="AE152" s="31"/>
      <c r="AF152" s="296"/>
      <c r="AG152" s="661"/>
      <c r="AH152" s="513"/>
      <c r="AI152" s="513"/>
      <c r="AJ152" s="514"/>
      <c r="AK152" s="401">
        <f>ROUND(L153*AI141,0)</f>
        <v>592</v>
      </c>
      <c r="AL152" s="406"/>
    </row>
    <row r="153" spans="1:38" ht="17.25" customHeight="1" x14ac:dyDescent="0.15">
      <c r="A153" s="12">
        <v>32</v>
      </c>
      <c r="B153" s="13">
        <v>9143</v>
      </c>
      <c r="C153" s="72" t="s">
        <v>37</v>
      </c>
      <c r="D153" s="187"/>
      <c r="E153" s="188"/>
      <c r="F153" s="42"/>
      <c r="G153" s="20"/>
      <c r="H153" s="20"/>
      <c r="I153" s="20"/>
      <c r="J153" s="21"/>
      <c r="K153" s="35"/>
      <c r="L153" s="1044">
        <f>$L$27</f>
        <v>845</v>
      </c>
      <c r="M153" s="1044"/>
      <c r="N153" s="20" t="s">
        <v>391</v>
      </c>
      <c r="O153" s="21"/>
      <c r="P153" s="852" t="s">
        <v>458</v>
      </c>
      <c r="Q153" s="853"/>
      <c r="R153" s="853"/>
      <c r="S153" s="853"/>
      <c r="T153" s="853"/>
      <c r="U153" s="853"/>
      <c r="V153" s="853"/>
      <c r="W153" s="853"/>
      <c r="X153" s="853"/>
      <c r="Y153" s="853"/>
      <c r="Z153" s="853"/>
      <c r="AA153" s="853"/>
      <c r="AB153" s="853"/>
      <c r="AC153" s="605"/>
      <c r="AD153" s="572" t="s">
        <v>1995</v>
      </c>
      <c r="AE153" s="831">
        <f>$AG$9</f>
        <v>0.97</v>
      </c>
      <c r="AF153" s="1067"/>
      <c r="AG153" s="25"/>
      <c r="AH153" s="30"/>
      <c r="AI153" s="30"/>
      <c r="AJ153" s="79"/>
      <c r="AK153" s="401">
        <f>ROUND(ROUND(L153*AE153,0)*AI141,0)</f>
        <v>574</v>
      </c>
      <c r="AL153" s="211"/>
    </row>
  </sheetData>
  <mergeCells count="210">
    <mergeCell ref="AG9:AI9"/>
    <mergeCell ref="AG27:AI27"/>
    <mergeCell ref="AG25:AI25"/>
    <mergeCell ref="AG23:AI23"/>
    <mergeCell ref="AG21:AI21"/>
    <mergeCell ref="AG19:AI19"/>
    <mergeCell ref="AG17:AI17"/>
    <mergeCell ref="AG15:AI15"/>
    <mergeCell ref="AG13:AI13"/>
    <mergeCell ref="AG11:AI11"/>
    <mergeCell ref="G144:J147"/>
    <mergeCell ref="Y144:Z144"/>
    <mergeCell ref="L141:M141"/>
    <mergeCell ref="P141:AB141"/>
    <mergeCell ref="AE141:AF141"/>
    <mergeCell ref="L127:M127"/>
    <mergeCell ref="P127:AB127"/>
    <mergeCell ref="AE127:AF127"/>
    <mergeCell ref="D134:F137"/>
    <mergeCell ref="G134:J137"/>
    <mergeCell ref="Y134:Z134"/>
    <mergeCell ref="AI151:AJ151"/>
    <mergeCell ref="Y152:Z152"/>
    <mergeCell ref="L153:M153"/>
    <mergeCell ref="P153:AB153"/>
    <mergeCell ref="AE153:AF153"/>
    <mergeCell ref="AG145:AJ150"/>
    <mergeCell ref="Y146:Z146"/>
    <mergeCell ref="L147:M147"/>
    <mergeCell ref="P147:AB147"/>
    <mergeCell ref="AE147:AF147"/>
    <mergeCell ref="Y148:Z148"/>
    <mergeCell ref="L149:M149"/>
    <mergeCell ref="P149:AB149"/>
    <mergeCell ref="AE149:AF149"/>
    <mergeCell ref="Y150:Z150"/>
    <mergeCell ref="L145:M145"/>
    <mergeCell ref="P145:AB145"/>
    <mergeCell ref="AE145:AF145"/>
    <mergeCell ref="L151:M151"/>
    <mergeCell ref="P151:AB151"/>
    <mergeCell ref="AE151:AF151"/>
    <mergeCell ref="AI141:AJ141"/>
    <mergeCell ref="Y142:Z142"/>
    <mergeCell ref="L143:M143"/>
    <mergeCell ref="P143:AB143"/>
    <mergeCell ref="AE143:AF143"/>
    <mergeCell ref="AG135:AJ140"/>
    <mergeCell ref="Y136:Z136"/>
    <mergeCell ref="L137:M137"/>
    <mergeCell ref="P137:AB137"/>
    <mergeCell ref="AE137:AF137"/>
    <mergeCell ref="Y138:Z138"/>
    <mergeCell ref="L139:M139"/>
    <mergeCell ref="P139:AB139"/>
    <mergeCell ref="AE139:AF139"/>
    <mergeCell ref="Y140:Z140"/>
    <mergeCell ref="L135:M135"/>
    <mergeCell ref="P135:AB135"/>
    <mergeCell ref="AE135:AF135"/>
    <mergeCell ref="AI124:AJ124"/>
    <mergeCell ref="L125:M125"/>
    <mergeCell ref="P125:AB125"/>
    <mergeCell ref="AE125:AF125"/>
    <mergeCell ref="Y126:Z126"/>
    <mergeCell ref="AG119:AJ123"/>
    <mergeCell ref="Y120:Z120"/>
    <mergeCell ref="L121:M121"/>
    <mergeCell ref="P121:AB121"/>
    <mergeCell ref="AE121:AF121"/>
    <mergeCell ref="Y122:Z122"/>
    <mergeCell ref="L123:M123"/>
    <mergeCell ref="P123:AB123"/>
    <mergeCell ref="AE123:AF123"/>
    <mergeCell ref="Y124:Z124"/>
    <mergeCell ref="L117:M117"/>
    <mergeCell ref="P117:AB117"/>
    <mergeCell ref="AE117:AF117"/>
    <mergeCell ref="G118:J121"/>
    <mergeCell ref="Y118:Z118"/>
    <mergeCell ref="L119:M119"/>
    <mergeCell ref="P119:AB119"/>
    <mergeCell ref="AE119:AF119"/>
    <mergeCell ref="Y114:Z114"/>
    <mergeCell ref="AI114:AJ114"/>
    <mergeCell ref="L115:M115"/>
    <mergeCell ref="P115:AB115"/>
    <mergeCell ref="AE115:AF115"/>
    <mergeCell ref="Y116:Z116"/>
    <mergeCell ref="AG109:AJ113"/>
    <mergeCell ref="Y110:Z110"/>
    <mergeCell ref="L111:M111"/>
    <mergeCell ref="P111:AB111"/>
    <mergeCell ref="AE111:AF111"/>
    <mergeCell ref="Y112:Z112"/>
    <mergeCell ref="L113:M113"/>
    <mergeCell ref="P113:AB113"/>
    <mergeCell ref="AE113:AF113"/>
    <mergeCell ref="AD95:AE95"/>
    <mergeCell ref="AD96:AE96"/>
    <mergeCell ref="D108:F111"/>
    <mergeCell ref="G108:J111"/>
    <mergeCell ref="Y108:Z108"/>
    <mergeCell ref="L109:M109"/>
    <mergeCell ref="P109:AB109"/>
    <mergeCell ref="AE109:AF109"/>
    <mergeCell ref="D97:I98"/>
    <mergeCell ref="AD86:AE86"/>
    <mergeCell ref="AD87:AE87"/>
    <mergeCell ref="AD88:AE88"/>
    <mergeCell ref="AD92:AE92"/>
    <mergeCell ref="AD93:AE93"/>
    <mergeCell ref="D94:L94"/>
    <mergeCell ref="AD94:AE94"/>
    <mergeCell ref="AD78:AE78"/>
    <mergeCell ref="AD79:AE79"/>
    <mergeCell ref="AD80:AE80"/>
    <mergeCell ref="AD83:AE83"/>
    <mergeCell ref="AD84:AE84"/>
    <mergeCell ref="AD85:AE85"/>
    <mergeCell ref="AD91:AE91"/>
    <mergeCell ref="AD89:AE89"/>
    <mergeCell ref="AD90:AE90"/>
    <mergeCell ref="D89:L90"/>
    <mergeCell ref="AD81:AE81"/>
    <mergeCell ref="AD82:AE82"/>
    <mergeCell ref="D81:L81"/>
    <mergeCell ref="AD77:AE77"/>
    <mergeCell ref="AD47:AE47"/>
    <mergeCell ref="AD39:AE39"/>
    <mergeCell ref="AD40:AE40"/>
    <mergeCell ref="AD41:AE41"/>
    <mergeCell ref="AD42:AE42"/>
    <mergeCell ref="AD43:AE43"/>
    <mergeCell ref="AD44:AE44"/>
    <mergeCell ref="AD45:AE45"/>
    <mergeCell ref="AD46:AE46"/>
    <mergeCell ref="AD60:AE60"/>
    <mergeCell ref="AD61:AE61"/>
    <mergeCell ref="AD71:AE71"/>
    <mergeCell ref="AD72:AE72"/>
    <mergeCell ref="AD70:AE70"/>
    <mergeCell ref="AD73:AE73"/>
    <mergeCell ref="AD74:AE74"/>
    <mergeCell ref="AD75:AE75"/>
    <mergeCell ref="AD76:AE76"/>
    <mergeCell ref="AD69:AE69"/>
    <mergeCell ref="AD48:AE48"/>
    <mergeCell ref="AD49:AE49"/>
    <mergeCell ref="AD50:AE50"/>
    <mergeCell ref="AD38:AE38"/>
    <mergeCell ref="AD65:AE65"/>
    <mergeCell ref="AD66:AE66"/>
    <mergeCell ref="AD67:AE67"/>
    <mergeCell ref="AD68:AE68"/>
    <mergeCell ref="AD28:AE28"/>
    <mergeCell ref="AD29:AE29"/>
    <mergeCell ref="AD30:AE30"/>
    <mergeCell ref="AD31:AE31"/>
    <mergeCell ref="AD32:AE32"/>
    <mergeCell ref="AD58:AE58"/>
    <mergeCell ref="AD59:AE59"/>
    <mergeCell ref="AD33:AE33"/>
    <mergeCell ref="AD34:AE34"/>
    <mergeCell ref="AD35:AE35"/>
    <mergeCell ref="AD36:AE36"/>
    <mergeCell ref="AD37:AE37"/>
    <mergeCell ref="AD51:AE51"/>
    <mergeCell ref="AD52:AE52"/>
    <mergeCell ref="AD53:AE53"/>
    <mergeCell ref="AD54:AE54"/>
    <mergeCell ref="AD55:AE55"/>
    <mergeCell ref="AD56:AE56"/>
    <mergeCell ref="AD57:AE57"/>
    <mergeCell ref="Y16:Z16"/>
    <mergeCell ref="L17:M17"/>
    <mergeCell ref="D8:F11"/>
    <mergeCell ref="G8:J11"/>
    <mergeCell ref="Y8:Z8"/>
    <mergeCell ref="L9:M9"/>
    <mergeCell ref="Y10:Z10"/>
    <mergeCell ref="L11:M11"/>
    <mergeCell ref="G18:J21"/>
    <mergeCell ref="Y18:Z18"/>
    <mergeCell ref="L19:M19"/>
    <mergeCell ref="Y20:Z20"/>
    <mergeCell ref="L21:M21"/>
    <mergeCell ref="Y12:Z12"/>
    <mergeCell ref="L13:M13"/>
    <mergeCell ref="Y14:Z14"/>
    <mergeCell ref="L15:M15"/>
    <mergeCell ref="Y22:Z22"/>
    <mergeCell ref="L23:M23"/>
    <mergeCell ref="Y24:Z24"/>
    <mergeCell ref="L25:M25"/>
    <mergeCell ref="Y26:Z26"/>
    <mergeCell ref="L27:M27"/>
    <mergeCell ref="D28:J37"/>
    <mergeCell ref="K28:O32"/>
    <mergeCell ref="M71:AC71"/>
    <mergeCell ref="M72:AC72"/>
    <mergeCell ref="K43:O45"/>
    <mergeCell ref="K38:O40"/>
    <mergeCell ref="D58:O58"/>
    <mergeCell ref="P58:AB58"/>
    <mergeCell ref="D38:J40"/>
    <mergeCell ref="K33:O37"/>
    <mergeCell ref="D48:J50"/>
    <mergeCell ref="K48:O50"/>
    <mergeCell ref="K53:O55"/>
  </mergeCells>
  <phoneticPr fontId="8"/>
  <printOptions horizontalCentered="1"/>
  <pageMargins left="0.39370078740157483" right="0.39370078740157483" top="0.78740157480314965" bottom="0.59055118110236227" header="0.51181102362204722" footer="0.31496062992125984"/>
  <pageSetup paperSize="9" scale="62" firstPageNumber="36" orientation="portrait" useFirstPageNumber="1" r:id="rId1"/>
  <headerFooter alignWithMargins="0">
    <oddHeader>&amp;R&amp;9認知症対応型共同生活介護</oddHeader>
    <oddFooter>&amp;C&amp;14&amp;P</oddFooter>
  </headerFooter>
  <rowBreaks count="2" manualBreakCount="2">
    <brk id="61" max="37" man="1"/>
    <brk id="102" max="3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00"/>
  </sheetPr>
  <dimension ref="A1:AM134"/>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25" width="2.5" style="434" customWidth="1"/>
    <col min="26" max="26" width="4" style="434" customWidth="1"/>
    <col min="27" max="28" width="2.5" style="434" customWidth="1"/>
    <col min="29" max="30" width="1.875" style="434" customWidth="1"/>
    <col min="31" max="31" width="3.5" style="434" customWidth="1"/>
    <col min="32" max="32" width="2.125" style="434" customWidth="1"/>
    <col min="33" max="33" width="1.5" style="434" customWidth="1"/>
    <col min="34" max="34" width="1.875" style="434" customWidth="1"/>
    <col min="35" max="36" width="2.5" style="434" customWidth="1"/>
    <col min="37" max="38" width="8.5" style="434" customWidth="1"/>
    <col min="39" max="39" width="2.875" style="434" customWidth="1"/>
    <col min="40" max="16384" width="9" style="434"/>
  </cols>
  <sheetData>
    <row r="1" spans="1:39" ht="17.25" customHeight="1" x14ac:dyDescent="0.2">
      <c r="A1" s="57"/>
    </row>
    <row r="2" spans="1:39" ht="17.25" customHeight="1" x14ac:dyDescent="0.2">
      <c r="A2" s="57"/>
      <c r="B2" s="57" t="s">
        <v>720</v>
      </c>
    </row>
    <row r="3" spans="1:39" ht="13.5" customHeight="1" x14ac:dyDescent="0.15"/>
    <row r="4" spans="1:39" ht="17.25" customHeight="1" x14ac:dyDescent="0.15">
      <c r="A4" s="2" t="s">
        <v>202</v>
      </c>
      <c r="B4" s="201"/>
      <c r="C4" s="3" t="s">
        <v>203</v>
      </c>
      <c r="D4" s="210"/>
      <c r="E4" s="607"/>
      <c r="F4" s="607"/>
      <c r="G4" s="607"/>
      <c r="H4" s="607"/>
      <c r="I4" s="607"/>
      <c r="J4" s="607"/>
      <c r="K4" s="607"/>
      <c r="L4" s="607"/>
      <c r="M4" s="607"/>
      <c r="N4" s="607"/>
      <c r="O4" s="607"/>
      <c r="P4" s="607"/>
      <c r="Q4" s="4" t="s">
        <v>204</v>
      </c>
      <c r="R4" s="607"/>
      <c r="S4" s="607"/>
      <c r="T4" s="607"/>
      <c r="U4" s="607"/>
      <c r="V4" s="607"/>
      <c r="W4" s="607"/>
      <c r="X4" s="607"/>
      <c r="Y4" s="607"/>
      <c r="Z4" s="607"/>
      <c r="AA4" s="607"/>
      <c r="AB4" s="607"/>
      <c r="AC4" s="607"/>
      <c r="AD4" s="607"/>
      <c r="AE4" s="607"/>
      <c r="AF4" s="607"/>
      <c r="AG4" s="607"/>
      <c r="AH4" s="607"/>
      <c r="AI4" s="607"/>
      <c r="AJ4" s="608"/>
      <c r="AK4" s="59" t="s">
        <v>1988</v>
      </c>
      <c r="AL4" s="59" t="s">
        <v>1989</v>
      </c>
      <c r="AM4" s="609"/>
    </row>
    <row r="5" spans="1:39" ht="17.25" customHeight="1" x14ac:dyDescent="0.15">
      <c r="A5" s="5" t="s">
        <v>205</v>
      </c>
      <c r="B5" s="82" t="s">
        <v>206</v>
      </c>
      <c r="C5" s="610"/>
      <c r="D5" s="661"/>
      <c r="E5" s="609"/>
      <c r="F5" s="609"/>
      <c r="G5" s="609"/>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10"/>
      <c r="AK5" s="373" t="s">
        <v>390</v>
      </c>
      <c r="AL5" s="373" t="s">
        <v>391</v>
      </c>
      <c r="AM5" s="609"/>
    </row>
    <row r="6" spans="1:39" ht="17.25" customHeight="1" x14ac:dyDescent="0.15">
      <c r="A6" s="71">
        <v>38</v>
      </c>
      <c r="B6" s="13">
        <v>1211</v>
      </c>
      <c r="C6" s="198" t="s">
        <v>38</v>
      </c>
      <c r="D6" s="833" t="s">
        <v>2068</v>
      </c>
      <c r="E6" s="834"/>
      <c r="F6" s="835"/>
      <c r="G6" s="834" t="s">
        <v>2069</v>
      </c>
      <c r="H6" s="842"/>
      <c r="I6" s="842"/>
      <c r="J6" s="843"/>
      <c r="K6" s="34" t="s">
        <v>1993</v>
      </c>
      <c r="L6" s="17"/>
      <c r="M6" s="17"/>
      <c r="N6" s="17"/>
      <c r="O6" s="15"/>
      <c r="P6" s="186"/>
      <c r="Q6" s="186"/>
      <c r="R6" s="186"/>
      <c r="S6" s="32"/>
      <c r="T6" s="32"/>
      <c r="U6" s="566"/>
      <c r="V6" s="566"/>
      <c r="W6" s="566"/>
      <c r="X6" s="572"/>
      <c r="Y6" s="32"/>
      <c r="Z6" s="566"/>
      <c r="AA6" s="566"/>
      <c r="AB6" s="566"/>
      <c r="AC6" s="572"/>
      <c r="AD6" s="605"/>
      <c r="AE6" s="605"/>
      <c r="AF6" s="605"/>
      <c r="AG6" s="605"/>
      <c r="AH6" s="605"/>
      <c r="AI6" s="605"/>
      <c r="AJ6" s="22"/>
      <c r="AK6" s="399">
        <f>L7</f>
        <v>793</v>
      </c>
      <c r="AL6" s="400" t="s">
        <v>466</v>
      </c>
    </row>
    <row r="7" spans="1:39" ht="17.25" customHeight="1" x14ac:dyDescent="0.15">
      <c r="A7" s="71">
        <v>38</v>
      </c>
      <c r="B7" s="13">
        <v>1213</v>
      </c>
      <c r="C7" s="117" t="s">
        <v>39</v>
      </c>
      <c r="D7" s="836"/>
      <c r="E7" s="837"/>
      <c r="F7" s="838"/>
      <c r="G7" s="844"/>
      <c r="H7" s="844"/>
      <c r="I7" s="844"/>
      <c r="J7" s="845"/>
      <c r="K7" s="35"/>
      <c r="L7" s="1044">
        <v>793</v>
      </c>
      <c r="M7" s="1044"/>
      <c r="N7" s="20" t="s">
        <v>391</v>
      </c>
      <c r="O7" s="21"/>
      <c r="P7" s="17" t="s">
        <v>458</v>
      </c>
      <c r="Q7" s="186"/>
      <c r="R7" s="186"/>
      <c r="S7" s="32"/>
      <c r="T7" s="32"/>
      <c r="U7" s="566"/>
      <c r="V7" s="566"/>
      <c r="W7" s="566"/>
      <c r="X7" s="578"/>
      <c r="Y7" s="662"/>
      <c r="Z7" s="662"/>
      <c r="AA7" s="605"/>
      <c r="AB7" s="605"/>
      <c r="AC7" s="605"/>
      <c r="AD7" s="578" t="s">
        <v>1995</v>
      </c>
      <c r="AE7" s="1055">
        <v>0.97</v>
      </c>
      <c r="AF7" s="1056"/>
      <c r="AG7" s="605"/>
      <c r="AH7" s="605"/>
      <c r="AI7" s="605"/>
      <c r="AJ7" s="22"/>
      <c r="AK7" s="401">
        <f>ROUND(L7*AE7,0)</f>
        <v>769</v>
      </c>
      <c r="AL7" s="18"/>
    </row>
    <row r="8" spans="1:39" ht="17.25" customHeight="1" x14ac:dyDescent="0.15">
      <c r="A8" s="71">
        <v>38</v>
      </c>
      <c r="B8" s="13">
        <v>1221</v>
      </c>
      <c r="C8" s="117" t="s">
        <v>40</v>
      </c>
      <c r="D8" s="836"/>
      <c r="E8" s="837"/>
      <c r="F8" s="838"/>
      <c r="G8" s="844"/>
      <c r="H8" s="844"/>
      <c r="I8" s="844"/>
      <c r="J8" s="845"/>
      <c r="K8" s="34" t="s">
        <v>1997</v>
      </c>
      <c r="L8" s="99"/>
      <c r="M8" s="99"/>
      <c r="N8" s="17"/>
      <c r="O8" s="15"/>
      <c r="P8" s="186"/>
      <c r="Q8" s="186"/>
      <c r="R8" s="186"/>
      <c r="S8" s="32"/>
      <c r="T8" s="32"/>
      <c r="U8" s="566"/>
      <c r="V8" s="605"/>
      <c r="W8" s="605"/>
      <c r="X8" s="578"/>
      <c r="Y8" s="32"/>
      <c r="Z8" s="566"/>
      <c r="AA8" s="605"/>
      <c r="AB8" s="605"/>
      <c r="AC8" s="578"/>
      <c r="AD8" s="605"/>
      <c r="AE8" s="605"/>
      <c r="AF8" s="605"/>
      <c r="AG8" s="605"/>
      <c r="AH8" s="605"/>
      <c r="AI8" s="605"/>
      <c r="AJ8" s="22"/>
      <c r="AK8" s="399">
        <f>L9</f>
        <v>829</v>
      </c>
      <c r="AL8" s="406"/>
    </row>
    <row r="9" spans="1:39" ht="17.25" customHeight="1" x14ac:dyDescent="0.15">
      <c r="A9" s="71">
        <v>38</v>
      </c>
      <c r="B9" s="13">
        <v>1223</v>
      </c>
      <c r="C9" s="117" t="s">
        <v>41</v>
      </c>
      <c r="D9" s="836"/>
      <c r="E9" s="837"/>
      <c r="F9" s="838"/>
      <c r="G9" s="844"/>
      <c r="H9" s="844"/>
      <c r="I9" s="844"/>
      <c r="J9" s="845"/>
      <c r="K9" s="35"/>
      <c r="L9" s="1044">
        <v>829</v>
      </c>
      <c r="M9" s="1044"/>
      <c r="N9" s="20" t="s">
        <v>391</v>
      </c>
      <c r="O9" s="21"/>
      <c r="P9" s="17" t="s">
        <v>458</v>
      </c>
      <c r="Q9" s="186"/>
      <c r="R9" s="186"/>
      <c r="S9" s="32"/>
      <c r="T9" s="32"/>
      <c r="U9" s="566"/>
      <c r="V9" s="566"/>
      <c r="W9" s="566"/>
      <c r="X9" s="578"/>
      <c r="Y9" s="662"/>
      <c r="Z9" s="662"/>
      <c r="AA9" s="605"/>
      <c r="AB9" s="605"/>
      <c r="AC9" s="605"/>
      <c r="AD9" s="578" t="s">
        <v>1995</v>
      </c>
      <c r="AE9" s="1055">
        <f>$AE$7</f>
        <v>0.97</v>
      </c>
      <c r="AF9" s="1056"/>
      <c r="AG9" s="605"/>
      <c r="AH9" s="605"/>
      <c r="AI9" s="605"/>
      <c r="AJ9" s="22"/>
      <c r="AK9" s="401">
        <f>ROUND(L9*AE9,0)</f>
        <v>804</v>
      </c>
      <c r="AL9" s="406"/>
    </row>
    <row r="10" spans="1:39" ht="17.25" customHeight="1" x14ac:dyDescent="0.15">
      <c r="A10" s="71">
        <v>38</v>
      </c>
      <c r="B10" s="13">
        <v>1231</v>
      </c>
      <c r="C10" s="117" t="s">
        <v>42</v>
      </c>
      <c r="D10" s="512"/>
      <c r="E10" s="697"/>
      <c r="F10" s="518"/>
      <c r="G10" s="169"/>
      <c r="H10" s="169"/>
      <c r="I10" s="169"/>
      <c r="J10" s="19"/>
      <c r="K10" s="34" t="s">
        <v>1998</v>
      </c>
      <c r="L10" s="99"/>
      <c r="M10" s="99"/>
      <c r="N10" s="17"/>
      <c r="O10" s="15"/>
      <c r="P10" s="186"/>
      <c r="Q10" s="186"/>
      <c r="R10" s="186"/>
      <c r="S10" s="32"/>
      <c r="T10" s="32"/>
      <c r="U10" s="566"/>
      <c r="V10" s="605"/>
      <c r="W10" s="605"/>
      <c r="X10" s="578"/>
      <c r="Y10" s="32"/>
      <c r="Z10" s="566"/>
      <c r="AA10" s="605"/>
      <c r="AB10" s="605"/>
      <c r="AC10" s="578"/>
      <c r="AD10" s="605"/>
      <c r="AE10" s="605"/>
      <c r="AF10" s="605"/>
      <c r="AG10" s="605"/>
      <c r="AH10" s="605"/>
      <c r="AI10" s="605"/>
      <c r="AJ10" s="22"/>
      <c r="AK10" s="399">
        <f>L11</f>
        <v>854</v>
      </c>
      <c r="AL10" s="406"/>
    </row>
    <row r="11" spans="1:39" ht="17.25" customHeight="1" x14ac:dyDescent="0.15">
      <c r="A11" s="71">
        <v>38</v>
      </c>
      <c r="B11" s="13">
        <v>1233</v>
      </c>
      <c r="C11" s="117" t="s">
        <v>43</v>
      </c>
      <c r="D11" s="512"/>
      <c r="E11" s="697"/>
      <c r="F11" s="518"/>
      <c r="G11" s="169"/>
      <c r="H11" s="169"/>
      <c r="I11" s="169"/>
      <c r="J11" s="19"/>
      <c r="K11" s="35"/>
      <c r="L11" s="1044">
        <v>854</v>
      </c>
      <c r="M11" s="1044"/>
      <c r="N11" s="20" t="s">
        <v>391</v>
      </c>
      <c r="O11" s="21"/>
      <c r="P11" s="17" t="s">
        <v>458</v>
      </c>
      <c r="Q11" s="186"/>
      <c r="R11" s="186"/>
      <c r="S11" s="32"/>
      <c r="T11" s="32"/>
      <c r="U11" s="566"/>
      <c r="V11" s="566"/>
      <c r="W11" s="566"/>
      <c r="X11" s="578"/>
      <c r="Y11" s="662"/>
      <c r="Z11" s="662"/>
      <c r="AA11" s="605"/>
      <c r="AB11" s="605"/>
      <c r="AC11" s="605"/>
      <c r="AD11" s="578" t="s">
        <v>1995</v>
      </c>
      <c r="AE11" s="1055">
        <f>$AE$7</f>
        <v>0.97</v>
      </c>
      <c r="AF11" s="1056"/>
      <c r="AG11" s="605"/>
      <c r="AH11" s="605"/>
      <c r="AI11" s="605"/>
      <c r="AJ11" s="22"/>
      <c r="AK11" s="401">
        <f>ROUND(L11*AE11,0)</f>
        <v>828</v>
      </c>
      <c r="AL11" s="406"/>
    </row>
    <row r="12" spans="1:39" ht="17.25" customHeight="1" x14ac:dyDescent="0.15">
      <c r="A12" s="71">
        <v>38</v>
      </c>
      <c r="B12" s="13">
        <v>1241</v>
      </c>
      <c r="C12" s="117" t="s">
        <v>44</v>
      </c>
      <c r="D12" s="512"/>
      <c r="E12" s="697"/>
      <c r="F12" s="518"/>
      <c r="G12" s="169"/>
      <c r="H12" s="169"/>
      <c r="I12" s="169"/>
      <c r="J12" s="19"/>
      <c r="K12" s="34" t="s">
        <v>1999</v>
      </c>
      <c r="L12" s="99"/>
      <c r="M12" s="99"/>
      <c r="N12" s="17"/>
      <c r="O12" s="15"/>
      <c r="P12" s="186"/>
      <c r="Q12" s="186"/>
      <c r="R12" s="186"/>
      <c r="S12" s="32"/>
      <c r="T12" s="32"/>
      <c r="U12" s="566"/>
      <c r="V12" s="605"/>
      <c r="W12" s="605"/>
      <c r="X12" s="578"/>
      <c r="Y12" s="32"/>
      <c r="Z12" s="566"/>
      <c r="AA12" s="605"/>
      <c r="AB12" s="605"/>
      <c r="AC12" s="578"/>
      <c r="AD12" s="605"/>
      <c r="AE12" s="605"/>
      <c r="AF12" s="605"/>
      <c r="AG12" s="605"/>
      <c r="AH12" s="605"/>
      <c r="AI12" s="605"/>
      <c r="AJ12" s="22"/>
      <c r="AK12" s="399">
        <f>L13</f>
        <v>870</v>
      </c>
      <c r="AL12" s="406"/>
    </row>
    <row r="13" spans="1:39" ht="17.25" customHeight="1" x14ac:dyDescent="0.15">
      <c r="A13" s="71">
        <v>38</v>
      </c>
      <c r="B13" s="13">
        <v>1243</v>
      </c>
      <c r="C13" s="117" t="s">
        <v>45</v>
      </c>
      <c r="D13" s="512"/>
      <c r="E13" s="697"/>
      <c r="F13" s="518"/>
      <c r="G13" s="169"/>
      <c r="H13" s="169"/>
      <c r="I13" s="169"/>
      <c r="J13" s="19"/>
      <c r="K13" s="35"/>
      <c r="L13" s="1044">
        <v>870</v>
      </c>
      <c r="M13" s="1044"/>
      <c r="N13" s="20" t="s">
        <v>391</v>
      </c>
      <c r="O13" s="21"/>
      <c r="P13" s="17" t="s">
        <v>458</v>
      </c>
      <c r="Q13" s="186"/>
      <c r="R13" s="186"/>
      <c r="S13" s="32"/>
      <c r="T13" s="32"/>
      <c r="U13" s="566"/>
      <c r="V13" s="566"/>
      <c r="W13" s="566"/>
      <c r="X13" s="578"/>
      <c r="Y13" s="662"/>
      <c r="Z13" s="662"/>
      <c r="AA13" s="605"/>
      <c r="AB13" s="605"/>
      <c r="AC13" s="605"/>
      <c r="AD13" s="578" t="s">
        <v>1995</v>
      </c>
      <c r="AE13" s="1055">
        <f>$AE$7</f>
        <v>0.97</v>
      </c>
      <c r="AF13" s="1056"/>
      <c r="AG13" s="605"/>
      <c r="AH13" s="605"/>
      <c r="AI13" s="605"/>
      <c r="AJ13" s="22"/>
      <c r="AK13" s="401">
        <f>ROUND(L13*AE13,0)</f>
        <v>844</v>
      </c>
      <c r="AL13" s="406"/>
    </row>
    <row r="14" spans="1:39" ht="17.25" customHeight="1" x14ac:dyDescent="0.15">
      <c r="A14" s="71">
        <v>38</v>
      </c>
      <c r="B14" s="13">
        <v>1251</v>
      </c>
      <c r="C14" s="117" t="s">
        <v>46</v>
      </c>
      <c r="D14" s="512"/>
      <c r="E14" s="697"/>
      <c r="F14" s="518"/>
      <c r="G14" s="169"/>
      <c r="H14" s="169"/>
      <c r="I14" s="169"/>
      <c r="J14" s="19"/>
      <c r="K14" s="34" t="s">
        <v>2000</v>
      </c>
      <c r="L14" s="99"/>
      <c r="M14" s="99"/>
      <c r="N14" s="17"/>
      <c r="O14" s="15"/>
      <c r="P14" s="186"/>
      <c r="Q14" s="186"/>
      <c r="R14" s="186"/>
      <c r="S14" s="32"/>
      <c r="T14" s="32"/>
      <c r="U14" s="566"/>
      <c r="V14" s="605"/>
      <c r="W14" s="605"/>
      <c r="X14" s="578"/>
      <c r="Y14" s="605"/>
      <c r="Z14" s="578"/>
      <c r="AA14" s="609"/>
      <c r="AB14" s="609"/>
      <c r="AC14" s="605"/>
      <c r="AD14" s="605"/>
      <c r="AE14" s="605"/>
      <c r="AF14" s="605"/>
      <c r="AG14" s="605"/>
      <c r="AH14" s="605"/>
      <c r="AI14" s="605"/>
      <c r="AJ14" s="22"/>
      <c r="AK14" s="399">
        <f>L15</f>
        <v>887</v>
      </c>
      <c r="AL14" s="406"/>
    </row>
    <row r="15" spans="1:39" ht="17.25" customHeight="1" x14ac:dyDescent="0.15">
      <c r="A15" s="12">
        <v>38</v>
      </c>
      <c r="B15" s="13">
        <v>1253</v>
      </c>
      <c r="C15" s="117" t="s">
        <v>47</v>
      </c>
      <c r="D15" s="512"/>
      <c r="E15" s="697"/>
      <c r="F15" s="518"/>
      <c r="G15" s="20"/>
      <c r="H15" s="20"/>
      <c r="I15" s="20"/>
      <c r="J15" s="21"/>
      <c r="K15" s="35"/>
      <c r="L15" s="1044">
        <v>887</v>
      </c>
      <c r="M15" s="1044"/>
      <c r="N15" s="20" t="s">
        <v>391</v>
      </c>
      <c r="O15" s="21"/>
      <c r="P15" s="604" t="s">
        <v>458</v>
      </c>
      <c r="Q15" s="186"/>
      <c r="R15" s="186"/>
      <c r="S15" s="32"/>
      <c r="T15" s="32"/>
      <c r="U15" s="566"/>
      <c r="V15" s="566"/>
      <c r="W15" s="566"/>
      <c r="X15" s="578"/>
      <c r="Y15" s="662"/>
      <c r="Z15" s="662"/>
      <c r="AA15" s="605"/>
      <c r="AB15" s="605"/>
      <c r="AC15" s="605"/>
      <c r="AD15" s="578" t="s">
        <v>1995</v>
      </c>
      <c r="AE15" s="1055">
        <f>$AE$7</f>
        <v>0.97</v>
      </c>
      <c r="AF15" s="1056"/>
      <c r="AG15" s="605"/>
      <c r="AH15" s="605"/>
      <c r="AI15" s="605"/>
      <c r="AJ15" s="22"/>
      <c r="AK15" s="401">
        <f>ROUND(L15*AE15,0)</f>
        <v>860</v>
      </c>
      <c r="AL15" s="406"/>
    </row>
    <row r="16" spans="1:39" ht="17.25" customHeight="1" x14ac:dyDescent="0.15">
      <c r="A16" s="71">
        <v>38</v>
      </c>
      <c r="B16" s="13">
        <v>2211</v>
      </c>
      <c r="C16" s="117" t="s">
        <v>48</v>
      </c>
      <c r="D16" s="512"/>
      <c r="E16" s="697"/>
      <c r="F16" s="518"/>
      <c r="G16" s="834" t="s">
        <v>2070</v>
      </c>
      <c r="H16" s="842"/>
      <c r="I16" s="842"/>
      <c r="J16" s="843"/>
      <c r="K16" s="34" t="s">
        <v>1993</v>
      </c>
      <c r="L16" s="17"/>
      <c r="M16" s="17"/>
      <c r="N16" s="17"/>
      <c r="O16" s="15"/>
      <c r="P16" s="186"/>
      <c r="Q16" s="186"/>
      <c r="R16" s="186"/>
      <c r="S16" s="32"/>
      <c r="T16" s="32"/>
      <c r="U16" s="566"/>
      <c r="V16" s="566"/>
      <c r="W16" s="566"/>
      <c r="X16" s="578"/>
      <c r="Y16" s="32"/>
      <c r="Z16" s="566"/>
      <c r="AA16" s="566"/>
      <c r="AB16" s="566"/>
      <c r="AC16" s="578"/>
      <c r="AD16" s="605"/>
      <c r="AE16" s="605"/>
      <c r="AF16" s="605"/>
      <c r="AG16" s="605"/>
      <c r="AH16" s="605"/>
      <c r="AI16" s="605"/>
      <c r="AJ16" s="22"/>
      <c r="AK16" s="399">
        <f>L17</f>
        <v>781</v>
      </c>
      <c r="AL16" s="18"/>
    </row>
    <row r="17" spans="1:38" ht="17.25" customHeight="1" x14ac:dyDescent="0.15">
      <c r="A17" s="71">
        <v>38</v>
      </c>
      <c r="B17" s="13">
        <v>2213</v>
      </c>
      <c r="C17" s="117" t="s">
        <v>49</v>
      </c>
      <c r="D17" s="512"/>
      <c r="E17" s="697"/>
      <c r="F17" s="518"/>
      <c r="G17" s="844"/>
      <c r="H17" s="844"/>
      <c r="I17" s="844"/>
      <c r="J17" s="845"/>
      <c r="K17" s="35"/>
      <c r="L17" s="1044">
        <v>781</v>
      </c>
      <c r="M17" s="1044"/>
      <c r="N17" s="20" t="s">
        <v>391</v>
      </c>
      <c r="O17" s="21"/>
      <c r="P17" s="17" t="s">
        <v>458</v>
      </c>
      <c r="Q17" s="186"/>
      <c r="R17" s="186"/>
      <c r="S17" s="32"/>
      <c r="T17" s="32"/>
      <c r="U17" s="566"/>
      <c r="V17" s="566"/>
      <c r="W17" s="566"/>
      <c r="X17" s="578"/>
      <c r="Y17" s="662"/>
      <c r="Z17" s="662"/>
      <c r="AA17" s="605"/>
      <c r="AB17" s="605"/>
      <c r="AC17" s="605"/>
      <c r="AD17" s="578" t="s">
        <v>1995</v>
      </c>
      <c r="AE17" s="1055">
        <f>$AE$7</f>
        <v>0.97</v>
      </c>
      <c r="AF17" s="1056"/>
      <c r="AG17" s="605"/>
      <c r="AH17" s="605"/>
      <c r="AI17" s="605"/>
      <c r="AJ17" s="22"/>
      <c r="AK17" s="401">
        <f>ROUND(L17*AE17,0)</f>
        <v>758</v>
      </c>
      <c r="AL17" s="18"/>
    </row>
    <row r="18" spans="1:38" ht="17.25" customHeight="1" x14ac:dyDescent="0.15">
      <c r="A18" s="71">
        <v>38</v>
      </c>
      <c r="B18" s="13">
        <v>2221</v>
      </c>
      <c r="C18" s="117" t="s">
        <v>50</v>
      </c>
      <c r="D18" s="512"/>
      <c r="E18" s="697"/>
      <c r="F18" s="518"/>
      <c r="G18" s="844"/>
      <c r="H18" s="844"/>
      <c r="I18" s="844"/>
      <c r="J18" s="845"/>
      <c r="K18" s="34" t="s">
        <v>1997</v>
      </c>
      <c r="L18" s="99"/>
      <c r="M18" s="99"/>
      <c r="N18" s="17"/>
      <c r="O18" s="15"/>
      <c r="P18" s="186"/>
      <c r="Q18" s="186"/>
      <c r="R18" s="186"/>
      <c r="S18" s="32"/>
      <c r="T18" s="32"/>
      <c r="U18" s="566"/>
      <c r="V18" s="605"/>
      <c r="W18" s="605"/>
      <c r="X18" s="578"/>
      <c r="Y18" s="32"/>
      <c r="Z18" s="566"/>
      <c r="AA18" s="605"/>
      <c r="AB18" s="605"/>
      <c r="AC18" s="578"/>
      <c r="AD18" s="605"/>
      <c r="AE18" s="605"/>
      <c r="AF18" s="605"/>
      <c r="AG18" s="605"/>
      <c r="AH18" s="605"/>
      <c r="AI18" s="605"/>
      <c r="AJ18" s="22"/>
      <c r="AK18" s="399">
        <f>L19</f>
        <v>817</v>
      </c>
      <c r="AL18" s="406"/>
    </row>
    <row r="19" spans="1:38" ht="17.25" customHeight="1" x14ac:dyDescent="0.15">
      <c r="A19" s="71">
        <v>38</v>
      </c>
      <c r="B19" s="13">
        <v>2223</v>
      </c>
      <c r="C19" s="117" t="s">
        <v>51</v>
      </c>
      <c r="D19" s="512"/>
      <c r="E19" s="697"/>
      <c r="F19" s="518"/>
      <c r="G19" s="844"/>
      <c r="H19" s="844"/>
      <c r="I19" s="844"/>
      <c r="J19" s="845"/>
      <c r="K19" s="35"/>
      <c r="L19" s="1044">
        <v>817</v>
      </c>
      <c r="M19" s="1044"/>
      <c r="N19" s="20" t="s">
        <v>391</v>
      </c>
      <c r="O19" s="21"/>
      <c r="P19" s="17" t="s">
        <v>458</v>
      </c>
      <c r="Q19" s="186"/>
      <c r="R19" s="186"/>
      <c r="S19" s="32"/>
      <c r="T19" s="32"/>
      <c r="U19" s="566"/>
      <c r="V19" s="566"/>
      <c r="W19" s="566"/>
      <c r="X19" s="578"/>
      <c r="Y19" s="662"/>
      <c r="Z19" s="662"/>
      <c r="AA19" s="605"/>
      <c r="AB19" s="605"/>
      <c r="AC19" s="605"/>
      <c r="AD19" s="578" t="s">
        <v>1995</v>
      </c>
      <c r="AE19" s="1055">
        <f>$AE$7</f>
        <v>0.97</v>
      </c>
      <c r="AF19" s="1056"/>
      <c r="AG19" s="605"/>
      <c r="AH19" s="605"/>
      <c r="AI19" s="605"/>
      <c r="AJ19" s="22"/>
      <c r="AK19" s="401">
        <f>ROUND(L19*AE19,0)</f>
        <v>792</v>
      </c>
      <c r="AL19" s="406"/>
    </row>
    <row r="20" spans="1:38" ht="17.25" customHeight="1" x14ac:dyDescent="0.15">
      <c r="A20" s="71">
        <v>38</v>
      </c>
      <c r="B20" s="13">
        <v>2231</v>
      </c>
      <c r="C20" s="117" t="s">
        <v>52</v>
      </c>
      <c r="D20" s="512"/>
      <c r="E20" s="697"/>
      <c r="F20" s="518"/>
      <c r="G20" s="169"/>
      <c r="H20" s="169"/>
      <c r="I20" s="169"/>
      <c r="J20" s="19"/>
      <c r="K20" s="34" t="s">
        <v>1998</v>
      </c>
      <c r="L20" s="99"/>
      <c r="M20" s="99"/>
      <c r="N20" s="17"/>
      <c r="O20" s="15"/>
      <c r="P20" s="186"/>
      <c r="Q20" s="186"/>
      <c r="R20" s="186"/>
      <c r="S20" s="32"/>
      <c r="T20" s="32"/>
      <c r="U20" s="566"/>
      <c r="V20" s="605"/>
      <c r="W20" s="605"/>
      <c r="X20" s="578"/>
      <c r="Y20" s="32"/>
      <c r="Z20" s="566"/>
      <c r="AA20" s="605"/>
      <c r="AB20" s="605"/>
      <c r="AC20" s="578"/>
      <c r="AD20" s="605"/>
      <c r="AE20" s="605"/>
      <c r="AF20" s="605"/>
      <c r="AG20" s="605"/>
      <c r="AH20" s="605"/>
      <c r="AI20" s="605"/>
      <c r="AJ20" s="22"/>
      <c r="AK20" s="399">
        <f>L21</f>
        <v>841</v>
      </c>
      <c r="AL20" s="406"/>
    </row>
    <row r="21" spans="1:38" ht="17.25" customHeight="1" x14ac:dyDescent="0.15">
      <c r="A21" s="71">
        <v>38</v>
      </c>
      <c r="B21" s="13">
        <v>2233</v>
      </c>
      <c r="C21" s="117" t="s">
        <v>53</v>
      </c>
      <c r="D21" s="512"/>
      <c r="E21" s="697"/>
      <c r="F21" s="518"/>
      <c r="G21" s="169"/>
      <c r="H21" s="169"/>
      <c r="I21" s="169"/>
      <c r="J21" s="19"/>
      <c r="K21" s="35"/>
      <c r="L21" s="1044">
        <v>841</v>
      </c>
      <c r="M21" s="1044"/>
      <c r="N21" s="20" t="s">
        <v>391</v>
      </c>
      <c r="O21" s="21"/>
      <c r="P21" s="17" t="s">
        <v>458</v>
      </c>
      <c r="Q21" s="186"/>
      <c r="R21" s="186"/>
      <c r="S21" s="32"/>
      <c r="T21" s="32"/>
      <c r="U21" s="566"/>
      <c r="V21" s="566"/>
      <c r="W21" s="566"/>
      <c r="X21" s="578"/>
      <c r="Y21" s="662"/>
      <c r="Z21" s="662"/>
      <c r="AA21" s="605"/>
      <c r="AB21" s="605"/>
      <c r="AC21" s="605"/>
      <c r="AD21" s="578" t="s">
        <v>1995</v>
      </c>
      <c r="AE21" s="1055">
        <f>$AE$7</f>
        <v>0.97</v>
      </c>
      <c r="AF21" s="1056"/>
      <c r="AG21" s="605"/>
      <c r="AH21" s="605"/>
      <c r="AI21" s="605"/>
      <c r="AJ21" s="22"/>
      <c r="AK21" s="401">
        <f>ROUND(L21*AE21,0)</f>
        <v>816</v>
      </c>
      <c r="AL21" s="406"/>
    </row>
    <row r="22" spans="1:38" ht="17.25" customHeight="1" x14ac:dyDescent="0.15">
      <c r="A22" s="71">
        <v>38</v>
      </c>
      <c r="B22" s="13">
        <v>2241</v>
      </c>
      <c r="C22" s="117" t="s">
        <v>54</v>
      </c>
      <c r="D22" s="512"/>
      <c r="E22" s="697"/>
      <c r="F22" s="518"/>
      <c r="G22" s="169"/>
      <c r="H22" s="169"/>
      <c r="I22" s="169"/>
      <c r="J22" s="19"/>
      <c r="K22" s="34" t="s">
        <v>1999</v>
      </c>
      <c r="L22" s="99"/>
      <c r="M22" s="99"/>
      <c r="N22" s="17"/>
      <c r="O22" s="15"/>
      <c r="P22" s="186"/>
      <c r="Q22" s="186"/>
      <c r="R22" s="186"/>
      <c r="S22" s="32"/>
      <c r="T22" s="32"/>
      <c r="U22" s="566"/>
      <c r="V22" s="605"/>
      <c r="W22" s="605"/>
      <c r="X22" s="578"/>
      <c r="Y22" s="32"/>
      <c r="Z22" s="566"/>
      <c r="AA22" s="605"/>
      <c r="AB22" s="605"/>
      <c r="AC22" s="578"/>
      <c r="AD22" s="605"/>
      <c r="AE22" s="605"/>
      <c r="AF22" s="605"/>
      <c r="AG22" s="605"/>
      <c r="AH22" s="605"/>
      <c r="AI22" s="605"/>
      <c r="AJ22" s="22"/>
      <c r="AK22" s="399">
        <f>L23</f>
        <v>858</v>
      </c>
      <c r="AL22" s="406"/>
    </row>
    <row r="23" spans="1:38" ht="17.25" customHeight="1" x14ac:dyDescent="0.15">
      <c r="A23" s="71">
        <v>38</v>
      </c>
      <c r="B23" s="13">
        <v>2243</v>
      </c>
      <c r="C23" s="117" t="s">
        <v>55</v>
      </c>
      <c r="D23" s="512"/>
      <c r="E23" s="697"/>
      <c r="F23" s="518"/>
      <c r="G23" s="169"/>
      <c r="H23" s="169"/>
      <c r="I23" s="169"/>
      <c r="J23" s="19"/>
      <c r="K23" s="35"/>
      <c r="L23" s="1044">
        <v>858</v>
      </c>
      <c r="M23" s="1044"/>
      <c r="N23" s="20" t="s">
        <v>391</v>
      </c>
      <c r="O23" s="21"/>
      <c r="P23" s="17" t="s">
        <v>458</v>
      </c>
      <c r="Q23" s="186"/>
      <c r="R23" s="186"/>
      <c r="S23" s="32"/>
      <c r="T23" s="32"/>
      <c r="U23" s="566"/>
      <c r="V23" s="566"/>
      <c r="W23" s="566"/>
      <c r="X23" s="578"/>
      <c r="Y23" s="662"/>
      <c r="Z23" s="662"/>
      <c r="AA23" s="605"/>
      <c r="AB23" s="605"/>
      <c r="AC23" s="605"/>
      <c r="AD23" s="578" t="s">
        <v>1995</v>
      </c>
      <c r="AE23" s="1055">
        <f>$AE$7</f>
        <v>0.97</v>
      </c>
      <c r="AF23" s="1056"/>
      <c r="AG23" s="605"/>
      <c r="AH23" s="605"/>
      <c r="AI23" s="605"/>
      <c r="AJ23" s="22"/>
      <c r="AK23" s="401">
        <f>ROUND(L23*AE23,0)</f>
        <v>832</v>
      </c>
      <c r="AL23" s="406"/>
    </row>
    <row r="24" spans="1:38" ht="17.25" customHeight="1" x14ac:dyDescent="0.15">
      <c r="A24" s="71">
        <v>38</v>
      </c>
      <c r="B24" s="13">
        <v>2251</v>
      </c>
      <c r="C24" s="117" t="s">
        <v>56</v>
      </c>
      <c r="D24" s="512"/>
      <c r="E24" s="697"/>
      <c r="F24" s="518"/>
      <c r="G24" s="169"/>
      <c r="H24" s="169"/>
      <c r="I24" s="169"/>
      <c r="J24" s="19"/>
      <c r="K24" s="34" t="s">
        <v>2000</v>
      </c>
      <c r="L24" s="99"/>
      <c r="M24" s="99"/>
      <c r="N24" s="17"/>
      <c r="O24" s="15"/>
      <c r="P24" s="186"/>
      <c r="Q24" s="186"/>
      <c r="R24" s="186"/>
      <c r="S24" s="32"/>
      <c r="T24" s="32"/>
      <c r="U24" s="566"/>
      <c r="V24" s="605"/>
      <c r="W24" s="605"/>
      <c r="X24" s="578"/>
      <c r="Y24" s="605"/>
      <c r="Z24" s="578"/>
      <c r="AA24" s="609"/>
      <c r="AB24" s="609"/>
      <c r="AC24" s="605"/>
      <c r="AD24" s="605"/>
      <c r="AE24" s="605"/>
      <c r="AF24" s="605"/>
      <c r="AG24" s="605"/>
      <c r="AH24" s="605"/>
      <c r="AI24" s="605"/>
      <c r="AJ24" s="22"/>
      <c r="AK24" s="399">
        <f>L25</f>
        <v>874</v>
      </c>
      <c r="AL24" s="406"/>
    </row>
    <row r="25" spans="1:38" ht="17.25" customHeight="1" x14ac:dyDescent="0.15">
      <c r="A25" s="12">
        <v>38</v>
      </c>
      <c r="B25" s="13">
        <v>2253</v>
      </c>
      <c r="C25" s="117" t="s">
        <v>57</v>
      </c>
      <c r="D25" s="187"/>
      <c r="E25" s="188"/>
      <c r="F25" s="42"/>
      <c r="G25" s="20"/>
      <c r="H25" s="20"/>
      <c r="I25" s="20"/>
      <c r="J25" s="21"/>
      <c r="K25" s="517"/>
      <c r="L25" s="1071">
        <v>874</v>
      </c>
      <c r="M25" s="1071"/>
      <c r="N25" s="169" t="s">
        <v>391</v>
      </c>
      <c r="O25" s="19"/>
      <c r="P25" s="604" t="s">
        <v>458</v>
      </c>
      <c r="Q25" s="186"/>
      <c r="R25" s="186"/>
      <c r="S25" s="32"/>
      <c r="T25" s="32"/>
      <c r="U25" s="566"/>
      <c r="V25" s="566"/>
      <c r="W25" s="566"/>
      <c r="X25" s="578"/>
      <c r="Y25" s="662"/>
      <c r="Z25" s="662"/>
      <c r="AA25" s="605"/>
      <c r="AB25" s="605"/>
      <c r="AC25" s="605"/>
      <c r="AD25" s="578" t="s">
        <v>1995</v>
      </c>
      <c r="AE25" s="1055">
        <f>$AE$7</f>
        <v>0.97</v>
      </c>
      <c r="AF25" s="1056"/>
      <c r="AG25" s="605"/>
      <c r="AH25" s="605"/>
      <c r="AI25" s="605"/>
      <c r="AJ25" s="22"/>
      <c r="AK25" s="401">
        <f>ROUND(L25*AE25,0)</f>
        <v>848</v>
      </c>
      <c r="AL25" s="406"/>
    </row>
    <row r="26" spans="1:38" ht="17.25" customHeight="1" x14ac:dyDescent="0.15">
      <c r="A26" s="71">
        <v>38</v>
      </c>
      <c r="B26" s="13" t="s">
        <v>4490</v>
      </c>
      <c r="C26" s="241" t="s">
        <v>4451</v>
      </c>
      <c r="D26" s="833" t="s">
        <v>4408</v>
      </c>
      <c r="E26" s="834"/>
      <c r="F26" s="834"/>
      <c r="G26" s="834"/>
      <c r="H26" s="834"/>
      <c r="I26" s="834"/>
      <c r="J26" s="835"/>
      <c r="K26" s="866" t="s">
        <v>2069</v>
      </c>
      <c r="L26" s="867"/>
      <c r="M26" s="867"/>
      <c r="N26" s="867"/>
      <c r="O26" s="868"/>
      <c r="P26" s="397" t="s">
        <v>3070</v>
      </c>
      <c r="Q26" s="593"/>
      <c r="R26" s="593"/>
      <c r="S26" s="593"/>
      <c r="T26" s="593"/>
      <c r="U26" s="593"/>
      <c r="V26" s="593"/>
      <c r="W26" s="572"/>
      <c r="X26" s="202"/>
      <c r="Y26" s="32"/>
      <c r="Z26" s="186"/>
      <c r="AA26" s="186"/>
      <c r="AB26" s="186"/>
      <c r="AC26" s="578"/>
      <c r="AD26" s="1044">
        <f>ROUND($L$7*0.01,0)</f>
        <v>8</v>
      </c>
      <c r="AE26" s="1044"/>
      <c r="AF26" s="186" t="s">
        <v>426</v>
      </c>
      <c r="AG26" s="186"/>
      <c r="AH26" s="186"/>
      <c r="AI26" s="186"/>
      <c r="AJ26" s="22"/>
      <c r="AK26" s="401">
        <f>-AD26</f>
        <v>-8</v>
      </c>
      <c r="AL26" s="75"/>
    </row>
    <row r="27" spans="1:38" ht="17.25" customHeight="1" x14ac:dyDescent="0.15">
      <c r="A27" s="71">
        <v>38</v>
      </c>
      <c r="B27" s="13" t="s">
        <v>4491</v>
      </c>
      <c r="C27" s="241" t="s">
        <v>4452</v>
      </c>
      <c r="D27" s="836"/>
      <c r="E27" s="837"/>
      <c r="F27" s="837"/>
      <c r="G27" s="837"/>
      <c r="H27" s="837"/>
      <c r="I27" s="837"/>
      <c r="J27" s="838"/>
      <c r="K27" s="869"/>
      <c r="L27" s="870"/>
      <c r="M27" s="870"/>
      <c r="N27" s="870"/>
      <c r="O27" s="871"/>
      <c r="P27" s="397" t="s">
        <v>3078</v>
      </c>
      <c r="Q27" s="593"/>
      <c r="R27" s="593"/>
      <c r="S27" s="593"/>
      <c r="T27" s="593"/>
      <c r="U27" s="593"/>
      <c r="V27" s="593"/>
      <c r="W27" s="572"/>
      <c r="X27" s="202"/>
      <c r="Y27" s="32"/>
      <c r="Z27" s="186"/>
      <c r="AA27" s="186"/>
      <c r="AB27" s="186"/>
      <c r="AC27" s="578"/>
      <c r="AD27" s="1044">
        <f>ROUND($L$9*0.01,0)</f>
        <v>8</v>
      </c>
      <c r="AE27" s="1044"/>
      <c r="AF27" s="186" t="s">
        <v>426</v>
      </c>
      <c r="AG27" s="186"/>
      <c r="AH27" s="186"/>
      <c r="AI27" s="186"/>
      <c r="AJ27" s="22"/>
      <c r="AK27" s="401">
        <f t="shared" ref="AK27:AK34" si="0">-AD27</f>
        <v>-8</v>
      </c>
      <c r="AL27" s="75"/>
    </row>
    <row r="28" spans="1:38" ht="17.25" customHeight="1" x14ac:dyDescent="0.15">
      <c r="A28" s="71">
        <v>38</v>
      </c>
      <c r="B28" s="13" t="s">
        <v>4492</v>
      </c>
      <c r="C28" s="241" t="s">
        <v>4453</v>
      </c>
      <c r="D28" s="836"/>
      <c r="E28" s="837"/>
      <c r="F28" s="837"/>
      <c r="G28" s="837"/>
      <c r="H28" s="837"/>
      <c r="I28" s="837"/>
      <c r="J28" s="838"/>
      <c r="K28" s="869"/>
      <c r="L28" s="870"/>
      <c r="M28" s="870"/>
      <c r="N28" s="870"/>
      <c r="O28" s="871"/>
      <c r="P28" s="397" t="s">
        <v>3079</v>
      </c>
      <c r="Q28" s="593"/>
      <c r="R28" s="593"/>
      <c r="S28" s="593"/>
      <c r="T28" s="593"/>
      <c r="U28" s="593"/>
      <c r="V28" s="593"/>
      <c r="W28" s="572"/>
      <c r="X28" s="202"/>
      <c r="Y28" s="32"/>
      <c r="Z28" s="186"/>
      <c r="AA28" s="186"/>
      <c r="AB28" s="186"/>
      <c r="AC28" s="578"/>
      <c r="AD28" s="1044">
        <f>ROUND($L$11*0.01,0)</f>
        <v>9</v>
      </c>
      <c r="AE28" s="1044"/>
      <c r="AF28" s="186" t="s">
        <v>426</v>
      </c>
      <c r="AG28" s="186"/>
      <c r="AH28" s="186"/>
      <c r="AI28" s="186"/>
      <c r="AJ28" s="22"/>
      <c r="AK28" s="401">
        <f t="shared" si="0"/>
        <v>-9</v>
      </c>
      <c r="AL28" s="75"/>
    </row>
    <row r="29" spans="1:38" ht="17.25" customHeight="1" x14ac:dyDescent="0.15">
      <c r="A29" s="71">
        <v>38</v>
      </c>
      <c r="B29" s="13" t="s">
        <v>4493</v>
      </c>
      <c r="C29" s="241" t="s">
        <v>4454</v>
      </c>
      <c r="D29" s="696"/>
      <c r="E29" s="697"/>
      <c r="F29" s="697"/>
      <c r="G29" s="73"/>
      <c r="H29" s="73"/>
      <c r="I29" s="73"/>
      <c r="J29" s="284"/>
      <c r="K29" s="93"/>
      <c r="L29" s="9"/>
      <c r="M29" s="9"/>
      <c r="N29" s="73"/>
      <c r="O29" s="284"/>
      <c r="P29" s="397" t="s">
        <v>3080</v>
      </c>
      <c r="Q29" s="397"/>
      <c r="R29" s="1"/>
      <c r="S29" s="186"/>
      <c r="T29" s="186"/>
      <c r="U29" s="186"/>
      <c r="V29" s="202"/>
      <c r="W29" s="572"/>
      <c r="X29" s="202"/>
      <c r="Y29" s="32"/>
      <c r="Z29" s="186"/>
      <c r="AA29" s="186"/>
      <c r="AB29" s="186"/>
      <c r="AC29" s="578"/>
      <c r="AD29" s="1044">
        <f>ROUND($L$13*0.01,0)</f>
        <v>9</v>
      </c>
      <c r="AE29" s="1044"/>
      <c r="AF29" s="186" t="s">
        <v>426</v>
      </c>
      <c r="AG29" s="186"/>
      <c r="AH29" s="186"/>
      <c r="AI29" s="186"/>
      <c r="AJ29" s="22"/>
      <c r="AK29" s="401">
        <f t="shared" si="0"/>
        <v>-9</v>
      </c>
      <c r="AL29" s="75"/>
    </row>
    <row r="30" spans="1:38" ht="17.25" customHeight="1" x14ac:dyDescent="0.15">
      <c r="A30" s="71">
        <v>38</v>
      </c>
      <c r="B30" s="13" t="s">
        <v>4494</v>
      </c>
      <c r="C30" s="241" t="s">
        <v>4455</v>
      </c>
      <c r="D30" s="182"/>
      <c r="E30" s="169"/>
      <c r="F30" s="73"/>
      <c r="G30" s="73"/>
      <c r="H30" s="73"/>
      <c r="I30" s="73"/>
      <c r="J30" s="284"/>
      <c r="K30" s="94"/>
      <c r="L30" s="184"/>
      <c r="M30" s="184"/>
      <c r="N30" s="397"/>
      <c r="O30" s="493"/>
      <c r="P30" s="397" t="s">
        <v>3081</v>
      </c>
      <c r="Q30" s="397"/>
      <c r="R30" s="1"/>
      <c r="S30" s="186"/>
      <c r="T30" s="186"/>
      <c r="U30" s="186"/>
      <c r="V30" s="202"/>
      <c r="W30" s="572"/>
      <c r="X30" s="202"/>
      <c r="Y30" s="32"/>
      <c r="Z30" s="186"/>
      <c r="AA30" s="186"/>
      <c r="AB30" s="186"/>
      <c r="AC30" s="578"/>
      <c r="AD30" s="1044">
        <f>ROUND($L$15*0.01,0)</f>
        <v>9</v>
      </c>
      <c r="AE30" s="1044"/>
      <c r="AF30" s="186" t="s">
        <v>426</v>
      </c>
      <c r="AG30" s="186"/>
      <c r="AH30" s="186"/>
      <c r="AI30" s="186"/>
      <c r="AJ30" s="22"/>
      <c r="AK30" s="401">
        <f t="shared" si="0"/>
        <v>-9</v>
      </c>
      <c r="AL30" s="75"/>
    </row>
    <row r="31" spans="1:38" ht="17.25" customHeight="1" x14ac:dyDescent="0.15">
      <c r="A31" s="71">
        <v>38</v>
      </c>
      <c r="B31" s="13" t="s">
        <v>4495</v>
      </c>
      <c r="C31" s="241" t="s">
        <v>4456</v>
      </c>
      <c r="D31" s="182"/>
      <c r="E31" s="169"/>
      <c r="F31" s="73"/>
      <c r="G31" s="73"/>
      <c r="H31" s="73"/>
      <c r="I31" s="73"/>
      <c r="J31" s="284"/>
      <c r="K31" s="833" t="s">
        <v>2070</v>
      </c>
      <c r="L31" s="834"/>
      <c r="M31" s="834"/>
      <c r="N31" s="834"/>
      <c r="O31" s="835"/>
      <c r="P31" s="397" t="s">
        <v>3070</v>
      </c>
      <c r="Q31" s="397"/>
      <c r="R31" s="1"/>
      <c r="S31" s="186"/>
      <c r="T31" s="186"/>
      <c r="U31" s="186"/>
      <c r="V31" s="202"/>
      <c r="W31" s="572"/>
      <c r="X31" s="202"/>
      <c r="Y31" s="32"/>
      <c r="Z31" s="186"/>
      <c r="AA31" s="186"/>
      <c r="AB31" s="186"/>
      <c r="AC31" s="578"/>
      <c r="AD31" s="1044">
        <f>ROUND($L$17*0.01,0)</f>
        <v>8</v>
      </c>
      <c r="AE31" s="1044"/>
      <c r="AF31" s="186" t="s">
        <v>426</v>
      </c>
      <c r="AG31" s="186"/>
      <c r="AH31" s="186"/>
      <c r="AI31" s="186"/>
      <c r="AJ31" s="22"/>
      <c r="AK31" s="401">
        <f t="shared" si="0"/>
        <v>-8</v>
      </c>
      <c r="AL31" s="75"/>
    </row>
    <row r="32" spans="1:38" ht="17.25" customHeight="1" x14ac:dyDescent="0.15">
      <c r="A32" s="71">
        <v>38</v>
      </c>
      <c r="B32" s="13" t="s">
        <v>4496</v>
      </c>
      <c r="C32" s="241" t="s">
        <v>4457</v>
      </c>
      <c r="D32" s="182"/>
      <c r="E32" s="169"/>
      <c r="F32" s="73"/>
      <c r="G32" s="73"/>
      <c r="H32" s="73"/>
      <c r="I32" s="73"/>
      <c r="J32" s="284"/>
      <c r="K32" s="836"/>
      <c r="L32" s="837"/>
      <c r="M32" s="837"/>
      <c r="N32" s="837"/>
      <c r="O32" s="838"/>
      <c r="P32" s="397" t="s">
        <v>3078</v>
      </c>
      <c r="Q32" s="397"/>
      <c r="R32" s="1"/>
      <c r="S32" s="186"/>
      <c r="T32" s="186"/>
      <c r="U32" s="186"/>
      <c r="V32" s="202"/>
      <c r="W32" s="572"/>
      <c r="X32" s="202"/>
      <c r="Y32" s="32"/>
      <c r="Z32" s="186"/>
      <c r="AA32" s="186"/>
      <c r="AB32" s="186"/>
      <c r="AC32" s="578"/>
      <c r="AD32" s="1044">
        <f>ROUND($L$19*0.01,0)</f>
        <v>8</v>
      </c>
      <c r="AE32" s="1044"/>
      <c r="AF32" s="186" t="s">
        <v>426</v>
      </c>
      <c r="AG32" s="186"/>
      <c r="AH32" s="186"/>
      <c r="AI32" s="186"/>
      <c r="AJ32" s="22"/>
      <c r="AK32" s="401">
        <f t="shared" si="0"/>
        <v>-8</v>
      </c>
      <c r="AL32" s="75"/>
    </row>
    <row r="33" spans="1:38" ht="17.25" customHeight="1" x14ac:dyDescent="0.15">
      <c r="A33" s="71">
        <v>38</v>
      </c>
      <c r="B33" s="13" t="s">
        <v>4497</v>
      </c>
      <c r="C33" s="241" t="s">
        <v>4458</v>
      </c>
      <c r="D33" s="182"/>
      <c r="E33" s="169"/>
      <c r="F33" s="73"/>
      <c r="G33" s="73"/>
      <c r="H33" s="73"/>
      <c r="I33" s="73"/>
      <c r="J33" s="284"/>
      <c r="K33" s="836"/>
      <c r="L33" s="837"/>
      <c r="M33" s="837"/>
      <c r="N33" s="837"/>
      <c r="O33" s="838"/>
      <c r="P33" s="397" t="s">
        <v>3079</v>
      </c>
      <c r="Q33" s="397"/>
      <c r="R33" s="1"/>
      <c r="S33" s="186"/>
      <c r="T33" s="186"/>
      <c r="U33" s="186"/>
      <c r="V33" s="202"/>
      <c r="W33" s="572"/>
      <c r="X33" s="202"/>
      <c r="Y33" s="32"/>
      <c r="Z33" s="186"/>
      <c r="AA33" s="186"/>
      <c r="AB33" s="186"/>
      <c r="AC33" s="578"/>
      <c r="AD33" s="1044">
        <f>ROUND($L$21*0.01,0)</f>
        <v>8</v>
      </c>
      <c r="AE33" s="1044"/>
      <c r="AF33" s="186" t="s">
        <v>426</v>
      </c>
      <c r="AG33" s="186"/>
      <c r="AH33" s="186"/>
      <c r="AI33" s="186"/>
      <c r="AJ33" s="22"/>
      <c r="AK33" s="401">
        <f t="shared" si="0"/>
        <v>-8</v>
      </c>
      <c r="AL33" s="75"/>
    </row>
    <row r="34" spans="1:38" ht="17.25" customHeight="1" x14ac:dyDescent="0.15">
      <c r="A34" s="71">
        <v>38</v>
      </c>
      <c r="B34" s="13" t="s">
        <v>4498</v>
      </c>
      <c r="C34" s="241" t="s">
        <v>4459</v>
      </c>
      <c r="D34" s="182"/>
      <c r="E34" s="169"/>
      <c r="F34" s="73"/>
      <c r="G34" s="73"/>
      <c r="H34" s="73"/>
      <c r="I34" s="73"/>
      <c r="J34" s="284"/>
      <c r="K34" s="93"/>
      <c r="L34" s="9"/>
      <c r="M34" s="9"/>
      <c r="N34" s="73"/>
      <c r="O34" s="284"/>
      <c r="P34" s="397" t="s">
        <v>3080</v>
      </c>
      <c r="Q34" s="397"/>
      <c r="R34" s="1"/>
      <c r="S34" s="186"/>
      <c r="T34" s="186"/>
      <c r="U34" s="186"/>
      <c r="V34" s="202"/>
      <c r="W34" s="572"/>
      <c r="X34" s="202"/>
      <c r="Y34" s="32"/>
      <c r="Z34" s="186"/>
      <c r="AA34" s="186"/>
      <c r="AB34" s="186"/>
      <c r="AC34" s="578"/>
      <c r="AD34" s="850">
        <f>ROUND($L$23*0.01,0)</f>
        <v>9</v>
      </c>
      <c r="AE34" s="850"/>
      <c r="AF34" s="186" t="s">
        <v>426</v>
      </c>
      <c r="AG34" s="186"/>
      <c r="AH34" s="186"/>
      <c r="AI34" s="186"/>
      <c r="AJ34" s="22"/>
      <c r="AK34" s="401">
        <f t="shared" si="0"/>
        <v>-9</v>
      </c>
      <c r="AL34" s="75"/>
    </row>
    <row r="35" spans="1:38" ht="17.25" customHeight="1" x14ac:dyDescent="0.15">
      <c r="A35" s="71">
        <v>38</v>
      </c>
      <c r="B35" s="13" t="s">
        <v>4499</v>
      </c>
      <c r="C35" s="241" t="s">
        <v>4460</v>
      </c>
      <c r="D35" s="25"/>
      <c r="E35" s="20"/>
      <c r="F35" s="397"/>
      <c r="G35" s="397"/>
      <c r="H35" s="397"/>
      <c r="I35" s="397"/>
      <c r="J35" s="493"/>
      <c r="K35" s="94"/>
      <c r="L35" s="184"/>
      <c r="M35" s="184"/>
      <c r="N35" s="397"/>
      <c r="O35" s="493"/>
      <c r="P35" s="397" t="s">
        <v>3081</v>
      </c>
      <c r="Q35" s="397"/>
      <c r="R35" s="1"/>
      <c r="S35" s="186"/>
      <c r="T35" s="186"/>
      <c r="U35" s="186"/>
      <c r="V35" s="202"/>
      <c r="W35" s="572"/>
      <c r="X35" s="202"/>
      <c r="Y35" s="32"/>
      <c r="Z35" s="186"/>
      <c r="AA35" s="186"/>
      <c r="AB35" s="186"/>
      <c r="AC35" s="578"/>
      <c r="AD35" s="850">
        <f>ROUND($L$25*0.01,0)</f>
        <v>9</v>
      </c>
      <c r="AE35" s="850"/>
      <c r="AF35" s="186" t="s">
        <v>426</v>
      </c>
      <c r="AG35" s="186"/>
      <c r="AH35" s="186"/>
      <c r="AI35" s="186"/>
      <c r="AJ35" s="22"/>
      <c r="AK35" s="401">
        <f>-AD35</f>
        <v>-9</v>
      </c>
      <c r="AL35" s="75"/>
    </row>
    <row r="36" spans="1:38" ht="17.25" customHeight="1" x14ac:dyDescent="0.15">
      <c r="A36" s="71">
        <v>38</v>
      </c>
      <c r="B36" s="13" t="s">
        <v>3386</v>
      </c>
      <c r="C36" s="241" t="s">
        <v>3110</v>
      </c>
      <c r="D36" s="833" t="s">
        <v>2948</v>
      </c>
      <c r="E36" s="834"/>
      <c r="F36" s="834"/>
      <c r="G36" s="834"/>
      <c r="H36" s="834"/>
      <c r="I36" s="834"/>
      <c r="J36" s="835"/>
      <c r="K36" s="866" t="s">
        <v>3108</v>
      </c>
      <c r="L36" s="867"/>
      <c r="M36" s="867"/>
      <c r="N36" s="867"/>
      <c r="O36" s="868"/>
      <c r="P36" s="397" t="s">
        <v>3070</v>
      </c>
      <c r="Q36" s="593"/>
      <c r="R36" s="593"/>
      <c r="S36" s="593"/>
      <c r="T36" s="593"/>
      <c r="U36" s="593"/>
      <c r="V36" s="593"/>
      <c r="W36" s="572"/>
      <c r="X36" s="202"/>
      <c r="Y36" s="32"/>
      <c r="Z36" s="186"/>
      <c r="AA36" s="186"/>
      <c r="AB36" s="186"/>
      <c r="AC36" s="578"/>
      <c r="AD36" s="1044">
        <f>ROUND($L$7*0.01,0)</f>
        <v>8</v>
      </c>
      <c r="AE36" s="1044"/>
      <c r="AF36" s="186" t="s">
        <v>426</v>
      </c>
      <c r="AG36" s="186"/>
      <c r="AH36" s="186"/>
      <c r="AI36" s="186"/>
      <c r="AJ36" s="22"/>
      <c r="AK36" s="401">
        <f>-AD36</f>
        <v>-8</v>
      </c>
      <c r="AL36" s="75"/>
    </row>
    <row r="37" spans="1:38" ht="17.25" customHeight="1" x14ac:dyDescent="0.15">
      <c r="A37" s="71">
        <v>38</v>
      </c>
      <c r="B37" s="13" t="s">
        <v>3387</v>
      </c>
      <c r="C37" s="241" t="s">
        <v>3111</v>
      </c>
      <c r="D37" s="836"/>
      <c r="E37" s="837"/>
      <c r="F37" s="837"/>
      <c r="G37" s="837"/>
      <c r="H37" s="837"/>
      <c r="I37" s="837"/>
      <c r="J37" s="838"/>
      <c r="K37" s="869"/>
      <c r="L37" s="870"/>
      <c r="M37" s="870"/>
      <c r="N37" s="870"/>
      <c r="O37" s="871"/>
      <c r="P37" s="397" t="s">
        <v>3078</v>
      </c>
      <c r="Q37" s="593"/>
      <c r="R37" s="593"/>
      <c r="S37" s="593"/>
      <c r="T37" s="593"/>
      <c r="U37" s="593"/>
      <c r="V37" s="593"/>
      <c r="W37" s="572"/>
      <c r="X37" s="202"/>
      <c r="Y37" s="32"/>
      <c r="Z37" s="186"/>
      <c r="AA37" s="186"/>
      <c r="AB37" s="186"/>
      <c r="AC37" s="578"/>
      <c r="AD37" s="1044">
        <f>ROUND($L$9*0.01,0)</f>
        <v>8</v>
      </c>
      <c r="AE37" s="1044"/>
      <c r="AF37" s="186" t="s">
        <v>426</v>
      </c>
      <c r="AG37" s="186"/>
      <c r="AH37" s="186"/>
      <c r="AI37" s="186"/>
      <c r="AJ37" s="22"/>
      <c r="AK37" s="401">
        <f t="shared" ref="AK37:AK44" si="1">-AD37</f>
        <v>-8</v>
      </c>
      <c r="AL37" s="75"/>
    </row>
    <row r="38" spans="1:38" ht="17.25" customHeight="1" x14ac:dyDescent="0.15">
      <c r="A38" s="71">
        <v>38</v>
      </c>
      <c r="B38" s="13" t="s">
        <v>3388</v>
      </c>
      <c r="C38" s="241" t="s">
        <v>3112</v>
      </c>
      <c r="D38" s="836"/>
      <c r="E38" s="837"/>
      <c r="F38" s="837"/>
      <c r="G38" s="837"/>
      <c r="H38" s="837"/>
      <c r="I38" s="837"/>
      <c r="J38" s="838"/>
      <c r="K38" s="869"/>
      <c r="L38" s="870"/>
      <c r="M38" s="870"/>
      <c r="N38" s="870"/>
      <c r="O38" s="871"/>
      <c r="P38" s="397" t="s">
        <v>3079</v>
      </c>
      <c r="Q38" s="593"/>
      <c r="R38" s="593"/>
      <c r="S38" s="593"/>
      <c r="T38" s="593"/>
      <c r="U38" s="593"/>
      <c r="V38" s="593"/>
      <c r="W38" s="572"/>
      <c r="X38" s="202"/>
      <c r="Y38" s="32"/>
      <c r="Z38" s="186"/>
      <c r="AA38" s="186"/>
      <c r="AB38" s="186"/>
      <c r="AC38" s="578"/>
      <c r="AD38" s="1044">
        <f>ROUND($L$11*0.01,0)</f>
        <v>9</v>
      </c>
      <c r="AE38" s="1044"/>
      <c r="AF38" s="186" t="s">
        <v>426</v>
      </c>
      <c r="AG38" s="186"/>
      <c r="AH38" s="186"/>
      <c r="AI38" s="186"/>
      <c r="AJ38" s="22"/>
      <c r="AK38" s="401">
        <f t="shared" si="1"/>
        <v>-9</v>
      </c>
      <c r="AL38" s="75"/>
    </row>
    <row r="39" spans="1:38" ht="17.25" customHeight="1" x14ac:dyDescent="0.15">
      <c r="A39" s="71">
        <v>38</v>
      </c>
      <c r="B39" s="13" t="s">
        <v>3389</v>
      </c>
      <c r="C39" s="241" t="s">
        <v>3113</v>
      </c>
      <c r="D39" s="696"/>
      <c r="E39" s="697"/>
      <c r="F39" s="697"/>
      <c r="G39" s="73"/>
      <c r="H39" s="73"/>
      <c r="I39" s="73"/>
      <c r="J39" s="284"/>
      <c r="K39" s="93"/>
      <c r="L39" s="9"/>
      <c r="M39" s="9"/>
      <c r="N39" s="73"/>
      <c r="O39" s="284"/>
      <c r="P39" s="397" t="s">
        <v>3080</v>
      </c>
      <c r="Q39" s="397"/>
      <c r="R39" s="1"/>
      <c r="S39" s="186"/>
      <c r="T39" s="186"/>
      <c r="U39" s="186"/>
      <c r="V39" s="202"/>
      <c r="W39" s="572"/>
      <c r="X39" s="202"/>
      <c r="Y39" s="32"/>
      <c r="Z39" s="186"/>
      <c r="AA39" s="186"/>
      <c r="AB39" s="186"/>
      <c r="AC39" s="578"/>
      <c r="AD39" s="1044">
        <f>ROUND($L$13*0.01,0)</f>
        <v>9</v>
      </c>
      <c r="AE39" s="1044"/>
      <c r="AF39" s="186" t="s">
        <v>426</v>
      </c>
      <c r="AG39" s="186"/>
      <c r="AH39" s="186"/>
      <c r="AI39" s="186"/>
      <c r="AJ39" s="22"/>
      <c r="AK39" s="401">
        <f t="shared" si="1"/>
        <v>-9</v>
      </c>
      <c r="AL39" s="75"/>
    </row>
    <row r="40" spans="1:38" ht="17.25" customHeight="1" x14ac:dyDescent="0.15">
      <c r="A40" s="71">
        <v>38</v>
      </c>
      <c r="B40" s="13" t="s">
        <v>3390</v>
      </c>
      <c r="C40" s="241" t="s">
        <v>3114</v>
      </c>
      <c r="D40" s="182"/>
      <c r="E40" s="169"/>
      <c r="F40" s="73"/>
      <c r="G40" s="73"/>
      <c r="H40" s="73"/>
      <c r="I40" s="73"/>
      <c r="J40" s="284"/>
      <c r="K40" s="94"/>
      <c r="L40" s="184"/>
      <c r="M40" s="184"/>
      <c r="N40" s="397"/>
      <c r="O40" s="493"/>
      <c r="P40" s="397" t="s">
        <v>3081</v>
      </c>
      <c r="Q40" s="397"/>
      <c r="R40" s="1"/>
      <c r="S40" s="186"/>
      <c r="T40" s="186"/>
      <c r="U40" s="186"/>
      <c r="V40" s="202"/>
      <c r="W40" s="572"/>
      <c r="X40" s="202"/>
      <c r="Y40" s="32"/>
      <c r="Z40" s="186"/>
      <c r="AA40" s="186"/>
      <c r="AB40" s="186"/>
      <c r="AC40" s="578"/>
      <c r="AD40" s="1044">
        <f>ROUND($L$15*0.01,0)</f>
        <v>9</v>
      </c>
      <c r="AE40" s="1044"/>
      <c r="AF40" s="186" t="s">
        <v>426</v>
      </c>
      <c r="AG40" s="186"/>
      <c r="AH40" s="186"/>
      <c r="AI40" s="186"/>
      <c r="AJ40" s="22"/>
      <c r="AK40" s="401">
        <f t="shared" si="1"/>
        <v>-9</v>
      </c>
      <c r="AL40" s="75"/>
    </row>
    <row r="41" spans="1:38" ht="17.25" customHeight="1" x14ac:dyDescent="0.15">
      <c r="A41" s="71">
        <v>38</v>
      </c>
      <c r="B41" s="13" t="s">
        <v>3391</v>
      </c>
      <c r="C41" s="241" t="s">
        <v>3115</v>
      </c>
      <c r="D41" s="182"/>
      <c r="E41" s="169"/>
      <c r="F41" s="73"/>
      <c r="G41" s="73"/>
      <c r="H41" s="73"/>
      <c r="I41" s="73"/>
      <c r="J41" s="284"/>
      <c r="K41" s="833" t="s">
        <v>3109</v>
      </c>
      <c r="L41" s="834"/>
      <c r="M41" s="834"/>
      <c r="N41" s="834"/>
      <c r="O41" s="835"/>
      <c r="P41" s="397" t="s">
        <v>3070</v>
      </c>
      <c r="Q41" s="397"/>
      <c r="R41" s="1"/>
      <c r="S41" s="186"/>
      <c r="T41" s="186"/>
      <c r="U41" s="186"/>
      <c r="V41" s="202"/>
      <c r="W41" s="572"/>
      <c r="X41" s="202"/>
      <c r="Y41" s="32"/>
      <c r="Z41" s="186"/>
      <c r="AA41" s="186"/>
      <c r="AB41" s="186"/>
      <c r="AC41" s="578"/>
      <c r="AD41" s="1044">
        <f>ROUND($L$17*0.01,0)</f>
        <v>8</v>
      </c>
      <c r="AE41" s="1044"/>
      <c r="AF41" s="186" t="s">
        <v>426</v>
      </c>
      <c r="AG41" s="186"/>
      <c r="AH41" s="186"/>
      <c r="AI41" s="186"/>
      <c r="AJ41" s="22"/>
      <c r="AK41" s="401">
        <f t="shared" si="1"/>
        <v>-8</v>
      </c>
      <c r="AL41" s="75"/>
    </row>
    <row r="42" spans="1:38" ht="17.25" customHeight="1" x14ac:dyDescent="0.15">
      <c r="A42" s="71">
        <v>38</v>
      </c>
      <c r="B42" s="13" t="s">
        <v>3392</v>
      </c>
      <c r="C42" s="241" t="s">
        <v>3116</v>
      </c>
      <c r="D42" s="182"/>
      <c r="E42" s="169"/>
      <c r="F42" s="73"/>
      <c r="G42" s="73"/>
      <c r="H42" s="73"/>
      <c r="I42" s="73"/>
      <c r="J42" s="284"/>
      <c r="K42" s="836"/>
      <c r="L42" s="837"/>
      <c r="M42" s="837"/>
      <c r="N42" s="837"/>
      <c r="O42" s="838"/>
      <c r="P42" s="397" t="s">
        <v>3078</v>
      </c>
      <c r="Q42" s="397"/>
      <c r="R42" s="1"/>
      <c r="S42" s="186"/>
      <c r="T42" s="186"/>
      <c r="U42" s="186"/>
      <c r="V42" s="202"/>
      <c r="W42" s="572"/>
      <c r="X42" s="202"/>
      <c r="Y42" s="32"/>
      <c r="Z42" s="186"/>
      <c r="AA42" s="186"/>
      <c r="AB42" s="186"/>
      <c r="AC42" s="578"/>
      <c r="AD42" s="1044">
        <f>ROUND($L$19*0.01,0)</f>
        <v>8</v>
      </c>
      <c r="AE42" s="1044"/>
      <c r="AF42" s="186" t="s">
        <v>426</v>
      </c>
      <c r="AG42" s="186"/>
      <c r="AH42" s="186"/>
      <c r="AI42" s="186"/>
      <c r="AJ42" s="22"/>
      <c r="AK42" s="401">
        <f t="shared" si="1"/>
        <v>-8</v>
      </c>
      <c r="AL42" s="75"/>
    </row>
    <row r="43" spans="1:38" ht="17.25" customHeight="1" x14ac:dyDescent="0.15">
      <c r="A43" s="71">
        <v>38</v>
      </c>
      <c r="B43" s="13" t="s">
        <v>3393</v>
      </c>
      <c r="C43" s="241" t="s">
        <v>3117</v>
      </c>
      <c r="D43" s="182"/>
      <c r="E43" s="169"/>
      <c r="F43" s="73"/>
      <c r="G43" s="73"/>
      <c r="H43" s="73"/>
      <c r="I43" s="73"/>
      <c r="J43" s="284"/>
      <c r="K43" s="836"/>
      <c r="L43" s="837"/>
      <c r="M43" s="837"/>
      <c r="N43" s="837"/>
      <c r="O43" s="838"/>
      <c r="P43" s="397" t="s">
        <v>3079</v>
      </c>
      <c r="Q43" s="397"/>
      <c r="R43" s="1"/>
      <c r="S43" s="186"/>
      <c r="T43" s="186"/>
      <c r="U43" s="186"/>
      <c r="V43" s="202"/>
      <c r="W43" s="572"/>
      <c r="X43" s="202"/>
      <c r="Y43" s="32"/>
      <c r="Z43" s="186"/>
      <c r="AA43" s="186"/>
      <c r="AB43" s="186"/>
      <c r="AC43" s="578"/>
      <c r="AD43" s="1044">
        <f>ROUND($L$21*0.01,0)</f>
        <v>8</v>
      </c>
      <c r="AE43" s="1044"/>
      <c r="AF43" s="186" t="s">
        <v>426</v>
      </c>
      <c r="AG43" s="186"/>
      <c r="AH43" s="186"/>
      <c r="AI43" s="186"/>
      <c r="AJ43" s="22"/>
      <c r="AK43" s="401">
        <f t="shared" si="1"/>
        <v>-8</v>
      </c>
      <c r="AL43" s="75"/>
    </row>
    <row r="44" spans="1:38" ht="17.25" customHeight="1" x14ac:dyDescent="0.15">
      <c r="A44" s="71">
        <v>38</v>
      </c>
      <c r="B44" s="13" t="s">
        <v>3394</v>
      </c>
      <c r="C44" s="241" t="s">
        <v>3118</v>
      </c>
      <c r="D44" s="182"/>
      <c r="E44" s="169"/>
      <c r="F44" s="73"/>
      <c r="G44" s="73"/>
      <c r="H44" s="73"/>
      <c r="I44" s="73"/>
      <c r="J44" s="284"/>
      <c r="K44" s="93"/>
      <c r="L44" s="9"/>
      <c r="M44" s="9"/>
      <c r="N44" s="73"/>
      <c r="O44" s="284"/>
      <c r="P44" s="397" t="s">
        <v>3080</v>
      </c>
      <c r="Q44" s="397"/>
      <c r="R44" s="1"/>
      <c r="S44" s="186"/>
      <c r="T44" s="186"/>
      <c r="U44" s="186"/>
      <c r="V44" s="202"/>
      <c r="W44" s="572"/>
      <c r="X44" s="202"/>
      <c r="Y44" s="32"/>
      <c r="Z44" s="186"/>
      <c r="AA44" s="186"/>
      <c r="AB44" s="186"/>
      <c r="AC44" s="578"/>
      <c r="AD44" s="850">
        <f>ROUND($L$23*0.01,0)</f>
        <v>9</v>
      </c>
      <c r="AE44" s="850"/>
      <c r="AF44" s="186" t="s">
        <v>426</v>
      </c>
      <c r="AG44" s="186"/>
      <c r="AH44" s="186"/>
      <c r="AI44" s="186"/>
      <c r="AJ44" s="22"/>
      <c r="AK44" s="401">
        <f t="shared" si="1"/>
        <v>-9</v>
      </c>
      <c r="AL44" s="75"/>
    </row>
    <row r="45" spans="1:38" ht="17.25" customHeight="1" x14ac:dyDescent="0.15">
      <c r="A45" s="71">
        <v>38</v>
      </c>
      <c r="B45" s="13" t="s">
        <v>3395</v>
      </c>
      <c r="C45" s="241" t="s">
        <v>3119</v>
      </c>
      <c r="D45" s="25"/>
      <c r="E45" s="20"/>
      <c r="F45" s="397"/>
      <c r="G45" s="397"/>
      <c r="H45" s="397"/>
      <c r="I45" s="397"/>
      <c r="J45" s="493"/>
      <c r="K45" s="94"/>
      <c r="L45" s="184"/>
      <c r="M45" s="184"/>
      <c r="N45" s="397"/>
      <c r="O45" s="493"/>
      <c r="P45" s="397" t="s">
        <v>3081</v>
      </c>
      <c r="Q45" s="397"/>
      <c r="R45" s="1"/>
      <c r="S45" s="186"/>
      <c r="T45" s="186"/>
      <c r="U45" s="186"/>
      <c r="V45" s="202"/>
      <c r="W45" s="572"/>
      <c r="X45" s="202"/>
      <c r="Y45" s="32"/>
      <c r="Z45" s="186"/>
      <c r="AA45" s="186"/>
      <c r="AB45" s="186"/>
      <c r="AC45" s="578"/>
      <c r="AD45" s="850">
        <f>ROUND($L$25*0.01,0)</f>
        <v>9</v>
      </c>
      <c r="AE45" s="850"/>
      <c r="AF45" s="186" t="s">
        <v>426</v>
      </c>
      <c r="AG45" s="186"/>
      <c r="AH45" s="186"/>
      <c r="AI45" s="186"/>
      <c r="AJ45" s="22"/>
      <c r="AK45" s="401">
        <f>-AD45</f>
        <v>-9</v>
      </c>
      <c r="AL45" s="75"/>
    </row>
    <row r="46" spans="1:38" ht="17.25" customHeight="1" x14ac:dyDescent="0.15">
      <c r="A46" s="71">
        <v>38</v>
      </c>
      <c r="B46" s="13" t="s">
        <v>3769</v>
      </c>
      <c r="C46" s="241" t="s">
        <v>3631</v>
      </c>
      <c r="D46" s="833" t="s">
        <v>2015</v>
      </c>
      <c r="E46" s="834"/>
      <c r="F46" s="834"/>
      <c r="G46" s="834"/>
      <c r="H46" s="834"/>
      <c r="I46" s="834"/>
      <c r="J46" s="835"/>
      <c r="K46" s="866" t="s">
        <v>2069</v>
      </c>
      <c r="L46" s="867"/>
      <c r="M46" s="867"/>
      <c r="N46" s="867"/>
      <c r="O46" s="868"/>
      <c r="P46" s="397" t="s">
        <v>3070</v>
      </c>
      <c r="Q46" s="593"/>
      <c r="R46" s="593"/>
      <c r="S46" s="593"/>
      <c r="T46" s="593"/>
      <c r="U46" s="593"/>
      <c r="V46" s="593"/>
      <c r="W46" s="572"/>
      <c r="X46" s="202"/>
      <c r="Y46" s="32"/>
      <c r="Z46" s="186"/>
      <c r="AA46" s="186"/>
      <c r="AB46" s="186"/>
      <c r="AC46" s="578"/>
      <c r="AD46" s="1044">
        <f>ROUND($L$7*0.03,0)</f>
        <v>24</v>
      </c>
      <c r="AE46" s="1044"/>
      <c r="AF46" s="186" t="s">
        <v>426</v>
      </c>
      <c r="AG46" s="186"/>
      <c r="AH46" s="186"/>
      <c r="AI46" s="186"/>
      <c r="AJ46" s="22"/>
      <c r="AK46" s="401">
        <f>-AD46</f>
        <v>-24</v>
      </c>
      <c r="AL46" s="75"/>
    </row>
    <row r="47" spans="1:38" ht="17.25" customHeight="1" x14ac:dyDescent="0.15">
      <c r="A47" s="71">
        <v>38</v>
      </c>
      <c r="B47" s="13" t="s">
        <v>3767</v>
      </c>
      <c r="C47" s="241" t="s">
        <v>3632</v>
      </c>
      <c r="D47" s="836"/>
      <c r="E47" s="837"/>
      <c r="F47" s="837"/>
      <c r="G47" s="837"/>
      <c r="H47" s="837"/>
      <c r="I47" s="837"/>
      <c r="J47" s="838"/>
      <c r="K47" s="869"/>
      <c r="L47" s="870"/>
      <c r="M47" s="870"/>
      <c r="N47" s="870"/>
      <c r="O47" s="871"/>
      <c r="P47" s="397" t="s">
        <v>3078</v>
      </c>
      <c r="Q47" s="593"/>
      <c r="R47" s="593"/>
      <c r="S47" s="593"/>
      <c r="T47" s="593"/>
      <c r="U47" s="593"/>
      <c r="V47" s="593"/>
      <c r="W47" s="572"/>
      <c r="X47" s="202"/>
      <c r="Y47" s="32"/>
      <c r="Z47" s="186"/>
      <c r="AA47" s="186"/>
      <c r="AB47" s="186"/>
      <c r="AC47" s="578"/>
      <c r="AD47" s="1044">
        <f>ROUND($L$9*0.03,0)</f>
        <v>25</v>
      </c>
      <c r="AE47" s="1044"/>
      <c r="AF47" s="186" t="s">
        <v>426</v>
      </c>
      <c r="AG47" s="186"/>
      <c r="AH47" s="186"/>
      <c r="AI47" s="186"/>
      <c r="AJ47" s="22"/>
      <c r="AK47" s="401">
        <f t="shared" ref="AK47:AK54" si="2">-AD47</f>
        <v>-25</v>
      </c>
      <c r="AL47" s="75"/>
    </row>
    <row r="48" spans="1:38" ht="17.25" customHeight="1" x14ac:dyDescent="0.15">
      <c r="A48" s="71">
        <v>38</v>
      </c>
      <c r="B48" s="13" t="s">
        <v>3760</v>
      </c>
      <c r="C48" s="241" t="s">
        <v>3633</v>
      </c>
      <c r="D48" s="836"/>
      <c r="E48" s="837"/>
      <c r="F48" s="837"/>
      <c r="G48" s="837"/>
      <c r="H48" s="837"/>
      <c r="I48" s="837"/>
      <c r="J48" s="838"/>
      <c r="K48" s="869"/>
      <c r="L48" s="870"/>
      <c r="M48" s="870"/>
      <c r="N48" s="870"/>
      <c r="O48" s="871"/>
      <c r="P48" s="397" t="s">
        <v>3079</v>
      </c>
      <c r="Q48" s="593"/>
      <c r="R48" s="593"/>
      <c r="S48" s="593"/>
      <c r="T48" s="593"/>
      <c r="U48" s="593"/>
      <c r="V48" s="593"/>
      <c r="W48" s="572"/>
      <c r="X48" s="202"/>
      <c r="Y48" s="32"/>
      <c r="Z48" s="186"/>
      <c r="AA48" s="186"/>
      <c r="AB48" s="186"/>
      <c r="AC48" s="578"/>
      <c r="AD48" s="1044">
        <f>ROUND($L$11*0.03,0)</f>
        <v>26</v>
      </c>
      <c r="AE48" s="1044"/>
      <c r="AF48" s="186" t="s">
        <v>426</v>
      </c>
      <c r="AG48" s="186"/>
      <c r="AH48" s="186"/>
      <c r="AI48" s="186"/>
      <c r="AJ48" s="22"/>
      <c r="AK48" s="401">
        <f t="shared" si="2"/>
        <v>-26</v>
      </c>
      <c r="AL48" s="75"/>
    </row>
    <row r="49" spans="1:38" ht="17.25" customHeight="1" x14ac:dyDescent="0.15">
      <c r="A49" s="71">
        <v>38</v>
      </c>
      <c r="B49" s="13" t="s">
        <v>3762</v>
      </c>
      <c r="C49" s="241" t="s">
        <v>3634</v>
      </c>
      <c r="D49" s="696"/>
      <c r="E49" s="697"/>
      <c r="F49" s="697"/>
      <c r="G49" s="73"/>
      <c r="H49" s="73"/>
      <c r="I49" s="73"/>
      <c r="J49" s="284"/>
      <c r="K49" s="93"/>
      <c r="L49" s="9"/>
      <c r="M49" s="9"/>
      <c r="N49" s="73"/>
      <c r="O49" s="284"/>
      <c r="P49" s="397" t="s">
        <v>3080</v>
      </c>
      <c r="Q49" s="397"/>
      <c r="R49" s="1"/>
      <c r="S49" s="186"/>
      <c r="T49" s="186"/>
      <c r="U49" s="186"/>
      <c r="V49" s="202"/>
      <c r="W49" s="572"/>
      <c r="X49" s="202"/>
      <c r="Y49" s="32"/>
      <c r="Z49" s="186"/>
      <c r="AA49" s="186"/>
      <c r="AB49" s="186"/>
      <c r="AC49" s="578"/>
      <c r="AD49" s="1044">
        <f>ROUND($L$13*0.03,0)</f>
        <v>26</v>
      </c>
      <c r="AE49" s="1044"/>
      <c r="AF49" s="186" t="s">
        <v>426</v>
      </c>
      <c r="AG49" s="186"/>
      <c r="AH49" s="186"/>
      <c r="AI49" s="186"/>
      <c r="AJ49" s="22"/>
      <c r="AK49" s="401">
        <f t="shared" si="2"/>
        <v>-26</v>
      </c>
      <c r="AL49" s="75"/>
    </row>
    <row r="50" spans="1:38" ht="17.25" customHeight="1" x14ac:dyDescent="0.15">
      <c r="A50" s="71">
        <v>38</v>
      </c>
      <c r="B50" s="13" t="s">
        <v>3764</v>
      </c>
      <c r="C50" s="241" t="s">
        <v>3635</v>
      </c>
      <c r="D50" s="182"/>
      <c r="E50" s="169"/>
      <c r="F50" s="73"/>
      <c r="G50" s="73"/>
      <c r="H50" s="73"/>
      <c r="I50" s="73"/>
      <c r="J50" s="284"/>
      <c r="K50" s="94"/>
      <c r="L50" s="184"/>
      <c r="M50" s="184"/>
      <c r="N50" s="397"/>
      <c r="O50" s="493"/>
      <c r="P50" s="397" t="s">
        <v>3081</v>
      </c>
      <c r="Q50" s="397"/>
      <c r="R50" s="1"/>
      <c r="S50" s="186"/>
      <c r="T50" s="186"/>
      <c r="U50" s="186"/>
      <c r="V50" s="202"/>
      <c r="W50" s="572"/>
      <c r="X50" s="202"/>
      <c r="Y50" s="32"/>
      <c r="Z50" s="186"/>
      <c r="AA50" s="186"/>
      <c r="AB50" s="186"/>
      <c r="AC50" s="578"/>
      <c r="AD50" s="1044">
        <f>ROUND($L$15*0.03,0)</f>
        <v>27</v>
      </c>
      <c r="AE50" s="1044"/>
      <c r="AF50" s="186" t="s">
        <v>426</v>
      </c>
      <c r="AG50" s="186"/>
      <c r="AH50" s="186"/>
      <c r="AI50" s="186"/>
      <c r="AJ50" s="22"/>
      <c r="AK50" s="401">
        <f t="shared" si="2"/>
        <v>-27</v>
      </c>
      <c r="AL50" s="75"/>
    </row>
    <row r="51" spans="1:38" ht="17.25" customHeight="1" x14ac:dyDescent="0.15">
      <c r="A51" s="71">
        <v>38</v>
      </c>
      <c r="B51" s="13" t="s">
        <v>3765</v>
      </c>
      <c r="C51" s="241" t="s">
        <v>3636</v>
      </c>
      <c r="D51" s="182"/>
      <c r="E51" s="169"/>
      <c r="F51" s="73"/>
      <c r="G51" s="73"/>
      <c r="H51" s="73"/>
      <c r="I51" s="73"/>
      <c r="J51" s="284"/>
      <c r="K51" s="833" t="s">
        <v>2070</v>
      </c>
      <c r="L51" s="834"/>
      <c r="M51" s="834"/>
      <c r="N51" s="834"/>
      <c r="O51" s="835"/>
      <c r="P51" s="397" t="s">
        <v>3070</v>
      </c>
      <c r="Q51" s="397"/>
      <c r="R51" s="1"/>
      <c r="S51" s="186"/>
      <c r="T51" s="186"/>
      <c r="U51" s="186"/>
      <c r="V51" s="202"/>
      <c r="W51" s="572"/>
      <c r="X51" s="202"/>
      <c r="Y51" s="32"/>
      <c r="Z51" s="186"/>
      <c r="AA51" s="186"/>
      <c r="AB51" s="186"/>
      <c r="AC51" s="578"/>
      <c r="AD51" s="1044">
        <f>ROUND($L$17*0.03,0)</f>
        <v>23</v>
      </c>
      <c r="AE51" s="1044"/>
      <c r="AF51" s="186" t="s">
        <v>426</v>
      </c>
      <c r="AG51" s="186"/>
      <c r="AH51" s="186"/>
      <c r="AI51" s="186"/>
      <c r="AJ51" s="22"/>
      <c r="AK51" s="401">
        <f t="shared" si="2"/>
        <v>-23</v>
      </c>
      <c r="AL51" s="75"/>
    </row>
    <row r="52" spans="1:38" ht="17.25" customHeight="1" x14ac:dyDescent="0.15">
      <c r="A52" s="71">
        <v>38</v>
      </c>
      <c r="B52" s="13" t="s">
        <v>3766</v>
      </c>
      <c r="C52" s="241" t="s">
        <v>3637</v>
      </c>
      <c r="D52" s="182"/>
      <c r="E52" s="169"/>
      <c r="F52" s="73"/>
      <c r="G52" s="73"/>
      <c r="H52" s="73"/>
      <c r="I52" s="73"/>
      <c r="J52" s="284"/>
      <c r="K52" s="836"/>
      <c r="L52" s="837"/>
      <c r="M52" s="837"/>
      <c r="N52" s="837"/>
      <c r="O52" s="838"/>
      <c r="P52" s="397" t="s">
        <v>3078</v>
      </c>
      <c r="Q52" s="397"/>
      <c r="R52" s="1"/>
      <c r="S52" s="186"/>
      <c r="T52" s="186"/>
      <c r="U52" s="186"/>
      <c r="V52" s="202"/>
      <c r="W52" s="572"/>
      <c r="X52" s="202"/>
      <c r="Y52" s="32"/>
      <c r="Z52" s="186"/>
      <c r="AA52" s="186"/>
      <c r="AB52" s="186"/>
      <c r="AC52" s="578"/>
      <c r="AD52" s="1044">
        <f>ROUND($L$19*0.03,0)</f>
        <v>25</v>
      </c>
      <c r="AE52" s="1044"/>
      <c r="AF52" s="186" t="s">
        <v>426</v>
      </c>
      <c r="AG52" s="186"/>
      <c r="AH52" s="186"/>
      <c r="AI52" s="186"/>
      <c r="AJ52" s="22"/>
      <c r="AK52" s="401">
        <f t="shared" si="2"/>
        <v>-25</v>
      </c>
      <c r="AL52" s="75"/>
    </row>
    <row r="53" spans="1:38" ht="17.25" customHeight="1" x14ac:dyDescent="0.15">
      <c r="A53" s="71">
        <v>38</v>
      </c>
      <c r="B53" s="13" t="s">
        <v>3770</v>
      </c>
      <c r="C53" s="241" t="s">
        <v>3638</v>
      </c>
      <c r="D53" s="182"/>
      <c r="E53" s="169"/>
      <c r="F53" s="73"/>
      <c r="G53" s="73"/>
      <c r="H53" s="73"/>
      <c r="I53" s="73"/>
      <c r="J53" s="284"/>
      <c r="K53" s="836"/>
      <c r="L53" s="837"/>
      <c r="M53" s="837"/>
      <c r="N53" s="837"/>
      <c r="O53" s="838"/>
      <c r="P53" s="397" t="s">
        <v>3079</v>
      </c>
      <c r="Q53" s="397"/>
      <c r="R53" s="1"/>
      <c r="S53" s="186"/>
      <c r="T53" s="186"/>
      <c r="U53" s="186"/>
      <c r="V53" s="202"/>
      <c r="W53" s="572"/>
      <c r="X53" s="202"/>
      <c r="Y53" s="32"/>
      <c r="Z53" s="186"/>
      <c r="AA53" s="186"/>
      <c r="AB53" s="186"/>
      <c r="AC53" s="578"/>
      <c r="AD53" s="1044">
        <f>ROUND($L$21*0.03,0)</f>
        <v>25</v>
      </c>
      <c r="AE53" s="1044"/>
      <c r="AF53" s="186" t="s">
        <v>426</v>
      </c>
      <c r="AG53" s="186"/>
      <c r="AH53" s="186"/>
      <c r="AI53" s="186"/>
      <c r="AJ53" s="22"/>
      <c r="AK53" s="401">
        <f t="shared" si="2"/>
        <v>-25</v>
      </c>
      <c r="AL53" s="75"/>
    </row>
    <row r="54" spans="1:38" ht="17.25" customHeight="1" x14ac:dyDescent="0.15">
      <c r="A54" s="71">
        <v>38</v>
      </c>
      <c r="B54" s="13" t="s">
        <v>3771</v>
      </c>
      <c r="C54" s="241" t="s">
        <v>3639</v>
      </c>
      <c r="D54" s="182"/>
      <c r="E54" s="169"/>
      <c r="F54" s="73"/>
      <c r="G54" s="73"/>
      <c r="H54" s="73"/>
      <c r="I54" s="73"/>
      <c r="J54" s="284"/>
      <c r="K54" s="93"/>
      <c r="L54" s="9"/>
      <c r="M54" s="9"/>
      <c r="N54" s="73"/>
      <c r="O54" s="284"/>
      <c r="P54" s="397" t="s">
        <v>3080</v>
      </c>
      <c r="Q54" s="397"/>
      <c r="R54" s="1"/>
      <c r="S54" s="186"/>
      <c r="T54" s="186"/>
      <c r="U54" s="186"/>
      <c r="V54" s="202"/>
      <c r="W54" s="572"/>
      <c r="X54" s="202"/>
      <c r="Y54" s="32"/>
      <c r="Z54" s="186"/>
      <c r="AA54" s="186"/>
      <c r="AB54" s="186"/>
      <c r="AC54" s="578"/>
      <c r="AD54" s="850">
        <f>ROUND($L$23*0.03,0)</f>
        <v>26</v>
      </c>
      <c r="AE54" s="850"/>
      <c r="AF54" s="186" t="s">
        <v>426</v>
      </c>
      <c r="AG54" s="186"/>
      <c r="AH54" s="186"/>
      <c r="AI54" s="186"/>
      <c r="AJ54" s="22"/>
      <c r="AK54" s="401">
        <f t="shared" si="2"/>
        <v>-26</v>
      </c>
      <c r="AL54" s="75"/>
    </row>
    <row r="55" spans="1:38" ht="17.25" customHeight="1" x14ac:dyDescent="0.15">
      <c r="A55" s="71">
        <v>38</v>
      </c>
      <c r="B55" s="13" t="s">
        <v>3772</v>
      </c>
      <c r="C55" s="241" t="s">
        <v>3640</v>
      </c>
      <c r="D55" s="25"/>
      <c r="E55" s="20"/>
      <c r="F55" s="397"/>
      <c r="G55" s="397"/>
      <c r="H55" s="397"/>
      <c r="I55" s="397"/>
      <c r="J55" s="493"/>
      <c r="K55" s="94"/>
      <c r="L55" s="184"/>
      <c r="M55" s="184"/>
      <c r="N55" s="397"/>
      <c r="O55" s="493"/>
      <c r="P55" s="397" t="s">
        <v>3081</v>
      </c>
      <c r="Q55" s="397"/>
      <c r="R55" s="1"/>
      <c r="S55" s="186"/>
      <c r="T55" s="186"/>
      <c r="U55" s="186"/>
      <c r="V55" s="202"/>
      <c r="W55" s="572"/>
      <c r="X55" s="202"/>
      <c r="Y55" s="32"/>
      <c r="Z55" s="186"/>
      <c r="AA55" s="186"/>
      <c r="AB55" s="186"/>
      <c r="AC55" s="578"/>
      <c r="AD55" s="850">
        <f>ROUND($L$25*0.03,0)</f>
        <v>26</v>
      </c>
      <c r="AE55" s="850"/>
      <c r="AF55" s="186" t="s">
        <v>426</v>
      </c>
      <c r="AG55" s="186"/>
      <c r="AH55" s="186"/>
      <c r="AI55" s="186"/>
      <c r="AJ55" s="22"/>
      <c r="AK55" s="401">
        <f>-AD55</f>
        <v>-26</v>
      </c>
      <c r="AL55" s="75"/>
    </row>
    <row r="56" spans="1:38" ht="17.25" customHeight="1" x14ac:dyDescent="0.15">
      <c r="A56" s="71">
        <v>38</v>
      </c>
      <c r="B56" s="13">
        <v>6110</v>
      </c>
      <c r="C56" s="49" t="s">
        <v>2071</v>
      </c>
      <c r="D56" s="852" t="s">
        <v>2010</v>
      </c>
      <c r="E56" s="896"/>
      <c r="F56" s="896"/>
      <c r="G56" s="896"/>
      <c r="H56" s="896"/>
      <c r="I56" s="896"/>
      <c r="J56" s="896"/>
      <c r="K56" s="896"/>
      <c r="L56" s="896"/>
      <c r="M56" s="896"/>
      <c r="N56" s="896"/>
      <c r="O56" s="897"/>
      <c r="P56" s="852" t="s">
        <v>2072</v>
      </c>
      <c r="Q56" s="853"/>
      <c r="R56" s="853"/>
      <c r="S56" s="853"/>
      <c r="T56" s="853"/>
      <c r="U56" s="853"/>
      <c r="V56" s="853"/>
      <c r="W56" s="853"/>
      <c r="X56" s="853"/>
      <c r="Y56" s="853"/>
      <c r="Z56" s="853"/>
      <c r="AA56" s="853"/>
      <c r="AB56" s="853"/>
      <c r="AC56" s="336"/>
      <c r="AD56" s="850">
        <v>50</v>
      </c>
      <c r="AE56" s="850"/>
      <c r="AF56" s="186" t="s">
        <v>426</v>
      </c>
      <c r="AG56" s="186"/>
      <c r="AH56" s="186"/>
      <c r="AI56" s="186"/>
      <c r="AJ56" s="22"/>
      <c r="AK56" s="401">
        <f>-AD56</f>
        <v>-50</v>
      </c>
      <c r="AL56" s="41"/>
    </row>
    <row r="57" spans="1:38" ht="17.25" customHeight="1" x14ac:dyDescent="0.15">
      <c r="A57" s="12">
        <v>38</v>
      </c>
      <c r="B57" s="13">
        <v>6161</v>
      </c>
      <c r="C57" s="49" t="s">
        <v>821</v>
      </c>
      <c r="D57" s="706"/>
      <c r="E57" s="17" t="s">
        <v>2011</v>
      </c>
      <c r="F57" s="17"/>
      <c r="G57" s="17"/>
      <c r="H57" s="17"/>
      <c r="I57" s="17"/>
      <c r="J57" s="15"/>
      <c r="K57" s="604" t="s">
        <v>2012</v>
      </c>
      <c r="L57" s="186"/>
      <c r="M57" s="605"/>
      <c r="N57" s="663"/>
      <c r="O57" s="663"/>
      <c r="P57" s="20"/>
      <c r="Q57" s="184"/>
      <c r="R57" s="17"/>
      <c r="S57" s="186"/>
      <c r="T57" s="186"/>
      <c r="U57" s="32"/>
      <c r="V57" s="32"/>
      <c r="W57" s="566"/>
      <c r="X57" s="566"/>
      <c r="Y57" s="566"/>
      <c r="Z57" s="186"/>
      <c r="AA57" s="186"/>
      <c r="AB57" s="186"/>
      <c r="AC57" s="578"/>
      <c r="AD57" s="1044">
        <v>50</v>
      </c>
      <c r="AE57" s="1044"/>
      <c r="AF57" s="186" t="s">
        <v>691</v>
      </c>
      <c r="AG57" s="186"/>
      <c r="AH57" s="186"/>
      <c r="AI57" s="186"/>
      <c r="AJ57" s="22"/>
      <c r="AK57" s="399">
        <f>AD57</f>
        <v>50</v>
      </c>
      <c r="AL57" s="406"/>
    </row>
    <row r="58" spans="1:38" ht="17.25" customHeight="1" x14ac:dyDescent="0.15">
      <c r="A58" s="12">
        <v>38</v>
      </c>
      <c r="B58" s="13">
        <v>6171</v>
      </c>
      <c r="C58" s="14" t="s">
        <v>822</v>
      </c>
      <c r="D58" s="187"/>
      <c r="E58" s="20"/>
      <c r="F58" s="20"/>
      <c r="G58" s="20"/>
      <c r="H58" s="20"/>
      <c r="I58" s="20"/>
      <c r="J58" s="21"/>
      <c r="K58" s="604" t="s">
        <v>2013</v>
      </c>
      <c r="L58" s="186"/>
      <c r="M58" s="605"/>
      <c r="N58" s="663"/>
      <c r="O58" s="663"/>
      <c r="P58" s="605"/>
      <c r="Q58" s="184"/>
      <c r="R58" s="17"/>
      <c r="S58" s="186"/>
      <c r="T58" s="186"/>
      <c r="U58" s="32"/>
      <c r="V58" s="32"/>
      <c r="W58" s="566"/>
      <c r="X58" s="566"/>
      <c r="Y58" s="566"/>
      <c r="Z58" s="186"/>
      <c r="AA58" s="186"/>
      <c r="AB58" s="186"/>
      <c r="AC58" s="578"/>
      <c r="AD58" s="1044">
        <v>25</v>
      </c>
      <c r="AE58" s="1044"/>
      <c r="AF58" s="186" t="s">
        <v>691</v>
      </c>
      <c r="AG58" s="186"/>
      <c r="AH58" s="186"/>
      <c r="AI58" s="186"/>
      <c r="AJ58" s="22"/>
      <c r="AK58" s="399">
        <f>AD58</f>
        <v>25</v>
      </c>
      <c r="AL58" s="406"/>
    </row>
    <row r="59" spans="1:38" ht="17.25" customHeight="1" x14ac:dyDescent="0.15">
      <c r="A59" s="12">
        <v>38</v>
      </c>
      <c r="B59" s="13">
        <v>6121</v>
      </c>
      <c r="C59" s="49" t="s">
        <v>615</v>
      </c>
      <c r="D59" s="39"/>
      <c r="E59" s="605" t="s">
        <v>614</v>
      </c>
      <c r="F59" s="609"/>
      <c r="G59" s="605"/>
      <c r="H59" s="605"/>
      <c r="I59" s="605"/>
      <c r="J59" s="186"/>
      <c r="K59" s="20"/>
      <c r="L59" s="186"/>
      <c r="M59" s="186"/>
      <c r="N59" s="663"/>
      <c r="O59" s="663"/>
      <c r="P59" s="20"/>
      <c r="Q59" s="184"/>
      <c r="R59" s="17"/>
      <c r="S59" s="186"/>
      <c r="T59" s="186"/>
      <c r="U59" s="32"/>
      <c r="V59" s="32"/>
      <c r="W59" s="566"/>
      <c r="X59" s="566"/>
      <c r="Y59" s="566"/>
      <c r="Z59" s="186"/>
      <c r="AA59" s="186"/>
      <c r="AB59" s="186"/>
      <c r="AC59" s="578"/>
      <c r="AD59" s="1044">
        <v>200</v>
      </c>
      <c r="AE59" s="1044"/>
      <c r="AF59" s="186" t="s">
        <v>691</v>
      </c>
      <c r="AG59" s="186"/>
      <c r="AH59" s="186"/>
      <c r="AI59" s="186"/>
      <c r="AJ59" s="22"/>
      <c r="AK59" s="399">
        <f t="shared" ref="AK59:AK61" si="3">AD59</f>
        <v>200</v>
      </c>
      <c r="AL59" s="406"/>
    </row>
    <row r="60" spans="1:38" ht="17.25" customHeight="1" x14ac:dyDescent="0.15">
      <c r="A60" s="12">
        <v>38</v>
      </c>
      <c r="B60" s="12">
        <v>6109</v>
      </c>
      <c r="C60" s="49" t="s">
        <v>611</v>
      </c>
      <c r="D60" s="148"/>
      <c r="E60" s="605" t="s">
        <v>2014</v>
      </c>
      <c r="F60" s="605"/>
      <c r="G60" s="605"/>
      <c r="H60" s="605"/>
      <c r="I60" s="605"/>
      <c r="J60" s="186"/>
      <c r="K60" s="20"/>
      <c r="L60" s="186"/>
      <c r="M60" s="186"/>
      <c r="N60" s="663"/>
      <c r="O60" s="663"/>
      <c r="P60" s="20"/>
      <c r="Q60" s="184"/>
      <c r="R60" s="17"/>
      <c r="S60" s="186"/>
      <c r="T60" s="186"/>
      <c r="U60" s="32"/>
      <c r="V60" s="32"/>
      <c r="W60" s="566"/>
      <c r="X60" s="566"/>
      <c r="Y60" s="566"/>
      <c r="Z60" s="186"/>
      <c r="AA60" s="186"/>
      <c r="AB60" s="186"/>
      <c r="AC60" s="578"/>
      <c r="AD60" s="1044">
        <v>120</v>
      </c>
      <c r="AE60" s="1044"/>
      <c r="AF60" s="186" t="s">
        <v>691</v>
      </c>
      <c r="AG60" s="186"/>
      <c r="AH60" s="186"/>
      <c r="AI60" s="186"/>
      <c r="AJ60" s="22"/>
      <c r="AK60" s="399">
        <f t="shared" si="3"/>
        <v>120</v>
      </c>
      <c r="AL60" s="406"/>
    </row>
    <row r="61" spans="1:38" ht="17.25" customHeight="1" x14ac:dyDescent="0.15">
      <c r="A61" s="12">
        <v>38</v>
      </c>
      <c r="B61" s="13">
        <v>1602</v>
      </c>
      <c r="C61" s="117" t="s">
        <v>1981</v>
      </c>
      <c r="D61" s="495" t="s">
        <v>3095</v>
      </c>
      <c r="E61" s="74"/>
      <c r="F61" s="74"/>
      <c r="G61" s="74"/>
      <c r="H61" s="74"/>
      <c r="I61" s="74"/>
      <c r="J61" s="74"/>
      <c r="K61" s="74"/>
      <c r="L61" s="74"/>
      <c r="M61" s="274"/>
      <c r="N61" s="186" t="s">
        <v>2023</v>
      </c>
      <c r="O61" s="665"/>
      <c r="P61" s="665"/>
      <c r="Q61" s="665"/>
      <c r="R61" s="665"/>
      <c r="S61" s="186"/>
      <c r="T61" s="186"/>
      <c r="U61" s="186"/>
      <c r="V61" s="186"/>
      <c r="W61" s="32"/>
      <c r="X61" s="572"/>
      <c r="Y61" s="202"/>
      <c r="Z61" s="202"/>
      <c r="AA61" s="202"/>
      <c r="AB61" s="186"/>
      <c r="AC61" s="186"/>
      <c r="AD61" s="1044">
        <v>57</v>
      </c>
      <c r="AE61" s="1044"/>
      <c r="AF61" s="186" t="s">
        <v>691</v>
      </c>
      <c r="AG61" s="186"/>
      <c r="AH61" s="186"/>
      <c r="AI61" s="186"/>
      <c r="AJ61" s="22"/>
      <c r="AK61" s="401">
        <f t="shared" si="3"/>
        <v>57</v>
      </c>
      <c r="AL61" s="18"/>
    </row>
    <row r="62" spans="1:38" ht="17.25" customHeight="1" x14ac:dyDescent="0.15">
      <c r="A62" s="12">
        <v>38</v>
      </c>
      <c r="B62" s="13">
        <v>1601</v>
      </c>
      <c r="C62" s="241" t="s">
        <v>2073</v>
      </c>
      <c r="D62" s="290"/>
      <c r="E62" s="73"/>
      <c r="F62" s="73"/>
      <c r="G62" s="73"/>
      <c r="H62" s="73"/>
      <c r="I62" s="73"/>
      <c r="J62" s="73"/>
      <c r="K62" s="73"/>
      <c r="L62" s="73"/>
      <c r="M62" s="284"/>
      <c r="N62" s="186" t="s">
        <v>2025</v>
      </c>
      <c r="O62" s="397"/>
      <c r="P62" s="397"/>
      <c r="Q62" s="397"/>
      <c r="R62" s="397"/>
      <c r="S62" s="1"/>
      <c r="T62" s="186"/>
      <c r="U62" s="186"/>
      <c r="V62" s="186"/>
      <c r="W62" s="32"/>
      <c r="X62" s="578"/>
      <c r="Y62" s="202"/>
      <c r="Z62" s="202"/>
      <c r="AA62" s="202"/>
      <c r="AB62" s="184"/>
      <c r="AC62" s="186"/>
      <c r="AD62" s="1044">
        <v>47</v>
      </c>
      <c r="AE62" s="1044"/>
      <c r="AF62" s="186" t="s">
        <v>691</v>
      </c>
      <c r="AG62" s="186"/>
      <c r="AH62" s="186"/>
      <c r="AI62" s="186"/>
      <c r="AJ62" s="22"/>
      <c r="AK62" s="401">
        <f>AD62</f>
        <v>47</v>
      </c>
      <c r="AL62" s="75"/>
    </row>
    <row r="63" spans="1:38" ht="17.25" customHeight="1" x14ac:dyDescent="0.15">
      <c r="A63" s="71">
        <v>38</v>
      </c>
      <c r="B63" s="301">
        <v>1600</v>
      </c>
      <c r="C63" s="299" t="s">
        <v>2074</v>
      </c>
      <c r="D63" s="290"/>
      <c r="E63" s="73"/>
      <c r="F63" s="73"/>
      <c r="G63" s="73"/>
      <c r="H63" s="73"/>
      <c r="I63" s="73"/>
      <c r="J63" s="73"/>
      <c r="K63" s="73"/>
      <c r="L63" s="73"/>
      <c r="M63" s="284"/>
      <c r="N63" s="185" t="s">
        <v>2027</v>
      </c>
      <c r="O63" s="665"/>
      <c r="P63" s="665"/>
      <c r="Q63" s="665"/>
      <c r="R63" s="665"/>
      <c r="S63" s="186"/>
      <c r="T63" s="186"/>
      <c r="U63" s="186"/>
      <c r="V63" s="186"/>
      <c r="W63" s="32"/>
      <c r="X63" s="572"/>
      <c r="Y63" s="202"/>
      <c r="Z63" s="202"/>
      <c r="AA63" s="609"/>
      <c r="AB63" s="186"/>
      <c r="AC63" s="186"/>
      <c r="AD63" s="850">
        <v>37</v>
      </c>
      <c r="AE63" s="850"/>
      <c r="AF63" s="186" t="s">
        <v>691</v>
      </c>
      <c r="AG63" s="186"/>
      <c r="AH63" s="186"/>
      <c r="AI63" s="1"/>
      <c r="AJ63" s="15"/>
      <c r="AK63" s="399">
        <f>AD63</f>
        <v>37</v>
      </c>
      <c r="AL63" s="75"/>
    </row>
    <row r="64" spans="1:38" ht="17.25" customHeight="1" x14ac:dyDescent="0.15">
      <c r="A64" s="12">
        <v>38</v>
      </c>
      <c r="B64" s="13">
        <v>1603</v>
      </c>
      <c r="C64" s="241" t="s">
        <v>2075</v>
      </c>
      <c r="D64" s="25"/>
      <c r="E64" s="397"/>
      <c r="F64" s="397"/>
      <c r="G64" s="397"/>
      <c r="H64" s="397"/>
      <c r="I64" s="397"/>
      <c r="J64" s="397"/>
      <c r="K64" s="397"/>
      <c r="L64" s="397"/>
      <c r="M64" s="21"/>
      <c r="N64" s="185" t="s">
        <v>2029</v>
      </c>
      <c r="O64" s="665"/>
      <c r="P64" s="665"/>
      <c r="Q64" s="665"/>
      <c r="R64" s="186"/>
      <c r="S64" s="186"/>
      <c r="T64" s="186"/>
      <c r="U64" s="186"/>
      <c r="V64" s="202"/>
      <c r="W64" s="572"/>
      <c r="X64" s="202"/>
      <c r="Y64" s="32"/>
      <c r="Z64" s="186"/>
      <c r="AA64" s="186"/>
      <c r="AB64" s="186"/>
      <c r="AC64" s="572"/>
      <c r="AD64" s="850">
        <v>5</v>
      </c>
      <c r="AE64" s="850"/>
      <c r="AF64" s="186" t="s">
        <v>691</v>
      </c>
      <c r="AG64" s="186"/>
      <c r="AH64" s="186"/>
      <c r="AI64" s="186"/>
      <c r="AJ64" s="22"/>
      <c r="AK64" s="401">
        <f>AD64</f>
        <v>5</v>
      </c>
      <c r="AL64" s="494"/>
    </row>
    <row r="65" spans="1:39" ht="13.5" customHeight="1" x14ac:dyDescent="0.15"/>
    <row r="66" spans="1:39" ht="17.25" customHeight="1" x14ac:dyDescent="0.15">
      <c r="A66" s="2" t="s">
        <v>202</v>
      </c>
      <c r="B66" s="201"/>
      <c r="C66" s="3" t="s">
        <v>203</v>
      </c>
      <c r="D66" s="210"/>
      <c r="E66" s="607"/>
      <c r="F66" s="607"/>
      <c r="G66" s="607"/>
      <c r="H66" s="607"/>
      <c r="I66" s="607"/>
      <c r="J66" s="607"/>
      <c r="K66" s="607"/>
      <c r="L66" s="607"/>
      <c r="M66" s="607"/>
      <c r="N66" s="607"/>
      <c r="O66" s="607"/>
      <c r="P66" s="607"/>
      <c r="Q66" s="4" t="s">
        <v>204</v>
      </c>
      <c r="R66" s="607"/>
      <c r="S66" s="607"/>
      <c r="T66" s="607"/>
      <c r="U66" s="607"/>
      <c r="V66" s="607"/>
      <c r="W66" s="607"/>
      <c r="X66" s="607"/>
      <c r="Y66" s="607"/>
      <c r="Z66" s="607"/>
      <c r="AA66" s="607"/>
      <c r="AB66" s="607"/>
      <c r="AC66" s="607"/>
      <c r="AD66" s="607"/>
      <c r="AE66" s="607"/>
      <c r="AF66" s="607"/>
      <c r="AG66" s="607"/>
      <c r="AH66" s="607"/>
      <c r="AI66" s="607"/>
      <c r="AJ66" s="608"/>
      <c r="AK66" s="59" t="s">
        <v>251</v>
      </c>
      <c r="AL66" s="59" t="s">
        <v>252</v>
      </c>
      <c r="AM66" s="609"/>
    </row>
    <row r="67" spans="1:39" ht="17.25" customHeight="1" x14ac:dyDescent="0.15">
      <c r="A67" s="5" t="s">
        <v>205</v>
      </c>
      <c r="B67" s="82" t="s">
        <v>206</v>
      </c>
      <c r="C67" s="610"/>
      <c r="D67" s="661"/>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609"/>
      <c r="AC67" s="609"/>
      <c r="AD67" s="609"/>
      <c r="AE67" s="609"/>
      <c r="AF67" s="609"/>
      <c r="AG67" s="609"/>
      <c r="AH67" s="609"/>
      <c r="AI67" s="609"/>
      <c r="AJ67" s="610"/>
      <c r="AK67" s="373" t="s">
        <v>390</v>
      </c>
      <c r="AL67" s="373" t="s">
        <v>391</v>
      </c>
      <c r="AM67" s="609"/>
    </row>
    <row r="68" spans="1:39" ht="17.25" customHeight="1" x14ac:dyDescent="0.15">
      <c r="A68" s="71">
        <v>38</v>
      </c>
      <c r="B68" s="13">
        <v>4001</v>
      </c>
      <c r="C68" s="49" t="s">
        <v>2076</v>
      </c>
      <c r="D68" s="34" t="s">
        <v>3100</v>
      </c>
      <c r="E68" s="74"/>
      <c r="F68" s="74"/>
      <c r="G68" s="74"/>
      <c r="H68" s="74"/>
      <c r="I68" s="74"/>
      <c r="J68" s="74"/>
      <c r="K68" s="74"/>
      <c r="L68" s="74"/>
      <c r="M68" s="274"/>
      <c r="N68" s="186" t="s">
        <v>2035</v>
      </c>
      <c r="O68" s="607"/>
      <c r="P68" s="383"/>
      <c r="Q68" s="1"/>
      <c r="R68" s="1"/>
      <c r="S68" s="17"/>
      <c r="T68" s="1"/>
      <c r="U68" s="1"/>
      <c r="V68" s="99"/>
      <c r="W68" s="32"/>
      <c r="X68" s="572"/>
      <c r="Y68" s="607"/>
      <c r="Z68" s="607"/>
      <c r="AA68" s="607"/>
      <c r="AB68" s="186"/>
      <c r="AC68" s="186"/>
      <c r="AD68" s="850">
        <v>100</v>
      </c>
      <c r="AE68" s="850"/>
      <c r="AF68" s="186" t="s">
        <v>691</v>
      </c>
      <c r="AG68" s="186"/>
      <c r="AH68" s="186"/>
      <c r="AI68" s="186"/>
      <c r="AJ68" s="22"/>
      <c r="AK68" s="399">
        <f t="shared" ref="AK68" si="4">AD68</f>
        <v>100</v>
      </c>
      <c r="AL68" s="400" t="s">
        <v>743</v>
      </c>
    </row>
    <row r="69" spans="1:39" ht="17.25" customHeight="1" x14ac:dyDescent="0.15">
      <c r="A69" s="71">
        <v>38</v>
      </c>
      <c r="B69" s="13">
        <v>4002</v>
      </c>
      <c r="C69" s="49" t="s">
        <v>2077</v>
      </c>
      <c r="D69" s="35"/>
      <c r="E69" s="20"/>
      <c r="F69" s="20"/>
      <c r="G69" s="20"/>
      <c r="H69" s="20"/>
      <c r="I69" s="20"/>
      <c r="J69" s="184"/>
      <c r="K69" s="20"/>
      <c r="L69" s="184"/>
      <c r="M69" s="21"/>
      <c r="N69" s="186" t="s">
        <v>2037</v>
      </c>
      <c r="O69" s="202"/>
      <c r="P69" s="574"/>
      <c r="Q69" s="186"/>
      <c r="R69" s="186"/>
      <c r="S69" s="605"/>
      <c r="T69" s="186"/>
      <c r="U69" s="186"/>
      <c r="V69" s="32"/>
      <c r="W69" s="566"/>
      <c r="X69" s="566"/>
      <c r="Y69" s="566"/>
      <c r="Z69" s="186"/>
      <c r="AA69" s="186"/>
      <c r="AB69" s="186"/>
      <c r="AC69" s="572"/>
      <c r="AD69" s="850">
        <v>200</v>
      </c>
      <c r="AE69" s="850"/>
      <c r="AF69" s="186" t="s">
        <v>691</v>
      </c>
      <c r="AG69" s="186"/>
      <c r="AH69" s="186"/>
      <c r="AI69" s="186"/>
      <c r="AJ69" s="22"/>
      <c r="AK69" s="399">
        <f>AD69</f>
        <v>200</v>
      </c>
      <c r="AL69" s="18"/>
    </row>
    <row r="70" spans="1:39" ht="17.25" customHeight="1" x14ac:dyDescent="0.15">
      <c r="A70" s="71">
        <v>38</v>
      </c>
      <c r="B70" s="13">
        <v>6166</v>
      </c>
      <c r="C70" s="241" t="s">
        <v>3364</v>
      </c>
      <c r="D70" s="1049" t="s">
        <v>3358</v>
      </c>
      <c r="E70" s="1050"/>
      <c r="F70" s="1050"/>
      <c r="G70" s="1050"/>
      <c r="H70" s="1050"/>
      <c r="I70" s="1050"/>
      <c r="J70" s="1050"/>
      <c r="K70" s="1050"/>
      <c r="L70" s="1050"/>
      <c r="M70" s="1051"/>
      <c r="N70" s="185" t="s">
        <v>3359</v>
      </c>
      <c r="O70" s="397"/>
      <c r="P70" s="397"/>
      <c r="Q70" s="397"/>
      <c r="R70" s="397"/>
      <c r="S70" s="397"/>
      <c r="T70" s="572"/>
      <c r="U70" s="202"/>
      <c r="V70" s="397"/>
      <c r="W70" s="572"/>
      <c r="X70" s="202"/>
      <c r="Y70" s="32"/>
      <c r="Z70" s="186"/>
      <c r="AA70" s="186"/>
      <c r="AB70" s="186"/>
      <c r="AC70" s="578"/>
      <c r="AD70" s="1044">
        <v>10</v>
      </c>
      <c r="AE70" s="1044"/>
      <c r="AF70" s="186" t="s">
        <v>691</v>
      </c>
      <c r="AG70" s="186"/>
      <c r="AH70" s="186"/>
      <c r="AI70" s="186"/>
      <c r="AJ70" s="22"/>
      <c r="AK70" s="401">
        <f t="shared" ref="AK70:AK71" si="5">AD70</f>
        <v>10</v>
      </c>
      <c r="AL70" s="18"/>
    </row>
    <row r="71" spans="1:39" ht="17.25" customHeight="1" x14ac:dyDescent="0.15">
      <c r="A71" s="71">
        <v>38</v>
      </c>
      <c r="B71" s="13">
        <v>6167</v>
      </c>
      <c r="C71" s="241" t="s">
        <v>3365</v>
      </c>
      <c r="D71" s="1052"/>
      <c r="E71" s="1053"/>
      <c r="F71" s="1053"/>
      <c r="G71" s="1053"/>
      <c r="H71" s="1053"/>
      <c r="I71" s="1053"/>
      <c r="J71" s="1053"/>
      <c r="K71" s="1053"/>
      <c r="L71" s="1053"/>
      <c r="M71" s="1054"/>
      <c r="N71" s="185" t="s">
        <v>3360</v>
      </c>
      <c r="O71" s="397"/>
      <c r="P71" s="397"/>
      <c r="Q71" s="397"/>
      <c r="R71" s="397"/>
      <c r="S71" s="397"/>
      <c r="T71" s="572"/>
      <c r="U71" s="202"/>
      <c r="V71" s="397"/>
      <c r="W71" s="572"/>
      <c r="X71" s="202"/>
      <c r="Y71" s="32"/>
      <c r="Z71" s="186"/>
      <c r="AA71" s="186"/>
      <c r="AB71" s="186"/>
      <c r="AC71" s="578"/>
      <c r="AD71" s="1044">
        <v>5</v>
      </c>
      <c r="AE71" s="1044"/>
      <c r="AF71" s="186" t="s">
        <v>691</v>
      </c>
      <c r="AG71" s="186"/>
      <c r="AH71" s="186"/>
      <c r="AI71" s="186"/>
      <c r="AJ71" s="22"/>
      <c r="AK71" s="401">
        <f t="shared" si="5"/>
        <v>5</v>
      </c>
      <c r="AL71" s="75"/>
    </row>
    <row r="72" spans="1:39" ht="17.25" customHeight="1" x14ac:dyDescent="0.15">
      <c r="A72" s="71">
        <v>38</v>
      </c>
      <c r="B72" s="13">
        <v>9010</v>
      </c>
      <c r="C72" s="241" t="s">
        <v>2884</v>
      </c>
      <c r="D72" s="185" t="s">
        <v>3105</v>
      </c>
      <c r="E72" s="397"/>
      <c r="F72" s="397"/>
      <c r="G72" s="397"/>
      <c r="H72" s="397"/>
      <c r="I72" s="397"/>
      <c r="J72" s="397"/>
      <c r="K72" s="397"/>
      <c r="L72" s="397"/>
      <c r="M72" s="397"/>
      <c r="N72" s="397"/>
      <c r="O72" s="397"/>
      <c r="P72" s="397"/>
      <c r="Q72" s="397"/>
      <c r="R72" s="665"/>
      <c r="S72" s="397"/>
      <c r="T72" s="397"/>
      <c r="U72" s="397"/>
      <c r="V72" s="397"/>
      <c r="W72" s="572"/>
      <c r="X72" s="202"/>
      <c r="Y72" s="32"/>
      <c r="Z72" s="186"/>
      <c r="AA72" s="186"/>
      <c r="AB72" s="186"/>
      <c r="AC72" s="578"/>
      <c r="AD72" s="1044">
        <v>240</v>
      </c>
      <c r="AE72" s="1044"/>
      <c r="AF72" s="186" t="s">
        <v>691</v>
      </c>
      <c r="AG72" s="186"/>
      <c r="AH72" s="186"/>
      <c r="AI72" s="186"/>
      <c r="AJ72" s="22"/>
      <c r="AK72" s="401">
        <f>AD72</f>
        <v>240</v>
      </c>
      <c r="AL72" s="92" t="s">
        <v>466</v>
      </c>
    </row>
    <row r="73" spans="1:39" ht="17.25" customHeight="1" x14ac:dyDescent="0.15">
      <c r="A73" s="71">
        <v>38</v>
      </c>
      <c r="B73" s="13">
        <v>6237</v>
      </c>
      <c r="C73" s="241" t="s">
        <v>2078</v>
      </c>
      <c r="D73" s="16" t="s">
        <v>3106</v>
      </c>
      <c r="E73" s="1"/>
      <c r="F73" s="74"/>
      <c r="G73" s="74"/>
      <c r="H73" s="74"/>
      <c r="I73" s="74"/>
      <c r="J73" s="74"/>
      <c r="K73" s="74"/>
      <c r="L73" s="74"/>
      <c r="M73" s="15"/>
      <c r="N73" s="185" t="s">
        <v>2894</v>
      </c>
      <c r="O73" s="397"/>
      <c r="P73" s="397"/>
      <c r="Q73" s="397"/>
      <c r="R73" s="1"/>
      <c r="S73" s="186"/>
      <c r="T73" s="186"/>
      <c r="U73" s="186"/>
      <c r="V73" s="202"/>
      <c r="W73" s="572"/>
      <c r="X73" s="202"/>
      <c r="Y73" s="32"/>
      <c r="Z73" s="186"/>
      <c r="AA73" s="186"/>
      <c r="AB73" s="186"/>
      <c r="AC73" s="578"/>
      <c r="AD73" s="1044">
        <v>100</v>
      </c>
      <c r="AE73" s="1044"/>
      <c r="AF73" s="186" t="s">
        <v>691</v>
      </c>
      <c r="AG73" s="186"/>
      <c r="AH73" s="186"/>
      <c r="AI73" s="186"/>
      <c r="AJ73" s="22"/>
      <c r="AK73" s="401">
        <f>AD73</f>
        <v>100</v>
      </c>
      <c r="AL73" s="18" t="s">
        <v>743</v>
      </c>
    </row>
    <row r="74" spans="1:39" ht="17.25" customHeight="1" x14ac:dyDescent="0.15">
      <c r="A74" s="71">
        <v>38</v>
      </c>
      <c r="B74" s="13">
        <v>6238</v>
      </c>
      <c r="C74" s="241" t="s">
        <v>2079</v>
      </c>
      <c r="D74" s="25"/>
      <c r="E74" s="20"/>
      <c r="F74" s="397"/>
      <c r="G74" s="397"/>
      <c r="H74" s="397"/>
      <c r="I74" s="397"/>
      <c r="J74" s="397"/>
      <c r="K74" s="397"/>
      <c r="L74" s="397"/>
      <c r="M74" s="21"/>
      <c r="N74" s="183" t="s">
        <v>2895</v>
      </c>
      <c r="O74" s="397"/>
      <c r="P74" s="397"/>
      <c r="Q74" s="397"/>
      <c r="R74" s="1"/>
      <c r="S74" s="186"/>
      <c r="T74" s="186"/>
      <c r="U74" s="186"/>
      <c r="V74" s="202"/>
      <c r="W74" s="572"/>
      <c r="X74" s="202"/>
      <c r="Y74" s="32"/>
      <c r="Z74" s="186"/>
      <c r="AA74" s="186"/>
      <c r="AB74" s="186"/>
      <c r="AC74" s="578"/>
      <c r="AD74" s="1044">
        <v>10</v>
      </c>
      <c r="AE74" s="1044"/>
      <c r="AF74" s="186" t="s">
        <v>691</v>
      </c>
      <c r="AG74" s="186"/>
      <c r="AH74" s="186"/>
      <c r="AI74" s="186"/>
      <c r="AJ74" s="22"/>
      <c r="AK74" s="401">
        <f>AD74</f>
        <v>10</v>
      </c>
      <c r="AL74" s="494"/>
    </row>
    <row r="75" spans="1:39" ht="17.25" customHeight="1" x14ac:dyDescent="0.15">
      <c r="A75" s="71">
        <v>38</v>
      </c>
      <c r="B75" s="13">
        <v>6099</v>
      </c>
      <c r="C75" s="49" t="s">
        <v>1494</v>
      </c>
      <c r="D75" s="546" t="s">
        <v>3107</v>
      </c>
      <c r="E75" s="17"/>
      <c r="F75" s="17"/>
      <c r="G75" s="17"/>
      <c r="H75" s="17"/>
      <c r="I75" s="17"/>
      <c r="J75" s="1"/>
      <c r="K75" s="17"/>
      <c r="L75" s="1"/>
      <c r="M75" s="15"/>
      <c r="N75" s="185" t="s">
        <v>2049</v>
      </c>
      <c r="O75" s="574"/>
      <c r="P75" s="186"/>
      <c r="Q75" s="186"/>
      <c r="R75" s="605"/>
      <c r="S75" s="186"/>
      <c r="T75" s="186"/>
      <c r="U75" s="32"/>
      <c r="V75" s="32"/>
      <c r="W75" s="566"/>
      <c r="X75" s="566"/>
      <c r="Y75" s="566"/>
      <c r="Z75" s="186"/>
      <c r="AA75" s="186"/>
      <c r="AB75" s="186"/>
      <c r="AC75" s="572"/>
      <c r="AD75" s="850">
        <v>22</v>
      </c>
      <c r="AE75" s="850"/>
      <c r="AF75" s="186" t="s">
        <v>691</v>
      </c>
      <c r="AG75" s="186"/>
      <c r="AH75" s="186"/>
      <c r="AI75" s="186"/>
      <c r="AJ75" s="22"/>
      <c r="AK75" s="399">
        <f t="shared" ref="AK75:AK77" si="6">AD75</f>
        <v>22</v>
      </c>
      <c r="AL75" s="18" t="s">
        <v>1994</v>
      </c>
    </row>
    <row r="76" spans="1:39" ht="17.25" customHeight="1" x14ac:dyDescent="0.15">
      <c r="A76" s="12">
        <v>38</v>
      </c>
      <c r="B76" s="12">
        <v>6100</v>
      </c>
      <c r="C76" s="49" t="s">
        <v>612</v>
      </c>
      <c r="D76" s="182"/>
      <c r="E76" s="24"/>
      <c r="F76" s="513"/>
      <c r="G76" s="513"/>
      <c r="H76" s="513"/>
      <c r="I76" s="9"/>
      <c r="J76" s="9"/>
      <c r="K76" s="9"/>
      <c r="L76" s="9"/>
      <c r="M76" s="19"/>
      <c r="N76" s="185" t="s">
        <v>2050</v>
      </c>
      <c r="O76" s="202"/>
      <c r="P76" s="186"/>
      <c r="Q76" s="605"/>
      <c r="R76" s="186"/>
      <c r="S76" s="186"/>
      <c r="T76" s="32"/>
      <c r="U76" s="32"/>
      <c r="V76" s="566"/>
      <c r="W76" s="566"/>
      <c r="X76" s="566"/>
      <c r="Y76" s="186"/>
      <c r="Z76" s="186"/>
      <c r="AA76" s="186"/>
      <c r="AB76" s="186"/>
      <c r="AC76" s="572"/>
      <c r="AD76" s="850">
        <v>18</v>
      </c>
      <c r="AE76" s="850"/>
      <c r="AF76" s="186" t="s">
        <v>691</v>
      </c>
      <c r="AG76" s="186"/>
      <c r="AH76" s="186"/>
      <c r="AI76" s="186"/>
      <c r="AJ76" s="22"/>
      <c r="AK76" s="399">
        <f t="shared" si="6"/>
        <v>18</v>
      </c>
      <c r="AL76" s="18"/>
    </row>
    <row r="77" spans="1:39" ht="17.25" customHeight="1" x14ac:dyDescent="0.15">
      <c r="A77" s="12">
        <v>38</v>
      </c>
      <c r="B77" s="12">
        <v>6103</v>
      </c>
      <c r="C77" s="49" t="s">
        <v>613</v>
      </c>
      <c r="D77" s="183"/>
      <c r="E77" s="184"/>
      <c r="F77" s="184"/>
      <c r="G77" s="184"/>
      <c r="H77" s="20"/>
      <c r="I77" s="20"/>
      <c r="J77" s="20"/>
      <c r="K77" s="20"/>
      <c r="L77" s="184"/>
      <c r="M77" s="184"/>
      <c r="N77" s="185" t="s">
        <v>2051</v>
      </c>
      <c r="O77" s="202"/>
      <c r="P77" s="605"/>
      <c r="Q77" s="605"/>
      <c r="R77" s="186"/>
      <c r="S77" s="186"/>
      <c r="T77" s="32"/>
      <c r="U77" s="32"/>
      <c r="V77" s="566"/>
      <c r="W77" s="566"/>
      <c r="X77" s="566"/>
      <c r="Y77" s="186"/>
      <c r="Z77" s="605"/>
      <c r="AA77" s="186"/>
      <c r="AB77" s="186"/>
      <c r="AC77" s="572"/>
      <c r="AD77" s="850">
        <v>6</v>
      </c>
      <c r="AE77" s="850"/>
      <c r="AF77" s="186" t="s">
        <v>691</v>
      </c>
      <c r="AG77" s="186"/>
      <c r="AH77" s="186"/>
      <c r="AI77" s="186"/>
      <c r="AJ77" s="22"/>
      <c r="AK77" s="401">
        <f t="shared" si="6"/>
        <v>6</v>
      </c>
      <c r="AL77" s="211"/>
    </row>
    <row r="78" spans="1:39" ht="17.25" customHeight="1" x14ac:dyDescent="0.15">
      <c r="A78" s="12">
        <v>38</v>
      </c>
      <c r="B78" s="12">
        <v>6108</v>
      </c>
      <c r="C78" s="749" t="s">
        <v>4568</v>
      </c>
      <c r="D78" s="1057" t="s">
        <v>4158</v>
      </c>
      <c r="E78" s="1058"/>
      <c r="F78" s="1058"/>
      <c r="G78" s="1058"/>
      <c r="H78" s="1058"/>
      <c r="I78" s="1059"/>
      <c r="J78" s="741" t="s">
        <v>4549</v>
      </c>
      <c r="K78" s="741"/>
      <c r="L78" s="741"/>
      <c r="M78" s="741"/>
      <c r="N78" s="741"/>
      <c r="O78" s="741"/>
      <c r="P78" s="741"/>
      <c r="Q78" s="741"/>
      <c r="R78" s="746"/>
      <c r="S78" s="741"/>
      <c r="T78" s="741"/>
      <c r="U78" s="32"/>
      <c r="V78" s="32"/>
      <c r="W78" s="727"/>
      <c r="X78" s="186"/>
      <c r="Y78" s="186"/>
      <c r="Z78" s="728"/>
      <c r="AA78" s="728"/>
      <c r="AB78" s="728"/>
      <c r="AC78" s="32" t="s">
        <v>328</v>
      </c>
      <c r="AD78" s="741" t="s">
        <v>4609</v>
      </c>
      <c r="AE78" s="741"/>
      <c r="AF78" s="758"/>
      <c r="AG78" s="733"/>
      <c r="AH78" s="186" t="s">
        <v>811</v>
      </c>
      <c r="AI78" s="186"/>
      <c r="AJ78" s="22"/>
      <c r="AK78" s="399"/>
      <c r="AL78" s="400" t="s">
        <v>743</v>
      </c>
    </row>
    <row r="79" spans="1:39" ht="17.25" customHeight="1" x14ac:dyDescent="0.15">
      <c r="A79" s="760">
        <v>38</v>
      </c>
      <c r="B79" s="760">
        <v>6183</v>
      </c>
      <c r="C79" s="796" t="s">
        <v>4530</v>
      </c>
      <c r="D79" s="1060"/>
      <c r="E79" s="1061"/>
      <c r="F79" s="1061"/>
      <c r="G79" s="1061"/>
      <c r="H79" s="1061"/>
      <c r="I79" s="1062"/>
      <c r="J79" s="763" t="s">
        <v>4516</v>
      </c>
      <c r="K79" s="763"/>
      <c r="L79" s="763"/>
      <c r="M79" s="763"/>
      <c r="N79" s="763"/>
      <c r="O79" s="763"/>
      <c r="P79" s="763"/>
      <c r="Q79" s="763"/>
      <c r="R79" s="764"/>
      <c r="S79" s="763"/>
      <c r="T79" s="763"/>
      <c r="U79" s="764"/>
      <c r="V79" s="764"/>
      <c r="W79" s="766"/>
      <c r="X79" s="765"/>
      <c r="Y79" s="765"/>
      <c r="Z79" s="767"/>
      <c r="AA79" s="767"/>
      <c r="AB79" s="767"/>
      <c r="AC79" s="764" t="s">
        <v>328</v>
      </c>
      <c r="AD79" s="763" t="s">
        <v>4610</v>
      </c>
      <c r="AE79" s="763"/>
      <c r="AF79" s="766"/>
      <c r="AG79" s="763"/>
      <c r="AH79" s="765" t="s">
        <v>811</v>
      </c>
      <c r="AI79" s="765"/>
      <c r="AJ79" s="768"/>
      <c r="AK79" s="748"/>
      <c r="AL79" s="743"/>
    </row>
    <row r="80" spans="1:39" ht="17.25" customHeight="1" x14ac:dyDescent="0.15">
      <c r="A80" s="12">
        <v>38</v>
      </c>
      <c r="B80" s="12">
        <v>6107</v>
      </c>
      <c r="C80" s="749" t="s">
        <v>4569</v>
      </c>
      <c r="D80" s="737"/>
      <c r="E80" s="738"/>
      <c r="F80" s="738"/>
      <c r="G80" s="738"/>
      <c r="H80" s="738"/>
      <c r="I80" s="739"/>
      <c r="J80" s="741" t="s">
        <v>4551</v>
      </c>
      <c r="K80" s="741"/>
      <c r="L80" s="741"/>
      <c r="M80" s="741"/>
      <c r="N80" s="741"/>
      <c r="O80" s="741"/>
      <c r="P80" s="741"/>
      <c r="Q80" s="741"/>
      <c r="R80" s="746"/>
      <c r="S80" s="741"/>
      <c r="T80" s="741"/>
      <c r="U80" s="32"/>
      <c r="V80" s="32"/>
      <c r="W80" s="727"/>
      <c r="X80" s="186"/>
      <c r="Y80" s="186"/>
      <c r="Z80" s="728"/>
      <c r="AA80" s="728"/>
      <c r="AB80" s="728"/>
      <c r="AC80" s="32" t="s">
        <v>328</v>
      </c>
      <c r="AD80" s="741" t="s">
        <v>4611</v>
      </c>
      <c r="AE80" s="741"/>
      <c r="AF80" s="758"/>
      <c r="AG80" s="733"/>
      <c r="AH80" s="186" t="s">
        <v>811</v>
      </c>
      <c r="AI80" s="186"/>
      <c r="AJ80" s="22"/>
      <c r="AK80" s="399"/>
      <c r="AL80" s="18"/>
    </row>
    <row r="81" spans="1:38" ht="17.25" customHeight="1" x14ac:dyDescent="0.15">
      <c r="A81" s="760">
        <v>38</v>
      </c>
      <c r="B81" s="760">
        <v>6184</v>
      </c>
      <c r="C81" s="796" t="s">
        <v>4531</v>
      </c>
      <c r="D81" s="737"/>
      <c r="E81" s="738"/>
      <c r="F81" s="738"/>
      <c r="G81" s="738"/>
      <c r="H81" s="738"/>
      <c r="I81" s="739"/>
      <c r="J81" s="763" t="s">
        <v>4517</v>
      </c>
      <c r="K81" s="763"/>
      <c r="L81" s="763"/>
      <c r="M81" s="763"/>
      <c r="N81" s="763"/>
      <c r="O81" s="763"/>
      <c r="P81" s="763"/>
      <c r="Q81" s="763"/>
      <c r="R81" s="764"/>
      <c r="S81" s="763"/>
      <c r="T81" s="763"/>
      <c r="U81" s="764"/>
      <c r="V81" s="764"/>
      <c r="W81" s="766"/>
      <c r="X81" s="765"/>
      <c r="Y81" s="765"/>
      <c r="Z81" s="767"/>
      <c r="AA81" s="767"/>
      <c r="AB81" s="767"/>
      <c r="AC81" s="764" t="s">
        <v>328</v>
      </c>
      <c r="AD81" s="763" t="s">
        <v>4612</v>
      </c>
      <c r="AE81" s="763"/>
      <c r="AF81" s="766"/>
      <c r="AG81" s="763"/>
      <c r="AH81" s="765" t="s">
        <v>811</v>
      </c>
      <c r="AI81" s="765"/>
      <c r="AJ81" s="768"/>
      <c r="AK81" s="748"/>
      <c r="AL81" s="743"/>
    </row>
    <row r="82" spans="1:38" ht="17.25" customHeight="1" x14ac:dyDescent="0.15">
      <c r="A82" s="12">
        <v>38</v>
      </c>
      <c r="B82" s="12">
        <v>6104</v>
      </c>
      <c r="C82" s="72" t="s">
        <v>65</v>
      </c>
      <c r="D82" s="23"/>
      <c r="E82" s="9"/>
      <c r="F82" s="9"/>
      <c r="G82" s="9"/>
      <c r="H82" s="9"/>
      <c r="I82" s="19"/>
      <c r="J82" s="741" t="s">
        <v>4552</v>
      </c>
      <c r="K82" s="741"/>
      <c r="L82" s="741"/>
      <c r="M82" s="741"/>
      <c r="N82" s="741"/>
      <c r="O82" s="741"/>
      <c r="P82" s="741"/>
      <c r="Q82" s="741"/>
      <c r="R82" s="746"/>
      <c r="S82" s="741"/>
      <c r="T82" s="741"/>
      <c r="U82" s="32"/>
      <c r="V82" s="32"/>
      <c r="W82" s="727"/>
      <c r="X82" s="186"/>
      <c r="Y82" s="186"/>
      <c r="Z82" s="728"/>
      <c r="AA82" s="728"/>
      <c r="AB82" s="728"/>
      <c r="AC82" s="32" t="s">
        <v>328</v>
      </c>
      <c r="AD82" s="741" t="s">
        <v>4613</v>
      </c>
      <c r="AE82" s="741"/>
      <c r="AF82" s="758"/>
      <c r="AG82" s="733"/>
      <c r="AH82" s="186" t="s">
        <v>811</v>
      </c>
      <c r="AI82" s="186"/>
      <c r="AJ82" s="22"/>
      <c r="AK82" s="399"/>
      <c r="AL82" s="18"/>
    </row>
    <row r="83" spans="1:38" ht="17.25" customHeight="1" x14ac:dyDescent="0.15">
      <c r="A83" s="12">
        <v>38</v>
      </c>
      <c r="B83" s="13">
        <v>6380</v>
      </c>
      <c r="C83" s="72" t="s">
        <v>2080</v>
      </c>
      <c r="D83" s="25"/>
      <c r="E83" s="20"/>
      <c r="F83" s="397"/>
      <c r="G83" s="397"/>
      <c r="H83" s="397"/>
      <c r="I83" s="493"/>
      <c r="J83" s="741" t="s">
        <v>4553</v>
      </c>
      <c r="K83" s="741"/>
      <c r="L83" s="741"/>
      <c r="M83" s="741"/>
      <c r="N83" s="741"/>
      <c r="O83" s="741"/>
      <c r="P83" s="741"/>
      <c r="Q83" s="741"/>
      <c r="R83" s="745"/>
      <c r="S83" s="741"/>
      <c r="T83" s="741"/>
      <c r="U83" s="186"/>
      <c r="V83" s="202"/>
      <c r="W83" s="727"/>
      <c r="X83" s="202"/>
      <c r="Y83" s="32"/>
      <c r="Z83" s="186"/>
      <c r="AA83" s="186"/>
      <c r="AB83" s="186"/>
      <c r="AC83" s="32" t="s">
        <v>328</v>
      </c>
      <c r="AD83" s="741" t="s">
        <v>4614</v>
      </c>
      <c r="AE83" s="741"/>
      <c r="AF83" s="758"/>
      <c r="AG83" s="733"/>
      <c r="AH83" s="186" t="s">
        <v>811</v>
      </c>
      <c r="AI83" s="186"/>
      <c r="AJ83" s="22"/>
      <c r="AK83" s="401"/>
      <c r="AL83" s="494"/>
    </row>
    <row r="84" spans="1:38" ht="17.25" customHeight="1" x14ac:dyDescent="0.15">
      <c r="A84" s="609"/>
      <c r="B84" s="609"/>
      <c r="C84" s="609"/>
      <c r="D84" s="609"/>
      <c r="E84" s="609"/>
      <c r="F84" s="609"/>
      <c r="G84" s="609"/>
      <c r="H84" s="609"/>
      <c r="I84" s="609"/>
      <c r="J84" s="609"/>
      <c r="K84" s="609"/>
      <c r="L84" s="609"/>
      <c r="M84" s="609"/>
      <c r="N84" s="609"/>
      <c r="O84" s="609"/>
      <c r="P84" s="609"/>
      <c r="Q84" s="609"/>
      <c r="R84" s="609"/>
      <c r="S84" s="609"/>
      <c r="T84" s="609"/>
      <c r="U84" s="609"/>
      <c r="V84" s="609"/>
      <c r="W84" s="609"/>
      <c r="X84" s="609"/>
      <c r="Y84" s="609"/>
      <c r="Z84" s="609"/>
      <c r="AA84" s="609"/>
      <c r="AB84" s="609"/>
      <c r="AC84" s="609"/>
      <c r="AD84" s="609"/>
      <c r="AE84" s="609"/>
      <c r="AF84" s="609"/>
      <c r="AG84" s="609"/>
      <c r="AH84" s="609"/>
      <c r="AI84" s="609"/>
      <c r="AJ84" s="609"/>
      <c r="AK84" s="609"/>
      <c r="AL84" s="609"/>
    </row>
    <row r="85" spans="1:38" ht="17.25" x14ac:dyDescent="0.2">
      <c r="A85" s="609"/>
      <c r="B85" s="372" t="s">
        <v>465</v>
      </c>
      <c r="C85" s="609"/>
      <c r="D85" s="609"/>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09"/>
      <c r="AL85" s="609"/>
    </row>
    <row r="86" spans="1:38" ht="13.5" customHeight="1" x14ac:dyDescent="0.2">
      <c r="A86" s="609"/>
      <c r="B86" s="372"/>
      <c r="C86" s="609"/>
      <c r="D86" s="609"/>
      <c r="E86" s="609"/>
      <c r="F86" s="609"/>
      <c r="G86" s="609"/>
      <c r="H86" s="609"/>
      <c r="I86" s="609"/>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609"/>
      <c r="AK86" s="609"/>
      <c r="AL86" s="609"/>
    </row>
    <row r="87" spans="1:38" ht="17.25" customHeight="1" x14ac:dyDescent="0.15">
      <c r="A87" s="2" t="s">
        <v>202</v>
      </c>
      <c r="B87" s="201"/>
      <c r="C87" s="3" t="s">
        <v>203</v>
      </c>
      <c r="D87" s="210"/>
      <c r="E87" s="607"/>
      <c r="F87" s="607"/>
      <c r="G87" s="607"/>
      <c r="H87" s="607"/>
      <c r="I87" s="607"/>
      <c r="J87" s="607"/>
      <c r="K87" s="607"/>
      <c r="L87" s="607"/>
      <c r="M87" s="607"/>
      <c r="N87" s="607"/>
      <c r="O87" s="607"/>
      <c r="P87" s="607"/>
      <c r="Q87" s="4" t="s">
        <v>204</v>
      </c>
      <c r="R87" s="607"/>
      <c r="S87" s="607"/>
      <c r="T87" s="607"/>
      <c r="U87" s="607"/>
      <c r="V87" s="607"/>
      <c r="W87" s="607"/>
      <c r="X87" s="607"/>
      <c r="Y87" s="607"/>
      <c r="Z87" s="607"/>
      <c r="AA87" s="607"/>
      <c r="AB87" s="607"/>
      <c r="AC87" s="607"/>
      <c r="AD87" s="607"/>
      <c r="AE87" s="607"/>
      <c r="AF87" s="607"/>
      <c r="AG87" s="607"/>
      <c r="AH87" s="607"/>
      <c r="AI87" s="607"/>
      <c r="AJ87" s="608"/>
      <c r="AK87" s="59" t="s">
        <v>2054</v>
      </c>
      <c r="AL87" s="59" t="s">
        <v>2055</v>
      </c>
    </row>
    <row r="88" spans="1:38" ht="17.25" customHeight="1" x14ac:dyDescent="0.15">
      <c r="A88" s="6" t="s">
        <v>205</v>
      </c>
      <c r="B88" s="7" t="s">
        <v>206</v>
      </c>
      <c r="C88" s="714"/>
      <c r="D88" s="712"/>
      <c r="E88" s="713"/>
      <c r="F88" s="713"/>
      <c r="G88" s="713"/>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4"/>
      <c r="AK88" s="60" t="s">
        <v>390</v>
      </c>
      <c r="AL88" s="60" t="s">
        <v>391</v>
      </c>
    </row>
    <row r="89" spans="1:38" ht="17.25" customHeight="1" x14ac:dyDescent="0.15">
      <c r="A89" s="71">
        <v>38</v>
      </c>
      <c r="B89" s="13">
        <v>8101</v>
      </c>
      <c r="C89" s="72" t="s">
        <v>58</v>
      </c>
      <c r="D89" s="833" t="s">
        <v>2081</v>
      </c>
      <c r="E89" s="834"/>
      <c r="F89" s="835"/>
      <c r="G89" s="834" t="s">
        <v>2082</v>
      </c>
      <c r="H89" s="842"/>
      <c r="I89" s="842"/>
      <c r="J89" s="843"/>
      <c r="K89" s="34" t="s">
        <v>2058</v>
      </c>
      <c r="L89" s="17"/>
      <c r="M89" s="17"/>
      <c r="N89" s="17"/>
      <c r="O89" s="15"/>
      <c r="P89" s="185"/>
      <c r="Q89" s="186"/>
      <c r="R89" s="186"/>
      <c r="S89" s="32"/>
      <c r="T89" s="32"/>
      <c r="U89" s="566"/>
      <c r="V89" s="566"/>
      <c r="W89" s="566"/>
      <c r="X89" s="572"/>
      <c r="Y89" s="1047"/>
      <c r="Z89" s="1047"/>
      <c r="AA89" s="605"/>
      <c r="AB89" s="605"/>
      <c r="AC89" s="605"/>
      <c r="AD89" s="605"/>
      <c r="AE89" s="31"/>
      <c r="AF89" s="296"/>
      <c r="AG89" s="16"/>
      <c r="AH89" s="17"/>
      <c r="AI89" s="17"/>
      <c r="AJ89" s="15"/>
      <c r="AK89" s="401">
        <f>ROUND(L90*AI95,0)</f>
        <v>555</v>
      </c>
      <c r="AL89" s="400" t="s">
        <v>466</v>
      </c>
    </row>
    <row r="90" spans="1:38" ht="17.25" customHeight="1" x14ac:dyDescent="0.15">
      <c r="A90" s="71">
        <v>38</v>
      </c>
      <c r="B90" s="13">
        <v>8103</v>
      </c>
      <c r="C90" s="72" t="s">
        <v>59</v>
      </c>
      <c r="D90" s="836"/>
      <c r="E90" s="837"/>
      <c r="F90" s="838"/>
      <c r="G90" s="844"/>
      <c r="H90" s="844"/>
      <c r="I90" s="844"/>
      <c r="J90" s="845"/>
      <c r="K90" s="35"/>
      <c r="L90" s="1044">
        <f>$L$7</f>
        <v>793</v>
      </c>
      <c r="M90" s="1044"/>
      <c r="N90" s="20" t="s">
        <v>391</v>
      </c>
      <c r="O90" s="21"/>
      <c r="P90" s="169" t="s">
        <v>458</v>
      </c>
      <c r="Q90" s="184"/>
      <c r="R90" s="184"/>
      <c r="S90" s="45"/>
      <c r="T90" s="45"/>
      <c r="U90" s="557"/>
      <c r="V90" s="557"/>
      <c r="W90" s="557"/>
      <c r="X90" s="578"/>
      <c r="Y90" s="662"/>
      <c r="Z90" s="662"/>
      <c r="AA90" s="20"/>
      <c r="AB90" s="20"/>
      <c r="AC90" s="20"/>
      <c r="AD90" s="578" t="s">
        <v>2059</v>
      </c>
      <c r="AE90" s="1055">
        <f>$AE$7</f>
        <v>0.97</v>
      </c>
      <c r="AF90" s="1056"/>
      <c r="AG90" s="1060" t="s">
        <v>349</v>
      </c>
      <c r="AH90" s="1064"/>
      <c r="AI90" s="1064"/>
      <c r="AJ90" s="1065"/>
      <c r="AK90" s="401">
        <f>ROUND(ROUND(L90*AE90,0)*AI95,0)</f>
        <v>538</v>
      </c>
      <c r="AL90" s="18"/>
    </row>
    <row r="91" spans="1:38" ht="17.25" customHeight="1" x14ac:dyDescent="0.15">
      <c r="A91" s="71">
        <v>38</v>
      </c>
      <c r="B91" s="13">
        <v>8111</v>
      </c>
      <c r="C91" s="72" t="s">
        <v>60</v>
      </c>
      <c r="D91" s="836"/>
      <c r="E91" s="837"/>
      <c r="F91" s="838"/>
      <c r="G91" s="844"/>
      <c r="H91" s="844"/>
      <c r="I91" s="844"/>
      <c r="J91" s="845"/>
      <c r="K91" s="34" t="s">
        <v>2060</v>
      </c>
      <c r="L91" s="99"/>
      <c r="M91" s="99"/>
      <c r="N91" s="17"/>
      <c r="O91" s="15"/>
      <c r="P91" s="185"/>
      <c r="Q91" s="186"/>
      <c r="R91" s="186"/>
      <c r="S91" s="32"/>
      <c r="T91" s="32"/>
      <c r="U91" s="566"/>
      <c r="V91" s="566"/>
      <c r="W91" s="566"/>
      <c r="X91" s="572"/>
      <c r="Y91" s="1047"/>
      <c r="Z91" s="1047"/>
      <c r="AA91" s="605"/>
      <c r="AB91" s="605"/>
      <c r="AC91" s="605"/>
      <c r="AD91" s="605"/>
      <c r="AE91" s="31"/>
      <c r="AF91" s="296"/>
      <c r="AG91" s="1066"/>
      <c r="AH91" s="1064"/>
      <c r="AI91" s="1064"/>
      <c r="AJ91" s="1065"/>
      <c r="AK91" s="401">
        <f>ROUND(L92*AI95,0)</f>
        <v>580</v>
      </c>
      <c r="AL91" s="406"/>
    </row>
    <row r="92" spans="1:38" ht="17.25" customHeight="1" x14ac:dyDescent="0.15">
      <c r="A92" s="71">
        <v>38</v>
      </c>
      <c r="B92" s="13">
        <v>8113</v>
      </c>
      <c r="C92" s="72" t="s">
        <v>61</v>
      </c>
      <c r="D92" s="836"/>
      <c r="E92" s="837"/>
      <c r="F92" s="838"/>
      <c r="G92" s="844"/>
      <c r="H92" s="844"/>
      <c r="I92" s="844"/>
      <c r="J92" s="845"/>
      <c r="K92" s="35"/>
      <c r="L92" s="1044">
        <f>$L$9</f>
        <v>829</v>
      </c>
      <c r="M92" s="1044"/>
      <c r="N92" s="20" t="s">
        <v>391</v>
      </c>
      <c r="O92" s="21"/>
      <c r="P92" s="17" t="s">
        <v>458</v>
      </c>
      <c r="Q92" s="186"/>
      <c r="R92" s="186"/>
      <c r="S92" s="32"/>
      <c r="T92" s="32"/>
      <c r="U92" s="566"/>
      <c r="V92" s="566"/>
      <c r="W92" s="566"/>
      <c r="X92" s="578"/>
      <c r="Y92" s="662"/>
      <c r="Z92" s="662"/>
      <c r="AA92" s="605"/>
      <c r="AB92" s="605"/>
      <c r="AC92" s="605"/>
      <c r="AD92" s="578" t="s">
        <v>2059</v>
      </c>
      <c r="AE92" s="1055">
        <f>$AE$7</f>
        <v>0.97</v>
      </c>
      <c r="AF92" s="1056"/>
      <c r="AG92" s="1066"/>
      <c r="AH92" s="1064"/>
      <c r="AI92" s="1064"/>
      <c r="AJ92" s="1065"/>
      <c r="AK92" s="401">
        <f>ROUND(ROUND(L92*AE92,0)*AI95,0)</f>
        <v>563</v>
      </c>
      <c r="AL92" s="406"/>
    </row>
    <row r="93" spans="1:38" ht="17.25" customHeight="1" x14ac:dyDescent="0.15">
      <c r="A93" s="71">
        <v>38</v>
      </c>
      <c r="B93" s="13">
        <v>8121</v>
      </c>
      <c r="C93" s="72" t="s">
        <v>62</v>
      </c>
      <c r="D93" s="512"/>
      <c r="E93" s="697"/>
      <c r="F93" s="518"/>
      <c r="G93" s="169"/>
      <c r="H93" s="169"/>
      <c r="I93" s="169"/>
      <c r="J93" s="19"/>
      <c r="K93" s="34" t="s">
        <v>1998</v>
      </c>
      <c r="L93" s="99"/>
      <c r="M93" s="99"/>
      <c r="N93" s="17"/>
      <c r="O93" s="15"/>
      <c r="P93" s="185"/>
      <c r="Q93" s="186"/>
      <c r="R93" s="186"/>
      <c r="S93" s="32"/>
      <c r="T93" s="32"/>
      <c r="U93" s="566"/>
      <c r="V93" s="566"/>
      <c r="W93" s="566"/>
      <c r="X93" s="572"/>
      <c r="Y93" s="1047"/>
      <c r="Z93" s="1047"/>
      <c r="AA93" s="605"/>
      <c r="AB93" s="605"/>
      <c r="AC93" s="605"/>
      <c r="AD93" s="605"/>
      <c r="AE93" s="31"/>
      <c r="AF93" s="296"/>
      <c r="AG93" s="1066"/>
      <c r="AH93" s="1064"/>
      <c r="AI93" s="1064"/>
      <c r="AJ93" s="1065"/>
      <c r="AK93" s="401">
        <f>ROUND(L94*AI95,0)</f>
        <v>598</v>
      </c>
      <c r="AL93" s="406"/>
    </row>
    <row r="94" spans="1:38" ht="17.25" customHeight="1" x14ac:dyDescent="0.15">
      <c r="A94" s="71">
        <v>38</v>
      </c>
      <c r="B94" s="13">
        <v>8123</v>
      </c>
      <c r="C94" s="72" t="s">
        <v>63</v>
      </c>
      <c r="D94" s="512"/>
      <c r="E94" s="697"/>
      <c r="F94" s="518"/>
      <c r="G94" s="169"/>
      <c r="H94" s="169"/>
      <c r="I94" s="169"/>
      <c r="J94" s="19"/>
      <c r="K94" s="35"/>
      <c r="L94" s="1044">
        <f>$L$11</f>
        <v>854</v>
      </c>
      <c r="M94" s="1044"/>
      <c r="N94" s="20" t="s">
        <v>391</v>
      </c>
      <c r="O94" s="21"/>
      <c r="P94" s="17" t="s">
        <v>458</v>
      </c>
      <c r="Q94" s="186"/>
      <c r="R94" s="186"/>
      <c r="S94" s="32"/>
      <c r="T94" s="32"/>
      <c r="U94" s="566"/>
      <c r="V94" s="566"/>
      <c r="W94" s="566"/>
      <c r="X94" s="578"/>
      <c r="Y94" s="662"/>
      <c r="Z94" s="662"/>
      <c r="AA94" s="605"/>
      <c r="AB94" s="605"/>
      <c r="AC94" s="605"/>
      <c r="AD94" s="578" t="s">
        <v>1995</v>
      </c>
      <c r="AE94" s="1055">
        <f>$AE$7</f>
        <v>0.97</v>
      </c>
      <c r="AF94" s="1056"/>
      <c r="AG94" s="1066"/>
      <c r="AH94" s="1064"/>
      <c r="AI94" s="1064"/>
      <c r="AJ94" s="1065"/>
      <c r="AK94" s="401">
        <f>ROUND(ROUND(L94*AE94,0)*AI95,0)</f>
        <v>580</v>
      </c>
      <c r="AL94" s="406"/>
    </row>
    <row r="95" spans="1:38" ht="17.25" customHeight="1" x14ac:dyDescent="0.15">
      <c r="A95" s="71">
        <v>38</v>
      </c>
      <c r="B95" s="13">
        <v>8131</v>
      </c>
      <c r="C95" s="72" t="s">
        <v>409</v>
      </c>
      <c r="D95" s="512"/>
      <c r="E95" s="697"/>
      <c r="F95" s="518"/>
      <c r="G95" s="169"/>
      <c r="H95" s="169"/>
      <c r="I95" s="169"/>
      <c r="J95" s="19"/>
      <c r="K95" s="34" t="s">
        <v>1999</v>
      </c>
      <c r="L95" s="99"/>
      <c r="M95" s="99"/>
      <c r="N95" s="17"/>
      <c r="O95" s="15"/>
      <c r="P95" s="185"/>
      <c r="Q95" s="186"/>
      <c r="R95" s="186"/>
      <c r="S95" s="32"/>
      <c r="T95" s="32"/>
      <c r="U95" s="566"/>
      <c r="V95" s="566"/>
      <c r="W95" s="566"/>
      <c r="X95" s="572"/>
      <c r="Y95" s="1047"/>
      <c r="Z95" s="1047"/>
      <c r="AA95" s="605"/>
      <c r="AB95" s="605"/>
      <c r="AC95" s="605"/>
      <c r="AD95" s="605"/>
      <c r="AE95" s="31"/>
      <c r="AF95" s="296"/>
      <c r="AG95" s="182"/>
      <c r="AH95" s="600" t="s">
        <v>1995</v>
      </c>
      <c r="AI95" s="1032">
        <v>0.7</v>
      </c>
      <c r="AJ95" s="1063"/>
      <c r="AK95" s="401">
        <f>ROUND(L96*AI95,0)</f>
        <v>609</v>
      </c>
      <c r="AL95" s="406"/>
    </row>
    <row r="96" spans="1:38" ht="17.25" customHeight="1" x14ac:dyDescent="0.15">
      <c r="A96" s="71">
        <v>38</v>
      </c>
      <c r="B96" s="13">
        <v>8133</v>
      </c>
      <c r="C96" s="72" t="s">
        <v>410</v>
      </c>
      <c r="D96" s="512"/>
      <c r="E96" s="697"/>
      <c r="F96" s="518"/>
      <c r="G96" s="169"/>
      <c r="H96" s="169"/>
      <c r="I96" s="169"/>
      <c r="J96" s="19"/>
      <c r="K96" s="35"/>
      <c r="L96" s="1044">
        <f>$L$13</f>
        <v>870</v>
      </c>
      <c r="M96" s="1044"/>
      <c r="N96" s="20" t="s">
        <v>391</v>
      </c>
      <c r="O96" s="21"/>
      <c r="P96" s="17" t="s">
        <v>458</v>
      </c>
      <c r="Q96" s="186"/>
      <c r="R96" s="186"/>
      <c r="S96" s="32"/>
      <c r="T96" s="32"/>
      <c r="U96" s="566"/>
      <c r="V96" s="566"/>
      <c r="W96" s="566"/>
      <c r="X96" s="578"/>
      <c r="Y96" s="662"/>
      <c r="Z96" s="662"/>
      <c r="AA96" s="605"/>
      <c r="AB96" s="605"/>
      <c r="AC96" s="605"/>
      <c r="AD96" s="578" t="s">
        <v>1995</v>
      </c>
      <c r="AE96" s="1055">
        <f>$AE$7</f>
        <v>0.97</v>
      </c>
      <c r="AF96" s="1056"/>
      <c r="AG96" s="182"/>
      <c r="AH96" s="169"/>
      <c r="AI96" s="169"/>
      <c r="AJ96" s="19"/>
      <c r="AK96" s="401">
        <f>ROUND(ROUND(L96*AE96,0)*AI95,0)</f>
        <v>591</v>
      </c>
      <c r="AL96" s="406"/>
    </row>
    <row r="97" spans="1:38" ht="17.25" customHeight="1" x14ac:dyDescent="0.15">
      <c r="A97" s="71">
        <v>38</v>
      </c>
      <c r="B97" s="13">
        <v>8141</v>
      </c>
      <c r="C97" s="72" t="s">
        <v>68</v>
      </c>
      <c r="D97" s="512"/>
      <c r="E97" s="697"/>
      <c r="F97" s="518"/>
      <c r="G97" s="169"/>
      <c r="H97" s="169"/>
      <c r="I97" s="169"/>
      <c r="J97" s="19"/>
      <c r="K97" s="34" t="s">
        <v>2000</v>
      </c>
      <c r="L97" s="99"/>
      <c r="M97" s="99"/>
      <c r="N97" s="17"/>
      <c r="O97" s="15"/>
      <c r="P97" s="185"/>
      <c r="Q97" s="186"/>
      <c r="R97" s="186"/>
      <c r="S97" s="32"/>
      <c r="T97" s="32"/>
      <c r="U97" s="566"/>
      <c r="V97" s="566"/>
      <c r="W97" s="566"/>
      <c r="X97" s="572"/>
      <c r="Y97" s="1047"/>
      <c r="Z97" s="1047"/>
      <c r="AA97" s="605"/>
      <c r="AB97" s="605"/>
      <c r="AC97" s="605"/>
      <c r="AD97" s="605"/>
      <c r="AE97" s="31"/>
      <c r="AF97" s="296"/>
      <c r="AG97" s="110"/>
      <c r="AH97" s="169"/>
      <c r="AI97" s="169"/>
      <c r="AJ97" s="19"/>
      <c r="AK97" s="401">
        <f>ROUND(L98*AI95,0)</f>
        <v>621</v>
      </c>
      <c r="AL97" s="406"/>
    </row>
    <row r="98" spans="1:38" ht="17.25" customHeight="1" x14ac:dyDescent="0.15">
      <c r="A98" s="12">
        <v>38</v>
      </c>
      <c r="B98" s="13">
        <v>8143</v>
      </c>
      <c r="C98" s="72" t="s">
        <v>69</v>
      </c>
      <c r="D98" s="512"/>
      <c r="E98" s="697"/>
      <c r="F98" s="518"/>
      <c r="G98" s="20"/>
      <c r="H98" s="20"/>
      <c r="I98" s="20"/>
      <c r="J98" s="21"/>
      <c r="K98" s="35"/>
      <c r="L98" s="1044">
        <f>$L$15</f>
        <v>887</v>
      </c>
      <c r="M98" s="1044"/>
      <c r="N98" s="20" t="s">
        <v>391</v>
      </c>
      <c r="O98" s="21"/>
      <c r="P98" s="604" t="s">
        <v>458</v>
      </c>
      <c r="Q98" s="186"/>
      <c r="R98" s="186"/>
      <c r="S98" s="32"/>
      <c r="T98" s="32"/>
      <c r="U98" s="566"/>
      <c r="V98" s="566"/>
      <c r="W98" s="566"/>
      <c r="X98" s="578"/>
      <c r="Y98" s="662"/>
      <c r="Z98" s="662"/>
      <c r="AA98" s="605"/>
      <c r="AB98" s="605"/>
      <c r="AC98" s="605"/>
      <c r="AD98" s="578" t="s">
        <v>1995</v>
      </c>
      <c r="AE98" s="1055">
        <f>$AE$7</f>
        <v>0.97</v>
      </c>
      <c r="AF98" s="1056"/>
      <c r="AG98" s="182"/>
      <c r="AH98" s="169"/>
      <c r="AI98" s="169"/>
      <c r="AJ98" s="19"/>
      <c r="AK98" s="401">
        <f>ROUND(ROUND(L98*AE98,0)*AI95,0)</f>
        <v>602</v>
      </c>
      <c r="AL98" s="406"/>
    </row>
    <row r="99" spans="1:38" ht="17.25" customHeight="1" x14ac:dyDescent="0.15">
      <c r="A99" s="71">
        <v>38</v>
      </c>
      <c r="B99" s="13">
        <v>8201</v>
      </c>
      <c r="C99" s="72" t="s">
        <v>70</v>
      </c>
      <c r="D99" s="512"/>
      <c r="E99" s="697"/>
      <c r="F99" s="518"/>
      <c r="G99" s="834" t="s">
        <v>2070</v>
      </c>
      <c r="H99" s="842"/>
      <c r="I99" s="842"/>
      <c r="J99" s="843"/>
      <c r="K99" s="34" t="s">
        <v>1993</v>
      </c>
      <c r="L99" s="17"/>
      <c r="M99" s="17"/>
      <c r="N99" s="17"/>
      <c r="O99" s="15"/>
      <c r="P99" s="185"/>
      <c r="Q99" s="186"/>
      <c r="R99" s="186"/>
      <c r="S99" s="32"/>
      <c r="T99" s="32"/>
      <c r="U99" s="566"/>
      <c r="V99" s="566"/>
      <c r="W99" s="566"/>
      <c r="X99" s="572"/>
      <c r="Y99" s="1047"/>
      <c r="Z99" s="1047"/>
      <c r="AA99" s="605"/>
      <c r="AB99" s="605"/>
      <c r="AC99" s="605"/>
      <c r="AD99" s="605"/>
      <c r="AE99" s="31"/>
      <c r="AF99" s="296"/>
      <c r="AG99" s="23"/>
      <c r="AH99" s="169"/>
      <c r="AI99" s="169"/>
      <c r="AJ99" s="19"/>
      <c r="AK99" s="401">
        <f>ROUND(L100*AI95,0)</f>
        <v>547</v>
      </c>
      <c r="AL99" s="18"/>
    </row>
    <row r="100" spans="1:38" ht="17.25" customHeight="1" x14ac:dyDescent="0.15">
      <c r="A100" s="71">
        <v>38</v>
      </c>
      <c r="B100" s="13">
        <v>8203</v>
      </c>
      <c r="C100" s="72" t="s">
        <v>71</v>
      </c>
      <c r="D100" s="512"/>
      <c r="E100" s="697"/>
      <c r="F100" s="518"/>
      <c r="G100" s="844"/>
      <c r="H100" s="844"/>
      <c r="I100" s="844"/>
      <c r="J100" s="845"/>
      <c r="K100" s="35"/>
      <c r="L100" s="1044">
        <f>$L$17</f>
        <v>781</v>
      </c>
      <c r="M100" s="1044"/>
      <c r="N100" s="20" t="s">
        <v>391</v>
      </c>
      <c r="O100" s="21"/>
      <c r="P100" s="169" t="s">
        <v>458</v>
      </c>
      <c r="Q100" s="184"/>
      <c r="R100" s="184"/>
      <c r="S100" s="45"/>
      <c r="T100" s="45"/>
      <c r="U100" s="557"/>
      <c r="V100" s="557"/>
      <c r="W100" s="557"/>
      <c r="X100" s="578"/>
      <c r="Y100" s="662"/>
      <c r="Z100" s="662"/>
      <c r="AA100" s="20"/>
      <c r="AB100" s="20"/>
      <c r="AC100" s="20"/>
      <c r="AD100" s="578" t="s">
        <v>1995</v>
      </c>
      <c r="AE100" s="1055">
        <f>$AE$7</f>
        <v>0.97</v>
      </c>
      <c r="AF100" s="1056"/>
      <c r="AG100" s="182"/>
      <c r="AH100" s="169"/>
      <c r="AI100" s="169"/>
      <c r="AJ100" s="19"/>
      <c r="AK100" s="401">
        <f>ROUND(ROUND(L100*AE100,0)*AI95,0)</f>
        <v>531</v>
      </c>
      <c r="AL100" s="18"/>
    </row>
    <row r="101" spans="1:38" ht="17.25" customHeight="1" x14ac:dyDescent="0.15">
      <c r="A101" s="71">
        <v>38</v>
      </c>
      <c r="B101" s="13">
        <v>8211</v>
      </c>
      <c r="C101" s="72" t="s">
        <v>72</v>
      </c>
      <c r="D101" s="512"/>
      <c r="E101" s="697"/>
      <c r="F101" s="518"/>
      <c r="G101" s="844"/>
      <c r="H101" s="844"/>
      <c r="I101" s="844"/>
      <c r="J101" s="845"/>
      <c r="K101" s="34" t="s">
        <v>1997</v>
      </c>
      <c r="L101" s="99"/>
      <c r="M101" s="99"/>
      <c r="N101" s="17"/>
      <c r="O101" s="15"/>
      <c r="P101" s="185"/>
      <c r="Q101" s="186"/>
      <c r="R101" s="186"/>
      <c r="S101" s="32"/>
      <c r="T101" s="32"/>
      <c r="U101" s="566"/>
      <c r="V101" s="566"/>
      <c r="W101" s="566"/>
      <c r="X101" s="572"/>
      <c r="Y101" s="1047"/>
      <c r="Z101" s="1047"/>
      <c r="AA101" s="605"/>
      <c r="AB101" s="605"/>
      <c r="AC101" s="605"/>
      <c r="AD101" s="605"/>
      <c r="AE101" s="31"/>
      <c r="AF101" s="296"/>
      <c r="AG101" s="182"/>
      <c r="AH101" s="169"/>
      <c r="AI101" s="169"/>
      <c r="AJ101" s="19"/>
      <c r="AK101" s="401">
        <f>ROUND(L102*AI95,0)</f>
        <v>572</v>
      </c>
      <c r="AL101" s="406"/>
    </row>
    <row r="102" spans="1:38" ht="17.25" customHeight="1" x14ac:dyDescent="0.15">
      <c r="A102" s="71">
        <v>38</v>
      </c>
      <c r="B102" s="13">
        <v>8213</v>
      </c>
      <c r="C102" s="72" t="s">
        <v>73</v>
      </c>
      <c r="D102" s="512"/>
      <c r="E102" s="697"/>
      <c r="F102" s="518"/>
      <c r="G102" s="844"/>
      <c r="H102" s="844"/>
      <c r="I102" s="844"/>
      <c r="J102" s="845"/>
      <c r="K102" s="35"/>
      <c r="L102" s="1044">
        <f>$L$19</f>
        <v>817</v>
      </c>
      <c r="M102" s="1044"/>
      <c r="N102" s="20" t="s">
        <v>391</v>
      </c>
      <c r="O102" s="21"/>
      <c r="P102" s="17" t="s">
        <v>458</v>
      </c>
      <c r="Q102" s="186"/>
      <c r="R102" s="186"/>
      <c r="S102" s="32"/>
      <c r="T102" s="32"/>
      <c r="U102" s="566"/>
      <c r="V102" s="566"/>
      <c r="W102" s="566"/>
      <c r="X102" s="578"/>
      <c r="Y102" s="662"/>
      <c r="Z102" s="662"/>
      <c r="AA102" s="605"/>
      <c r="AB102" s="605"/>
      <c r="AC102" s="605"/>
      <c r="AD102" s="578" t="s">
        <v>1995</v>
      </c>
      <c r="AE102" s="1055">
        <f>$AE$7</f>
        <v>0.97</v>
      </c>
      <c r="AF102" s="1056"/>
      <c r="AG102" s="182"/>
      <c r="AH102" s="169"/>
      <c r="AI102" s="169"/>
      <c r="AJ102" s="19"/>
      <c r="AK102" s="401">
        <f>ROUND(ROUND(L102*AE102,0)*AI95,0)</f>
        <v>554</v>
      </c>
      <c r="AL102" s="406"/>
    </row>
    <row r="103" spans="1:38" ht="17.25" customHeight="1" x14ac:dyDescent="0.15">
      <c r="A103" s="71">
        <v>38</v>
      </c>
      <c r="B103" s="13">
        <v>8221</v>
      </c>
      <c r="C103" s="72" t="s">
        <v>74</v>
      </c>
      <c r="D103" s="512"/>
      <c r="E103" s="697"/>
      <c r="F103" s="518"/>
      <c r="G103" s="169"/>
      <c r="H103" s="169"/>
      <c r="I103" s="169"/>
      <c r="J103" s="19"/>
      <c r="K103" s="34" t="s">
        <v>1998</v>
      </c>
      <c r="L103" s="99"/>
      <c r="M103" s="99"/>
      <c r="N103" s="17"/>
      <c r="O103" s="15"/>
      <c r="P103" s="185"/>
      <c r="Q103" s="186"/>
      <c r="R103" s="186"/>
      <c r="S103" s="32"/>
      <c r="T103" s="32"/>
      <c r="U103" s="566"/>
      <c r="V103" s="566"/>
      <c r="W103" s="566"/>
      <c r="X103" s="572"/>
      <c r="Y103" s="1047"/>
      <c r="Z103" s="1047"/>
      <c r="AA103" s="605"/>
      <c r="AB103" s="605"/>
      <c r="AC103" s="605"/>
      <c r="AD103" s="605"/>
      <c r="AE103" s="31"/>
      <c r="AF103" s="296"/>
      <c r="AG103" s="182"/>
      <c r="AH103" s="169"/>
      <c r="AI103" s="169"/>
      <c r="AJ103" s="19"/>
      <c r="AK103" s="401">
        <f>ROUND(L104*AI95,0)</f>
        <v>589</v>
      </c>
      <c r="AL103" s="406"/>
    </row>
    <row r="104" spans="1:38" ht="17.25" customHeight="1" x14ac:dyDescent="0.15">
      <c r="A104" s="71">
        <v>38</v>
      </c>
      <c r="B104" s="13">
        <v>8223</v>
      </c>
      <c r="C104" s="72" t="s">
        <v>75</v>
      </c>
      <c r="D104" s="512"/>
      <c r="E104" s="697"/>
      <c r="F104" s="518"/>
      <c r="G104" s="169"/>
      <c r="H104" s="169"/>
      <c r="I104" s="169"/>
      <c r="J104" s="19"/>
      <c r="K104" s="35"/>
      <c r="L104" s="1044">
        <f>$L$21</f>
        <v>841</v>
      </c>
      <c r="M104" s="1044"/>
      <c r="N104" s="20" t="s">
        <v>391</v>
      </c>
      <c r="O104" s="21"/>
      <c r="P104" s="17" t="s">
        <v>458</v>
      </c>
      <c r="Q104" s="186"/>
      <c r="R104" s="186"/>
      <c r="S104" s="32"/>
      <c r="T104" s="32"/>
      <c r="U104" s="566"/>
      <c r="V104" s="566"/>
      <c r="W104" s="566"/>
      <c r="X104" s="578"/>
      <c r="Y104" s="662"/>
      <c r="Z104" s="662"/>
      <c r="AA104" s="605"/>
      <c r="AB104" s="605"/>
      <c r="AC104" s="605"/>
      <c r="AD104" s="578" t="s">
        <v>1995</v>
      </c>
      <c r="AE104" s="1055">
        <f>$AE$7</f>
        <v>0.97</v>
      </c>
      <c r="AF104" s="1056"/>
      <c r="AG104" s="182"/>
      <c r="AH104" s="169"/>
      <c r="AI104" s="169"/>
      <c r="AJ104" s="19"/>
      <c r="AK104" s="401">
        <f>ROUND(ROUND(L104*AE104,0)*AI95,0)</f>
        <v>571</v>
      </c>
      <c r="AL104" s="406"/>
    </row>
    <row r="105" spans="1:38" ht="17.25" customHeight="1" x14ac:dyDescent="0.15">
      <c r="A105" s="71">
        <v>38</v>
      </c>
      <c r="B105" s="13">
        <v>8231</v>
      </c>
      <c r="C105" s="72" t="s">
        <v>76</v>
      </c>
      <c r="D105" s="512"/>
      <c r="E105" s="697"/>
      <c r="F105" s="518"/>
      <c r="G105" s="169"/>
      <c r="H105" s="169"/>
      <c r="I105" s="169"/>
      <c r="J105" s="19"/>
      <c r="K105" s="34" t="s">
        <v>1999</v>
      </c>
      <c r="L105" s="99"/>
      <c r="M105" s="99"/>
      <c r="N105" s="17"/>
      <c r="O105" s="15"/>
      <c r="P105" s="185"/>
      <c r="Q105" s="186"/>
      <c r="R105" s="186"/>
      <c r="S105" s="32"/>
      <c r="T105" s="32"/>
      <c r="U105" s="566"/>
      <c r="V105" s="566"/>
      <c r="W105" s="566"/>
      <c r="X105" s="572"/>
      <c r="Y105" s="1047"/>
      <c r="Z105" s="1047"/>
      <c r="AA105" s="605"/>
      <c r="AB105" s="605"/>
      <c r="AC105" s="605"/>
      <c r="AD105" s="605"/>
      <c r="AE105" s="31"/>
      <c r="AF105" s="296"/>
      <c r="AG105" s="182"/>
      <c r="AH105" s="169"/>
      <c r="AI105" s="169"/>
      <c r="AJ105" s="19"/>
      <c r="AK105" s="401">
        <f>ROUND(L106*AI95,0)</f>
        <v>601</v>
      </c>
      <c r="AL105" s="406"/>
    </row>
    <row r="106" spans="1:38" ht="17.25" customHeight="1" x14ac:dyDescent="0.15">
      <c r="A106" s="71">
        <v>38</v>
      </c>
      <c r="B106" s="13">
        <v>8233</v>
      </c>
      <c r="C106" s="72" t="s">
        <v>77</v>
      </c>
      <c r="D106" s="512"/>
      <c r="E106" s="697"/>
      <c r="F106" s="518"/>
      <c r="G106" s="169"/>
      <c r="H106" s="169"/>
      <c r="I106" s="169"/>
      <c r="J106" s="19"/>
      <c r="K106" s="35"/>
      <c r="L106" s="1044">
        <f>$L$23</f>
        <v>858</v>
      </c>
      <c r="M106" s="1044"/>
      <c r="N106" s="20" t="s">
        <v>391</v>
      </c>
      <c r="O106" s="21"/>
      <c r="P106" s="17" t="s">
        <v>458</v>
      </c>
      <c r="Q106" s="186"/>
      <c r="R106" s="186"/>
      <c r="S106" s="32"/>
      <c r="T106" s="32"/>
      <c r="U106" s="566"/>
      <c r="V106" s="566"/>
      <c r="W106" s="566"/>
      <c r="X106" s="578"/>
      <c r="Y106" s="662"/>
      <c r="Z106" s="662"/>
      <c r="AA106" s="605"/>
      <c r="AB106" s="605"/>
      <c r="AC106" s="605"/>
      <c r="AD106" s="578" t="s">
        <v>1995</v>
      </c>
      <c r="AE106" s="1055">
        <f>$AE$7</f>
        <v>0.97</v>
      </c>
      <c r="AF106" s="1056"/>
      <c r="AG106" s="182"/>
      <c r="AH106" s="169"/>
      <c r="AI106" s="169"/>
      <c r="AJ106" s="19"/>
      <c r="AK106" s="401">
        <f>ROUND(ROUND(L106*AE106,0)*AI95,0)</f>
        <v>582</v>
      </c>
      <c r="AL106" s="406"/>
    </row>
    <row r="107" spans="1:38" ht="17.25" customHeight="1" x14ac:dyDescent="0.15">
      <c r="A107" s="71">
        <v>38</v>
      </c>
      <c r="B107" s="13">
        <v>8241</v>
      </c>
      <c r="C107" s="72" t="s">
        <v>78</v>
      </c>
      <c r="D107" s="512"/>
      <c r="E107" s="697"/>
      <c r="F107" s="518"/>
      <c r="G107" s="169"/>
      <c r="H107" s="169"/>
      <c r="I107" s="169"/>
      <c r="J107" s="19"/>
      <c r="K107" s="34" t="s">
        <v>2000</v>
      </c>
      <c r="L107" s="99"/>
      <c r="M107" s="99"/>
      <c r="N107" s="17"/>
      <c r="O107" s="15"/>
      <c r="P107" s="185"/>
      <c r="Q107" s="186"/>
      <c r="R107" s="186"/>
      <c r="S107" s="32"/>
      <c r="T107" s="32"/>
      <c r="U107" s="566"/>
      <c r="V107" s="566"/>
      <c r="W107" s="566"/>
      <c r="X107" s="572"/>
      <c r="Y107" s="1047"/>
      <c r="Z107" s="1047"/>
      <c r="AA107" s="605"/>
      <c r="AB107" s="605"/>
      <c r="AC107" s="605"/>
      <c r="AD107" s="605"/>
      <c r="AE107" s="31"/>
      <c r="AF107" s="296"/>
      <c r="AG107" s="110"/>
      <c r="AH107" s="169"/>
      <c r="AI107" s="169"/>
      <c r="AJ107" s="19"/>
      <c r="AK107" s="401">
        <f>ROUND(L108*AI95,0)</f>
        <v>612</v>
      </c>
      <c r="AL107" s="406"/>
    </row>
    <row r="108" spans="1:38" ht="17.25" customHeight="1" x14ac:dyDescent="0.15">
      <c r="A108" s="12">
        <v>38</v>
      </c>
      <c r="B108" s="13">
        <v>8243</v>
      </c>
      <c r="C108" s="72" t="s">
        <v>79</v>
      </c>
      <c r="D108" s="187"/>
      <c r="E108" s="188"/>
      <c r="F108" s="42"/>
      <c r="G108" s="20"/>
      <c r="H108" s="20"/>
      <c r="I108" s="20"/>
      <c r="J108" s="21"/>
      <c r="K108" s="35"/>
      <c r="L108" s="1044">
        <f>$L$25</f>
        <v>874</v>
      </c>
      <c r="M108" s="1044"/>
      <c r="N108" s="20" t="s">
        <v>391</v>
      </c>
      <c r="O108" s="21"/>
      <c r="P108" s="604" t="s">
        <v>458</v>
      </c>
      <c r="Q108" s="186"/>
      <c r="R108" s="186"/>
      <c r="S108" s="32"/>
      <c r="T108" s="32"/>
      <c r="U108" s="566"/>
      <c r="V108" s="566"/>
      <c r="W108" s="566"/>
      <c r="X108" s="578"/>
      <c r="Y108" s="662"/>
      <c r="Z108" s="662"/>
      <c r="AA108" s="605"/>
      <c r="AB108" s="605"/>
      <c r="AC108" s="605"/>
      <c r="AD108" s="578" t="s">
        <v>1995</v>
      </c>
      <c r="AE108" s="1055">
        <f>$AE$7</f>
        <v>0.97</v>
      </c>
      <c r="AF108" s="1056"/>
      <c r="AG108" s="25"/>
      <c r="AH108" s="20"/>
      <c r="AI108" s="20"/>
      <c r="AJ108" s="21"/>
      <c r="AK108" s="401">
        <f>ROUND(ROUND(L108*AE108,0)*AI95,0)</f>
        <v>594</v>
      </c>
      <c r="AL108" s="211"/>
    </row>
    <row r="109" spans="1:38" ht="17.25" customHeight="1" x14ac:dyDescent="0.15">
      <c r="A109" s="609"/>
      <c r="B109" s="609"/>
      <c r="C109" s="609"/>
      <c r="D109" s="609"/>
      <c r="E109" s="609"/>
      <c r="F109" s="609"/>
      <c r="G109" s="609"/>
      <c r="H109" s="609"/>
      <c r="I109" s="609"/>
      <c r="J109" s="609"/>
      <c r="K109" s="609"/>
      <c r="L109" s="609"/>
      <c r="M109" s="609"/>
      <c r="N109" s="609"/>
      <c r="O109" s="609"/>
      <c r="P109" s="609"/>
      <c r="Q109" s="609"/>
      <c r="R109" s="609"/>
      <c r="S109" s="609"/>
      <c r="T109" s="609"/>
      <c r="U109" s="609"/>
      <c r="V109" s="609"/>
      <c r="W109" s="609"/>
      <c r="X109" s="609"/>
      <c r="Y109" s="609"/>
      <c r="Z109" s="609"/>
      <c r="AA109" s="609"/>
      <c r="AB109" s="609"/>
      <c r="AC109" s="609"/>
      <c r="AD109" s="609"/>
      <c r="AE109" s="609"/>
      <c r="AF109" s="609"/>
      <c r="AG109" s="609"/>
      <c r="AH109" s="609"/>
      <c r="AI109" s="609"/>
      <c r="AJ109" s="609"/>
      <c r="AK109" s="609"/>
      <c r="AL109" s="609"/>
    </row>
    <row r="110" spans="1:38" ht="17.25" customHeight="1" x14ac:dyDescent="0.15">
      <c r="A110" s="609"/>
      <c r="B110" s="609"/>
      <c r="C110" s="609"/>
      <c r="D110" s="609"/>
      <c r="E110" s="609"/>
      <c r="F110" s="609"/>
      <c r="G110" s="609"/>
      <c r="H110" s="609"/>
      <c r="I110" s="609"/>
      <c r="J110" s="609"/>
      <c r="K110" s="609"/>
      <c r="L110" s="609"/>
      <c r="M110" s="609"/>
      <c r="N110" s="609"/>
      <c r="O110" s="609"/>
      <c r="P110" s="609"/>
      <c r="Q110" s="609"/>
      <c r="R110" s="609"/>
      <c r="S110" s="609"/>
      <c r="T110" s="609"/>
      <c r="U110" s="609"/>
      <c r="V110" s="609"/>
      <c r="W110" s="609"/>
      <c r="X110" s="609"/>
      <c r="Y110" s="609"/>
      <c r="Z110" s="609"/>
      <c r="AA110" s="609"/>
      <c r="AB110" s="609"/>
      <c r="AC110" s="609"/>
      <c r="AD110" s="609"/>
      <c r="AE110" s="609"/>
      <c r="AF110" s="609"/>
      <c r="AG110" s="609"/>
      <c r="AH110" s="609"/>
      <c r="AI110" s="609"/>
      <c r="AJ110" s="609"/>
      <c r="AK110" s="609"/>
      <c r="AL110" s="609"/>
    </row>
    <row r="111" spans="1:38" ht="17.25" x14ac:dyDescent="0.2">
      <c r="A111" s="609"/>
      <c r="B111" s="372" t="s">
        <v>692</v>
      </c>
      <c r="C111" s="609"/>
      <c r="D111" s="609"/>
      <c r="E111" s="609"/>
      <c r="F111" s="609"/>
      <c r="G111" s="609"/>
      <c r="H111" s="609"/>
      <c r="I111" s="609"/>
      <c r="J111" s="609"/>
      <c r="K111" s="609"/>
      <c r="L111" s="609"/>
      <c r="M111" s="609"/>
      <c r="N111" s="609"/>
      <c r="O111" s="609"/>
      <c r="P111" s="609"/>
      <c r="Q111" s="609"/>
      <c r="R111" s="609"/>
      <c r="S111" s="609"/>
      <c r="T111" s="609"/>
      <c r="U111" s="609"/>
      <c r="V111" s="609"/>
      <c r="W111" s="609"/>
      <c r="X111" s="609"/>
      <c r="Y111" s="609"/>
      <c r="Z111" s="609"/>
      <c r="AA111" s="609"/>
      <c r="AB111" s="609"/>
      <c r="AC111" s="609"/>
      <c r="AD111" s="609"/>
      <c r="AE111" s="609"/>
      <c r="AF111" s="609"/>
      <c r="AG111" s="609"/>
      <c r="AH111" s="609"/>
      <c r="AI111" s="609"/>
      <c r="AJ111" s="609"/>
      <c r="AK111" s="609"/>
      <c r="AL111" s="609"/>
    </row>
    <row r="112" spans="1:38" ht="13.5" customHeight="1" x14ac:dyDescent="0.2">
      <c r="A112" s="609"/>
      <c r="B112" s="372"/>
      <c r="C112" s="609"/>
      <c r="D112" s="609"/>
      <c r="E112" s="609"/>
      <c r="F112" s="609"/>
      <c r="G112" s="609"/>
      <c r="H112" s="609"/>
      <c r="I112" s="609"/>
      <c r="J112" s="609"/>
      <c r="K112" s="609"/>
      <c r="L112" s="609"/>
      <c r="M112" s="609"/>
      <c r="N112" s="609"/>
      <c r="O112" s="609"/>
      <c r="P112" s="609"/>
      <c r="Q112" s="609"/>
      <c r="R112" s="609"/>
      <c r="S112" s="609"/>
      <c r="T112" s="609"/>
      <c r="U112" s="609"/>
      <c r="V112" s="609"/>
      <c r="W112" s="609"/>
      <c r="X112" s="609"/>
      <c r="Y112" s="609"/>
      <c r="Z112" s="609"/>
      <c r="AA112" s="609"/>
      <c r="AB112" s="609"/>
      <c r="AC112" s="609"/>
      <c r="AD112" s="609"/>
      <c r="AE112" s="609"/>
      <c r="AF112" s="609"/>
      <c r="AG112" s="609"/>
      <c r="AH112" s="609"/>
      <c r="AI112" s="609"/>
      <c r="AJ112" s="609"/>
      <c r="AK112" s="609"/>
      <c r="AL112" s="609"/>
    </row>
    <row r="113" spans="1:38" ht="17.25" customHeight="1" x14ac:dyDescent="0.15">
      <c r="A113" s="2" t="s">
        <v>202</v>
      </c>
      <c r="B113" s="201"/>
      <c r="C113" s="3" t="s">
        <v>203</v>
      </c>
      <c r="D113" s="210"/>
      <c r="E113" s="607"/>
      <c r="F113" s="607"/>
      <c r="G113" s="607"/>
      <c r="H113" s="607"/>
      <c r="I113" s="607"/>
      <c r="J113" s="607"/>
      <c r="K113" s="607"/>
      <c r="L113" s="607"/>
      <c r="M113" s="607"/>
      <c r="N113" s="607"/>
      <c r="O113" s="607"/>
      <c r="P113" s="607"/>
      <c r="Q113" s="4" t="s">
        <v>204</v>
      </c>
      <c r="R113" s="607"/>
      <c r="S113" s="607"/>
      <c r="T113" s="607"/>
      <c r="U113" s="607"/>
      <c r="V113" s="607"/>
      <c r="W113" s="607"/>
      <c r="X113" s="607"/>
      <c r="Y113" s="607"/>
      <c r="Z113" s="607"/>
      <c r="AA113" s="607"/>
      <c r="AB113" s="607"/>
      <c r="AC113" s="607"/>
      <c r="AD113" s="607"/>
      <c r="AE113" s="607"/>
      <c r="AF113" s="607"/>
      <c r="AG113" s="607"/>
      <c r="AH113" s="607"/>
      <c r="AI113" s="607"/>
      <c r="AJ113" s="608"/>
      <c r="AK113" s="59" t="s">
        <v>1988</v>
      </c>
      <c r="AL113" s="59" t="s">
        <v>1989</v>
      </c>
    </row>
    <row r="114" spans="1:38" ht="17.25" customHeight="1" x14ac:dyDescent="0.15">
      <c r="A114" s="6" t="s">
        <v>205</v>
      </c>
      <c r="B114" s="7" t="s">
        <v>206</v>
      </c>
      <c r="C114" s="714"/>
      <c r="D114" s="712"/>
      <c r="E114" s="713"/>
      <c r="F114" s="713"/>
      <c r="G114" s="713"/>
      <c r="H114" s="713"/>
      <c r="I114" s="713"/>
      <c r="J114" s="713"/>
      <c r="K114" s="713"/>
      <c r="L114" s="713"/>
      <c r="M114" s="713"/>
      <c r="N114" s="713"/>
      <c r="O114" s="713"/>
      <c r="P114" s="713"/>
      <c r="Q114" s="713"/>
      <c r="R114" s="713"/>
      <c r="S114" s="713"/>
      <c r="T114" s="713"/>
      <c r="U114" s="713"/>
      <c r="V114" s="713"/>
      <c r="W114" s="713"/>
      <c r="X114" s="713"/>
      <c r="Y114" s="713"/>
      <c r="Z114" s="713"/>
      <c r="AA114" s="713"/>
      <c r="AB114" s="713"/>
      <c r="AC114" s="713"/>
      <c r="AD114" s="713"/>
      <c r="AE114" s="713"/>
      <c r="AF114" s="713"/>
      <c r="AG114" s="713"/>
      <c r="AH114" s="713"/>
      <c r="AI114" s="713"/>
      <c r="AJ114" s="714"/>
      <c r="AK114" s="60" t="s">
        <v>390</v>
      </c>
      <c r="AL114" s="60" t="s">
        <v>391</v>
      </c>
    </row>
    <row r="115" spans="1:38" ht="17.25" customHeight="1" x14ac:dyDescent="0.15">
      <c r="A115" s="71">
        <v>38</v>
      </c>
      <c r="B115" s="13">
        <v>9101</v>
      </c>
      <c r="C115" s="72" t="s">
        <v>80</v>
      </c>
      <c r="D115" s="833" t="s">
        <v>2083</v>
      </c>
      <c r="E115" s="834"/>
      <c r="F115" s="835"/>
      <c r="G115" s="834" t="s">
        <v>2069</v>
      </c>
      <c r="H115" s="842"/>
      <c r="I115" s="842"/>
      <c r="J115" s="843"/>
      <c r="K115" s="34" t="s">
        <v>1993</v>
      </c>
      <c r="L115" s="17"/>
      <c r="M115" s="17"/>
      <c r="N115" s="17"/>
      <c r="O115" s="15"/>
      <c r="P115" s="185"/>
      <c r="Q115" s="186"/>
      <c r="R115" s="186"/>
      <c r="S115" s="32"/>
      <c r="T115" s="32"/>
      <c r="U115" s="566"/>
      <c r="V115" s="566"/>
      <c r="W115" s="566"/>
      <c r="X115" s="572"/>
      <c r="Y115" s="1047"/>
      <c r="Z115" s="1047"/>
      <c r="AA115" s="605"/>
      <c r="AB115" s="605"/>
      <c r="AC115" s="605"/>
      <c r="AD115" s="605"/>
      <c r="AE115" s="202"/>
      <c r="AF115" s="22"/>
      <c r="AG115" s="706"/>
      <c r="AH115" s="707"/>
      <c r="AI115" s="707"/>
      <c r="AJ115" s="708"/>
      <c r="AK115" s="401">
        <f>ROUND(L116*AI122,0)</f>
        <v>555</v>
      </c>
      <c r="AL115" s="400" t="s">
        <v>466</v>
      </c>
    </row>
    <row r="116" spans="1:38" ht="17.25" customHeight="1" x14ac:dyDescent="0.15">
      <c r="A116" s="71">
        <v>38</v>
      </c>
      <c r="B116" s="13">
        <v>9103</v>
      </c>
      <c r="C116" s="72" t="s">
        <v>81</v>
      </c>
      <c r="D116" s="836"/>
      <c r="E116" s="837"/>
      <c r="F116" s="838"/>
      <c r="G116" s="844"/>
      <c r="H116" s="844"/>
      <c r="I116" s="844"/>
      <c r="J116" s="845"/>
      <c r="K116" s="35"/>
      <c r="L116" s="1044">
        <f>$L$7</f>
        <v>793</v>
      </c>
      <c r="M116" s="1044"/>
      <c r="N116" s="20" t="s">
        <v>391</v>
      </c>
      <c r="O116" s="21"/>
      <c r="P116" s="852" t="s">
        <v>458</v>
      </c>
      <c r="Q116" s="853"/>
      <c r="R116" s="853"/>
      <c r="S116" s="853"/>
      <c r="T116" s="853"/>
      <c r="U116" s="853"/>
      <c r="V116" s="853"/>
      <c r="W116" s="853"/>
      <c r="X116" s="853"/>
      <c r="Y116" s="853"/>
      <c r="Z116" s="853"/>
      <c r="AA116" s="853"/>
      <c r="AB116" s="853"/>
      <c r="AC116" s="605"/>
      <c r="AD116" s="572" t="s">
        <v>1995</v>
      </c>
      <c r="AE116" s="1055">
        <f>$AE$7</f>
        <v>0.97</v>
      </c>
      <c r="AF116" s="1056"/>
      <c r="AG116" s="1068" t="s">
        <v>2066</v>
      </c>
      <c r="AH116" s="1069"/>
      <c r="AI116" s="1069"/>
      <c r="AJ116" s="1070"/>
      <c r="AK116" s="401">
        <f>ROUND(ROUND(L116*AE116,0)*AI122,0)</f>
        <v>538</v>
      </c>
      <c r="AL116" s="18"/>
    </row>
    <row r="117" spans="1:38" ht="17.25" customHeight="1" x14ac:dyDescent="0.15">
      <c r="A117" s="71">
        <v>38</v>
      </c>
      <c r="B117" s="13">
        <v>9111</v>
      </c>
      <c r="C117" s="72" t="s">
        <v>82</v>
      </c>
      <c r="D117" s="836"/>
      <c r="E117" s="837"/>
      <c r="F117" s="838"/>
      <c r="G117" s="844"/>
      <c r="H117" s="844"/>
      <c r="I117" s="844"/>
      <c r="J117" s="845"/>
      <c r="K117" s="34" t="s">
        <v>1997</v>
      </c>
      <c r="L117" s="99"/>
      <c r="M117" s="99"/>
      <c r="N117" s="17"/>
      <c r="O117" s="15"/>
      <c r="P117" s="185"/>
      <c r="Q117" s="186"/>
      <c r="R117" s="186"/>
      <c r="S117" s="32"/>
      <c r="T117" s="32"/>
      <c r="U117" s="566"/>
      <c r="V117" s="605"/>
      <c r="W117" s="605"/>
      <c r="X117" s="572"/>
      <c r="Y117" s="1047"/>
      <c r="Z117" s="1047"/>
      <c r="AA117" s="605"/>
      <c r="AB117" s="605"/>
      <c r="AC117" s="108"/>
      <c r="AD117" s="215"/>
      <c r="AE117" s="31"/>
      <c r="AF117" s="296"/>
      <c r="AG117" s="1068"/>
      <c r="AH117" s="1069"/>
      <c r="AI117" s="1069"/>
      <c r="AJ117" s="1070"/>
      <c r="AK117" s="401">
        <f>ROUND(L118*AI122,0)</f>
        <v>580</v>
      </c>
      <c r="AL117" s="406"/>
    </row>
    <row r="118" spans="1:38" ht="17.25" customHeight="1" x14ac:dyDescent="0.15">
      <c r="A118" s="71">
        <v>38</v>
      </c>
      <c r="B118" s="13">
        <v>9113</v>
      </c>
      <c r="C118" s="72" t="s">
        <v>83</v>
      </c>
      <c r="D118" s="836"/>
      <c r="E118" s="837"/>
      <c r="F118" s="838"/>
      <c r="G118" s="844"/>
      <c r="H118" s="844"/>
      <c r="I118" s="844"/>
      <c r="J118" s="845"/>
      <c r="K118" s="35"/>
      <c r="L118" s="1044">
        <f>$L$9</f>
        <v>829</v>
      </c>
      <c r="M118" s="1044"/>
      <c r="N118" s="20" t="s">
        <v>391</v>
      </c>
      <c r="O118" s="21"/>
      <c r="P118" s="852" t="s">
        <v>458</v>
      </c>
      <c r="Q118" s="853"/>
      <c r="R118" s="853"/>
      <c r="S118" s="853"/>
      <c r="T118" s="853"/>
      <c r="U118" s="853"/>
      <c r="V118" s="853"/>
      <c r="W118" s="853"/>
      <c r="X118" s="853"/>
      <c r="Y118" s="853"/>
      <c r="Z118" s="853"/>
      <c r="AA118" s="853"/>
      <c r="AB118" s="853"/>
      <c r="AC118" s="605"/>
      <c r="AD118" s="572" t="s">
        <v>1995</v>
      </c>
      <c r="AE118" s="1055">
        <f>$AE$7</f>
        <v>0.97</v>
      </c>
      <c r="AF118" s="1056"/>
      <c r="AG118" s="1068"/>
      <c r="AH118" s="1069"/>
      <c r="AI118" s="1069"/>
      <c r="AJ118" s="1070"/>
      <c r="AK118" s="401">
        <f>ROUND(ROUND(L118*AE118,0)*AI122,0)</f>
        <v>563</v>
      </c>
      <c r="AL118" s="406"/>
    </row>
    <row r="119" spans="1:38" ht="17.25" customHeight="1" x14ac:dyDescent="0.15">
      <c r="A119" s="71">
        <v>38</v>
      </c>
      <c r="B119" s="13">
        <v>9121</v>
      </c>
      <c r="C119" s="72" t="s">
        <v>84</v>
      </c>
      <c r="D119" s="512"/>
      <c r="E119" s="697"/>
      <c r="F119" s="518"/>
      <c r="G119" s="169"/>
      <c r="H119" s="169"/>
      <c r="I119" s="169"/>
      <c r="J119" s="19"/>
      <c r="K119" s="34" t="s">
        <v>1998</v>
      </c>
      <c r="L119" s="99"/>
      <c r="M119" s="99"/>
      <c r="N119" s="17"/>
      <c r="O119" s="15"/>
      <c r="P119" s="185"/>
      <c r="Q119" s="186"/>
      <c r="R119" s="186"/>
      <c r="S119" s="32"/>
      <c r="T119" s="32"/>
      <c r="U119" s="566"/>
      <c r="V119" s="605"/>
      <c r="W119" s="605"/>
      <c r="X119" s="572"/>
      <c r="Y119" s="1047"/>
      <c r="Z119" s="1047"/>
      <c r="AA119" s="605"/>
      <c r="AB119" s="605"/>
      <c r="AC119" s="605"/>
      <c r="AD119" s="605"/>
      <c r="AE119" s="31"/>
      <c r="AF119" s="296"/>
      <c r="AG119" s="1068"/>
      <c r="AH119" s="1069"/>
      <c r="AI119" s="1069"/>
      <c r="AJ119" s="1070"/>
      <c r="AK119" s="401">
        <f>ROUND(L120*AI122,0)</f>
        <v>598</v>
      </c>
      <c r="AL119" s="406"/>
    </row>
    <row r="120" spans="1:38" ht="17.25" customHeight="1" x14ac:dyDescent="0.15">
      <c r="A120" s="71">
        <v>38</v>
      </c>
      <c r="B120" s="13">
        <v>9123</v>
      </c>
      <c r="C120" s="72" t="s">
        <v>86</v>
      </c>
      <c r="D120" s="512"/>
      <c r="E120" s="697"/>
      <c r="F120" s="518"/>
      <c r="G120" s="169"/>
      <c r="H120" s="169"/>
      <c r="I120" s="169"/>
      <c r="J120" s="19"/>
      <c r="K120" s="35"/>
      <c r="L120" s="1044">
        <f>$L$11</f>
        <v>854</v>
      </c>
      <c r="M120" s="1044"/>
      <c r="N120" s="20" t="s">
        <v>391</v>
      </c>
      <c r="O120" s="21"/>
      <c r="P120" s="852" t="s">
        <v>458</v>
      </c>
      <c r="Q120" s="853"/>
      <c r="R120" s="853"/>
      <c r="S120" s="853"/>
      <c r="T120" s="853"/>
      <c r="U120" s="853"/>
      <c r="V120" s="853"/>
      <c r="W120" s="853"/>
      <c r="X120" s="853"/>
      <c r="Y120" s="853"/>
      <c r="Z120" s="853"/>
      <c r="AA120" s="853"/>
      <c r="AB120" s="853"/>
      <c r="AC120" s="605"/>
      <c r="AD120" s="572" t="s">
        <v>1995</v>
      </c>
      <c r="AE120" s="1055">
        <f>$AE$7</f>
        <v>0.97</v>
      </c>
      <c r="AF120" s="1056"/>
      <c r="AG120" s="1068"/>
      <c r="AH120" s="1069"/>
      <c r="AI120" s="1069"/>
      <c r="AJ120" s="1070"/>
      <c r="AK120" s="401">
        <f>ROUND(ROUND(L120*AE120,0)*AI122,0)</f>
        <v>580</v>
      </c>
      <c r="AL120" s="406"/>
    </row>
    <row r="121" spans="1:38" ht="17.25" customHeight="1" x14ac:dyDescent="0.15">
      <c r="A121" s="71">
        <v>38</v>
      </c>
      <c r="B121" s="13">
        <v>9131</v>
      </c>
      <c r="C121" s="72" t="s">
        <v>87</v>
      </c>
      <c r="D121" s="512"/>
      <c r="E121" s="697"/>
      <c r="F121" s="518"/>
      <c r="G121" s="169"/>
      <c r="H121" s="169"/>
      <c r="I121" s="169"/>
      <c r="J121" s="19"/>
      <c r="K121" s="34" t="s">
        <v>1999</v>
      </c>
      <c r="L121" s="99"/>
      <c r="M121" s="99"/>
      <c r="N121" s="17"/>
      <c r="O121" s="15"/>
      <c r="P121" s="185"/>
      <c r="Q121" s="186"/>
      <c r="R121" s="186"/>
      <c r="S121" s="32"/>
      <c r="T121" s="32"/>
      <c r="U121" s="566"/>
      <c r="V121" s="605"/>
      <c r="W121" s="605"/>
      <c r="X121" s="572"/>
      <c r="Y121" s="1047"/>
      <c r="Z121" s="1047"/>
      <c r="AA121" s="605"/>
      <c r="AB121" s="605"/>
      <c r="AC121" s="605"/>
      <c r="AD121" s="605"/>
      <c r="AE121" s="31"/>
      <c r="AF121" s="296"/>
      <c r="AG121" s="1068"/>
      <c r="AH121" s="1069"/>
      <c r="AI121" s="1069"/>
      <c r="AJ121" s="1070"/>
      <c r="AK121" s="401">
        <f>ROUND(L122*AI122,0)</f>
        <v>609</v>
      </c>
      <c r="AL121" s="406"/>
    </row>
    <row r="122" spans="1:38" ht="17.25" customHeight="1" x14ac:dyDescent="0.15">
      <c r="A122" s="71">
        <v>38</v>
      </c>
      <c r="B122" s="13">
        <v>9133</v>
      </c>
      <c r="C122" s="72" t="s">
        <v>88</v>
      </c>
      <c r="D122" s="512"/>
      <c r="E122" s="697"/>
      <c r="F122" s="518"/>
      <c r="G122" s="169"/>
      <c r="H122" s="169"/>
      <c r="I122" s="169"/>
      <c r="J122" s="19"/>
      <c r="K122" s="35"/>
      <c r="L122" s="1044">
        <f>$L$13</f>
        <v>870</v>
      </c>
      <c r="M122" s="1044"/>
      <c r="N122" s="20" t="s">
        <v>391</v>
      </c>
      <c r="O122" s="21"/>
      <c r="P122" s="852" t="s">
        <v>458</v>
      </c>
      <c r="Q122" s="853"/>
      <c r="R122" s="853"/>
      <c r="S122" s="853"/>
      <c r="T122" s="853"/>
      <c r="U122" s="853"/>
      <c r="V122" s="853"/>
      <c r="W122" s="853"/>
      <c r="X122" s="853"/>
      <c r="Y122" s="853"/>
      <c r="Z122" s="853"/>
      <c r="AA122" s="853"/>
      <c r="AB122" s="853"/>
      <c r="AC122" s="605"/>
      <c r="AD122" s="572" t="s">
        <v>1995</v>
      </c>
      <c r="AE122" s="1055">
        <f>$AE$7</f>
        <v>0.97</v>
      </c>
      <c r="AF122" s="1056"/>
      <c r="AG122" s="182"/>
      <c r="AH122" s="658" t="s">
        <v>1995</v>
      </c>
      <c r="AI122" s="1032">
        <v>0.7</v>
      </c>
      <c r="AJ122" s="1063"/>
      <c r="AK122" s="401">
        <f>ROUND(ROUND(L122*AE122,0)*AI122,0)</f>
        <v>591</v>
      </c>
      <c r="AL122" s="406"/>
    </row>
    <row r="123" spans="1:38" ht="17.25" customHeight="1" x14ac:dyDescent="0.15">
      <c r="A123" s="71">
        <v>38</v>
      </c>
      <c r="B123" s="13">
        <v>9141</v>
      </c>
      <c r="C123" s="72" t="s">
        <v>89</v>
      </c>
      <c r="D123" s="512"/>
      <c r="E123" s="697"/>
      <c r="F123" s="518"/>
      <c r="G123" s="169"/>
      <c r="H123" s="169"/>
      <c r="I123" s="169"/>
      <c r="J123" s="19"/>
      <c r="K123" s="34" t="s">
        <v>2000</v>
      </c>
      <c r="L123" s="99"/>
      <c r="M123" s="99"/>
      <c r="N123" s="17"/>
      <c r="O123" s="15"/>
      <c r="P123" s="185"/>
      <c r="Q123" s="186"/>
      <c r="R123" s="186"/>
      <c r="S123" s="32"/>
      <c r="T123" s="32"/>
      <c r="U123" s="566"/>
      <c r="V123" s="605"/>
      <c r="W123" s="605"/>
      <c r="X123" s="572"/>
      <c r="Y123" s="1047"/>
      <c r="Z123" s="1047"/>
      <c r="AA123" s="605"/>
      <c r="AB123" s="605"/>
      <c r="AC123" s="605"/>
      <c r="AD123" s="605"/>
      <c r="AE123" s="31"/>
      <c r="AF123" s="296"/>
      <c r="AG123" s="661"/>
      <c r="AH123" s="513"/>
      <c r="AI123" s="513"/>
      <c r="AJ123" s="514"/>
      <c r="AK123" s="401">
        <f>ROUND(L124*AI122,0)</f>
        <v>621</v>
      </c>
      <c r="AL123" s="406"/>
    </row>
    <row r="124" spans="1:38" ht="17.25" customHeight="1" x14ac:dyDescent="0.15">
      <c r="A124" s="12">
        <v>38</v>
      </c>
      <c r="B124" s="13">
        <v>9143</v>
      </c>
      <c r="C124" s="72" t="s">
        <v>90</v>
      </c>
      <c r="D124" s="512"/>
      <c r="E124" s="697"/>
      <c r="F124" s="518"/>
      <c r="G124" s="20"/>
      <c r="H124" s="20"/>
      <c r="I124" s="20"/>
      <c r="J124" s="21"/>
      <c r="K124" s="35"/>
      <c r="L124" s="1044">
        <f>$L$15</f>
        <v>887</v>
      </c>
      <c r="M124" s="1044"/>
      <c r="N124" s="20" t="s">
        <v>391</v>
      </c>
      <c r="O124" s="21"/>
      <c r="P124" s="852" t="s">
        <v>458</v>
      </c>
      <c r="Q124" s="853"/>
      <c r="R124" s="853"/>
      <c r="S124" s="853"/>
      <c r="T124" s="853"/>
      <c r="U124" s="853"/>
      <c r="V124" s="853"/>
      <c r="W124" s="853"/>
      <c r="X124" s="853"/>
      <c r="Y124" s="853"/>
      <c r="Z124" s="853"/>
      <c r="AA124" s="853"/>
      <c r="AB124" s="853"/>
      <c r="AC124" s="605"/>
      <c r="AD124" s="572" t="s">
        <v>1995</v>
      </c>
      <c r="AE124" s="1055">
        <f>$AE$7</f>
        <v>0.97</v>
      </c>
      <c r="AF124" s="1056"/>
      <c r="AG124" s="182"/>
      <c r="AH124" s="513"/>
      <c r="AI124" s="513"/>
      <c r="AJ124" s="514"/>
      <c r="AK124" s="401">
        <f>ROUND(ROUND(L124*AE124,0)*AI122,0)</f>
        <v>602</v>
      </c>
      <c r="AL124" s="406"/>
    </row>
    <row r="125" spans="1:38" ht="17.25" customHeight="1" x14ac:dyDescent="0.15">
      <c r="A125" s="71">
        <v>38</v>
      </c>
      <c r="B125" s="13">
        <v>9201</v>
      </c>
      <c r="C125" s="72" t="s">
        <v>91</v>
      </c>
      <c r="D125" s="512"/>
      <c r="E125" s="697"/>
      <c r="F125" s="518"/>
      <c r="G125" s="834" t="s">
        <v>2070</v>
      </c>
      <c r="H125" s="842"/>
      <c r="I125" s="842"/>
      <c r="J125" s="843"/>
      <c r="K125" s="34" t="s">
        <v>1993</v>
      </c>
      <c r="L125" s="17"/>
      <c r="M125" s="17"/>
      <c r="N125" s="17"/>
      <c r="O125" s="15"/>
      <c r="P125" s="185"/>
      <c r="Q125" s="186"/>
      <c r="R125" s="186"/>
      <c r="S125" s="32"/>
      <c r="T125" s="32"/>
      <c r="U125" s="566"/>
      <c r="V125" s="566"/>
      <c r="W125" s="566"/>
      <c r="X125" s="572"/>
      <c r="Y125" s="1047"/>
      <c r="Z125" s="1047"/>
      <c r="AA125" s="605"/>
      <c r="AB125" s="605"/>
      <c r="AC125" s="605"/>
      <c r="AD125" s="605"/>
      <c r="AE125" s="202"/>
      <c r="AF125" s="22"/>
      <c r="AG125" s="182"/>
      <c r="AH125" s="513"/>
      <c r="AI125" s="513"/>
      <c r="AJ125" s="514"/>
      <c r="AK125" s="401">
        <f>ROUND(L126*AI122,0)</f>
        <v>547</v>
      </c>
      <c r="AL125" s="18"/>
    </row>
    <row r="126" spans="1:38" ht="17.25" customHeight="1" x14ac:dyDescent="0.15">
      <c r="A126" s="71">
        <v>38</v>
      </c>
      <c r="B126" s="13">
        <v>9203</v>
      </c>
      <c r="C126" s="72" t="s">
        <v>92</v>
      </c>
      <c r="D126" s="512"/>
      <c r="E126" s="697"/>
      <c r="F126" s="518"/>
      <c r="G126" s="844"/>
      <c r="H126" s="844"/>
      <c r="I126" s="844"/>
      <c r="J126" s="845"/>
      <c r="K126" s="35"/>
      <c r="L126" s="1044">
        <f>$L$17</f>
        <v>781</v>
      </c>
      <c r="M126" s="1044"/>
      <c r="N126" s="20" t="s">
        <v>391</v>
      </c>
      <c r="O126" s="21"/>
      <c r="P126" s="852" t="s">
        <v>458</v>
      </c>
      <c r="Q126" s="853"/>
      <c r="R126" s="853"/>
      <c r="S126" s="853"/>
      <c r="T126" s="853"/>
      <c r="U126" s="853"/>
      <c r="V126" s="853"/>
      <c r="W126" s="853"/>
      <c r="X126" s="853"/>
      <c r="Y126" s="853"/>
      <c r="Z126" s="853"/>
      <c r="AA126" s="853"/>
      <c r="AB126" s="853"/>
      <c r="AC126" s="605"/>
      <c r="AD126" s="572" t="s">
        <v>1995</v>
      </c>
      <c r="AE126" s="1055">
        <f>$AE$7</f>
        <v>0.97</v>
      </c>
      <c r="AF126" s="1056"/>
      <c r="AG126" s="182"/>
      <c r="AH126" s="513"/>
      <c r="AI126" s="513"/>
      <c r="AJ126" s="514"/>
      <c r="AK126" s="401">
        <f>ROUND(ROUND(L126*AE126,0)*AI122,0)</f>
        <v>531</v>
      </c>
      <c r="AL126" s="18"/>
    </row>
    <row r="127" spans="1:38" ht="17.25" customHeight="1" x14ac:dyDescent="0.15">
      <c r="A127" s="71">
        <v>38</v>
      </c>
      <c r="B127" s="13">
        <v>9211</v>
      </c>
      <c r="C127" s="72" t="s">
        <v>93</v>
      </c>
      <c r="D127" s="512"/>
      <c r="E127" s="697"/>
      <c r="F127" s="518"/>
      <c r="G127" s="844"/>
      <c r="H127" s="844"/>
      <c r="I127" s="844"/>
      <c r="J127" s="845"/>
      <c r="K127" s="34" t="s">
        <v>1997</v>
      </c>
      <c r="L127" s="99"/>
      <c r="M127" s="99"/>
      <c r="N127" s="17"/>
      <c r="O127" s="15"/>
      <c r="P127" s="185"/>
      <c r="Q127" s="186"/>
      <c r="R127" s="186"/>
      <c r="S127" s="32"/>
      <c r="T127" s="32"/>
      <c r="U127" s="566"/>
      <c r="V127" s="605"/>
      <c r="W127" s="605"/>
      <c r="X127" s="572"/>
      <c r="Y127" s="1047"/>
      <c r="Z127" s="1047"/>
      <c r="AA127" s="605"/>
      <c r="AB127" s="605"/>
      <c r="AC127" s="108"/>
      <c r="AD127" s="215"/>
      <c r="AE127" s="31"/>
      <c r="AF127" s="296"/>
      <c r="AG127" s="182"/>
      <c r="AH127" s="513"/>
      <c r="AI127" s="513"/>
      <c r="AJ127" s="514"/>
      <c r="AK127" s="401">
        <f>ROUND(L128*AI122,0)</f>
        <v>572</v>
      </c>
      <c r="AL127" s="406"/>
    </row>
    <row r="128" spans="1:38" ht="17.25" customHeight="1" x14ac:dyDescent="0.15">
      <c r="A128" s="71">
        <v>38</v>
      </c>
      <c r="B128" s="13">
        <v>9213</v>
      </c>
      <c r="C128" s="72" t="s">
        <v>94</v>
      </c>
      <c r="D128" s="512"/>
      <c r="E128" s="697"/>
      <c r="F128" s="518"/>
      <c r="G128" s="844"/>
      <c r="H128" s="844"/>
      <c r="I128" s="844"/>
      <c r="J128" s="845"/>
      <c r="K128" s="35"/>
      <c r="L128" s="1044">
        <f>$L$19</f>
        <v>817</v>
      </c>
      <c r="M128" s="1044"/>
      <c r="N128" s="20" t="s">
        <v>391</v>
      </c>
      <c r="O128" s="21"/>
      <c r="P128" s="852" t="s">
        <v>458</v>
      </c>
      <c r="Q128" s="853"/>
      <c r="R128" s="853"/>
      <c r="S128" s="853"/>
      <c r="T128" s="853"/>
      <c r="U128" s="853"/>
      <c r="V128" s="853"/>
      <c r="W128" s="853"/>
      <c r="X128" s="853"/>
      <c r="Y128" s="853"/>
      <c r="Z128" s="853"/>
      <c r="AA128" s="853"/>
      <c r="AB128" s="853"/>
      <c r="AC128" s="605"/>
      <c r="AD128" s="572" t="s">
        <v>1995</v>
      </c>
      <c r="AE128" s="1055">
        <f>$AE$7</f>
        <v>0.97</v>
      </c>
      <c r="AF128" s="1056"/>
      <c r="AG128" s="182"/>
      <c r="AH128" s="513"/>
      <c r="AI128" s="513"/>
      <c r="AJ128" s="514"/>
      <c r="AK128" s="401">
        <f>ROUND(ROUND(L128*AE128,0)*AI122,0)</f>
        <v>554</v>
      </c>
      <c r="AL128" s="406"/>
    </row>
    <row r="129" spans="1:38" ht="17.25" customHeight="1" x14ac:dyDescent="0.15">
      <c r="A129" s="71">
        <v>38</v>
      </c>
      <c r="B129" s="13">
        <v>9221</v>
      </c>
      <c r="C129" s="72" t="s">
        <v>386</v>
      </c>
      <c r="D129" s="512"/>
      <c r="E129" s="697"/>
      <c r="F129" s="518"/>
      <c r="G129" s="169"/>
      <c r="H129" s="169"/>
      <c r="I129" s="169"/>
      <c r="J129" s="19"/>
      <c r="K129" s="34" t="s">
        <v>1998</v>
      </c>
      <c r="L129" s="99"/>
      <c r="M129" s="99"/>
      <c r="N129" s="17"/>
      <c r="O129" s="15"/>
      <c r="P129" s="185"/>
      <c r="Q129" s="186"/>
      <c r="R129" s="186"/>
      <c r="S129" s="32"/>
      <c r="T129" s="32"/>
      <c r="U129" s="566"/>
      <c r="V129" s="605"/>
      <c r="W129" s="605"/>
      <c r="X129" s="572"/>
      <c r="Y129" s="1047"/>
      <c r="Z129" s="1047"/>
      <c r="AA129" s="605"/>
      <c r="AB129" s="605"/>
      <c r="AC129" s="605"/>
      <c r="AD129" s="605"/>
      <c r="AE129" s="31"/>
      <c r="AF129" s="296"/>
      <c r="AG129" s="182"/>
      <c r="AH129" s="513"/>
      <c r="AI129" s="513"/>
      <c r="AJ129" s="514"/>
      <c r="AK129" s="401">
        <f>ROUND(L130*AI122,0)</f>
        <v>589</v>
      </c>
      <c r="AL129" s="406"/>
    </row>
    <row r="130" spans="1:38" ht="17.25" customHeight="1" x14ac:dyDescent="0.15">
      <c r="A130" s="71">
        <v>38</v>
      </c>
      <c r="B130" s="13">
        <v>9223</v>
      </c>
      <c r="C130" s="72" t="s">
        <v>500</v>
      </c>
      <c r="D130" s="512"/>
      <c r="E130" s="697"/>
      <c r="F130" s="518"/>
      <c r="G130" s="169"/>
      <c r="H130" s="169"/>
      <c r="I130" s="169"/>
      <c r="J130" s="19"/>
      <c r="K130" s="35"/>
      <c r="L130" s="1044">
        <f>$L$21</f>
        <v>841</v>
      </c>
      <c r="M130" s="1044"/>
      <c r="N130" s="20" t="s">
        <v>391</v>
      </c>
      <c r="O130" s="21"/>
      <c r="P130" s="852" t="s">
        <v>458</v>
      </c>
      <c r="Q130" s="853"/>
      <c r="R130" s="853"/>
      <c r="S130" s="853"/>
      <c r="T130" s="853"/>
      <c r="U130" s="853"/>
      <c r="V130" s="853"/>
      <c r="W130" s="853"/>
      <c r="X130" s="853"/>
      <c r="Y130" s="853"/>
      <c r="Z130" s="853"/>
      <c r="AA130" s="853"/>
      <c r="AB130" s="853"/>
      <c r="AC130" s="605"/>
      <c r="AD130" s="572" t="s">
        <v>1995</v>
      </c>
      <c r="AE130" s="1055">
        <f>$AE$7</f>
        <v>0.97</v>
      </c>
      <c r="AF130" s="1056"/>
      <c r="AG130" s="182"/>
      <c r="AH130" s="513"/>
      <c r="AI130" s="513"/>
      <c r="AJ130" s="514"/>
      <c r="AK130" s="401">
        <f>ROUND(ROUND(L130*AE130,0)*AI122,0)</f>
        <v>571</v>
      </c>
      <c r="AL130" s="406"/>
    </row>
    <row r="131" spans="1:38" ht="17.25" customHeight="1" x14ac:dyDescent="0.15">
      <c r="A131" s="71">
        <v>38</v>
      </c>
      <c r="B131" s="13">
        <v>9231</v>
      </c>
      <c r="C131" s="72" t="s">
        <v>501</v>
      </c>
      <c r="D131" s="512"/>
      <c r="E131" s="697"/>
      <c r="F131" s="518"/>
      <c r="G131" s="169"/>
      <c r="H131" s="169"/>
      <c r="I131" s="169"/>
      <c r="J131" s="19"/>
      <c r="K131" s="34" t="s">
        <v>1999</v>
      </c>
      <c r="L131" s="99"/>
      <c r="M131" s="99"/>
      <c r="N131" s="17"/>
      <c r="O131" s="15"/>
      <c r="P131" s="185"/>
      <c r="Q131" s="186"/>
      <c r="R131" s="186"/>
      <c r="S131" s="32"/>
      <c r="T131" s="32"/>
      <c r="U131" s="566"/>
      <c r="V131" s="605"/>
      <c r="W131" s="605"/>
      <c r="X131" s="572"/>
      <c r="Y131" s="1047"/>
      <c r="Z131" s="1047"/>
      <c r="AA131" s="605"/>
      <c r="AB131" s="605"/>
      <c r="AC131" s="605"/>
      <c r="AD131" s="605"/>
      <c r="AE131" s="31"/>
      <c r="AF131" s="296"/>
      <c r="AG131" s="182"/>
      <c r="AH131" s="513"/>
      <c r="AI131" s="513"/>
      <c r="AJ131" s="514"/>
      <c r="AK131" s="401">
        <f>ROUND(L132*AI122,0)</f>
        <v>601</v>
      </c>
      <c r="AL131" s="406"/>
    </row>
    <row r="132" spans="1:38" ht="17.25" customHeight="1" x14ac:dyDescent="0.15">
      <c r="A132" s="71">
        <v>38</v>
      </c>
      <c r="B132" s="13">
        <v>9233</v>
      </c>
      <c r="C132" s="72" t="s">
        <v>502</v>
      </c>
      <c r="D132" s="512"/>
      <c r="E132" s="697"/>
      <c r="F132" s="518"/>
      <c r="G132" s="169"/>
      <c r="H132" s="169"/>
      <c r="I132" s="169"/>
      <c r="J132" s="19"/>
      <c r="K132" s="35"/>
      <c r="L132" s="1044">
        <f>$L$23</f>
        <v>858</v>
      </c>
      <c r="M132" s="1044"/>
      <c r="N132" s="20" t="s">
        <v>391</v>
      </c>
      <c r="O132" s="21"/>
      <c r="P132" s="852" t="s">
        <v>458</v>
      </c>
      <c r="Q132" s="853"/>
      <c r="R132" s="853"/>
      <c r="S132" s="853"/>
      <c r="T132" s="853"/>
      <c r="U132" s="853"/>
      <c r="V132" s="853"/>
      <c r="W132" s="853"/>
      <c r="X132" s="853"/>
      <c r="Y132" s="853"/>
      <c r="Z132" s="853"/>
      <c r="AA132" s="853"/>
      <c r="AB132" s="853"/>
      <c r="AC132" s="605"/>
      <c r="AD132" s="572" t="s">
        <v>1995</v>
      </c>
      <c r="AE132" s="1055">
        <f>$AE$7</f>
        <v>0.97</v>
      </c>
      <c r="AF132" s="1056"/>
      <c r="AG132" s="182"/>
      <c r="AH132" s="658"/>
      <c r="AI132" s="1032"/>
      <c r="AJ132" s="1063"/>
      <c r="AK132" s="401">
        <f>ROUND(ROUND(L132*AE132,0)*AI122,0)</f>
        <v>582</v>
      </c>
      <c r="AL132" s="406"/>
    </row>
    <row r="133" spans="1:38" ht="17.25" customHeight="1" x14ac:dyDescent="0.15">
      <c r="A133" s="71">
        <v>38</v>
      </c>
      <c r="B133" s="13">
        <v>9241</v>
      </c>
      <c r="C133" s="72" t="s">
        <v>503</v>
      </c>
      <c r="D133" s="512"/>
      <c r="E133" s="697"/>
      <c r="F133" s="518"/>
      <c r="G133" s="169"/>
      <c r="H133" s="169"/>
      <c r="I133" s="169"/>
      <c r="J133" s="19"/>
      <c r="K133" s="34" t="s">
        <v>2000</v>
      </c>
      <c r="L133" s="99"/>
      <c r="M133" s="99"/>
      <c r="N133" s="17"/>
      <c r="O133" s="15"/>
      <c r="P133" s="185"/>
      <c r="Q133" s="186"/>
      <c r="R133" s="186"/>
      <c r="S133" s="32"/>
      <c r="T133" s="32"/>
      <c r="U133" s="566"/>
      <c r="V133" s="605"/>
      <c r="W133" s="605"/>
      <c r="X133" s="572"/>
      <c r="Y133" s="1047"/>
      <c r="Z133" s="1047"/>
      <c r="AA133" s="605"/>
      <c r="AB133" s="605"/>
      <c r="AC133" s="605"/>
      <c r="AD133" s="605"/>
      <c r="AE133" s="31"/>
      <c r="AF133" s="296"/>
      <c r="AG133" s="661"/>
      <c r="AH133" s="513"/>
      <c r="AI133" s="513"/>
      <c r="AJ133" s="514"/>
      <c r="AK133" s="401">
        <f>ROUND(L134*AI122,0)</f>
        <v>612</v>
      </c>
      <c r="AL133" s="406"/>
    </row>
    <row r="134" spans="1:38" ht="17.25" customHeight="1" x14ac:dyDescent="0.15">
      <c r="A134" s="12">
        <v>38</v>
      </c>
      <c r="B134" s="13">
        <v>9243</v>
      </c>
      <c r="C134" s="72" t="s">
        <v>504</v>
      </c>
      <c r="D134" s="187"/>
      <c r="E134" s="188"/>
      <c r="F134" s="42"/>
      <c r="G134" s="20"/>
      <c r="H134" s="20"/>
      <c r="I134" s="20"/>
      <c r="J134" s="21"/>
      <c r="K134" s="35"/>
      <c r="L134" s="1044">
        <f>$L$25</f>
        <v>874</v>
      </c>
      <c r="M134" s="1044"/>
      <c r="N134" s="20" t="s">
        <v>391</v>
      </c>
      <c r="O134" s="21"/>
      <c r="P134" s="852" t="s">
        <v>458</v>
      </c>
      <c r="Q134" s="853"/>
      <c r="R134" s="853"/>
      <c r="S134" s="853"/>
      <c r="T134" s="853"/>
      <c r="U134" s="853"/>
      <c r="V134" s="853"/>
      <c r="W134" s="853"/>
      <c r="X134" s="853"/>
      <c r="Y134" s="853"/>
      <c r="Z134" s="853"/>
      <c r="AA134" s="853"/>
      <c r="AB134" s="853"/>
      <c r="AC134" s="605"/>
      <c r="AD134" s="572" t="s">
        <v>1995</v>
      </c>
      <c r="AE134" s="1055">
        <f>$AE$7</f>
        <v>0.97</v>
      </c>
      <c r="AF134" s="1056"/>
      <c r="AG134" s="25"/>
      <c r="AH134" s="30"/>
      <c r="AI134" s="30"/>
      <c r="AJ134" s="79"/>
      <c r="AK134" s="401">
        <f>ROUND(ROUND(L134*AE134,0)*AI122,0)</f>
        <v>594</v>
      </c>
      <c r="AL134" s="211"/>
    </row>
  </sheetData>
  <mergeCells count="166">
    <mergeCell ref="AD34:AE34"/>
    <mergeCell ref="AD35:AE35"/>
    <mergeCell ref="D26:J28"/>
    <mergeCell ref="K26:O28"/>
    <mergeCell ref="AD26:AE26"/>
    <mergeCell ref="AD27:AE27"/>
    <mergeCell ref="AD28:AE28"/>
    <mergeCell ref="AD29:AE29"/>
    <mergeCell ref="AD30:AE30"/>
    <mergeCell ref="K31:O33"/>
    <mergeCell ref="AD31:AE31"/>
    <mergeCell ref="AD32:AE32"/>
    <mergeCell ref="AD33:AE33"/>
    <mergeCell ref="G125:J128"/>
    <mergeCell ref="Y125:Z125"/>
    <mergeCell ref="L122:M122"/>
    <mergeCell ref="P122:AB122"/>
    <mergeCell ref="AE122:AF122"/>
    <mergeCell ref="Y107:Z107"/>
    <mergeCell ref="L108:M108"/>
    <mergeCell ref="AE108:AF108"/>
    <mergeCell ref="D115:F118"/>
    <mergeCell ref="G115:J118"/>
    <mergeCell ref="Y115:Z115"/>
    <mergeCell ref="L124:M124"/>
    <mergeCell ref="L126:M126"/>
    <mergeCell ref="P126:AB126"/>
    <mergeCell ref="AE126:AF126"/>
    <mergeCell ref="P124:AB124"/>
    <mergeCell ref="AE124:AF124"/>
    <mergeCell ref="Y121:Z121"/>
    <mergeCell ref="L116:M116"/>
    <mergeCell ref="P116:AB116"/>
    <mergeCell ref="AE116:AF116"/>
    <mergeCell ref="AI132:AJ132"/>
    <mergeCell ref="Y133:Z133"/>
    <mergeCell ref="L134:M134"/>
    <mergeCell ref="P134:AB134"/>
    <mergeCell ref="AE134:AF134"/>
    <mergeCell ref="Y127:Z127"/>
    <mergeCell ref="L128:M128"/>
    <mergeCell ref="P128:AB128"/>
    <mergeCell ref="AE128:AF128"/>
    <mergeCell ref="Y129:Z129"/>
    <mergeCell ref="L130:M130"/>
    <mergeCell ref="P130:AB130"/>
    <mergeCell ref="AE130:AF130"/>
    <mergeCell ref="Y131:Z131"/>
    <mergeCell ref="L132:M132"/>
    <mergeCell ref="P132:AB132"/>
    <mergeCell ref="AE132:AF132"/>
    <mergeCell ref="AI122:AJ122"/>
    <mergeCell ref="Y123:Z123"/>
    <mergeCell ref="L106:M106"/>
    <mergeCell ref="AE106:AF106"/>
    <mergeCell ref="G99:J102"/>
    <mergeCell ref="Y99:Z99"/>
    <mergeCell ref="L100:M100"/>
    <mergeCell ref="AE100:AF100"/>
    <mergeCell ref="Y101:Z101"/>
    <mergeCell ref="L102:M102"/>
    <mergeCell ref="AE102:AF102"/>
    <mergeCell ref="Y103:Z103"/>
    <mergeCell ref="L104:M104"/>
    <mergeCell ref="AE104:AF104"/>
    <mergeCell ref="Y105:Z105"/>
    <mergeCell ref="AG116:AJ121"/>
    <mergeCell ref="Y117:Z117"/>
    <mergeCell ref="L118:M118"/>
    <mergeCell ref="P118:AB118"/>
    <mergeCell ref="AE118:AF118"/>
    <mergeCell ref="Y119:Z119"/>
    <mergeCell ref="L120:M120"/>
    <mergeCell ref="P120:AB120"/>
    <mergeCell ref="AE120:AF120"/>
    <mergeCell ref="AI95:AJ95"/>
    <mergeCell ref="L96:M96"/>
    <mergeCell ref="AE96:AF96"/>
    <mergeCell ref="Y97:Z97"/>
    <mergeCell ref="L98:M98"/>
    <mergeCell ref="AE98:AF98"/>
    <mergeCell ref="AE90:AF90"/>
    <mergeCell ref="AG90:AJ94"/>
    <mergeCell ref="Y91:Z91"/>
    <mergeCell ref="L92:M92"/>
    <mergeCell ref="AE92:AF92"/>
    <mergeCell ref="Y93:Z93"/>
    <mergeCell ref="L94:M94"/>
    <mergeCell ref="AE94:AF94"/>
    <mergeCell ref="Y95:Z95"/>
    <mergeCell ref="D89:F92"/>
    <mergeCell ref="G89:J92"/>
    <mergeCell ref="Y89:Z89"/>
    <mergeCell ref="L90:M90"/>
    <mergeCell ref="AD76:AE76"/>
    <mergeCell ref="AD77:AE77"/>
    <mergeCell ref="AD64:AE64"/>
    <mergeCell ref="AD68:AE68"/>
    <mergeCell ref="AD69:AE69"/>
    <mergeCell ref="AD73:AE73"/>
    <mergeCell ref="AD74:AE74"/>
    <mergeCell ref="AD75:AE75"/>
    <mergeCell ref="D70:M71"/>
    <mergeCell ref="D78:I79"/>
    <mergeCell ref="AD60:AE60"/>
    <mergeCell ref="AD36:AE36"/>
    <mergeCell ref="AD61:AE61"/>
    <mergeCell ref="AD62:AE62"/>
    <mergeCell ref="AD63:AE63"/>
    <mergeCell ref="AD72:AE72"/>
    <mergeCell ref="AD70:AE70"/>
    <mergeCell ref="AD71:AE71"/>
    <mergeCell ref="AD45:AE45"/>
    <mergeCell ref="AD37:AE37"/>
    <mergeCell ref="AD38:AE38"/>
    <mergeCell ref="AD39:AE39"/>
    <mergeCell ref="AD40:AE40"/>
    <mergeCell ref="AD41:AE41"/>
    <mergeCell ref="AD42:AE42"/>
    <mergeCell ref="AD43:AE43"/>
    <mergeCell ref="AD44:AE44"/>
    <mergeCell ref="AD52:AE52"/>
    <mergeCell ref="AD53:AE53"/>
    <mergeCell ref="AD54:AE54"/>
    <mergeCell ref="AD55:AE55"/>
    <mergeCell ref="D56:O56"/>
    <mergeCell ref="P56:AB56"/>
    <mergeCell ref="AD56:AE56"/>
    <mergeCell ref="AD57:AE57"/>
    <mergeCell ref="AD58:AE58"/>
    <mergeCell ref="AD59:AE59"/>
    <mergeCell ref="L21:M21"/>
    <mergeCell ref="AE21:AF21"/>
    <mergeCell ref="L23:M23"/>
    <mergeCell ref="AE23:AF23"/>
    <mergeCell ref="L25:M25"/>
    <mergeCell ref="AE25:AF25"/>
    <mergeCell ref="D36:J38"/>
    <mergeCell ref="K36:O38"/>
    <mergeCell ref="K41:O43"/>
    <mergeCell ref="D46:J48"/>
    <mergeCell ref="K46:O48"/>
    <mergeCell ref="AD46:AE46"/>
    <mergeCell ref="AD47:AE47"/>
    <mergeCell ref="AD48:AE48"/>
    <mergeCell ref="AD49:AE49"/>
    <mergeCell ref="AD50:AE50"/>
    <mergeCell ref="K51:O53"/>
    <mergeCell ref="AD51:AE51"/>
    <mergeCell ref="D6:F9"/>
    <mergeCell ref="G6:J9"/>
    <mergeCell ref="L7:M7"/>
    <mergeCell ref="AE7:AF7"/>
    <mergeCell ref="L9:M9"/>
    <mergeCell ref="AE9:AF9"/>
    <mergeCell ref="G16:J19"/>
    <mergeCell ref="L17:M17"/>
    <mergeCell ref="AE17:AF17"/>
    <mergeCell ref="L19:M19"/>
    <mergeCell ref="AE19:AF19"/>
    <mergeCell ref="L11:M11"/>
    <mergeCell ref="AE11:AF11"/>
    <mergeCell ref="L13:M13"/>
    <mergeCell ref="AE13:AF13"/>
    <mergeCell ref="L15:M15"/>
    <mergeCell ref="AE15:AF15"/>
  </mergeCells>
  <phoneticPr fontId="8"/>
  <printOptions horizontalCentered="1"/>
  <pageMargins left="0.39370078740157483" right="0.39370078740157483" top="0.78740157480314965" bottom="0.59055118110236227" header="0.51181102362204722" footer="0.31496062992125984"/>
  <pageSetup paperSize="9" scale="69" firstPageNumber="39" orientation="portrait" useFirstPageNumber="1" r:id="rId1"/>
  <headerFooter alignWithMargins="0">
    <oddHeader>&amp;R&amp;9認知症対応型共同生活介護</oddHeader>
    <oddFooter>&amp;C&amp;14&amp;P</oddFooter>
  </headerFooter>
  <rowBreaks count="2" manualBreakCount="2">
    <brk id="64" max="37" man="1"/>
    <brk id="83" max="3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00"/>
  </sheetPr>
  <dimension ref="A1:AR138"/>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31" style="434" customWidth="1"/>
    <col min="4" max="9" width="2.5" style="434" customWidth="1"/>
    <col min="10" max="10" width="1.875" style="434" customWidth="1"/>
    <col min="11" max="11" width="1.5" style="434" customWidth="1"/>
    <col min="12" max="15" width="2.5" style="434" customWidth="1"/>
    <col min="16" max="16" width="3.125" style="434" customWidth="1"/>
    <col min="17" max="22" width="2.5" style="434" customWidth="1"/>
    <col min="23" max="24" width="1.875" style="434" customWidth="1"/>
    <col min="25" max="25" width="2.125" style="434" customWidth="1"/>
    <col min="26" max="35" width="2.5" style="434" customWidth="1"/>
    <col min="36" max="36" width="2.5" style="58" customWidth="1"/>
    <col min="37" max="37" width="3.5" style="434" customWidth="1"/>
    <col min="38" max="41" width="2.5" style="434" customWidth="1"/>
    <col min="42" max="43" width="8.5" style="434" customWidth="1"/>
    <col min="44" max="16384" width="9" style="434"/>
  </cols>
  <sheetData>
    <row r="1" spans="1:43" ht="17.25" customHeight="1" x14ac:dyDescent="0.15"/>
    <row r="2" spans="1:43" ht="17.25" customHeight="1" x14ac:dyDescent="0.2">
      <c r="B2" s="57" t="s">
        <v>2084</v>
      </c>
    </row>
    <row r="3" spans="1:43" ht="17.25" customHeight="1" x14ac:dyDescent="0.2">
      <c r="B3" s="57"/>
    </row>
    <row r="4" spans="1:43" ht="17.25" customHeight="1" x14ac:dyDescent="0.2">
      <c r="B4" s="57" t="s">
        <v>262</v>
      </c>
    </row>
    <row r="6" spans="1:43" ht="17.25" customHeight="1" x14ac:dyDescent="0.15">
      <c r="A6" s="2" t="s">
        <v>202</v>
      </c>
      <c r="B6" s="209"/>
      <c r="C6" s="82" t="s">
        <v>203</v>
      </c>
      <c r="D6" s="210"/>
      <c r="E6" s="607"/>
      <c r="F6" s="607"/>
      <c r="G6" s="607"/>
      <c r="H6" s="607"/>
      <c r="I6" s="607"/>
      <c r="J6" s="607"/>
      <c r="K6" s="607"/>
      <c r="L6" s="607"/>
      <c r="M6" s="607"/>
      <c r="N6" s="607"/>
      <c r="O6" s="607"/>
      <c r="P6" s="607"/>
      <c r="Q6" s="607"/>
      <c r="R6" s="607"/>
      <c r="S6" s="154"/>
      <c r="T6" s="154"/>
      <c r="U6" s="217" t="s">
        <v>204</v>
      </c>
      <c r="V6" s="217"/>
      <c r="W6" s="607"/>
      <c r="X6" s="607"/>
      <c r="Y6" s="607"/>
      <c r="Z6" s="607"/>
      <c r="AA6" s="607"/>
      <c r="AB6" s="607"/>
      <c r="AC6" s="607"/>
      <c r="AD6" s="607"/>
      <c r="AE6" s="607"/>
      <c r="AF6" s="607"/>
      <c r="AG6" s="607"/>
      <c r="AH6" s="607"/>
      <c r="AI6" s="607"/>
      <c r="AJ6" s="607"/>
      <c r="AK6" s="607"/>
      <c r="AL6" s="607"/>
      <c r="AM6" s="607"/>
      <c r="AN6" s="607"/>
      <c r="AO6" s="608"/>
      <c r="AP6" s="5" t="s">
        <v>2085</v>
      </c>
      <c r="AQ6" s="5" t="s">
        <v>252</v>
      </c>
    </row>
    <row r="7" spans="1:43" ht="17.25" customHeight="1" x14ac:dyDescent="0.15">
      <c r="A7" s="5" t="s">
        <v>205</v>
      </c>
      <c r="B7" s="82" t="s">
        <v>206</v>
      </c>
      <c r="C7" s="610"/>
      <c r="D7" s="661"/>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09"/>
      <c r="AL7" s="609"/>
      <c r="AM7" s="609"/>
      <c r="AN7" s="609"/>
      <c r="AO7" s="610"/>
      <c r="AP7" s="168" t="s">
        <v>390</v>
      </c>
      <c r="AQ7" s="168" t="s">
        <v>391</v>
      </c>
    </row>
    <row r="8" spans="1:43" ht="17.25" customHeight="1" x14ac:dyDescent="0.15">
      <c r="A8" s="12">
        <v>36</v>
      </c>
      <c r="B8" s="12">
        <v>1111</v>
      </c>
      <c r="C8" s="241" t="s">
        <v>694</v>
      </c>
      <c r="D8" s="833" t="s">
        <v>695</v>
      </c>
      <c r="E8" s="834"/>
      <c r="F8" s="834"/>
      <c r="G8" s="834"/>
      <c r="H8" s="834"/>
      <c r="I8" s="834"/>
      <c r="J8" s="834"/>
      <c r="K8" s="834"/>
      <c r="L8" s="834"/>
      <c r="M8" s="834"/>
      <c r="N8" s="834"/>
      <c r="O8" s="834"/>
      <c r="P8" s="835"/>
      <c r="Q8" s="34" t="s">
        <v>696</v>
      </c>
      <c r="R8" s="17"/>
      <c r="S8" s="17"/>
      <c r="T8" s="17"/>
      <c r="U8" s="951">
        <v>546</v>
      </c>
      <c r="V8" s="951"/>
      <c r="W8" s="1" t="s">
        <v>391</v>
      </c>
      <c r="X8" s="1"/>
      <c r="Y8" s="17"/>
      <c r="Z8" s="605"/>
      <c r="AA8" s="605"/>
      <c r="AB8" s="605"/>
      <c r="AC8" s="605"/>
      <c r="AD8" s="605"/>
      <c r="AE8" s="605"/>
      <c r="AF8" s="103"/>
      <c r="AG8" s="103"/>
      <c r="AH8" s="103"/>
      <c r="AI8" s="103"/>
      <c r="AJ8" s="605"/>
      <c r="AK8" s="32"/>
      <c r="AL8" s="32"/>
      <c r="AM8" s="605"/>
      <c r="AN8" s="605"/>
      <c r="AO8" s="43"/>
      <c r="AP8" s="403">
        <f>U8</f>
        <v>546</v>
      </c>
      <c r="AQ8" s="149" t="s">
        <v>457</v>
      </c>
    </row>
    <row r="9" spans="1:43" ht="17.25" customHeight="1" x14ac:dyDescent="0.15">
      <c r="A9" s="12">
        <v>36</v>
      </c>
      <c r="B9" s="12">
        <v>1121</v>
      </c>
      <c r="C9" s="241" t="s">
        <v>697</v>
      </c>
      <c r="D9" s="836"/>
      <c r="E9" s="837"/>
      <c r="F9" s="837"/>
      <c r="G9" s="837"/>
      <c r="H9" s="837"/>
      <c r="I9" s="837"/>
      <c r="J9" s="837"/>
      <c r="K9" s="837"/>
      <c r="L9" s="837"/>
      <c r="M9" s="837"/>
      <c r="N9" s="837"/>
      <c r="O9" s="837"/>
      <c r="P9" s="838"/>
      <c r="Q9" s="34" t="s">
        <v>698</v>
      </c>
      <c r="R9" s="17"/>
      <c r="S9" s="17"/>
      <c r="T9" s="17"/>
      <c r="U9" s="951">
        <v>614</v>
      </c>
      <c r="V9" s="951"/>
      <c r="W9" s="1" t="s">
        <v>391</v>
      </c>
      <c r="X9" s="17"/>
      <c r="Y9" s="17"/>
      <c r="Z9" s="80"/>
      <c r="AA9" s="605"/>
      <c r="AB9" s="605"/>
      <c r="AC9" s="605"/>
      <c r="AD9" s="605"/>
      <c r="AE9" s="605"/>
      <c r="AF9" s="103"/>
      <c r="AG9" s="103"/>
      <c r="AH9" s="103"/>
      <c r="AI9" s="103"/>
      <c r="AJ9" s="605"/>
      <c r="AK9" s="572"/>
      <c r="AL9" s="572"/>
      <c r="AM9" s="605"/>
      <c r="AN9" s="605"/>
      <c r="AO9" s="43"/>
      <c r="AP9" s="403">
        <f>U9</f>
        <v>614</v>
      </c>
      <c r="AQ9" s="77"/>
    </row>
    <row r="10" spans="1:43" ht="17.25" customHeight="1" x14ac:dyDescent="0.15">
      <c r="A10" s="12">
        <v>36</v>
      </c>
      <c r="B10" s="12">
        <v>1131</v>
      </c>
      <c r="C10" s="241" t="s">
        <v>699</v>
      </c>
      <c r="D10" s="836"/>
      <c r="E10" s="837"/>
      <c r="F10" s="837"/>
      <c r="G10" s="837"/>
      <c r="H10" s="837"/>
      <c r="I10" s="837"/>
      <c r="J10" s="837"/>
      <c r="K10" s="837"/>
      <c r="L10" s="837"/>
      <c r="M10" s="837"/>
      <c r="N10" s="837"/>
      <c r="O10" s="837"/>
      <c r="P10" s="838"/>
      <c r="Q10" s="34" t="s">
        <v>700</v>
      </c>
      <c r="R10" s="17"/>
      <c r="S10" s="17"/>
      <c r="T10" s="17"/>
      <c r="U10" s="951">
        <v>685</v>
      </c>
      <c r="V10" s="951"/>
      <c r="W10" s="1" t="s">
        <v>391</v>
      </c>
      <c r="X10" s="17"/>
      <c r="Y10" s="17"/>
      <c r="Z10" s="80"/>
      <c r="AA10" s="605"/>
      <c r="AB10" s="605"/>
      <c r="AC10" s="605"/>
      <c r="AD10" s="605"/>
      <c r="AE10" s="605"/>
      <c r="AF10" s="103"/>
      <c r="AG10" s="103"/>
      <c r="AH10" s="103"/>
      <c r="AI10" s="103"/>
      <c r="AJ10" s="605"/>
      <c r="AK10" s="572"/>
      <c r="AL10" s="572"/>
      <c r="AM10" s="605"/>
      <c r="AN10" s="605"/>
      <c r="AO10" s="43"/>
      <c r="AP10" s="403">
        <f>U10</f>
        <v>685</v>
      </c>
      <c r="AQ10" s="77"/>
    </row>
    <row r="11" spans="1:43" ht="17.25" customHeight="1" x14ac:dyDescent="0.15">
      <c r="A11" s="12">
        <v>36</v>
      </c>
      <c r="B11" s="12">
        <v>1141</v>
      </c>
      <c r="C11" s="241" t="s">
        <v>701</v>
      </c>
      <c r="D11" s="836"/>
      <c r="E11" s="837"/>
      <c r="F11" s="837"/>
      <c r="G11" s="837"/>
      <c r="H11" s="837"/>
      <c r="I11" s="837"/>
      <c r="J11" s="837"/>
      <c r="K11" s="837"/>
      <c r="L11" s="837"/>
      <c r="M11" s="837"/>
      <c r="N11" s="837"/>
      <c r="O11" s="837"/>
      <c r="P11" s="838"/>
      <c r="Q11" s="34" t="s">
        <v>702</v>
      </c>
      <c r="R11" s="17"/>
      <c r="S11" s="17"/>
      <c r="T11" s="17"/>
      <c r="U11" s="951">
        <v>750</v>
      </c>
      <c r="V11" s="951"/>
      <c r="W11" s="1" t="s">
        <v>391</v>
      </c>
      <c r="X11" s="17"/>
      <c r="Y11" s="17"/>
      <c r="Z11" s="80"/>
      <c r="AA11" s="605"/>
      <c r="AB11" s="605"/>
      <c r="AC11" s="605"/>
      <c r="AD11" s="605"/>
      <c r="AE11" s="605"/>
      <c r="AF11" s="103"/>
      <c r="AG11" s="103"/>
      <c r="AH11" s="103"/>
      <c r="AI11" s="103"/>
      <c r="AJ11" s="605"/>
      <c r="AK11" s="572"/>
      <c r="AL11" s="572"/>
      <c r="AM11" s="605"/>
      <c r="AN11" s="605"/>
      <c r="AO11" s="43"/>
      <c r="AP11" s="403">
        <f>U11</f>
        <v>750</v>
      </c>
      <c r="AQ11" s="77"/>
    </row>
    <row r="12" spans="1:43" ht="17.25" customHeight="1" x14ac:dyDescent="0.15">
      <c r="A12" s="12">
        <v>36</v>
      </c>
      <c r="B12" s="12">
        <v>1151</v>
      </c>
      <c r="C12" s="241" t="s">
        <v>2086</v>
      </c>
      <c r="D12" s="849"/>
      <c r="E12" s="839"/>
      <c r="F12" s="839"/>
      <c r="G12" s="839"/>
      <c r="H12" s="839"/>
      <c r="I12" s="839"/>
      <c r="J12" s="839"/>
      <c r="K12" s="839"/>
      <c r="L12" s="839"/>
      <c r="M12" s="839"/>
      <c r="N12" s="839"/>
      <c r="O12" s="839"/>
      <c r="P12" s="840"/>
      <c r="Q12" s="604" t="s">
        <v>703</v>
      </c>
      <c r="R12" s="605"/>
      <c r="S12" s="605"/>
      <c r="T12" s="605"/>
      <c r="U12" s="848">
        <v>820</v>
      </c>
      <c r="V12" s="848"/>
      <c r="W12" s="186" t="s">
        <v>391</v>
      </c>
      <c r="X12" s="605"/>
      <c r="Y12" s="605"/>
      <c r="Z12" s="80"/>
      <c r="AA12" s="605"/>
      <c r="AB12" s="605"/>
      <c r="AC12" s="605"/>
      <c r="AD12" s="605"/>
      <c r="AE12" s="605"/>
      <c r="AF12" s="103"/>
      <c r="AG12" s="103"/>
      <c r="AH12" s="103"/>
      <c r="AI12" s="103"/>
      <c r="AJ12" s="605"/>
      <c r="AK12" s="572"/>
      <c r="AL12" s="572"/>
      <c r="AM12" s="605"/>
      <c r="AN12" s="605"/>
      <c r="AO12" s="43"/>
      <c r="AP12" s="403">
        <f>U12</f>
        <v>820</v>
      </c>
      <c r="AQ12" s="78"/>
    </row>
    <row r="13" spans="1:43" ht="17.25" customHeight="1" x14ac:dyDescent="0.15">
      <c r="A13" s="71">
        <v>36</v>
      </c>
      <c r="B13" s="12">
        <v>6304</v>
      </c>
      <c r="C13" s="49" t="s">
        <v>2087</v>
      </c>
      <c r="D13" s="706"/>
      <c r="E13" s="834" t="s">
        <v>1408</v>
      </c>
      <c r="F13" s="842"/>
      <c r="G13" s="842"/>
      <c r="H13" s="842"/>
      <c r="I13" s="842"/>
      <c r="J13" s="842"/>
      <c r="K13" s="843"/>
      <c r="L13" s="833" t="s">
        <v>2088</v>
      </c>
      <c r="M13" s="842"/>
      <c r="N13" s="842"/>
      <c r="O13" s="842"/>
      <c r="P13" s="843"/>
      <c r="Q13" s="612" t="s">
        <v>696</v>
      </c>
      <c r="R13" s="32"/>
      <c r="S13" s="32"/>
      <c r="T13" s="32"/>
      <c r="U13" s="32"/>
      <c r="V13" s="32"/>
      <c r="W13" s="566"/>
      <c r="X13" s="32"/>
      <c r="Y13" s="32"/>
      <c r="Z13" s="32"/>
      <c r="AA13" s="32"/>
      <c r="AB13" s="566"/>
      <c r="AC13" s="566"/>
      <c r="AD13" s="566"/>
      <c r="AE13" s="566"/>
      <c r="AF13" s="186"/>
      <c r="AG13" s="186"/>
      <c r="AH13" s="186"/>
      <c r="AI13" s="32"/>
      <c r="AJ13" s="848">
        <f>ROUND(U8*0.1,0)</f>
        <v>55</v>
      </c>
      <c r="AK13" s="848"/>
      <c r="AL13" s="605" t="s">
        <v>1392</v>
      </c>
      <c r="AM13" s="605"/>
      <c r="AN13" s="605"/>
      <c r="AO13" s="404"/>
      <c r="AP13" s="81">
        <f>-AJ13</f>
        <v>-55</v>
      </c>
      <c r="AQ13" s="406"/>
    </row>
    <row r="14" spans="1:43" ht="17.25" customHeight="1" x14ac:dyDescent="0.15">
      <c r="A14" s="71">
        <v>36</v>
      </c>
      <c r="B14" s="12">
        <v>6305</v>
      </c>
      <c r="C14" s="49" t="s">
        <v>1393</v>
      </c>
      <c r="D14" s="512"/>
      <c r="E14" s="844"/>
      <c r="F14" s="844"/>
      <c r="G14" s="844"/>
      <c r="H14" s="844"/>
      <c r="I14" s="844"/>
      <c r="J14" s="844"/>
      <c r="K14" s="845"/>
      <c r="L14" s="920"/>
      <c r="M14" s="844"/>
      <c r="N14" s="844"/>
      <c r="O14" s="844"/>
      <c r="P14" s="845"/>
      <c r="Q14" s="612" t="s">
        <v>698</v>
      </c>
      <c r="R14" s="32"/>
      <c r="S14" s="32"/>
      <c r="T14" s="32"/>
      <c r="U14" s="32"/>
      <c r="V14" s="32"/>
      <c r="W14" s="566"/>
      <c r="X14" s="32"/>
      <c r="Y14" s="32"/>
      <c r="Z14" s="32"/>
      <c r="AA14" s="32"/>
      <c r="AB14" s="566"/>
      <c r="AC14" s="566"/>
      <c r="AD14" s="566"/>
      <c r="AE14" s="566"/>
      <c r="AF14" s="186"/>
      <c r="AG14" s="186"/>
      <c r="AH14" s="186"/>
      <c r="AI14" s="32"/>
      <c r="AJ14" s="848">
        <f>ROUND(U9*0.1,0)</f>
        <v>61</v>
      </c>
      <c r="AK14" s="848"/>
      <c r="AL14" s="605" t="s">
        <v>1392</v>
      </c>
      <c r="AM14" s="605"/>
      <c r="AN14" s="605"/>
      <c r="AO14" s="404"/>
      <c r="AP14" s="81">
        <f>-AJ14</f>
        <v>-61</v>
      </c>
      <c r="AQ14" s="406"/>
    </row>
    <row r="15" spans="1:43" ht="17.25" customHeight="1" x14ac:dyDescent="0.15">
      <c r="A15" s="71">
        <v>36</v>
      </c>
      <c r="B15" s="12">
        <v>6306</v>
      </c>
      <c r="C15" s="49" t="s">
        <v>1394</v>
      </c>
      <c r="D15" s="512"/>
      <c r="E15" s="844"/>
      <c r="F15" s="844"/>
      <c r="G15" s="844"/>
      <c r="H15" s="844"/>
      <c r="I15" s="844"/>
      <c r="J15" s="844"/>
      <c r="K15" s="845"/>
      <c r="L15" s="920"/>
      <c r="M15" s="844"/>
      <c r="N15" s="844"/>
      <c r="O15" s="844"/>
      <c r="P15" s="845"/>
      <c r="Q15" s="612" t="s">
        <v>700</v>
      </c>
      <c r="R15" s="32"/>
      <c r="S15" s="32"/>
      <c r="T15" s="32"/>
      <c r="U15" s="32"/>
      <c r="V15" s="32"/>
      <c r="W15" s="566"/>
      <c r="X15" s="32"/>
      <c r="Y15" s="32"/>
      <c r="Z15" s="32"/>
      <c r="AA15" s="32"/>
      <c r="AB15" s="566"/>
      <c r="AC15" s="566"/>
      <c r="AD15" s="566"/>
      <c r="AE15" s="566"/>
      <c r="AF15" s="186"/>
      <c r="AG15" s="186"/>
      <c r="AH15" s="186"/>
      <c r="AI15" s="32"/>
      <c r="AJ15" s="848">
        <f>ROUND(U10*0.1,0)</f>
        <v>69</v>
      </c>
      <c r="AK15" s="848"/>
      <c r="AL15" s="605" t="s">
        <v>1392</v>
      </c>
      <c r="AM15" s="605"/>
      <c r="AN15" s="605"/>
      <c r="AO15" s="404"/>
      <c r="AP15" s="81">
        <f t="shared" ref="AP15:AP17" si="0">-AJ15</f>
        <v>-69</v>
      </c>
      <c r="AQ15" s="406"/>
    </row>
    <row r="16" spans="1:43" ht="17.25" customHeight="1" x14ac:dyDescent="0.15">
      <c r="A16" s="71">
        <v>36</v>
      </c>
      <c r="B16" s="12">
        <v>6307</v>
      </c>
      <c r="C16" s="49" t="s">
        <v>1395</v>
      </c>
      <c r="D16" s="512"/>
      <c r="E16" s="844"/>
      <c r="F16" s="844"/>
      <c r="G16" s="844"/>
      <c r="H16" s="844"/>
      <c r="I16" s="844"/>
      <c r="J16" s="844"/>
      <c r="K16" s="845"/>
      <c r="L16" s="920"/>
      <c r="M16" s="844"/>
      <c r="N16" s="844"/>
      <c r="O16" s="844"/>
      <c r="P16" s="845"/>
      <c r="Q16" s="612" t="s">
        <v>702</v>
      </c>
      <c r="R16" s="32"/>
      <c r="S16" s="32"/>
      <c r="T16" s="32"/>
      <c r="U16" s="32"/>
      <c r="V16" s="32"/>
      <c r="W16" s="566"/>
      <c r="X16" s="32"/>
      <c r="Y16" s="32"/>
      <c r="Z16" s="32"/>
      <c r="AA16" s="32"/>
      <c r="AB16" s="566"/>
      <c r="AC16" s="566"/>
      <c r="AD16" s="566"/>
      <c r="AE16" s="566"/>
      <c r="AF16" s="186"/>
      <c r="AG16" s="186"/>
      <c r="AH16" s="186"/>
      <c r="AI16" s="32"/>
      <c r="AJ16" s="848">
        <f>ROUND(U11*0.1,0)</f>
        <v>75</v>
      </c>
      <c r="AK16" s="848"/>
      <c r="AL16" s="605" t="s">
        <v>1392</v>
      </c>
      <c r="AM16" s="605"/>
      <c r="AN16" s="605"/>
      <c r="AO16" s="404"/>
      <c r="AP16" s="81">
        <f t="shared" si="0"/>
        <v>-75</v>
      </c>
      <c r="AQ16" s="406"/>
    </row>
    <row r="17" spans="1:43" ht="17.25" customHeight="1" x14ac:dyDescent="0.15">
      <c r="A17" s="71">
        <v>36</v>
      </c>
      <c r="B17" s="12">
        <v>6308</v>
      </c>
      <c r="C17" s="49" t="s">
        <v>1396</v>
      </c>
      <c r="D17" s="187"/>
      <c r="E17" s="846"/>
      <c r="F17" s="846"/>
      <c r="G17" s="846"/>
      <c r="H17" s="846"/>
      <c r="I17" s="846"/>
      <c r="J17" s="846"/>
      <c r="K17" s="847"/>
      <c r="L17" s="916"/>
      <c r="M17" s="846"/>
      <c r="N17" s="846"/>
      <c r="O17" s="846"/>
      <c r="P17" s="847"/>
      <c r="Q17" s="612" t="s">
        <v>703</v>
      </c>
      <c r="R17" s="32"/>
      <c r="S17" s="32"/>
      <c r="T17" s="32"/>
      <c r="U17" s="32"/>
      <c r="V17" s="32"/>
      <c r="W17" s="566"/>
      <c r="X17" s="32"/>
      <c r="Y17" s="32"/>
      <c r="Z17" s="32"/>
      <c r="AA17" s="32"/>
      <c r="AB17" s="566"/>
      <c r="AC17" s="566"/>
      <c r="AD17" s="566"/>
      <c r="AE17" s="566"/>
      <c r="AF17" s="186"/>
      <c r="AG17" s="186"/>
      <c r="AH17" s="186"/>
      <c r="AI17" s="32"/>
      <c r="AJ17" s="848">
        <f>ROUND(U12*0.1,0)</f>
        <v>82</v>
      </c>
      <c r="AK17" s="848"/>
      <c r="AL17" s="605" t="s">
        <v>1392</v>
      </c>
      <c r="AM17" s="605"/>
      <c r="AN17" s="605"/>
      <c r="AO17" s="404"/>
      <c r="AP17" s="81">
        <f t="shared" si="0"/>
        <v>-82</v>
      </c>
      <c r="AQ17" s="406"/>
    </row>
    <row r="18" spans="1:43" ht="17.25" customHeight="1" x14ac:dyDescent="0.15">
      <c r="A18" s="71">
        <v>36</v>
      </c>
      <c r="B18" s="13" t="s">
        <v>3386</v>
      </c>
      <c r="C18" s="241" t="s">
        <v>3120</v>
      </c>
      <c r="D18" s="558"/>
      <c r="E18" s="834" t="s">
        <v>2948</v>
      </c>
      <c r="F18" s="834"/>
      <c r="G18" s="834"/>
      <c r="H18" s="834"/>
      <c r="I18" s="834"/>
      <c r="J18" s="834"/>
      <c r="K18" s="835"/>
      <c r="L18" s="833" t="s">
        <v>3125</v>
      </c>
      <c r="M18" s="834"/>
      <c r="N18" s="834"/>
      <c r="O18" s="834"/>
      <c r="P18" s="835"/>
      <c r="Q18" s="605" t="s">
        <v>696</v>
      </c>
      <c r="R18" s="186"/>
      <c r="S18" s="605"/>
      <c r="T18" s="186"/>
      <c r="U18" s="186"/>
      <c r="V18" s="32"/>
      <c r="W18" s="32"/>
      <c r="X18" s="566"/>
      <c r="Y18" s="566"/>
      <c r="Z18" s="566"/>
      <c r="AA18" s="566"/>
      <c r="AB18" s="566"/>
      <c r="AC18" s="566"/>
      <c r="AD18" s="566"/>
      <c r="AE18" s="186"/>
      <c r="AF18" s="186"/>
      <c r="AG18" s="186"/>
      <c r="AH18" s="186"/>
      <c r="AI18" s="572"/>
      <c r="AJ18" s="850">
        <f>ROUND(U8*0.01,0)</f>
        <v>5</v>
      </c>
      <c r="AK18" s="850"/>
      <c r="AL18" s="186" t="s">
        <v>426</v>
      </c>
      <c r="AM18" s="186"/>
      <c r="AN18" s="186"/>
      <c r="AO18" s="22"/>
      <c r="AP18" s="401">
        <f>-AJ18</f>
        <v>-5</v>
      </c>
      <c r="AQ18" s="18"/>
    </row>
    <row r="19" spans="1:43" ht="17.25" customHeight="1" x14ac:dyDescent="0.15">
      <c r="A19" s="71">
        <v>36</v>
      </c>
      <c r="B19" s="13" t="s">
        <v>3387</v>
      </c>
      <c r="C19" s="241" t="s">
        <v>3121</v>
      </c>
      <c r="D19" s="561"/>
      <c r="E19" s="837"/>
      <c r="F19" s="837"/>
      <c r="G19" s="837"/>
      <c r="H19" s="837"/>
      <c r="I19" s="837"/>
      <c r="J19" s="837"/>
      <c r="K19" s="838"/>
      <c r="L19" s="836"/>
      <c r="M19" s="837"/>
      <c r="N19" s="837"/>
      <c r="O19" s="837"/>
      <c r="P19" s="838"/>
      <c r="Q19" s="605" t="s">
        <v>698</v>
      </c>
      <c r="R19" s="186"/>
      <c r="S19" s="605"/>
      <c r="T19" s="186"/>
      <c r="U19" s="186"/>
      <c r="V19" s="32"/>
      <c r="W19" s="32"/>
      <c r="X19" s="566"/>
      <c r="Y19" s="566"/>
      <c r="Z19" s="566"/>
      <c r="AA19" s="566"/>
      <c r="AB19" s="566"/>
      <c r="AC19" s="566"/>
      <c r="AD19" s="566"/>
      <c r="AE19" s="186"/>
      <c r="AF19" s="186"/>
      <c r="AG19" s="186"/>
      <c r="AH19" s="186"/>
      <c r="AI19" s="572"/>
      <c r="AJ19" s="850">
        <f t="shared" ref="AJ19:AJ22" si="1">ROUND(U9*0.01,0)</f>
        <v>6</v>
      </c>
      <c r="AK19" s="850"/>
      <c r="AL19" s="186" t="s">
        <v>426</v>
      </c>
      <c r="AM19" s="186"/>
      <c r="AN19" s="186"/>
      <c r="AO19" s="22"/>
      <c r="AP19" s="401">
        <f>-AJ19</f>
        <v>-6</v>
      </c>
      <c r="AQ19" s="18"/>
    </row>
    <row r="20" spans="1:43" ht="17.25" customHeight="1" x14ac:dyDescent="0.15">
      <c r="A20" s="71">
        <v>36</v>
      </c>
      <c r="B20" s="13" t="s">
        <v>3388</v>
      </c>
      <c r="C20" s="241" t="s">
        <v>3122</v>
      </c>
      <c r="D20" s="561"/>
      <c r="E20" s="837"/>
      <c r="F20" s="837"/>
      <c r="G20" s="837"/>
      <c r="H20" s="837"/>
      <c r="I20" s="837"/>
      <c r="J20" s="837"/>
      <c r="K20" s="838"/>
      <c r="L20" s="836"/>
      <c r="M20" s="837"/>
      <c r="N20" s="837"/>
      <c r="O20" s="837"/>
      <c r="P20" s="838"/>
      <c r="Q20" s="605" t="s">
        <v>700</v>
      </c>
      <c r="R20" s="186"/>
      <c r="S20" s="605"/>
      <c r="T20" s="186"/>
      <c r="U20" s="186"/>
      <c r="V20" s="32"/>
      <c r="W20" s="32"/>
      <c r="X20" s="566"/>
      <c r="Y20" s="566"/>
      <c r="Z20" s="566"/>
      <c r="AA20" s="566"/>
      <c r="AB20" s="566"/>
      <c r="AC20" s="566"/>
      <c r="AD20" s="566"/>
      <c r="AE20" s="186"/>
      <c r="AF20" s="186"/>
      <c r="AG20" s="186"/>
      <c r="AH20" s="186"/>
      <c r="AI20" s="572"/>
      <c r="AJ20" s="850">
        <f t="shared" si="1"/>
        <v>7</v>
      </c>
      <c r="AK20" s="850"/>
      <c r="AL20" s="186" t="s">
        <v>426</v>
      </c>
      <c r="AM20" s="186"/>
      <c r="AN20" s="186"/>
      <c r="AO20" s="22"/>
      <c r="AP20" s="401">
        <f t="shared" ref="AP20:AP22" si="2">-AJ20</f>
        <v>-7</v>
      </c>
      <c r="AQ20" s="18"/>
    </row>
    <row r="21" spans="1:43" ht="17.25" customHeight="1" x14ac:dyDescent="0.15">
      <c r="A21" s="71">
        <v>36</v>
      </c>
      <c r="B21" s="13" t="s">
        <v>3389</v>
      </c>
      <c r="C21" s="241" t="s">
        <v>3123</v>
      </c>
      <c r="D21" s="182"/>
      <c r="E21" s="169"/>
      <c r="F21" s="169"/>
      <c r="G21" s="169"/>
      <c r="H21" s="169"/>
      <c r="I21" s="169"/>
      <c r="J21" s="9"/>
      <c r="K21" s="518"/>
      <c r="L21" s="23"/>
      <c r="M21" s="9"/>
      <c r="N21" s="678"/>
      <c r="O21" s="9"/>
      <c r="P21" s="339"/>
      <c r="Q21" s="605" t="s">
        <v>702</v>
      </c>
      <c r="R21" s="186"/>
      <c r="S21" s="605"/>
      <c r="T21" s="186"/>
      <c r="U21" s="186"/>
      <c r="V21" s="32"/>
      <c r="W21" s="32"/>
      <c r="X21" s="566"/>
      <c r="Y21" s="566"/>
      <c r="Z21" s="566"/>
      <c r="AA21" s="566"/>
      <c r="AB21" s="566"/>
      <c r="AC21" s="566"/>
      <c r="AD21" s="566"/>
      <c r="AE21" s="186"/>
      <c r="AF21" s="186"/>
      <c r="AG21" s="186"/>
      <c r="AH21" s="186"/>
      <c r="AI21" s="572"/>
      <c r="AJ21" s="850">
        <f t="shared" si="1"/>
        <v>8</v>
      </c>
      <c r="AK21" s="850"/>
      <c r="AL21" s="186" t="s">
        <v>426</v>
      </c>
      <c r="AM21" s="186"/>
      <c r="AN21" s="186"/>
      <c r="AO21" s="22"/>
      <c r="AP21" s="401">
        <f t="shared" si="2"/>
        <v>-8</v>
      </c>
      <c r="AQ21" s="18"/>
    </row>
    <row r="22" spans="1:43" ht="17.25" customHeight="1" x14ac:dyDescent="0.15">
      <c r="A22" s="71">
        <v>36</v>
      </c>
      <c r="B22" s="13" t="s">
        <v>3390</v>
      </c>
      <c r="C22" s="241" t="s">
        <v>3124</v>
      </c>
      <c r="D22" s="25"/>
      <c r="E22" s="20"/>
      <c r="F22" s="20"/>
      <c r="G22" s="20"/>
      <c r="H22" s="20"/>
      <c r="I22" s="20"/>
      <c r="J22" s="184"/>
      <c r="K22" s="42"/>
      <c r="L22" s="183"/>
      <c r="M22" s="184"/>
      <c r="N22" s="663"/>
      <c r="O22" s="184"/>
      <c r="P22" s="302"/>
      <c r="Q22" s="605" t="s">
        <v>703</v>
      </c>
      <c r="R22" s="186"/>
      <c r="S22" s="605"/>
      <c r="T22" s="186"/>
      <c r="U22" s="186"/>
      <c r="V22" s="32"/>
      <c r="W22" s="32"/>
      <c r="X22" s="566"/>
      <c r="Y22" s="566"/>
      <c r="Z22" s="566"/>
      <c r="AA22" s="566"/>
      <c r="AB22" s="566"/>
      <c r="AC22" s="566"/>
      <c r="AD22" s="566"/>
      <c r="AE22" s="186"/>
      <c r="AF22" s="186"/>
      <c r="AG22" s="186"/>
      <c r="AH22" s="186"/>
      <c r="AI22" s="572"/>
      <c r="AJ22" s="850">
        <f t="shared" si="1"/>
        <v>8</v>
      </c>
      <c r="AK22" s="850"/>
      <c r="AL22" s="186" t="s">
        <v>426</v>
      </c>
      <c r="AM22" s="186"/>
      <c r="AN22" s="186"/>
      <c r="AO22" s="22"/>
      <c r="AP22" s="401">
        <f t="shared" si="2"/>
        <v>-8</v>
      </c>
      <c r="AQ22" s="18"/>
    </row>
    <row r="23" spans="1:43" ht="17.25" customHeight="1" x14ac:dyDescent="0.15">
      <c r="A23" s="71">
        <v>36</v>
      </c>
      <c r="B23" s="13" t="s">
        <v>3769</v>
      </c>
      <c r="C23" s="241" t="s">
        <v>3641</v>
      </c>
      <c r="D23" s="558"/>
      <c r="E23" s="834" t="s">
        <v>2015</v>
      </c>
      <c r="F23" s="834"/>
      <c r="G23" s="834"/>
      <c r="H23" s="834"/>
      <c r="I23" s="834"/>
      <c r="J23" s="834"/>
      <c r="K23" s="835"/>
      <c r="L23" s="833" t="s">
        <v>2088</v>
      </c>
      <c r="M23" s="834"/>
      <c r="N23" s="834"/>
      <c r="O23" s="834"/>
      <c r="P23" s="835"/>
      <c r="Q23" s="605" t="s">
        <v>696</v>
      </c>
      <c r="R23" s="186"/>
      <c r="S23" s="605"/>
      <c r="T23" s="186"/>
      <c r="U23" s="186"/>
      <c r="V23" s="32"/>
      <c r="W23" s="32"/>
      <c r="X23" s="566"/>
      <c r="Y23" s="566"/>
      <c r="Z23" s="566"/>
      <c r="AA23" s="566"/>
      <c r="AB23" s="566"/>
      <c r="AC23" s="566"/>
      <c r="AD23" s="566"/>
      <c r="AE23" s="186"/>
      <c r="AF23" s="186"/>
      <c r="AG23" s="186"/>
      <c r="AH23" s="186"/>
      <c r="AI23" s="572"/>
      <c r="AJ23" s="850">
        <f>ROUND(U8*0.03,0)</f>
        <v>16</v>
      </c>
      <c r="AK23" s="850"/>
      <c r="AL23" s="186" t="s">
        <v>426</v>
      </c>
      <c r="AM23" s="186"/>
      <c r="AN23" s="186"/>
      <c r="AO23" s="22"/>
      <c r="AP23" s="401">
        <f>-AJ23</f>
        <v>-16</v>
      </c>
      <c r="AQ23" s="18"/>
    </row>
    <row r="24" spans="1:43" ht="17.25" customHeight="1" x14ac:dyDescent="0.15">
      <c r="A24" s="71">
        <v>36</v>
      </c>
      <c r="B24" s="13" t="s">
        <v>3767</v>
      </c>
      <c r="C24" s="241" t="s">
        <v>3642</v>
      </c>
      <c r="D24" s="561"/>
      <c r="E24" s="837"/>
      <c r="F24" s="837"/>
      <c r="G24" s="837"/>
      <c r="H24" s="837"/>
      <c r="I24" s="837"/>
      <c r="J24" s="837"/>
      <c r="K24" s="838"/>
      <c r="L24" s="836"/>
      <c r="M24" s="837"/>
      <c r="N24" s="837"/>
      <c r="O24" s="837"/>
      <c r="P24" s="838"/>
      <c r="Q24" s="605" t="s">
        <v>698</v>
      </c>
      <c r="R24" s="186"/>
      <c r="S24" s="605"/>
      <c r="T24" s="186"/>
      <c r="U24" s="186"/>
      <c r="V24" s="32"/>
      <c r="W24" s="32"/>
      <c r="X24" s="566"/>
      <c r="Y24" s="566"/>
      <c r="Z24" s="566"/>
      <c r="AA24" s="566"/>
      <c r="AB24" s="566"/>
      <c r="AC24" s="566"/>
      <c r="AD24" s="566"/>
      <c r="AE24" s="186"/>
      <c r="AF24" s="186"/>
      <c r="AG24" s="186"/>
      <c r="AH24" s="186"/>
      <c r="AI24" s="572"/>
      <c r="AJ24" s="850">
        <f>ROUND(U9*0.03,0)</f>
        <v>18</v>
      </c>
      <c r="AK24" s="850"/>
      <c r="AL24" s="186" t="s">
        <v>426</v>
      </c>
      <c r="AM24" s="186"/>
      <c r="AN24" s="186"/>
      <c r="AO24" s="22"/>
      <c r="AP24" s="401">
        <f>-AJ24</f>
        <v>-18</v>
      </c>
      <c r="AQ24" s="18"/>
    </row>
    <row r="25" spans="1:43" ht="17.25" customHeight="1" x14ac:dyDescent="0.15">
      <c r="A25" s="71">
        <v>36</v>
      </c>
      <c r="B25" s="13" t="s">
        <v>3760</v>
      </c>
      <c r="C25" s="241" t="s">
        <v>3643</v>
      </c>
      <c r="D25" s="561"/>
      <c r="E25" s="837"/>
      <c r="F25" s="837"/>
      <c r="G25" s="837"/>
      <c r="H25" s="837"/>
      <c r="I25" s="837"/>
      <c r="J25" s="837"/>
      <c r="K25" s="838"/>
      <c r="L25" s="836"/>
      <c r="M25" s="837"/>
      <c r="N25" s="837"/>
      <c r="O25" s="837"/>
      <c r="P25" s="838"/>
      <c r="Q25" s="605" t="s">
        <v>700</v>
      </c>
      <c r="R25" s="186"/>
      <c r="S25" s="605"/>
      <c r="T25" s="186"/>
      <c r="U25" s="186"/>
      <c r="V25" s="32"/>
      <c r="W25" s="32"/>
      <c r="X25" s="566"/>
      <c r="Y25" s="566"/>
      <c r="Z25" s="566"/>
      <c r="AA25" s="566"/>
      <c r="AB25" s="566"/>
      <c r="AC25" s="566"/>
      <c r="AD25" s="566"/>
      <c r="AE25" s="186"/>
      <c r="AF25" s="186"/>
      <c r="AG25" s="186"/>
      <c r="AH25" s="186"/>
      <c r="AI25" s="572"/>
      <c r="AJ25" s="850">
        <f>ROUND(U10*0.03,0)</f>
        <v>21</v>
      </c>
      <c r="AK25" s="850"/>
      <c r="AL25" s="186" t="s">
        <v>426</v>
      </c>
      <c r="AM25" s="186"/>
      <c r="AN25" s="186"/>
      <c r="AO25" s="22"/>
      <c r="AP25" s="401">
        <f t="shared" ref="AP25:AP27" si="3">-AJ25</f>
        <v>-21</v>
      </c>
      <c r="AQ25" s="18"/>
    </row>
    <row r="26" spans="1:43" ht="17.25" customHeight="1" x14ac:dyDescent="0.15">
      <c r="A26" s="71">
        <v>36</v>
      </c>
      <c r="B26" s="13" t="s">
        <v>3762</v>
      </c>
      <c r="C26" s="241" t="s">
        <v>3644</v>
      </c>
      <c r="D26" s="182"/>
      <c r="E26" s="169"/>
      <c r="F26" s="169"/>
      <c r="G26" s="169"/>
      <c r="H26" s="169"/>
      <c r="I26" s="169"/>
      <c r="J26" s="9"/>
      <c r="K26" s="518"/>
      <c r="L26" s="23"/>
      <c r="M26" s="9"/>
      <c r="N26" s="678"/>
      <c r="O26" s="9"/>
      <c r="P26" s="339"/>
      <c r="Q26" s="605" t="s">
        <v>702</v>
      </c>
      <c r="R26" s="186"/>
      <c r="S26" s="605"/>
      <c r="T26" s="186"/>
      <c r="U26" s="186"/>
      <c r="V26" s="32"/>
      <c r="W26" s="32"/>
      <c r="X26" s="566"/>
      <c r="Y26" s="566"/>
      <c r="Z26" s="566"/>
      <c r="AA26" s="566"/>
      <c r="AB26" s="566"/>
      <c r="AC26" s="566"/>
      <c r="AD26" s="566"/>
      <c r="AE26" s="186"/>
      <c r="AF26" s="186"/>
      <c r="AG26" s="186"/>
      <c r="AH26" s="186"/>
      <c r="AI26" s="572"/>
      <c r="AJ26" s="850">
        <f>ROUND(U11*0.03,0)</f>
        <v>23</v>
      </c>
      <c r="AK26" s="850"/>
      <c r="AL26" s="186" t="s">
        <v>426</v>
      </c>
      <c r="AM26" s="186"/>
      <c r="AN26" s="186"/>
      <c r="AO26" s="22"/>
      <c r="AP26" s="401">
        <f t="shared" si="3"/>
        <v>-23</v>
      </c>
      <c r="AQ26" s="18"/>
    </row>
    <row r="27" spans="1:43" ht="17.25" customHeight="1" x14ac:dyDescent="0.15">
      <c r="A27" s="71">
        <v>36</v>
      </c>
      <c r="B27" s="13" t="s">
        <v>3764</v>
      </c>
      <c r="C27" s="241" t="s">
        <v>3645</v>
      </c>
      <c r="D27" s="25"/>
      <c r="E27" s="20"/>
      <c r="F27" s="20"/>
      <c r="G27" s="20"/>
      <c r="H27" s="20"/>
      <c r="I27" s="20"/>
      <c r="J27" s="184"/>
      <c r="K27" s="42"/>
      <c r="L27" s="183"/>
      <c r="M27" s="184"/>
      <c r="N27" s="663"/>
      <c r="O27" s="184"/>
      <c r="P27" s="302"/>
      <c r="Q27" s="605" t="s">
        <v>703</v>
      </c>
      <c r="R27" s="186"/>
      <c r="S27" s="605"/>
      <c r="T27" s="186"/>
      <c r="U27" s="186"/>
      <c r="V27" s="32"/>
      <c r="W27" s="32"/>
      <c r="X27" s="566"/>
      <c r="Y27" s="566"/>
      <c r="Z27" s="566"/>
      <c r="AA27" s="566"/>
      <c r="AB27" s="566"/>
      <c r="AC27" s="566"/>
      <c r="AD27" s="566"/>
      <c r="AE27" s="186"/>
      <c r="AF27" s="186"/>
      <c r="AG27" s="186"/>
      <c r="AH27" s="186"/>
      <c r="AI27" s="572"/>
      <c r="AJ27" s="850">
        <f>ROUND(U12*0.03,0)</f>
        <v>25</v>
      </c>
      <c r="AK27" s="850"/>
      <c r="AL27" s="186" t="s">
        <v>426</v>
      </c>
      <c r="AM27" s="186"/>
      <c r="AN27" s="186"/>
      <c r="AO27" s="22"/>
      <c r="AP27" s="401">
        <f t="shared" si="3"/>
        <v>-25</v>
      </c>
      <c r="AQ27" s="18"/>
    </row>
    <row r="28" spans="1:43" ht="17.25" customHeight="1" x14ac:dyDescent="0.15">
      <c r="A28" s="71">
        <v>36</v>
      </c>
      <c r="B28" s="12">
        <v>6320</v>
      </c>
      <c r="C28" s="49" t="s">
        <v>2089</v>
      </c>
      <c r="D28" s="34"/>
      <c r="E28" s="17" t="s">
        <v>2090</v>
      </c>
      <c r="F28" s="17"/>
      <c r="G28" s="17"/>
      <c r="H28" s="17"/>
      <c r="I28" s="17"/>
      <c r="J28" s="17"/>
      <c r="K28" s="17"/>
      <c r="L28" s="17"/>
      <c r="M28" s="17"/>
      <c r="N28" s="17"/>
      <c r="O28" s="17"/>
      <c r="P28" s="67"/>
      <c r="Q28" s="605" t="s">
        <v>2091</v>
      </c>
      <c r="R28" s="605"/>
      <c r="S28" s="605"/>
      <c r="T28" s="605"/>
      <c r="U28" s="605"/>
      <c r="V28" s="605"/>
      <c r="W28" s="605"/>
      <c r="X28" s="605"/>
      <c r="Y28" s="605"/>
      <c r="Z28" s="605"/>
      <c r="AA28" s="605"/>
      <c r="AB28" s="605"/>
      <c r="AC28" s="605"/>
      <c r="AD28" s="80"/>
      <c r="AE28" s="605"/>
      <c r="AF28" s="605"/>
      <c r="AG28" s="605"/>
      <c r="AH28" s="605"/>
      <c r="AI28" s="605"/>
      <c r="AJ28" s="848">
        <v>36</v>
      </c>
      <c r="AK28" s="848"/>
      <c r="AL28" s="605" t="s">
        <v>691</v>
      </c>
      <c r="AM28" s="605"/>
      <c r="AN28" s="605"/>
      <c r="AO28" s="43"/>
      <c r="AP28" s="81">
        <f t="shared" ref="AP28:AP55" si="4">AJ28</f>
        <v>36</v>
      </c>
      <c r="AQ28" s="406"/>
    </row>
    <row r="29" spans="1:43" ht="17.25" customHeight="1" x14ac:dyDescent="0.15">
      <c r="A29" s="71">
        <v>36</v>
      </c>
      <c r="B29" s="12">
        <v>6321</v>
      </c>
      <c r="C29" s="49" t="s">
        <v>2092</v>
      </c>
      <c r="D29" s="35"/>
      <c r="E29" s="20"/>
      <c r="F29" s="20"/>
      <c r="G29" s="20"/>
      <c r="H29" s="20"/>
      <c r="I29" s="20"/>
      <c r="J29" s="20"/>
      <c r="K29" s="20"/>
      <c r="L29" s="20"/>
      <c r="M29" s="20"/>
      <c r="N29" s="20"/>
      <c r="O29" s="20"/>
      <c r="P29" s="42"/>
      <c r="Q29" s="605" t="s">
        <v>2093</v>
      </c>
      <c r="R29" s="605"/>
      <c r="S29" s="605"/>
      <c r="T29" s="605"/>
      <c r="U29" s="605"/>
      <c r="V29" s="605"/>
      <c r="W29" s="605"/>
      <c r="X29" s="605"/>
      <c r="Y29" s="605"/>
      <c r="Z29" s="605"/>
      <c r="AA29" s="605"/>
      <c r="AB29" s="605"/>
      <c r="AC29" s="605"/>
      <c r="AD29" s="80"/>
      <c r="AE29" s="605"/>
      <c r="AF29" s="605"/>
      <c r="AG29" s="605"/>
      <c r="AH29" s="605"/>
      <c r="AI29" s="605"/>
      <c r="AJ29" s="848">
        <v>22</v>
      </c>
      <c r="AK29" s="848"/>
      <c r="AL29" s="605" t="s">
        <v>691</v>
      </c>
      <c r="AM29" s="605"/>
      <c r="AN29" s="605"/>
      <c r="AO29" s="43"/>
      <c r="AP29" s="81">
        <f t="shared" si="4"/>
        <v>22</v>
      </c>
      <c r="AQ29" s="406"/>
    </row>
    <row r="30" spans="1:43" ht="17.25" customHeight="1" x14ac:dyDescent="0.15">
      <c r="A30" s="71">
        <v>36</v>
      </c>
      <c r="B30" s="12">
        <v>4001</v>
      </c>
      <c r="C30" s="49" t="s">
        <v>2094</v>
      </c>
      <c r="D30" s="34"/>
      <c r="E30" s="17" t="s">
        <v>2095</v>
      </c>
      <c r="F30" s="17"/>
      <c r="G30" s="17"/>
      <c r="H30" s="17"/>
      <c r="I30" s="1"/>
      <c r="J30" s="1"/>
      <c r="K30" s="1"/>
      <c r="L30" s="1"/>
      <c r="M30" s="607"/>
      <c r="N30" s="1"/>
      <c r="O30" s="1"/>
      <c r="P30" s="15"/>
      <c r="Q30" s="186" t="s">
        <v>1963</v>
      </c>
      <c r="R30" s="186"/>
      <c r="S30" s="186"/>
      <c r="T30" s="186"/>
      <c r="U30" s="186"/>
      <c r="V30" s="186"/>
      <c r="W30" s="186"/>
      <c r="X30" s="186"/>
      <c r="Y30" s="186"/>
      <c r="Z30" s="186"/>
      <c r="AA30" s="186"/>
      <c r="AB30" s="186"/>
      <c r="AC30" s="32"/>
      <c r="AD30" s="32"/>
      <c r="AE30" s="605"/>
      <c r="AF30" s="605"/>
      <c r="AG30" s="605"/>
      <c r="AH30" s="605"/>
      <c r="AI30" s="605"/>
      <c r="AJ30" s="848">
        <v>100</v>
      </c>
      <c r="AK30" s="848"/>
      <c r="AL30" s="605" t="s">
        <v>691</v>
      </c>
      <c r="AM30" s="605"/>
      <c r="AN30" s="605"/>
      <c r="AO30" s="43"/>
      <c r="AP30" s="81">
        <f t="shared" si="4"/>
        <v>100</v>
      </c>
      <c r="AQ30" s="149" t="s">
        <v>743</v>
      </c>
    </row>
    <row r="31" spans="1:43" ht="17.25" customHeight="1" x14ac:dyDescent="0.15">
      <c r="A31" s="71">
        <v>36</v>
      </c>
      <c r="B31" s="12">
        <v>4002</v>
      </c>
      <c r="C31" s="49" t="s">
        <v>1553</v>
      </c>
      <c r="D31" s="517"/>
      <c r="E31" s="169"/>
      <c r="F31" s="169"/>
      <c r="G31" s="169"/>
      <c r="H31" s="169"/>
      <c r="I31" s="169"/>
      <c r="J31" s="169"/>
      <c r="K31" s="169"/>
      <c r="L31" s="169"/>
      <c r="M31" s="169"/>
      <c r="N31" s="169"/>
      <c r="O31" s="169"/>
      <c r="P31" s="518"/>
      <c r="Q31" s="34" t="s">
        <v>2096</v>
      </c>
      <c r="R31" s="17"/>
      <c r="S31" s="17"/>
      <c r="T31" s="17"/>
      <c r="U31" s="17"/>
      <c r="V31" s="17"/>
      <c r="W31" s="17"/>
      <c r="X31" s="17"/>
      <c r="Y31" s="67"/>
      <c r="Z31" s="605"/>
      <c r="AA31" s="605"/>
      <c r="AB31" s="605"/>
      <c r="AC31" s="605"/>
      <c r="AD31" s="80"/>
      <c r="AE31" s="605"/>
      <c r="AF31" s="605"/>
      <c r="AG31" s="605"/>
      <c r="AH31" s="605"/>
      <c r="AI31" s="605"/>
      <c r="AJ31" s="848">
        <v>200</v>
      </c>
      <c r="AK31" s="848"/>
      <c r="AL31" s="605" t="s">
        <v>691</v>
      </c>
      <c r="AM31" s="605"/>
      <c r="AN31" s="605"/>
      <c r="AO31" s="43"/>
      <c r="AP31" s="81">
        <f t="shared" si="4"/>
        <v>200</v>
      </c>
      <c r="AQ31" s="77"/>
    </row>
    <row r="32" spans="1:43" ht="17.25" customHeight="1" x14ac:dyDescent="0.15">
      <c r="A32" s="71">
        <v>36</v>
      </c>
      <c r="B32" s="12">
        <v>4003</v>
      </c>
      <c r="C32" s="49" t="s">
        <v>1554</v>
      </c>
      <c r="D32" s="35"/>
      <c r="E32" s="20"/>
      <c r="F32" s="20"/>
      <c r="G32" s="20"/>
      <c r="H32" s="20"/>
      <c r="I32" s="20"/>
      <c r="J32" s="20"/>
      <c r="K32" s="20"/>
      <c r="L32" s="20"/>
      <c r="M32" s="20"/>
      <c r="N32" s="20"/>
      <c r="O32" s="20"/>
      <c r="P32" s="42"/>
      <c r="Q32" s="712"/>
      <c r="R32" s="20"/>
      <c r="S32" s="20"/>
      <c r="T32" s="20"/>
      <c r="U32" s="20"/>
      <c r="V32" s="20"/>
      <c r="W32" s="20"/>
      <c r="X32" s="20"/>
      <c r="Y32" s="42"/>
      <c r="Z32" s="853" t="s">
        <v>2097</v>
      </c>
      <c r="AA32" s="853"/>
      <c r="AB32" s="853"/>
      <c r="AC32" s="853"/>
      <c r="AD32" s="853"/>
      <c r="AE32" s="853"/>
      <c r="AF32" s="853"/>
      <c r="AG32" s="853"/>
      <c r="AH32" s="853"/>
      <c r="AI32" s="853"/>
      <c r="AJ32" s="848">
        <v>100</v>
      </c>
      <c r="AK32" s="848"/>
      <c r="AL32" s="605" t="s">
        <v>691</v>
      </c>
      <c r="AM32" s="605"/>
      <c r="AN32" s="605"/>
      <c r="AO32" s="43"/>
      <c r="AP32" s="81">
        <f t="shared" si="4"/>
        <v>100</v>
      </c>
      <c r="AQ32" s="291"/>
    </row>
    <row r="33" spans="1:44" ht="17.25" customHeight="1" x14ac:dyDescent="0.15">
      <c r="A33" s="12">
        <v>36</v>
      </c>
      <c r="B33" s="12">
        <v>6003</v>
      </c>
      <c r="C33" s="49" t="s">
        <v>1555</v>
      </c>
      <c r="D33" s="16" t="s">
        <v>2098</v>
      </c>
      <c r="E33" s="17" t="s">
        <v>2099</v>
      </c>
      <c r="F33" s="17"/>
      <c r="G33" s="17"/>
      <c r="H33" s="17"/>
      <c r="I33" s="17"/>
      <c r="J33" s="17"/>
      <c r="K33" s="17"/>
      <c r="L33" s="17"/>
      <c r="M33" s="17"/>
      <c r="N33" s="17"/>
      <c r="O33" s="17"/>
      <c r="P33" s="67"/>
      <c r="Q33" s="17" t="s">
        <v>1544</v>
      </c>
      <c r="R33" s="605"/>
      <c r="S33" s="605"/>
      <c r="T33" s="605"/>
      <c r="U33" s="605"/>
      <c r="V33" s="605"/>
      <c r="W33" s="605"/>
      <c r="X33" s="605"/>
      <c r="Y33" s="605"/>
      <c r="Z33" s="605"/>
      <c r="AA33" s="605"/>
      <c r="AB33" s="605"/>
      <c r="AC33" s="605"/>
      <c r="AD33" s="605"/>
      <c r="AE33" s="605"/>
      <c r="AF33" s="605"/>
      <c r="AG33" s="32"/>
      <c r="AH33" s="32"/>
      <c r="AI33" s="599"/>
      <c r="AJ33" s="848">
        <v>12</v>
      </c>
      <c r="AK33" s="848"/>
      <c r="AL33" s="186" t="s">
        <v>307</v>
      </c>
      <c r="AM33" s="605"/>
      <c r="AN33" s="605"/>
      <c r="AO33" s="597"/>
      <c r="AP33" s="403">
        <f t="shared" si="4"/>
        <v>12</v>
      </c>
      <c r="AQ33" s="149" t="s">
        <v>457</v>
      </c>
      <c r="AR33" s="609"/>
    </row>
    <row r="34" spans="1:44" ht="17.25" customHeight="1" x14ac:dyDescent="0.15">
      <c r="A34" s="12">
        <v>36</v>
      </c>
      <c r="B34" s="12">
        <v>6004</v>
      </c>
      <c r="C34" s="49" t="s">
        <v>1556</v>
      </c>
      <c r="D34" s="183"/>
      <c r="E34" s="20"/>
      <c r="F34" s="20"/>
      <c r="G34" s="20"/>
      <c r="H34" s="20"/>
      <c r="I34" s="20"/>
      <c r="J34" s="20"/>
      <c r="K34" s="20"/>
      <c r="L34" s="20"/>
      <c r="M34" s="20"/>
      <c r="N34" s="20"/>
      <c r="O34" s="20"/>
      <c r="P34" s="42"/>
      <c r="Q34" s="17" t="s">
        <v>1545</v>
      </c>
      <c r="R34" s="605"/>
      <c r="S34" s="605"/>
      <c r="T34" s="605"/>
      <c r="U34" s="605"/>
      <c r="V34" s="605"/>
      <c r="W34" s="605"/>
      <c r="X34" s="605"/>
      <c r="Y34" s="605"/>
      <c r="Z34" s="605"/>
      <c r="AA34" s="605"/>
      <c r="AB34" s="605"/>
      <c r="AC34" s="605"/>
      <c r="AD34" s="605"/>
      <c r="AE34" s="605"/>
      <c r="AF34" s="605"/>
      <c r="AG34" s="32"/>
      <c r="AH34" s="32"/>
      <c r="AI34" s="599"/>
      <c r="AJ34" s="848">
        <v>20</v>
      </c>
      <c r="AK34" s="848"/>
      <c r="AL34" s="186" t="s">
        <v>307</v>
      </c>
      <c r="AM34" s="605"/>
      <c r="AN34" s="605"/>
      <c r="AO34" s="597"/>
      <c r="AP34" s="403">
        <f t="shared" si="4"/>
        <v>20</v>
      </c>
      <c r="AQ34" s="149" t="s">
        <v>743</v>
      </c>
      <c r="AR34" s="609"/>
    </row>
    <row r="35" spans="1:44" ht="17.25" customHeight="1" x14ac:dyDescent="0.15">
      <c r="A35" s="12">
        <v>36</v>
      </c>
      <c r="B35" s="12">
        <v>6005</v>
      </c>
      <c r="C35" s="49" t="s">
        <v>2100</v>
      </c>
      <c r="D35" s="16"/>
      <c r="E35" s="17" t="s">
        <v>2101</v>
      </c>
      <c r="F35" s="17"/>
      <c r="G35" s="17"/>
      <c r="H35" s="17"/>
      <c r="I35" s="17"/>
      <c r="J35" s="17"/>
      <c r="K35" s="17"/>
      <c r="L35" s="17"/>
      <c r="M35" s="17"/>
      <c r="N35" s="17"/>
      <c r="O35" s="17"/>
      <c r="P35" s="67"/>
      <c r="Q35" s="186" t="s">
        <v>2102</v>
      </c>
      <c r="R35" s="186"/>
      <c r="S35" s="605"/>
      <c r="T35" s="605"/>
      <c r="U35" s="605"/>
      <c r="V35" s="605"/>
      <c r="W35" s="605"/>
      <c r="X35" s="605"/>
      <c r="Y35" s="605"/>
      <c r="Z35" s="605"/>
      <c r="AA35" s="605"/>
      <c r="AB35" s="605"/>
      <c r="AC35" s="605"/>
      <c r="AD35" s="605"/>
      <c r="AE35" s="605"/>
      <c r="AF35" s="605"/>
      <c r="AG35" s="32"/>
      <c r="AH35" s="32"/>
      <c r="AI35" s="599"/>
      <c r="AJ35" s="848">
        <v>30</v>
      </c>
      <c r="AK35" s="848"/>
      <c r="AL35" s="186" t="s">
        <v>307</v>
      </c>
      <c r="AM35" s="605"/>
      <c r="AN35" s="605"/>
      <c r="AO35" s="597"/>
      <c r="AP35" s="403">
        <f t="shared" si="4"/>
        <v>30</v>
      </c>
      <c r="AQ35" s="77"/>
      <c r="AR35" s="609"/>
    </row>
    <row r="36" spans="1:44" ht="17.25" customHeight="1" x14ac:dyDescent="0.15">
      <c r="A36" s="12">
        <v>36</v>
      </c>
      <c r="B36" s="12">
        <v>6006</v>
      </c>
      <c r="C36" s="49" t="s">
        <v>2103</v>
      </c>
      <c r="D36" s="183"/>
      <c r="E36" s="20"/>
      <c r="F36" s="20"/>
      <c r="G36" s="20"/>
      <c r="H36" s="20"/>
      <c r="I36" s="20"/>
      <c r="J36" s="20"/>
      <c r="K36" s="20"/>
      <c r="L36" s="20"/>
      <c r="M36" s="20"/>
      <c r="N36" s="20"/>
      <c r="O36" s="20"/>
      <c r="P36" s="42"/>
      <c r="Q36" s="184" t="s">
        <v>2104</v>
      </c>
      <c r="R36" s="184"/>
      <c r="S36" s="605"/>
      <c r="T36" s="605"/>
      <c r="U36" s="605"/>
      <c r="V36" s="605"/>
      <c r="W36" s="605"/>
      <c r="X36" s="605"/>
      <c r="Y36" s="605"/>
      <c r="Z36" s="605"/>
      <c r="AA36" s="605"/>
      <c r="AB36" s="605"/>
      <c r="AC36" s="605"/>
      <c r="AD36" s="605"/>
      <c r="AE36" s="605"/>
      <c r="AF36" s="605"/>
      <c r="AG36" s="32"/>
      <c r="AH36" s="32"/>
      <c r="AI36" s="599"/>
      <c r="AJ36" s="848">
        <v>60</v>
      </c>
      <c r="AK36" s="848"/>
      <c r="AL36" s="186" t="s">
        <v>307</v>
      </c>
      <c r="AM36" s="605"/>
      <c r="AN36" s="605"/>
      <c r="AO36" s="597"/>
      <c r="AP36" s="403">
        <f t="shared" si="4"/>
        <v>60</v>
      </c>
      <c r="AQ36" s="77"/>
      <c r="AR36" s="609"/>
    </row>
    <row r="37" spans="1:44" ht="17.25" customHeight="1" x14ac:dyDescent="0.15">
      <c r="A37" s="12">
        <v>36</v>
      </c>
      <c r="B37" s="13">
        <v>2001</v>
      </c>
      <c r="C37" s="241" t="s">
        <v>2866</v>
      </c>
      <c r="D37" s="34"/>
      <c r="E37" s="17" t="s">
        <v>275</v>
      </c>
      <c r="F37" s="17"/>
      <c r="G37" s="17"/>
      <c r="H37" s="17"/>
      <c r="I37" s="17"/>
      <c r="J37" s="17"/>
      <c r="K37" s="17"/>
      <c r="L37" s="17"/>
      <c r="M37" s="17"/>
      <c r="N37" s="17"/>
      <c r="O37" s="17"/>
      <c r="P37" s="67"/>
      <c r="Q37" s="17" t="s">
        <v>2868</v>
      </c>
      <c r="R37" s="605"/>
      <c r="S37" s="605"/>
      <c r="T37" s="605"/>
      <c r="U37" s="605"/>
      <c r="V37" s="605"/>
      <c r="W37" s="605"/>
      <c r="X37" s="605"/>
      <c r="Y37" s="605"/>
      <c r="Z37" s="605"/>
      <c r="AA37" s="605"/>
      <c r="AB37" s="605"/>
      <c r="AC37" s="605"/>
      <c r="AD37" s="80"/>
      <c r="AE37" s="605"/>
      <c r="AF37" s="605"/>
      <c r="AG37" s="605"/>
      <c r="AH37" s="605"/>
      <c r="AI37" s="605"/>
      <c r="AJ37" s="848">
        <v>18</v>
      </c>
      <c r="AK37" s="848"/>
      <c r="AL37" s="605" t="s">
        <v>691</v>
      </c>
      <c r="AM37" s="605"/>
      <c r="AN37" s="605"/>
      <c r="AO37" s="43"/>
      <c r="AP37" s="81">
        <f t="shared" si="4"/>
        <v>18</v>
      </c>
      <c r="AQ37" s="149" t="s">
        <v>457</v>
      </c>
    </row>
    <row r="38" spans="1:44" ht="17.25" customHeight="1" x14ac:dyDescent="0.15">
      <c r="A38" s="71">
        <v>36</v>
      </c>
      <c r="B38" s="12">
        <v>2000</v>
      </c>
      <c r="C38" s="241" t="s">
        <v>2867</v>
      </c>
      <c r="D38" s="183"/>
      <c r="E38" s="20"/>
      <c r="F38" s="20"/>
      <c r="G38" s="20"/>
      <c r="H38" s="20"/>
      <c r="I38" s="20"/>
      <c r="J38" s="20"/>
      <c r="K38" s="20"/>
      <c r="L38" s="20"/>
      <c r="M38" s="20"/>
      <c r="N38" s="20"/>
      <c r="O38" s="20"/>
      <c r="P38" s="42"/>
      <c r="Q38" s="17" t="s">
        <v>2869</v>
      </c>
      <c r="R38" s="186"/>
      <c r="S38" s="605"/>
      <c r="T38" s="186"/>
      <c r="U38" s="186"/>
      <c r="V38" s="32"/>
      <c r="W38" s="32"/>
      <c r="X38" s="566"/>
      <c r="Y38" s="566"/>
      <c r="Z38" s="566"/>
      <c r="AA38" s="566"/>
      <c r="AB38" s="566"/>
      <c r="AC38" s="566"/>
      <c r="AD38" s="566"/>
      <c r="AE38" s="186"/>
      <c r="AF38" s="186"/>
      <c r="AG38" s="186"/>
      <c r="AH38" s="186"/>
      <c r="AI38" s="572"/>
      <c r="AJ38" s="850">
        <v>9</v>
      </c>
      <c r="AK38" s="850"/>
      <c r="AL38" s="186" t="s">
        <v>691</v>
      </c>
      <c r="AM38" s="186"/>
      <c r="AN38" s="186"/>
      <c r="AO38" s="22"/>
      <c r="AP38" s="81">
        <f t="shared" si="4"/>
        <v>9</v>
      </c>
      <c r="AQ38" s="18"/>
    </row>
    <row r="39" spans="1:44" ht="17.25" customHeight="1" x14ac:dyDescent="0.15">
      <c r="A39" s="12">
        <v>36</v>
      </c>
      <c r="B39" s="12">
        <v>6109</v>
      </c>
      <c r="C39" s="49" t="s">
        <v>1358</v>
      </c>
      <c r="D39" s="94"/>
      <c r="E39" s="20" t="s">
        <v>1359</v>
      </c>
      <c r="F39" s="186"/>
      <c r="G39" s="186"/>
      <c r="H39" s="186"/>
      <c r="I39" s="186"/>
      <c r="J39" s="186"/>
      <c r="K39" s="186"/>
      <c r="L39" s="186"/>
      <c r="M39" s="186"/>
      <c r="N39" s="186"/>
      <c r="O39" s="186"/>
      <c r="P39" s="186"/>
      <c r="Q39" s="186"/>
      <c r="R39" s="186"/>
      <c r="S39" s="186"/>
      <c r="T39" s="186"/>
      <c r="U39" s="186"/>
      <c r="V39" s="186"/>
      <c r="W39" s="186"/>
      <c r="X39" s="186"/>
      <c r="Y39" s="32"/>
      <c r="Z39" s="202"/>
      <c r="AA39" s="202"/>
      <c r="AB39" s="186"/>
      <c r="AC39" s="186"/>
      <c r="AD39" s="202"/>
      <c r="AE39" s="202"/>
      <c r="AF39" s="202"/>
      <c r="AG39" s="202"/>
      <c r="AH39" s="186"/>
      <c r="AI39" s="186"/>
      <c r="AJ39" s="848">
        <v>120</v>
      </c>
      <c r="AK39" s="848"/>
      <c r="AL39" s="186" t="s">
        <v>307</v>
      </c>
      <c r="AM39" s="572"/>
      <c r="AN39" s="572"/>
      <c r="AO39" s="32"/>
      <c r="AP39" s="90">
        <f t="shared" si="4"/>
        <v>120</v>
      </c>
      <c r="AQ39" s="91"/>
    </row>
    <row r="40" spans="1:44" ht="17.25" customHeight="1" x14ac:dyDescent="0.15">
      <c r="A40" s="12">
        <v>36</v>
      </c>
      <c r="B40" s="12">
        <v>6123</v>
      </c>
      <c r="C40" s="241" t="s">
        <v>3856</v>
      </c>
      <c r="D40" s="558"/>
      <c r="E40" s="17" t="s">
        <v>3126</v>
      </c>
      <c r="F40" s="559"/>
      <c r="G40" s="559"/>
      <c r="H40" s="559"/>
      <c r="I40" s="559"/>
      <c r="J40" s="559"/>
      <c r="K40" s="559"/>
      <c r="L40" s="559"/>
      <c r="M40" s="559"/>
      <c r="N40" s="559"/>
      <c r="O40" s="559"/>
      <c r="P40" s="560"/>
      <c r="Q40" s="852" t="s">
        <v>3354</v>
      </c>
      <c r="R40" s="853"/>
      <c r="S40" s="853"/>
      <c r="T40" s="853"/>
      <c r="U40" s="853"/>
      <c r="V40" s="853"/>
      <c r="W40" s="853"/>
      <c r="X40" s="853"/>
      <c r="Y40" s="853"/>
      <c r="Z40" s="853"/>
      <c r="AA40" s="853"/>
      <c r="AB40" s="853"/>
      <c r="AC40" s="853"/>
      <c r="AD40" s="853"/>
      <c r="AE40" s="853"/>
      <c r="AF40" s="853"/>
      <c r="AG40" s="853"/>
      <c r="AH40" s="853"/>
      <c r="AI40" s="853"/>
      <c r="AJ40" s="848">
        <v>100</v>
      </c>
      <c r="AK40" s="848"/>
      <c r="AL40" s="605" t="s">
        <v>691</v>
      </c>
      <c r="AM40" s="605"/>
      <c r="AN40" s="605"/>
      <c r="AO40" s="43"/>
      <c r="AP40" s="81">
        <f>AJ40</f>
        <v>100</v>
      </c>
      <c r="AQ40" s="149" t="s">
        <v>743</v>
      </c>
    </row>
    <row r="41" spans="1:44" ht="17.25" customHeight="1" x14ac:dyDescent="0.15">
      <c r="A41" s="12">
        <v>36</v>
      </c>
      <c r="B41" s="12">
        <v>6143</v>
      </c>
      <c r="C41" s="241" t="s">
        <v>3857</v>
      </c>
      <c r="D41" s="573"/>
      <c r="E41" s="20"/>
      <c r="F41" s="564"/>
      <c r="G41" s="564"/>
      <c r="H41" s="564"/>
      <c r="I41" s="564"/>
      <c r="J41" s="564"/>
      <c r="K41" s="564"/>
      <c r="L41" s="564"/>
      <c r="M41" s="564"/>
      <c r="N41" s="564"/>
      <c r="O41" s="564"/>
      <c r="P41" s="565"/>
      <c r="Q41" s="604" t="s">
        <v>3355</v>
      </c>
      <c r="R41" s="605"/>
      <c r="S41" s="605"/>
      <c r="T41" s="605"/>
      <c r="U41" s="605"/>
      <c r="V41" s="605"/>
      <c r="W41" s="605"/>
      <c r="X41" s="605"/>
      <c r="Y41" s="605"/>
      <c r="Z41" s="605"/>
      <c r="AA41" s="605"/>
      <c r="AB41" s="605"/>
      <c r="AC41" s="605"/>
      <c r="AD41" s="605"/>
      <c r="AE41" s="605"/>
      <c r="AF41" s="605"/>
      <c r="AG41" s="605"/>
      <c r="AH41" s="605"/>
      <c r="AI41" s="605"/>
      <c r="AJ41" s="848">
        <v>40</v>
      </c>
      <c r="AK41" s="848"/>
      <c r="AL41" s="605" t="s">
        <v>691</v>
      </c>
      <c r="AM41" s="605"/>
      <c r="AN41" s="605"/>
      <c r="AO41" s="43"/>
      <c r="AP41" s="81">
        <f>AJ41</f>
        <v>40</v>
      </c>
      <c r="AQ41" s="77"/>
    </row>
    <row r="42" spans="1:44" ht="17.25" customHeight="1" x14ac:dyDescent="0.15">
      <c r="A42" s="71">
        <v>36</v>
      </c>
      <c r="B42" s="13">
        <v>6122</v>
      </c>
      <c r="C42" s="49" t="s">
        <v>1360</v>
      </c>
      <c r="D42" s="35"/>
      <c r="E42" s="20" t="s">
        <v>2105</v>
      </c>
      <c r="F42" s="20"/>
      <c r="G42" s="20"/>
      <c r="H42" s="20"/>
      <c r="I42" s="20"/>
      <c r="J42" s="184"/>
      <c r="K42" s="20"/>
      <c r="L42" s="184"/>
      <c r="M42" s="184"/>
      <c r="N42" s="574"/>
      <c r="O42" s="186"/>
      <c r="P42" s="574"/>
      <c r="Q42" s="202"/>
      <c r="R42" s="186"/>
      <c r="S42" s="605"/>
      <c r="T42" s="186"/>
      <c r="U42" s="186"/>
      <c r="V42" s="32"/>
      <c r="W42" s="32"/>
      <c r="X42" s="32"/>
      <c r="Y42" s="32"/>
      <c r="Z42" s="32"/>
      <c r="AA42" s="32"/>
      <c r="AB42" s="566"/>
      <c r="AC42" s="566"/>
      <c r="AD42" s="566"/>
      <c r="AE42" s="186"/>
      <c r="AF42" s="186"/>
      <c r="AG42" s="186"/>
      <c r="AH42" s="186"/>
      <c r="AI42" s="572"/>
      <c r="AJ42" s="850">
        <v>30</v>
      </c>
      <c r="AK42" s="850"/>
      <c r="AL42" s="186" t="s">
        <v>691</v>
      </c>
      <c r="AM42" s="186"/>
      <c r="AN42" s="186"/>
      <c r="AO42" s="22"/>
      <c r="AP42" s="401">
        <f>AJ42</f>
        <v>30</v>
      </c>
      <c r="AQ42" s="291"/>
    </row>
    <row r="43" spans="1:44" ht="17.25" customHeight="1" x14ac:dyDescent="0.15">
      <c r="A43" s="71">
        <v>36</v>
      </c>
      <c r="B43" s="13">
        <v>6201</v>
      </c>
      <c r="C43" s="49" t="s">
        <v>1629</v>
      </c>
      <c r="D43" s="604"/>
      <c r="E43" s="605" t="s">
        <v>1628</v>
      </c>
      <c r="F43" s="605"/>
      <c r="G43" s="605"/>
      <c r="H43" s="605"/>
      <c r="I43" s="20"/>
      <c r="J43" s="184"/>
      <c r="K43" s="20"/>
      <c r="L43" s="184"/>
      <c r="M43" s="184"/>
      <c r="N43" s="663"/>
      <c r="O43" s="184"/>
      <c r="P43" s="663"/>
      <c r="Q43" s="605"/>
      <c r="R43" s="186"/>
      <c r="S43" s="605"/>
      <c r="T43" s="186"/>
      <c r="U43" s="186"/>
      <c r="V43" s="32"/>
      <c r="W43" s="32"/>
      <c r="X43" s="566"/>
      <c r="Y43" s="566"/>
      <c r="Z43" s="566"/>
      <c r="AA43" s="566"/>
      <c r="AB43" s="566"/>
      <c r="AC43" s="566"/>
      <c r="AD43" s="566"/>
      <c r="AE43" s="186"/>
      <c r="AF43" s="186"/>
      <c r="AG43" s="186"/>
      <c r="AH43" s="186"/>
      <c r="AI43" s="572"/>
      <c r="AJ43" s="850">
        <v>20</v>
      </c>
      <c r="AK43" s="850"/>
      <c r="AL43" s="186" t="s">
        <v>691</v>
      </c>
      <c r="AM43" s="186"/>
      <c r="AN43" s="186"/>
      <c r="AO43" s="22"/>
      <c r="AP43" s="401">
        <f>AJ43</f>
        <v>20</v>
      </c>
      <c r="AQ43" s="291" t="s">
        <v>467</v>
      </c>
    </row>
    <row r="44" spans="1:44" ht="17.25" customHeight="1" x14ac:dyDescent="0.15">
      <c r="A44" s="71">
        <v>36</v>
      </c>
      <c r="B44" s="13">
        <v>6330</v>
      </c>
      <c r="C44" s="49" t="s">
        <v>1477</v>
      </c>
      <c r="D44" s="35" t="s">
        <v>1478</v>
      </c>
      <c r="E44" s="20"/>
      <c r="F44" s="20"/>
      <c r="G44" s="20"/>
      <c r="H44" s="20"/>
      <c r="I44" s="20"/>
      <c r="J44" s="184"/>
      <c r="K44" s="20"/>
      <c r="L44" s="184"/>
      <c r="M44" s="184"/>
      <c r="N44" s="663"/>
      <c r="O44" s="184"/>
      <c r="P44" s="663"/>
      <c r="Q44" s="202"/>
      <c r="R44" s="186"/>
      <c r="S44" s="605"/>
      <c r="T44" s="186"/>
      <c r="U44" s="186"/>
      <c r="V44" s="32"/>
      <c r="W44" s="32"/>
      <c r="X44" s="566"/>
      <c r="Y44" s="566"/>
      <c r="Z44" s="566"/>
      <c r="AA44" s="566"/>
      <c r="AB44" s="566"/>
      <c r="AC44" s="566"/>
      <c r="AD44" s="566"/>
      <c r="AE44" s="186"/>
      <c r="AF44" s="186"/>
      <c r="AG44" s="186"/>
      <c r="AH44" s="186"/>
      <c r="AI44" s="572"/>
      <c r="AJ44" s="850">
        <v>30</v>
      </c>
      <c r="AK44" s="850"/>
      <c r="AL44" s="186" t="s">
        <v>691</v>
      </c>
      <c r="AM44" s="186"/>
      <c r="AN44" s="186"/>
      <c r="AO44" s="22"/>
      <c r="AP44" s="401">
        <f>AJ44</f>
        <v>30</v>
      </c>
      <c r="AQ44" s="149" t="s">
        <v>457</v>
      </c>
    </row>
    <row r="45" spans="1:44" ht="17.25" customHeight="1" x14ac:dyDescent="0.15">
      <c r="A45" s="71">
        <v>36</v>
      </c>
      <c r="B45" s="13">
        <v>6124</v>
      </c>
      <c r="C45" s="49" t="s">
        <v>2106</v>
      </c>
      <c r="D45" s="34" t="s">
        <v>2107</v>
      </c>
      <c r="E45" s="17"/>
      <c r="F45" s="17"/>
      <c r="G45" s="17"/>
      <c r="H45" s="17"/>
      <c r="I45" s="17"/>
      <c r="J45" s="1"/>
      <c r="K45" s="17"/>
      <c r="L45" s="1"/>
      <c r="M45" s="1"/>
      <c r="N45" s="383"/>
      <c r="O45" s="1"/>
      <c r="P45" s="338"/>
      <c r="Q45" s="34" t="s">
        <v>2108</v>
      </c>
      <c r="R45" s="1"/>
      <c r="S45" s="17"/>
      <c r="T45" s="1"/>
      <c r="U45" s="1"/>
      <c r="V45" s="99"/>
      <c r="W45" s="99"/>
      <c r="X45" s="591"/>
      <c r="Y45" s="134"/>
      <c r="Z45" s="604" t="s">
        <v>2020</v>
      </c>
      <c r="AA45" s="202"/>
      <c r="AB45" s="202"/>
      <c r="AC45" s="566"/>
      <c r="AD45" s="566"/>
      <c r="AE45" s="186"/>
      <c r="AF45" s="186"/>
      <c r="AG45" s="186"/>
      <c r="AH45" s="186"/>
      <c r="AI45" s="572"/>
      <c r="AJ45" s="848">
        <v>72</v>
      </c>
      <c r="AK45" s="848"/>
      <c r="AL45" s="605" t="s">
        <v>691</v>
      </c>
      <c r="AM45" s="605"/>
      <c r="AN45" s="605"/>
      <c r="AO45" s="43"/>
      <c r="AP45" s="81">
        <f t="shared" ref="AP45" si="5">AJ45</f>
        <v>72</v>
      </c>
      <c r="AQ45" s="77"/>
    </row>
    <row r="46" spans="1:44" ht="17.25" customHeight="1" x14ac:dyDescent="0.15">
      <c r="A46" s="12">
        <v>36</v>
      </c>
      <c r="B46" s="13">
        <v>6125</v>
      </c>
      <c r="C46" s="49" t="s">
        <v>1557</v>
      </c>
      <c r="D46" s="24"/>
      <c r="E46" s="24"/>
      <c r="F46" s="169"/>
      <c r="G46" s="169"/>
      <c r="H46" s="169"/>
      <c r="I46" s="169"/>
      <c r="J46" s="9"/>
      <c r="K46" s="609"/>
      <c r="L46" s="9"/>
      <c r="M46" s="9"/>
      <c r="N46" s="678"/>
      <c r="O46" s="678"/>
      <c r="P46" s="518"/>
      <c r="Q46" s="661"/>
      <c r="R46" s="169"/>
      <c r="S46" s="9"/>
      <c r="T46" s="9"/>
      <c r="U46" s="169"/>
      <c r="V46" s="169"/>
      <c r="W46" s="169"/>
      <c r="X46" s="169"/>
      <c r="Y46" s="518"/>
      <c r="Z46" s="185" t="s">
        <v>1512</v>
      </c>
      <c r="AA46" s="202"/>
      <c r="AB46" s="202"/>
      <c r="AC46" s="605"/>
      <c r="AD46" s="80"/>
      <c r="AE46" s="605"/>
      <c r="AF46" s="605"/>
      <c r="AG46" s="605"/>
      <c r="AH46" s="605"/>
      <c r="AI46" s="605"/>
      <c r="AJ46" s="848">
        <v>144</v>
      </c>
      <c r="AK46" s="848"/>
      <c r="AL46" s="605" t="s">
        <v>691</v>
      </c>
      <c r="AM46" s="605"/>
      <c r="AN46" s="605"/>
      <c r="AO46" s="43"/>
      <c r="AP46" s="81">
        <f t="shared" si="4"/>
        <v>144</v>
      </c>
      <c r="AQ46" s="77"/>
    </row>
    <row r="47" spans="1:44" ht="17.25" customHeight="1" x14ac:dyDescent="0.15">
      <c r="A47" s="12">
        <v>36</v>
      </c>
      <c r="B47" s="13">
        <v>6126</v>
      </c>
      <c r="C47" s="49" t="s">
        <v>1558</v>
      </c>
      <c r="D47" s="512"/>
      <c r="E47" s="169"/>
      <c r="F47" s="169"/>
      <c r="G47" s="169"/>
      <c r="H47" s="169"/>
      <c r="I47" s="169"/>
      <c r="J47" s="9"/>
      <c r="K47" s="609"/>
      <c r="L47" s="9"/>
      <c r="M47" s="9"/>
      <c r="N47" s="678"/>
      <c r="O47" s="678"/>
      <c r="P47" s="518"/>
      <c r="Q47" s="661"/>
      <c r="R47" s="169"/>
      <c r="S47" s="9"/>
      <c r="T47" s="9"/>
      <c r="U47" s="169"/>
      <c r="V47" s="169"/>
      <c r="W47" s="169"/>
      <c r="X47" s="169"/>
      <c r="Y47" s="518"/>
      <c r="Z47" s="185" t="s">
        <v>1513</v>
      </c>
      <c r="AA47" s="202"/>
      <c r="AB47" s="202"/>
      <c r="AC47" s="605"/>
      <c r="AD47" s="80"/>
      <c r="AE47" s="605"/>
      <c r="AF47" s="605"/>
      <c r="AG47" s="605"/>
      <c r="AH47" s="605"/>
      <c r="AI47" s="605"/>
      <c r="AJ47" s="848">
        <v>680</v>
      </c>
      <c r="AK47" s="848"/>
      <c r="AL47" s="605" t="s">
        <v>691</v>
      </c>
      <c r="AM47" s="605"/>
      <c r="AN47" s="605"/>
      <c r="AO47" s="43"/>
      <c r="AP47" s="81">
        <f t="shared" si="4"/>
        <v>680</v>
      </c>
      <c r="AQ47" s="77"/>
    </row>
    <row r="48" spans="1:44" ht="17.25" customHeight="1" x14ac:dyDescent="0.15">
      <c r="A48" s="12">
        <v>36</v>
      </c>
      <c r="B48" s="13">
        <v>6127</v>
      </c>
      <c r="C48" s="49" t="s">
        <v>1559</v>
      </c>
      <c r="D48" s="512"/>
      <c r="E48" s="169"/>
      <c r="F48" s="169"/>
      <c r="G48" s="169"/>
      <c r="H48" s="169"/>
      <c r="I48" s="169"/>
      <c r="J48" s="9"/>
      <c r="K48" s="609"/>
      <c r="L48" s="9"/>
      <c r="M48" s="9"/>
      <c r="N48" s="678"/>
      <c r="O48" s="678"/>
      <c r="P48" s="518"/>
      <c r="Q48" s="712"/>
      <c r="R48" s="20"/>
      <c r="S48" s="184"/>
      <c r="T48" s="184"/>
      <c r="U48" s="20"/>
      <c r="V48" s="20"/>
      <c r="W48" s="20"/>
      <c r="X48" s="20"/>
      <c r="Y48" s="42"/>
      <c r="Z48" s="185" t="s">
        <v>1514</v>
      </c>
      <c r="AA48" s="202"/>
      <c r="AB48" s="202"/>
      <c r="AC48" s="605"/>
      <c r="AD48" s="80"/>
      <c r="AE48" s="605"/>
      <c r="AF48" s="605"/>
      <c r="AG48" s="605"/>
      <c r="AH48" s="605"/>
      <c r="AI48" s="605"/>
      <c r="AJ48" s="841">
        <v>1280</v>
      </c>
      <c r="AK48" s="841"/>
      <c r="AL48" s="605" t="s">
        <v>691</v>
      </c>
      <c r="AM48" s="605"/>
      <c r="AN48" s="605"/>
      <c r="AO48" s="43"/>
      <c r="AP48" s="81">
        <f t="shared" si="4"/>
        <v>1280</v>
      </c>
      <c r="AQ48" s="77"/>
    </row>
    <row r="49" spans="1:43" ht="17.25" customHeight="1" x14ac:dyDescent="0.15">
      <c r="A49" s="71">
        <v>36</v>
      </c>
      <c r="B49" s="13">
        <v>6137</v>
      </c>
      <c r="C49" s="49" t="s">
        <v>2109</v>
      </c>
      <c r="D49" s="517"/>
      <c r="E49" s="169"/>
      <c r="F49" s="169"/>
      <c r="G49" s="169"/>
      <c r="H49" s="169"/>
      <c r="I49" s="169"/>
      <c r="J49" s="9"/>
      <c r="K49" s="169"/>
      <c r="L49" s="9"/>
      <c r="M49" s="9"/>
      <c r="N49" s="678"/>
      <c r="O49" s="9"/>
      <c r="P49" s="339"/>
      <c r="Q49" s="34" t="s">
        <v>2110</v>
      </c>
      <c r="R49" s="1"/>
      <c r="S49" s="17"/>
      <c r="T49" s="1"/>
      <c r="U49" s="1"/>
      <c r="V49" s="99"/>
      <c r="W49" s="99"/>
      <c r="X49" s="591"/>
      <c r="Y49" s="134"/>
      <c r="Z49" s="604" t="s">
        <v>2020</v>
      </c>
      <c r="AA49" s="202"/>
      <c r="AB49" s="202"/>
      <c r="AC49" s="566"/>
      <c r="AD49" s="566"/>
      <c r="AE49" s="186"/>
      <c r="AF49" s="186"/>
      <c r="AG49" s="186"/>
      <c r="AH49" s="186"/>
      <c r="AI49" s="572"/>
      <c r="AJ49" s="848">
        <v>572</v>
      </c>
      <c r="AK49" s="848"/>
      <c r="AL49" s="605" t="s">
        <v>691</v>
      </c>
      <c r="AM49" s="605"/>
      <c r="AN49" s="605"/>
      <c r="AO49" s="43"/>
      <c r="AP49" s="81">
        <f>AJ49</f>
        <v>572</v>
      </c>
      <c r="AQ49" s="18"/>
    </row>
    <row r="50" spans="1:43" ht="17.25" customHeight="1" x14ac:dyDescent="0.15">
      <c r="A50" s="12">
        <v>36</v>
      </c>
      <c r="B50" s="13">
        <v>6138</v>
      </c>
      <c r="C50" s="49" t="s">
        <v>1560</v>
      </c>
      <c r="D50" s="182"/>
      <c r="E50" s="24"/>
      <c r="F50" s="169"/>
      <c r="G50" s="169"/>
      <c r="H50" s="169"/>
      <c r="I50" s="169"/>
      <c r="J50" s="9"/>
      <c r="K50" s="609"/>
      <c r="L50" s="9"/>
      <c r="M50" s="9"/>
      <c r="N50" s="678"/>
      <c r="O50" s="678"/>
      <c r="P50" s="518"/>
      <c r="Q50" s="661"/>
      <c r="R50" s="169"/>
      <c r="S50" s="9"/>
      <c r="T50" s="9"/>
      <c r="U50" s="169"/>
      <c r="V50" s="169"/>
      <c r="W50" s="169"/>
      <c r="X50" s="169"/>
      <c r="Y50" s="518"/>
      <c r="Z50" s="185" t="s">
        <v>1512</v>
      </c>
      <c r="AA50" s="202"/>
      <c r="AB50" s="202"/>
      <c r="AC50" s="605"/>
      <c r="AD50" s="80"/>
      <c r="AE50" s="605"/>
      <c r="AF50" s="605"/>
      <c r="AG50" s="605"/>
      <c r="AH50" s="605"/>
      <c r="AI50" s="605"/>
      <c r="AJ50" s="848">
        <v>644</v>
      </c>
      <c r="AK50" s="848"/>
      <c r="AL50" s="605" t="s">
        <v>691</v>
      </c>
      <c r="AM50" s="605"/>
      <c r="AN50" s="605"/>
      <c r="AO50" s="43"/>
      <c r="AP50" s="81">
        <f>AJ50</f>
        <v>644</v>
      </c>
      <c r="AQ50" s="77"/>
    </row>
    <row r="51" spans="1:43" ht="17.25" customHeight="1" x14ac:dyDescent="0.15">
      <c r="A51" s="12">
        <v>36</v>
      </c>
      <c r="B51" s="13">
        <v>6139</v>
      </c>
      <c r="C51" s="49" t="s">
        <v>1561</v>
      </c>
      <c r="D51" s="512"/>
      <c r="E51" s="169"/>
      <c r="F51" s="169"/>
      <c r="G51" s="169"/>
      <c r="H51" s="169"/>
      <c r="I51" s="169"/>
      <c r="J51" s="9"/>
      <c r="K51" s="609"/>
      <c r="L51" s="9"/>
      <c r="M51" s="9"/>
      <c r="N51" s="678"/>
      <c r="O51" s="678"/>
      <c r="P51" s="518"/>
      <c r="Q51" s="661"/>
      <c r="R51" s="169"/>
      <c r="S51" s="9"/>
      <c r="T51" s="9"/>
      <c r="U51" s="169"/>
      <c r="V51" s="169"/>
      <c r="W51" s="169"/>
      <c r="X51" s="169"/>
      <c r="Y51" s="518"/>
      <c r="Z51" s="185" t="s">
        <v>1513</v>
      </c>
      <c r="AA51" s="202"/>
      <c r="AB51" s="202"/>
      <c r="AC51" s="605"/>
      <c r="AD51" s="80"/>
      <c r="AE51" s="605"/>
      <c r="AF51" s="605"/>
      <c r="AG51" s="605"/>
      <c r="AH51" s="605"/>
      <c r="AI51" s="605"/>
      <c r="AJ51" s="848">
        <v>1180</v>
      </c>
      <c r="AK51" s="848"/>
      <c r="AL51" s="605" t="s">
        <v>691</v>
      </c>
      <c r="AM51" s="605"/>
      <c r="AN51" s="605"/>
      <c r="AO51" s="43"/>
      <c r="AP51" s="81">
        <f>AJ51</f>
        <v>1180</v>
      </c>
      <c r="AQ51" s="77"/>
    </row>
    <row r="52" spans="1:43" ht="17.25" customHeight="1" x14ac:dyDescent="0.15">
      <c r="A52" s="12">
        <v>36</v>
      </c>
      <c r="B52" s="13">
        <v>6140</v>
      </c>
      <c r="C52" s="49" t="s">
        <v>1562</v>
      </c>
      <c r="D52" s="187"/>
      <c r="E52" s="20"/>
      <c r="F52" s="20"/>
      <c r="G52" s="20"/>
      <c r="H52" s="20"/>
      <c r="I52" s="20"/>
      <c r="J52" s="184"/>
      <c r="K52" s="713"/>
      <c r="L52" s="184"/>
      <c r="M52" s="184"/>
      <c r="N52" s="663"/>
      <c r="O52" s="663"/>
      <c r="P52" s="42"/>
      <c r="Q52" s="712"/>
      <c r="R52" s="20"/>
      <c r="S52" s="184"/>
      <c r="T52" s="184"/>
      <c r="U52" s="20"/>
      <c r="V52" s="20"/>
      <c r="W52" s="20"/>
      <c r="X52" s="20"/>
      <c r="Y52" s="42"/>
      <c r="Z52" s="185" t="s">
        <v>1514</v>
      </c>
      <c r="AA52" s="202"/>
      <c r="AB52" s="202"/>
      <c r="AC52" s="605"/>
      <c r="AD52" s="80"/>
      <c r="AE52" s="605"/>
      <c r="AF52" s="605"/>
      <c r="AG52" s="605"/>
      <c r="AH52" s="605"/>
      <c r="AI52" s="605"/>
      <c r="AJ52" s="841">
        <v>1780</v>
      </c>
      <c r="AK52" s="841"/>
      <c r="AL52" s="605" t="s">
        <v>691</v>
      </c>
      <c r="AM52" s="605"/>
      <c r="AN52" s="605"/>
      <c r="AO52" s="43"/>
      <c r="AP52" s="297">
        <f>AJ52</f>
        <v>1780</v>
      </c>
      <c r="AQ52" s="77"/>
    </row>
    <row r="53" spans="1:43" ht="17.25" customHeight="1" x14ac:dyDescent="0.15">
      <c r="A53" s="71">
        <v>36</v>
      </c>
      <c r="B53" s="13">
        <v>6150</v>
      </c>
      <c r="C53" s="241" t="s">
        <v>3128</v>
      </c>
      <c r="D53" s="25" t="s">
        <v>3127</v>
      </c>
      <c r="E53" s="20"/>
      <c r="F53" s="605"/>
      <c r="G53" s="605"/>
      <c r="H53" s="605"/>
      <c r="I53" s="20"/>
      <c r="J53" s="184"/>
      <c r="K53" s="20"/>
      <c r="L53" s="184"/>
      <c r="M53" s="184"/>
      <c r="N53" s="663"/>
      <c r="O53" s="184"/>
      <c r="P53" s="663"/>
      <c r="Q53" s="605"/>
      <c r="R53" s="186"/>
      <c r="S53" s="605"/>
      <c r="T53" s="186"/>
      <c r="U53" s="186"/>
      <c r="V53" s="32"/>
      <c r="W53" s="32"/>
      <c r="X53" s="566"/>
      <c r="Y53" s="566"/>
      <c r="Z53" s="566"/>
      <c r="AA53" s="566"/>
      <c r="AB53" s="566"/>
      <c r="AC53" s="566"/>
      <c r="AD53" s="566"/>
      <c r="AE53" s="186"/>
      <c r="AF53" s="186"/>
      <c r="AG53" s="186"/>
      <c r="AH53" s="186"/>
      <c r="AI53" s="572"/>
      <c r="AJ53" s="850">
        <v>250</v>
      </c>
      <c r="AK53" s="850"/>
      <c r="AL53" s="186" t="s">
        <v>691</v>
      </c>
      <c r="AM53" s="186"/>
      <c r="AN53" s="186"/>
      <c r="AO53" s="22"/>
      <c r="AP53" s="401">
        <f>AJ53</f>
        <v>250</v>
      </c>
      <c r="AQ53" s="400" t="s">
        <v>467</v>
      </c>
    </row>
    <row r="54" spans="1:43" ht="17.25" customHeight="1" x14ac:dyDescent="0.15">
      <c r="A54" s="12">
        <v>36</v>
      </c>
      <c r="B54" s="12">
        <v>6133</v>
      </c>
      <c r="C54" s="241" t="s">
        <v>813</v>
      </c>
      <c r="D54" s="16" t="s">
        <v>3129</v>
      </c>
      <c r="E54" s="17"/>
      <c r="F54" s="17"/>
      <c r="G54" s="17"/>
      <c r="H54" s="17"/>
      <c r="I54" s="17"/>
      <c r="J54" s="17"/>
      <c r="K54" s="17"/>
      <c r="L54" s="17"/>
      <c r="M54" s="17"/>
      <c r="N54" s="17"/>
      <c r="O54" s="17"/>
      <c r="P54" s="67"/>
      <c r="Q54" s="604" t="s">
        <v>2111</v>
      </c>
      <c r="R54" s="605"/>
      <c r="S54" s="605"/>
      <c r="T54" s="605"/>
      <c r="U54" s="605"/>
      <c r="V54" s="605"/>
      <c r="W54" s="605"/>
      <c r="X54" s="605"/>
      <c r="Y54" s="605"/>
      <c r="Z54" s="605"/>
      <c r="AA54" s="605"/>
      <c r="AB54" s="605"/>
      <c r="AC54" s="605"/>
      <c r="AD54" s="80"/>
      <c r="AE54" s="605"/>
      <c r="AF54" s="605"/>
      <c r="AG54" s="605"/>
      <c r="AH54" s="605"/>
      <c r="AI54" s="605"/>
      <c r="AJ54" s="848">
        <v>3</v>
      </c>
      <c r="AK54" s="848"/>
      <c r="AL54" s="605" t="s">
        <v>691</v>
      </c>
      <c r="AM54" s="605"/>
      <c r="AN54" s="605"/>
      <c r="AO54" s="43"/>
      <c r="AP54" s="81">
        <f t="shared" si="4"/>
        <v>3</v>
      </c>
      <c r="AQ54" s="400" t="s">
        <v>457</v>
      </c>
    </row>
    <row r="55" spans="1:43" ht="17.25" customHeight="1" x14ac:dyDescent="0.15">
      <c r="A55" s="71">
        <v>36</v>
      </c>
      <c r="B55" s="71">
        <v>6134</v>
      </c>
      <c r="C55" s="299" t="s">
        <v>814</v>
      </c>
      <c r="D55" s="23" t="s">
        <v>2112</v>
      </c>
      <c r="E55" s="169"/>
      <c r="F55" s="169"/>
      <c r="G55" s="169"/>
      <c r="H55" s="169"/>
      <c r="I55" s="169"/>
      <c r="J55" s="169"/>
      <c r="K55" s="169"/>
      <c r="L55" s="169"/>
      <c r="M55" s="169"/>
      <c r="N55" s="169"/>
      <c r="O55" s="169"/>
      <c r="P55" s="169"/>
      <c r="Q55" s="34" t="s">
        <v>2113</v>
      </c>
      <c r="R55" s="17"/>
      <c r="S55" s="17"/>
      <c r="T55" s="17"/>
      <c r="U55" s="17"/>
      <c r="V55" s="17"/>
      <c r="W55" s="17"/>
      <c r="X55" s="17"/>
      <c r="Y55" s="17"/>
      <c r="Z55" s="17"/>
      <c r="AA55" s="17"/>
      <c r="AB55" s="17"/>
      <c r="AC55" s="17"/>
      <c r="AD55" s="151"/>
      <c r="AE55" s="17"/>
      <c r="AF55" s="17"/>
      <c r="AG55" s="17"/>
      <c r="AH55" s="17"/>
      <c r="AI55" s="17"/>
      <c r="AJ55" s="951">
        <v>4</v>
      </c>
      <c r="AK55" s="951"/>
      <c r="AL55" s="17" t="s">
        <v>691</v>
      </c>
      <c r="AM55" s="17"/>
      <c r="AN55" s="17"/>
      <c r="AO55" s="67"/>
      <c r="AP55" s="300">
        <f t="shared" si="4"/>
        <v>4</v>
      </c>
      <c r="AQ55" s="77"/>
    </row>
    <row r="56" spans="1:43" ht="17.25" customHeight="1" x14ac:dyDescent="0.15">
      <c r="A56" s="12">
        <v>36</v>
      </c>
      <c r="B56" s="12">
        <v>6361</v>
      </c>
      <c r="C56" s="49" t="s">
        <v>1563</v>
      </c>
      <c r="D56" s="185" t="s">
        <v>3130</v>
      </c>
      <c r="E56" s="605"/>
      <c r="F56" s="605"/>
      <c r="G56" s="605"/>
      <c r="H56" s="605"/>
      <c r="I56" s="605"/>
      <c r="J56" s="605"/>
      <c r="K56" s="605"/>
      <c r="L56" s="605"/>
      <c r="M56" s="605"/>
      <c r="N56" s="605"/>
      <c r="O56" s="605"/>
      <c r="P56" s="605"/>
      <c r="Q56" s="605"/>
      <c r="R56" s="605"/>
      <c r="S56" s="605"/>
      <c r="T56" s="605"/>
      <c r="U56" s="605"/>
      <c r="V56" s="605"/>
      <c r="W56" s="605"/>
      <c r="X56" s="605"/>
      <c r="Y56" s="605"/>
      <c r="Z56" s="605"/>
      <c r="AA56" s="605"/>
      <c r="AB56" s="605"/>
      <c r="AC56" s="605"/>
      <c r="AD56" s="80"/>
      <c r="AE56" s="605"/>
      <c r="AF56" s="605"/>
      <c r="AG56" s="605"/>
      <c r="AH56" s="605"/>
      <c r="AI56" s="605"/>
      <c r="AJ56" s="848">
        <v>40</v>
      </c>
      <c r="AK56" s="848"/>
      <c r="AL56" s="605" t="s">
        <v>691</v>
      </c>
      <c r="AM56" s="605"/>
      <c r="AN56" s="605"/>
      <c r="AO56" s="43"/>
      <c r="AP56" s="340">
        <f>AJ56</f>
        <v>40</v>
      </c>
      <c r="AQ56" s="400" t="s">
        <v>743</v>
      </c>
    </row>
    <row r="57" spans="1:43" ht="17.25" customHeight="1" x14ac:dyDescent="0.15">
      <c r="A57" s="71">
        <v>36</v>
      </c>
      <c r="B57" s="13">
        <v>6166</v>
      </c>
      <c r="C57" s="241" t="s">
        <v>3370</v>
      </c>
      <c r="D57" s="95" t="s">
        <v>3361</v>
      </c>
      <c r="E57" s="668"/>
      <c r="F57" s="668"/>
      <c r="G57" s="668"/>
      <c r="H57" s="668"/>
      <c r="I57" s="668"/>
      <c r="J57" s="668"/>
      <c r="K57" s="668"/>
      <c r="L57" s="668"/>
      <c r="M57" s="668"/>
      <c r="N57" s="668"/>
      <c r="O57" s="668"/>
      <c r="P57" s="669"/>
      <c r="Q57" s="185" t="s">
        <v>3359</v>
      </c>
      <c r="R57" s="186"/>
      <c r="S57" s="605"/>
      <c r="T57" s="186"/>
      <c r="U57" s="186"/>
      <c r="V57" s="32"/>
      <c r="W57" s="32"/>
      <c r="X57" s="566"/>
      <c r="Y57" s="566"/>
      <c r="Z57" s="566"/>
      <c r="AA57" s="566"/>
      <c r="AB57" s="566"/>
      <c r="AC57" s="566"/>
      <c r="AD57" s="566"/>
      <c r="AE57" s="186"/>
      <c r="AF57" s="186"/>
      <c r="AG57" s="186"/>
      <c r="AH57" s="186"/>
      <c r="AI57" s="572"/>
      <c r="AJ57" s="850">
        <v>10</v>
      </c>
      <c r="AK57" s="850"/>
      <c r="AL57" s="186" t="s">
        <v>691</v>
      </c>
      <c r="AM57" s="186"/>
      <c r="AN57" s="186"/>
      <c r="AO57" s="22"/>
      <c r="AP57" s="401">
        <f t="shared" ref="AP57:AP58" si="6">AJ57</f>
        <v>10</v>
      </c>
      <c r="AQ57" s="18"/>
    </row>
    <row r="58" spans="1:43" ht="17.25" customHeight="1" x14ac:dyDescent="0.15">
      <c r="A58" s="71">
        <v>36</v>
      </c>
      <c r="B58" s="13">
        <v>6167</v>
      </c>
      <c r="C58" s="241" t="s">
        <v>3371</v>
      </c>
      <c r="D58" s="670"/>
      <c r="E58" s="671"/>
      <c r="F58" s="671"/>
      <c r="G58" s="671"/>
      <c r="H58" s="671"/>
      <c r="I58" s="671"/>
      <c r="J58" s="671"/>
      <c r="K58" s="671"/>
      <c r="L58" s="671"/>
      <c r="M58" s="671"/>
      <c r="N58" s="671"/>
      <c r="O58" s="671"/>
      <c r="P58" s="672"/>
      <c r="Q58" s="185" t="s">
        <v>3360</v>
      </c>
      <c r="R58" s="186"/>
      <c r="S58" s="605"/>
      <c r="T58" s="186"/>
      <c r="U58" s="186"/>
      <c r="V58" s="32"/>
      <c r="W58" s="32"/>
      <c r="X58" s="566"/>
      <c r="Y58" s="566"/>
      <c r="Z58" s="566"/>
      <c r="AA58" s="566"/>
      <c r="AB58" s="566"/>
      <c r="AC58" s="566"/>
      <c r="AD58" s="566"/>
      <c r="AE58" s="186"/>
      <c r="AF58" s="186"/>
      <c r="AG58" s="186"/>
      <c r="AH58" s="186"/>
      <c r="AI58" s="572"/>
      <c r="AJ58" s="850">
        <v>5</v>
      </c>
      <c r="AK58" s="850"/>
      <c r="AL58" s="186" t="s">
        <v>691</v>
      </c>
      <c r="AM58" s="186"/>
      <c r="AN58" s="186"/>
      <c r="AO58" s="22"/>
      <c r="AP58" s="401">
        <f t="shared" si="6"/>
        <v>5</v>
      </c>
      <c r="AQ58" s="18"/>
    </row>
    <row r="59" spans="1:43" ht="17.25" customHeight="1" x14ac:dyDescent="0.15">
      <c r="A59" s="71">
        <v>36</v>
      </c>
      <c r="B59" s="13">
        <v>9010</v>
      </c>
      <c r="C59" s="241" t="s">
        <v>2876</v>
      </c>
      <c r="D59" s="185" t="s">
        <v>3131</v>
      </c>
      <c r="E59" s="397"/>
      <c r="F59" s="397"/>
      <c r="G59" s="397"/>
      <c r="H59" s="397"/>
      <c r="I59" s="397"/>
      <c r="J59" s="397"/>
      <c r="K59" s="397"/>
      <c r="L59" s="397"/>
      <c r="M59" s="397"/>
      <c r="N59" s="397"/>
      <c r="O59" s="184"/>
      <c r="P59" s="663"/>
      <c r="Q59" s="605"/>
      <c r="R59" s="186"/>
      <c r="S59" s="605"/>
      <c r="T59" s="186"/>
      <c r="U59" s="186"/>
      <c r="V59" s="32"/>
      <c r="W59" s="32"/>
      <c r="X59" s="566"/>
      <c r="Y59" s="566"/>
      <c r="Z59" s="566"/>
      <c r="AA59" s="566"/>
      <c r="AB59" s="566"/>
      <c r="AC59" s="566"/>
      <c r="AD59" s="566"/>
      <c r="AE59" s="186"/>
      <c r="AF59" s="186"/>
      <c r="AG59" s="186"/>
      <c r="AH59" s="186"/>
      <c r="AI59" s="572"/>
      <c r="AJ59" s="850">
        <v>240</v>
      </c>
      <c r="AK59" s="850"/>
      <c r="AL59" s="186" t="s">
        <v>691</v>
      </c>
      <c r="AM59" s="186"/>
      <c r="AN59" s="186"/>
      <c r="AO59" s="22"/>
      <c r="AP59" s="401">
        <f>AJ59</f>
        <v>240</v>
      </c>
      <c r="AQ59" s="92" t="s">
        <v>466</v>
      </c>
    </row>
    <row r="60" spans="1:43" ht="17.25" customHeight="1" x14ac:dyDescent="0.15">
      <c r="A60" s="71">
        <v>36</v>
      </c>
      <c r="B60" s="13">
        <v>6237</v>
      </c>
      <c r="C60" s="241" t="s">
        <v>2114</v>
      </c>
      <c r="D60" s="16" t="s">
        <v>3132</v>
      </c>
      <c r="E60" s="1"/>
      <c r="F60" s="74"/>
      <c r="G60" s="74"/>
      <c r="H60" s="74"/>
      <c r="I60" s="74"/>
      <c r="J60" s="74"/>
      <c r="K60" s="74"/>
      <c r="L60" s="74"/>
      <c r="M60" s="74"/>
      <c r="N60" s="74"/>
      <c r="O60" s="74"/>
      <c r="P60" s="15"/>
      <c r="Q60" s="185" t="s">
        <v>2893</v>
      </c>
      <c r="R60" s="186"/>
      <c r="S60" s="605"/>
      <c r="T60" s="186"/>
      <c r="U60" s="186"/>
      <c r="V60" s="32"/>
      <c r="W60" s="32"/>
      <c r="X60" s="566"/>
      <c r="Y60" s="566"/>
      <c r="Z60" s="566"/>
      <c r="AA60" s="566"/>
      <c r="AB60" s="566"/>
      <c r="AC60" s="566"/>
      <c r="AD60" s="566"/>
      <c r="AE60" s="186"/>
      <c r="AF60" s="186"/>
      <c r="AG60" s="186"/>
      <c r="AH60" s="186"/>
      <c r="AI60" s="572"/>
      <c r="AJ60" s="850">
        <v>100</v>
      </c>
      <c r="AK60" s="850"/>
      <c r="AL60" s="186" t="s">
        <v>691</v>
      </c>
      <c r="AM60" s="186"/>
      <c r="AN60" s="186"/>
      <c r="AO60" s="22"/>
      <c r="AP60" s="401">
        <f>AJ60</f>
        <v>100</v>
      </c>
      <c r="AQ60" s="400" t="s">
        <v>743</v>
      </c>
    </row>
    <row r="61" spans="1:43" ht="17.25" customHeight="1" x14ac:dyDescent="0.15">
      <c r="A61" s="71">
        <v>36</v>
      </c>
      <c r="B61" s="13">
        <v>6238</v>
      </c>
      <c r="C61" s="241" t="s">
        <v>2115</v>
      </c>
      <c r="D61" s="25"/>
      <c r="E61" s="20"/>
      <c r="F61" s="397"/>
      <c r="G61" s="397"/>
      <c r="H61" s="397"/>
      <c r="I61" s="397"/>
      <c r="J61" s="397"/>
      <c r="K61" s="397"/>
      <c r="L61" s="397"/>
      <c r="M61" s="397"/>
      <c r="N61" s="397"/>
      <c r="O61" s="397"/>
      <c r="P61" s="21"/>
      <c r="Q61" s="183" t="s">
        <v>2895</v>
      </c>
      <c r="R61" s="186"/>
      <c r="S61" s="605"/>
      <c r="T61" s="186"/>
      <c r="U61" s="186"/>
      <c r="V61" s="32"/>
      <c r="W61" s="32"/>
      <c r="X61" s="566"/>
      <c r="Y61" s="566"/>
      <c r="Z61" s="566"/>
      <c r="AA61" s="566"/>
      <c r="AB61" s="566"/>
      <c r="AC61" s="566"/>
      <c r="AD61" s="566"/>
      <c r="AE61" s="186"/>
      <c r="AF61" s="186"/>
      <c r="AG61" s="186"/>
      <c r="AH61" s="186"/>
      <c r="AI61" s="572"/>
      <c r="AJ61" s="850">
        <v>10</v>
      </c>
      <c r="AK61" s="850"/>
      <c r="AL61" s="186" t="s">
        <v>691</v>
      </c>
      <c r="AM61" s="186"/>
      <c r="AN61" s="186"/>
      <c r="AO61" s="22"/>
      <c r="AP61" s="401">
        <f>AJ61</f>
        <v>10</v>
      </c>
      <c r="AQ61" s="77"/>
    </row>
    <row r="62" spans="1:43" ht="17.25" customHeight="1" x14ac:dyDescent="0.15">
      <c r="A62" s="12">
        <v>36</v>
      </c>
      <c r="B62" s="132">
        <v>6099</v>
      </c>
      <c r="C62" s="337" t="s">
        <v>1495</v>
      </c>
      <c r="D62" s="16" t="s">
        <v>3133</v>
      </c>
      <c r="E62" s="1"/>
      <c r="F62" s="1"/>
      <c r="G62" s="1"/>
      <c r="H62" s="1"/>
      <c r="I62" s="1"/>
      <c r="J62" s="1"/>
      <c r="K62" s="1"/>
      <c r="L62" s="1"/>
      <c r="M62" s="1"/>
      <c r="N62" s="1"/>
      <c r="O62" s="99"/>
      <c r="P62" s="15"/>
      <c r="Q62" s="183" t="s">
        <v>2116</v>
      </c>
      <c r="R62" s="605"/>
      <c r="S62" s="605"/>
      <c r="T62" s="605"/>
      <c r="U62" s="605"/>
      <c r="V62" s="605"/>
      <c r="W62" s="605"/>
      <c r="X62" s="605"/>
      <c r="Y62" s="605"/>
      <c r="Z62" s="605"/>
      <c r="AA62" s="605"/>
      <c r="AB62" s="605"/>
      <c r="AC62" s="605"/>
      <c r="AD62" s="80"/>
      <c r="AE62" s="605"/>
      <c r="AF62" s="605"/>
      <c r="AG62" s="605"/>
      <c r="AH62" s="605"/>
      <c r="AI62" s="605"/>
      <c r="AJ62" s="855">
        <v>22</v>
      </c>
      <c r="AK62" s="855"/>
      <c r="AL62" s="20" t="s">
        <v>691</v>
      </c>
      <c r="AM62" s="20"/>
      <c r="AN62" s="20"/>
      <c r="AO62" s="42"/>
      <c r="AP62" s="81">
        <f t="shared" ref="AP62:AP64" si="7">AJ62</f>
        <v>22</v>
      </c>
      <c r="AQ62" s="400" t="s">
        <v>457</v>
      </c>
    </row>
    <row r="63" spans="1:43" ht="17.25" customHeight="1" x14ac:dyDescent="0.15">
      <c r="A63" s="12">
        <v>36</v>
      </c>
      <c r="B63" s="132">
        <v>6100</v>
      </c>
      <c r="C63" s="49" t="s">
        <v>815</v>
      </c>
      <c r="D63" s="23"/>
      <c r="E63" s="9"/>
      <c r="F63" s="9"/>
      <c r="G63" s="9"/>
      <c r="H63" s="9"/>
      <c r="I63" s="9"/>
      <c r="J63" s="9"/>
      <c r="K63" s="9"/>
      <c r="L63" s="9"/>
      <c r="M63" s="9"/>
      <c r="N63" s="9"/>
      <c r="O63" s="10"/>
      <c r="P63" s="19"/>
      <c r="Q63" s="185" t="s">
        <v>2117</v>
      </c>
      <c r="R63" s="605"/>
      <c r="S63" s="605"/>
      <c r="T63" s="186"/>
      <c r="U63" s="186"/>
      <c r="V63" s="32"/>
      <c r="W63" s="605"/>
      <c r="X63" s="605"/>
      <c r="Y63" s="605"/>
      <c r="Z63" s="605"/>
      <c r="AA63" s="605"/>
      <c r="AB63" s="605"/>
      <c r="AC63" s="572"/>
      <c r="AD63" s="186"/>
      <c r="AE63" s="605"/>
      <c r="AF63" s="605"/>
      <c r="AG63" s="80"/>
      <c r="AH63" s="605"/>
      <c r="AI63" s="605"/>
      <c r="AJ63" s="855">
        <v>18</v>
      </c>
      <c r="AK63" s="855"/>
      <c r="AL63" s="605" t="s">
        <v>691</v>
      </c>
      <c r="AM63" s="605"/>
      <c r="AN63" s="605"/>
      <c r="AO63" s="43"/>
      <c r="AP63" s="81">
        <f t="shared" si="7"/>
        <v>18</v>
      </c>
      <c r="AQ63" s="18"/>
    </row>
    <row r="64" spans="1:43" ht="17.25" customHeight="1" x14ac:dyDescent="0.15">
      <c r="A64" s="12">
        <v>36</v>
      </c>
      <c r="B64" s="132">
        <v>6103</v>
      </c>
      <c r="C64" s="49" t="s">
        <v>816</v>
      </c>
      <c r="D64" s="183"/>
      <c r="E64" s="184"/>
      <c r="F64" s="184"/>
      <c r="G64" s="184"/>
      <c r="H64" s="184"/>
      <c r="I64" s="184"/>
      <c r="J64" s="184"/>
      <c r="K64" s="184"/>
      <c r="L64" s="184"/>
      <c r="M64" s="184"/>
      <c r="N64" s="184"/>
      <c r="O64" s="45"/>
      <c r="P64" s="21"/>
      <c r="Q64" s="185" t="s">
        <v>2118</v>
      </c>
      <c r="R64" s="605"/>
      <c r="S64" s="605"/>
      <c r="T64" s="186"/>
      <c r="U64" s="186"/>
      <c r="V64" s="32"/>
      <c r="W64" s="605"/>
      <c r="X64" s="605"/>
      <c r="Y64" s="605"/>
      <c r="Z64" s="605"/>
      <c r="AA64" s="605"/>
      <c r="AB64" s="605"/>
      <c r="AC64" s="572"/>
      <c r="AD64" s="186"/>
      <c r="AE64" s="605"/>
      <c r="AF64" s="605"/>
      <c r="AG64" s="80"/>
      <c r="AH64" s="605"/>
      <c r="AI64" s="605"/>
      <c r="AJ64" s="855">
        <v>6</v>
      </c>
      <c r="AK64" s="855"/>
      <c r="AL64" s="605" t="s">
        <v>691</v>
      </c>
      <c r="AM64" s="605"/>
      <c r="AN64" s="605"/>
      <c r="AO64" s="43"/>
      <c r="AP64" s="81">
        <f t="shared" si="7"/>
        <v>6</v>
      </c>
      <c r="AQ64" s="29"/>
    </row>
    <row r="66" spans="1:43" ht="17.25" customHeight="1" x14ac:dyDescent="0.15">
      <c r="A66" s="2" t="s">
        <v>202</v>
      </c>
      <c r="B66" s="209"/>
      <c r="C66" s="82" t="s">
        <v>203</v>
      </c>
      <c r="D66" s="210"/>
      <c r="E66" s="607"/>
      <c r="F66" s="607"/>
      <c r="G66" s="607"/>
      <c r="H66" s="607"/>
      <c r="I66" s="607"/>
      <c r="J66" s="607"/>
      <c r="K66" s="607"/>
      <c r="L66" s="607"/>
      <c r="M66" s="607"/>
      <c r="N66" s="607"/>
      <c r="O66" s="607"/>
      <c r="P66" s="607"/>
      <c r="Q66" s="607"/>
      <c r="R66" s="607"/>
      <c r="S66" s="154"/>
      <c r="T66" s="154"/>
      <c r="U66" s="217" t="s">
        <v>204</v>
      </c>
      <c r="V66" s="217"/>
      <c r="W66" s="607"/>
      <c r="X66" s="607"/>
      <c r="Y66" s="607"/>
      <c r="Z66" s="607"/>
      <c r="AA66" s="607"/>
      <c r="AB66" s="607"/>
      <c r="AC66" s="607"/>
      <c r="AD66" s="607"/>
      <c r="AE66" s="607"/>
      <c r="AF66" s="607"/>
      <c r="AG66" s="607"/>
      <c r="AH66" s="607"/>
      <c r="AI66" s="607"/>
      <c r="AJ66" s="607"/>
      <c r="AK66" s="607"/>
      <c r="AL66" s="607"/>
      <c r="AM66" s="607"/>
      <c r="AN66" s="607"/>
      <c r="AO66" s="608"/>
      <c r="AP66" s="5" t="s">
        <v>251</v>
      </c>
      <c r="AQ66" s="5" t="s">
        <v>252</v>
      </c>
    </row>
    <row r="67" spans="1:43" ht="17.25" customHeight="1" x14ac:dyDescent="0.15">
      <c r="A67" s="5" t="s">
        <v>205</v>
      </c>
      <c r="B67" s="82" t="s">
        <v>206</v>
      </c>
      <c r="C67" s="610"/>
      <c r="D67" s="661"/>
      <c r="E67" s="609"/>
      <c r="F67" s="609"/>
      <c r="G67" s="609"/>
      <c r="H67" s="609"/>
      <c r="I67" s="609"/>
      <c r="J67" s="609"/>
      <c r="K67" s="609"/>
      <c r="L67" s="609"/>
      <c r="M67" s="609"/>
      <c r="N67" s="609"/>
      <c r="O67" s="609"/>
      <c r="P67" s="609"/>
      <c r="Q67" s="609"/>
      <c r="R67" s="609"/>
      <c r="S67" s="609"/>
      <c r="T67" s="609"/>
      <c r="U67" s="609"/>
      <c r="V67" s="609"/>
      <c r="W67" s="609"/>
      <c r="X67" s="609"/>
      <c r="Y67" s="609"/>
      <c r="Z67" s="609"/>
      <c r="AA67" s="609"/>
      <c r="AB67" s="609"/>
      <c r="AC67" s="609"/>
      <c r="AD67" s="609"/>
      <c r="AE67" s="609"/>
      <c r="AF67" s="609"/>
      <c r="AG67" s="609"/>
      <c r="AH67" s="609"/>
      <c r="AI67" s="609"/>
      <c r="AJ67" s="609"/>
      <c r="AK67" s="609"/>
      <c r="AL67" s="609"/>
      <c r="AM67" s="609"/>
      <c r="AN67" s="609"/>
      <c r="AO67" s="610"/>
      <c r="AP67" s="168" t="s">
        <v>390</v>
      </c>
      <c r="AQ67" s="168" t="s">
        <v>391</v>
      </c>
    </row>
    <row r="68" spans="1:43" ht="17.25" customHeight="1" x14ac:dyDescent="0.15">
      <c r="A68" s="12">
        <v>36</v>
      </c>
      <c r="B68" s="12">
        <v>6132</v>
      </c>
      <c r="C68" s="753" t="s">
        <v>4570</v>
      </c>
      <c r="D68" s="833" t="s">
        <v>4159</v>
      </c>
      <c r="E68" s="834"/>
      <c r="F68" s="834"/>
      <c r="G68" s="834"/>
      <c r="H68" s="834"/>
      <c r="I68" s="834"/>
      <c r="J68" s="834"/>
      <c r="K68" s="835"/>
      <c r="L68" s="741" t="s">
        <v>4549</v>
      </c>
      <c r="M68" s="741"/>
      <c r="N68" s="741"/>
      <c r="O68" s="741"/>
      <c r="P68" s="741"/>
      <c r="Q68" s="741"/>
      <c r="R68" s="741"/>
      <c r="S68" s="741"/>
      <c r="T68" s="746"/>
      <c r="U68" s="741"/>
      <c r="V68" s="741"/>
      <c r="W68" s="733"/>
      <c r="X68" s="733"/>
      <c r="Y68" s="733"/>
      <c r="Z68" s="733"/>
      <c r="AA68" s="733"/>
      <c r="AB68" s="733"/>
      <c r="AC68" s="727"/>
      <c r="AD68" s="186"/>
      <c r="AE68" s="733"/>
      <c r="AF68" s="733"/>
      <c r="AG68" s="80"/>
      <c r="AH68" s="733"/>
      <c r="AI68" s="733"/>
      <c r="AJ68" s="32" t="s">
        <v>328</v>
      </c>
      <c r="AK68" s="741" t="s">
        <v>4615</v>
      </c>
      <c r="AL68" s="741"/>
      <c r="AM68" s="741"/>
      <c r="AN68" s="186" t="s">
        <v>811</v>
      </c>
      <c r="AO68" s="43"/>
      <c r="AP68" s="399"/>
      <c r="AQ68" s="400" t="s">
        <v>743</v>
      </c>
    </row>
    <row r="69" spans="1:43" ht="17.25" customHeight="1" x14ac:dyDescent="0.15">
      <c r="A69" s="760">
        <v>36</v>
      </c>
      <c r="B69" s="760">
        <v>6183</v>
      </c>
      <c r="C69" s="797" t="s">
        <v>4532</v>
      </c>
      <c r="D69" s="836"/>
      <c r="E69" s="837"/>
      <c r="F69" s="837"/>
      <c r="G69" s="837"/>
      <c r="H69" s="837"/>
      <c r="I69" s="837"/>
      <c r="J69" s="837"/>
      <c r="K69" s="838"/>
      <c r="L69" s="763" t="s">
        <v>4516</v>
      </c>
      <c r="M69" s="763"/>
      <c r="N69" s="763"/>
      <c r="O69" s="763"/>
      <c r="P69" s="763"/>
      <c r="Q69" s="763"/>
      <c r="R69" s="763"/>
      <c r="S69" s="763"/>
      <c r="T69" s="764"/>
      <c r="U69" s="763"/>
      <c r="V69" s="763"/>
      <c r="W69" s="763"/>
      <c r="X69" s="763"/>
      <c r="Y69" s="763"/>
      <c r="Z69" s="763"/>
      <c r="AA69" s="763"/>
      <c r="AB69" s="763"/>
      <c r="AC69" s="766"/>
      <c r="AD69" s="765"/>
      <c r="AE69" s="763"/>
      <c r="AF69" s="763"/>
      <c r="AG69" s="798"/>
      <c r="AH69" s="763"/>
      <c r="AI69" s="763"/>
      <c r="AJ69" s="764" t="s">
        <v>328</v>
      </c>
      <c r="AK69" s="763" t="s">
        <v>4616</v>
      </c>
      <c r="AL69" s="763"/>
      <c r="AM69" s="763"/>
      <c r="AN69" s="765" t="s">
        <v>811</v>
      </c>
      <c r="AO69" s="799"/>
      <c r="AP69" s="748"/>
      <c r="AQ69" s="743"/>
    </row>
    <row r="70" spans="1:43" ht="17.25" customHeight="1" x14ac:dyDescent="0.15">
      <c r="A70" s="12">
        <v>36</v>
      </c>
      <c r="B70" s="132">
        <v>6131</v>
      </c>
      <c r="C70" s="753" t="s">
        <v>4571</v>
      </c>
      <c r="D70" s="836"/>
      <c r="E70" s="837"/>
      <c r="F70" s="837"/>
      <c r="G70" s="837"/>
      <c r="H70" s="837"/>
      <c r="I70" s="837"/>
      <c r="J70" s="837"/>
      <c r="K70" s="838"/>
      <c r="L70" s="741" t="s">
        <v>4551</v>
      </c>
      <c r="M70" s="741"/>
      <c r="N70" s="741"/>
      <c r="O70" s="741"/>
      <c r="P70" s="741"/>
      <c r="Q70" s="741"/>
      <c r="R70" s="741"/>
      <c r="S70" s="741"/>
      <c r="T70" s="746"/>
      <c r="U70" s="741"/>
      <c r="V70" s="741"/>
      <c r="W70" s="733"/>
      <c r="X70" s="733"/>
      <c r="Y70" s="733"/>
      <c r="Z70" s="733"/>
      <c r="AA70" s="733"/>
      <c r="AB70" s="733"/>
      <c r="AC70" s="727"/>
      <c r="AD70" s="186"/>
      <c r="AE70" s="733"/>
      <c r="AF70" s="733"/>
      <c r="AG70" s="80"/>
      <c r="AH70" s="733"/>
      <c r="AI70" s="733"/>
      <c r="AJ70" s="32" t="s">
        <v>328</v>
      </c>
      <c r="AK70" s="741" t="s">
        <v>4617</v>
      </c>
      <c r="AL70" s="741"/>
      <c r="AM70" s="741"/>
      <c r="AN70" s="186" t="s">
        <v>811</v>
      </c>
      <c r="AO70" s="43"/>
      <c r="AP70" s="399"/>
      <c r="AQ70" s="18"/>
    </row>
    <row r="71" spans="1:43" ht="17.25" customHeight="1" x14ac:dyDescent="0.15">
      <c r="A71" s="760">
        <v>36</v>
      </c>
      <c r="B71" s="800">
        <v>6184</v>
      </c>
      <c r="C71" s="797" t="s">
        <v>4533</v>
      </c>
      <c r="D71" s="750"/>
      <c r="E71" s="751"/>
      <c r="F71" s="751"/>
      <c r="G71" s="751"/>
      <c r="H71" s="751"/>
      <c r="I71" s="751"/>
      <c r="J71" s="751"/>
      <c r="K71" s="752"/>
      <c r="L71" s="763" t="s">
        <v>4517</v>
      </c>
      <c r="M71" s="763"/>
      <c r="N71" s="763"/>
      <c r="O71" s="763"/>
      <c r="P71" s="763"/>
      <c r="Q71" s="763"/>
      <c r="R71" s="763"/>
      <c r="S71" s="763"/>
      <c r="T71" s="764"/>
      <c r="U71" s="763"/>
      <c r="V71" s="763"/>
      <c r="W71" s="763"/>
      <c r="X71" s="763"/>
      <c r="Y71" s="763"/>
      <c r="Z71" s="763"/>
      <c r="AA71" s="763"/>
      <c r="AB71" s="763"/>
      <c r="AC71" s="766"/>
      <c r="AD71" s="765"/>
      <c r="AE71" s="763"/>
      <c r="AF71" s="763"/>
      <c r="AG71" s="798"/>
      <c r="AH71" s="763"/>
      <c r="AI71" s="763"/>
      <c r="AJ71" s="764" t="s">
        <v>328</v>
      </c>
      <c r="AK71" s="763" t="s">
        <v>4618</v>
      </c>
      <c r="AL71" s="763"/>
      <c r="AM71" s="763"/>
      <c r="AN71" s="765" t="s">
        <v>811</v>
      </c>
      <c r="AO71" s="799"/>
      <c r="AP71" s="748"/>
      <c r="AQ71" s="743"/>
    </row>
    <row r="72" spans="1:43" ht="17.25" customHeight="1" x14ac:dyDescent="0.15">
      <c r="A72" s="12">
        <v>36</v>
      </c>
      <c r="B72" s="132">
        <v>6128</v>
      </c>
      <c r="C72" s="267" t="s">
        <v>66</v>
      </c>
      <c r="D72" s="23"/>
      <c r="E72" s="9"/>
      <c r="F72" s="9"/>
      <c r="G72" s="9"/>
      <c r="H72" s="9"/>
      <c r="I72" s="9"/>
      <c r="J72" s="9"/>
      <c r="K72" s="19"/>
      <c r="L72" s="741" t="s">
        <v>4552</v>
      </c>
      <c r="M72" s="741"/>
      <c r="N72" s="741"/>
      <c r="O72" s="741"/>
      <c r="P72" s="741"/>
      <c r="Q72" s="741"/>
      <c r="R72" s="741"/>
      <c r="S72" s="741"/>
      <c r="T72" s="746"/>
      <c r="U72" s="741"/>
      <c r="V72" s="741"/>
      <c r="W72" s="733"/>
      <c r="X72" s="733"/>
      <c r="Y72" s="733"/>
      <c r="Z72" s="733"/>
      <c r="AA72" s="733"/>
      <c r="AB72" s="733"/>
      <c r="AC72" s="727"/>
      <c r="AD72" s="186"/>
      <c r="AE72" s="733"/>
      <c r="AF72" s="733"/>
      <c r="AG72" s="80"/>
      <c r="AH72" s="733"/>
      <c r="AI72" s="733"/>
      <c r="AJ72" s="32" t="s">
        <v>328</v>
      </c>
      <c r="AK72" s="741" t="s">
        <v>4619</v>
      </c>
      <c r="AL72" s="741"/>
      <c r="AM72" s="741"/>
      <c r="AN72" s="186" t="s">
        <v>811</v>
      </c>
      <c r="AO72" s="43"/>
      <c r="AP72" s="399"/>
      <c r="AQ72" s="18"/>
    </row>
    <row r="73" spans="1:43" ht="17.25" customHeight="1" x14ac:dyDescent="0.15">
      <c r="A73" s="12">
        <v>36</v>
      </c>
      <c r="B73" s="13">
        <v>6380</v>
      </c>
      <c r="C73" s="267" t="s">
        <v>2119</v>
      </c>
      <c r="D73" s="25"/>
      <c r="E73" s="20"/>
      <c r="F73" s="397"/>
      <c r="G73" s="397"/>
      <c r="H73" s="397"/>
      <c r="I73" s="397"/>
      <c r="J73" s="397"/>
      <c r="K73" s="493"/>
      <c r="L73" s="741" t="s">
        <v>4553</v>
      </c>
      <c r="M73" s="741"/>
      <c r="N73" s="741"/>
      <c r="O73" s="741"/>
      <c r="P73" s="741"/>
      <c r="Q73" s="741"/>
      <c r="R73" s="741"/>
      <c r="S73" s="741"/>
      <c r="T73" s="745"/>
      <c r="U73" s="741"/>
      <c r="V73" s="741"/>
      <c r="W73" s="32"/>
      <c r="X73" s="728"/>
      <c r="Y73" s="728"/>
      <c r="Z73" s="728"/>
      <c r="AA73" s="728"/>
      <c r="AB73" s="728"/>
      <c r="AC73" s="728"/>
      <c r="AD73" s="728"/>
      <c r="AE73" s="186"/>
      <c r="AF73" s="186"/>
      <c r="AG73" s="186"/>
      <c r="AH73" s="186"/>
      <c r="AI73" s="733"/>
      <c r="AJ73" s="32" t="s">
        <v>328</v>
      </c>
      <c r="AK73" s="741" t="s">
        <v>4620</v>
      </c>
      <c r="AL73" s="741"/>
      <c r="AM73" s="741"/>
      <c r="AN73" s="186" t="s">
        <v>811</v>
      </c>
      <c r="AO73" s="22"/>
      <c r="AP73" s="401"/>
      <c r="AQ73" s="291"/>
    </row>
    <row r="74" spans="1:43" ht="17.25" customHeight="1" x14ac:dyDescent="0.15">
      <c r="A74" s="609"/>
      <c r="B74" s="609"/>
      <c r="C74" s="609"/>
      <c r="D74" s="609"/>
      <c r="E74" s="609"/>
      <c r="F74" s="609"/>
      <c r="G74" s="609"/>
      <c r="H74" s="609"/>
      <c r="I74" s="609"/>
      <c r="J74" s="609"/>
      <c r="K74" s="609"/>
      <c r="L74" s="609"/>
      <c r="M74" s="609"/>
      <c r="N74" s="609"/>
      <c r="O74" s="609"/>
      <c r="P74" s="609"/>
      <c r="Q74" s="609"/>
      <c r="R74" s="609"/>
      <c r="S74" s="609"/>
      <c r="T74" s="609"/>
      <c r="U74" s="609"/>
      <c r="V74" s="609"/>
      <c r="W74" s="609"/>
      <c r="X74" s="609"/>
      <c r="Y74" s="609"/>
      <c r="Z74" s="609"/>
      <c r="AA74" s="609"/>
      <c r="AB74" s="609"/>
      <c r="AC74" s="609"/>
      <c r="AD74" s="375"/>
      <c r="AE74" s="609"/>
      <c r="AF74" s="609"/>
      <c r="AG74" s="609"/>
      <c r="AH74" s="609"/>
      <c r="AI74" s="609"/>
      <c r="AJ74" s="609"/>
      <c r="AK74" s="609"/>
      <c r="AL74" s="609"/>
      <c r="AM74" s="609"/>
      <c r="AN74" s="609"/>
      <c r="AO74" s="609"/>
      <c r="AP74" s="609"/>
      <c r="AQ74" s="609"/>
    </row>
    <row r="75" spans="1:43" ht="17.25" customHeight="1" x14ac:dyDescent="0.15">
      <c r="A75" s="609"/>
      <c r="B75" s="609"/>
      <c r="C75" s="609"/>
      <c r="D75" s="609"/>
      <c r="E75" s="609"/>
      <c r="F75" s="609"/>
      <c r="G75" s="609"/>
      <c r="H75" s="609"/>
      <c r="I75" s="609"/>
      <c r="J75" s="609"/>
      <c r="K75" s="609"/>
      <c r="L75" s="609"/>
      <c r="M75" s="609"/>
      <c r="N75" s="609"/>
      <c r="O75" s="609"/>
      <c r="P75" s="609"/>
      <c r="Q75" s="609"/>
      <c r="R75" s="609"/>
      <c r="S75" s="609"/>
      <c r="T75" s="609"/>
      <c r="U75" s="609"/>
      <c r="V75" s="609"/>
      <c r="W75" s="609"/>
      <c r="X75" s="609"/>
      <c r="Y75" s="609"/>
      <c r="Z75" s="609"/>
      <c r="AA75" s="609"/>
      <c r="AB75" s="609"/>
      <c r="AC75" s="609"/>
      <c r="AD75" s="375"/>
      <c r="AE75" s="609"/>
      <c r="AF75" s="609"/>
      <c r="AG75" s="609"/>
      <c r="AH75" s="609"/>
      <c r="AI75" s="609"/>
      <c r="AJ75" s="609"/>
      <c r="AK75" s="609"/>
      <c r="AL75" s="609"/>
      <c r="AM75" s="609"/>
      <c r="AN75" s="609"/>
      <c r="AO75" s="609"/>
      <c r="AP75" s="609"/>
      <c r="AQ75" s="609"/>
    </row>
    <row r="76" spans="1:43" ht="17.25" customHeight="1" x14ac:dyDescent="0.2">
      <c r="A76" s="609"/>
      <c r="B76" s="372" t="s">
        <v>780</v>
      </c>
      <c r="C76" s="609"/>
      <c r="D76" s="609"/>
      <c r="E76" s="609"/>
      <c r="F76" s="609"/>
      <c r="G76" s="609"/>
      <c r="H76" s="609"/>
      <c r="I76" s="609"/>
      <c r="J76" s="609"/>
      <c r="K76" s="609"/>
      <c r="L76" s="609"/>
      <c r="M76" s="609"/>
      <c r="N76" s="609"/>
      <c r="O76" s="609"/>
      <c r="P76" s="609"/>
      <c r="Q76" s="609"/>
      <c r="R76" s="609"/>
      <c r="S76" s="609"/>
      <c r="T76" s="609"/>
      <c r="U76" s="609"/>
      <c r="V76" s="609"/>
      <c r="W76" s="609"/>
      <c r="X76" s="609"/>
      <c r="Y76" s="609"/>
      <c r="Z76" s="609"/>
      <c r="AA76" s="609"/>
      <c r="AB76" s="609"/>
      <c r="AC76" s="609"/>
      <c r="AD76" s="375"/>
      <c r="AE76" s="609"/>
      <c r="AF76" s="609"/>
      <c r="AG76" s="609"/>
      <c r="AH76" s="609"/>
      <c r="AI76" s="609"/>
      <c r="AJ76" s="609"/>
      <c r="AK76" s="609"/>
      <c r="AL76" s="609"/>
      <c r="AM76" s="609"/>
      <c r="AN76" s="609"/>
      <c r="AO76" s="609"/>
      <c r="AP76" s="609"/>
      <c r="AQ76" s="609"/>
    </row>
    <row r="77" spans="1:43" ht="13.5" customHeight="1" x14ac:dyDescent="0.15">
      <c r="A77" s="609"/>
      <c r="B77" s="609"/>
      <c r="C77" s="609"/>
      <c r="D77" s="609"/>
      <c r="E77" s="609"/>
      <c r="F77" s="609"/>
      <c r="G77" s="609"/>
      <c r="H77" s="609"/>
      <c r="I77" s="609"/>
      <c r="J77" s="609"/>
      <c r="K77" s="609"/>
      <c r="L77" s="609"/>
      <c r="M77" s="609"/>
      <c r="N77" s="609"/>
      <c r="O77" s="609"/>
      <c r="P77" s="609"/>
      <c r="Q77" s="609"/>
      <c r="R77" s="609"/>
      <c r="S77" s="609"/>
      <c r="T77" s="609"/>
      <c r="U77" s="609"/>
      <c r="V77" s="609"/>
      <c r="W77" s="609"/>
      <c r="X77" s="609"/>
      <c r="Y77" s="609"/>
      <c r="Z77" s="609"/>
      <c r="AA77" s="609"/>
      <c r="AB77" s="609"/>
      <c r="AC77" s="609"/>
      <c r="AD77" s="375"/>
      <c r="AE77" s="609"/>
      <c r="AF77" s="609"/>
      <c r="AG77" s="609"/>
      <c r="AH77" s="609"/>
      <c r="AI77" s="609"/>
      <c r="AJ77" s="609"/>
      <c r="AK77" s="609"/>
      <c r="AL77" s="609"/>
      <c r="AM77" s="609"/>
      <c r="AN77" s="609"/>
      <c r="AO77" s="609"/>
      <c r="AP77" s="609"/>
      <c r="AQ77" s="609"/>
    </row>
    <row r="78" spans="1:43" ht="17.25" customHeight="1" x14ac:dyDescent="0.15">
      <c r="A78" s="2" t="s">
        <v>202</v>
      </c>
      <c r="B78" s="209"/>
      <c r="C78" s="82" t="s">
        <v>203</v>
      </c>
      <c r="D78" s="210"/>
      <c r="E78" s="607"/>
      <c r="F78" s="607"/>
      <c r="G78" s="607"/>
      <c r="H78" s="607"/>
      <c r="I78" s="607"/>
      <c r="J78" s="607"/>
      <c r="K78" s="607"/>
      <c r="L78" s="607"/>
      <c r="M78" s="607"/>
      <c r="N78" s="607"/>
      <c r="O78" s="607"/>
      <c r="P78" s="607"/>
      <c r="Q78" s="607"/>
      <c r="R78" s="607"/>
      <c r="S78" s="154"/>
      <c r="T78" s="154"/>
      <c r="U78" s="217" t="s">
        <v>204</v>
      </c>
      <c r="V78" s="217"/>
      <c r="W78" s="607"/>
      <c r="X78" s="607"/>
      <c r="Y78" s="607"/>
      <c r="Z78" s="607"/>
      <c r="AA78" s="607"/>
      <c r="AB78" s="607"/>
      <c r="AC78" s="607"/>
      <c r="AD78" s="155"/>
      <c r="AE78" s="607"/>
      <c r="AF78" s="607"/>
      <c r="AG78" s="607"/>
      <c r="AH78" s="607"/>
      <c r="AI78" s="607"/>
      <c r="AJ78" s="607"/>
      <c r="AK78" s="607"/>
      <c r="AL78" s="607"/>
      <c r="AM78" s="607"/>
      <c r="AN78" s="607"/>
      <c r="AO78" s="608"/>
      <c r="AP78" s="5" t="s">
        <v>2054</v>
      </c>
      <c r="AQ78" s="5" t="s">
        <v>2055</v>
      </c>
    </row>
    <row r="79" spans="1:43" ht="17.25" customHeight="1" x14ac:dyDescent="0.15">
      <c r="A79" s="6" t="s">
        <v>205</v>
      </c>
      <c r="B79" s="7" t="s">
        <v>206</v>
      </c>
      <c r="C79" s="714"/>
      <c r="D79" s="712"/>
      <c r="E79" s="713"/>
      <c r="F79" s="713"/>
      <c r="G79" s="713"/>
      <c r="H79" s="713"/>
      <c r="I79" s="713"/>
      <c r="J79" s="713"/>
      <c r="K79" s="713"/>
      <c r="L79" s="713"/>
      <c r="M79" s="713"/>
      <c r="N79" s="713"/>
      <c r="O79" s="713"/>
      <c r="P79" s="713"/>
      <c r="Q79" s="713"/>
      <c r="R79" s="713"/>
      <c r="S79" s="713"/>
      <c r="T79" s="713"/>
      <c r="U79" s="713"/>
      <c r="V79" s="713"/>
      <c r="W79" s="713"/>
      <c r="X79" s="713"/>
      <c r="Y79" s="713"/>
      <c r="Z79" s="713"/>
      <c r="AA79" s="713"/>
      <c r="AB79" s="713"/>
      <c r="AC79" s="713"/>
      <c r="AD79" s="156"/>
      <c r="AE79" s="713"/>
      <c r="AF79" s="713"/>
      <c r="AG79" s="713"/>
      <c r="AH79" s="713"/>
      <c r="AI79" s="713"/>
      <c r="AJ79" s="713"/>
      <c r="AK79" s="713"/>
      <c r="AL79" s="713"/>
      <c r="AM79" s="713"/>
      <c r="AN79" s="713"/>
      <c r="AO79" s="714"/>
      <c r="AP79" s="8" t="s">
        <v>390</v>
      </c>
      <c r="AQ79" s="8" t="s">
        <v>391</v>
      </c>
    </row>
    <row r="80" spans="1:43" ht="17.25" customHeight="1" x14ac:dyDescent="0.15">
      <c r="A80" s="12">
        <v>36</v>
      </c>
      <c r="B80" s="12">
        <v>9011</v>
      </c>
      <c r="C80" s="76" t="s">
        <v>2120</v>
      </c>
      <c r="D80" s="866" t="s">
        <v>695</v>
      </c>
      <c r="E80" s="867"/>
      <c r="F80" s="867"/>
      <c r="G80" s="867"/>
      <c r="H80" s="867"/>
      <c r="I80" s="867"/>
      <c r="J80" s="867"/>
      <c r="K80" s="867"/>
      <c r="L80" s="867"/>
      <c r="M80" s="867"/>
      <c r="N80" s="867"/>
      <c r="O80" s="867"/>
      <c r="P80" s="868"/>
      <c r="Q80" s="34" t="s">
        <v>696</v>
      </c>
      <c r="R80" s="17"/>
      <c r="S80" s="17"/>
      <c r="T80" s="17"/>
      <c r="U80" s="951">
        <f>U8</f>
        <v>546</v>
      </c>
      <c r="V80" s="951"/>
      <c r="W80" s="1" t="s">
        <v>391</v>
      </c>
      <c r="X80" s="17"/>
      <c r="Y80" s="67"/>
      <c r="Z80" s="579"/>
      <c r="AA80" s="580"/>
      <c r="AB80" s="580"/>
      <c r="AC80" s="580"/>
      <c r="AD80" s="151"/>
      <c r="AE80" s="17"/>
      <c r="AF80" s="17"/>
      <c r="AG80" s="17"/>
      <c r="AH80" s="17"/>
      <c r="AI80" s="17"/>
      <c r="AJ80" s="17"/>
      <c r="AK80" s="99"/>
      <c r="AL80" s="99"/>
      <c r="AM80" s="17"/>
      <c r="AN80" s="17"/>
      <c r="AO80" s="67"/>
      <c r="AP80" s="403">
        <f>ROUND(U80*$AI$82,0)</f>
        <v>382</v>
      </c>
      <c r="AQ80" s="149" t="s">
        <v>457</v>
      </c>
    </row>
    <row r="81" spans="1:43" ht="17.25" customHeight="1" x14ac:dyDescent="0.15">
      <c r="A81" s="12">
        <v>36</v>
      </c>
      <c r="B81" s="12">
        <v>9021</v>
      </c>
      <c r="C81" s="76" t="s">
        <v>682</v>
      </c>
      <c r="D81" s="869"/>
      <c r="E81" s="870"/>
      <c r="F81" s="870"/>
      <c r="G81" s="870"/>
      <c r="H81" s="870"/>
      <c r="I81" s="870"/>
      <c r="J81" s="870"/>
      <c r="K81" s="870"/>
      <c r="L81" s="870"/>
      <c r="M81" s="870"/>
      <c r="N81" s="870"/>
      <c r="O81" s="870"/>
      <c r="P81" s="871"/>
      <c r="Q81" s="34" t="s">
        <v>698</v>
      </c>
      <c r="R81" s="17"/>
      <c r="S81" s="17"/>
      <c r="T81" s="17"/>
      <c r="U81" s="951">
        <f>U9</f>
        <v>614</v>
      </c>
      <c r="V81" s="951"/>
      <c r="W81" s="1" t="s">
        <v>391</v>
      </c>
      <c r="X81" s="17"/>
      <c r="Y81" s="67"/>
      <c r="Z81" s="582"/>
      <c r="AA81" s="583"/>
      <c r="AB81" s="583"/>
      <c r="AC81" s="583"/>
      <c r="AD81" s="73" t="s">
        <v>2121</v>
      </c>
      <c r="AE81" s="73"/>
      <c r="AF81" s="73"/>
      <c r="AG81" s="73"/>
      <c r="AH81" s="73"/>
      <c r="AI81" s="73"/>
      <c r="AJ81" s="73"/>
      <c r="AK81" s="562"/>
      <c r="AL81" s="609"/>
      <c r="AM81" s="609"/>
      <c r="AN81" s="609"/>
      <c r="AO81" s="518"/>
      <c r="AP81" s="403">
        <f>ROUND(U81*$AI$82,0)</f>
        <v>430</v>
      </c>
      <c r="AQ81" s="77"/>
    </row>
    <row r="82" spans="1:43" ht="17.25" customHeight="1" x14ac:dyDescent="0.15">
      <c r="A82" s="12">
        <v>36</v>
      </c>
      <c r="B82" s="12">
        <v>9031</v>
      </c>
      <c r="C82" s="76" t="s">
        <v>683</v>
      </c>
      <c r="D82" s="869"/>
      <c r="E82" s="870"/>
      <c r="F82" s="870"/>
      <c r="G82" s="870"/>
      <c r="H82" s="870"/>
      <c r="I82" s="870"/>
      <c r="J82" s="870"/>
      <c r="K82" s="870"/>
      <c r="L82" s="870"/>
      <c r="M82" s="870"/>
      <c r="N82" s="870"/>
      <c r="O82" s="870"/>
      <c r="P82" s="871"/>
      <c r="Q82" s="34" t="s">
        <v>700</v>
      </c>
      <c r="R82" s="17"/>
      <c r="S82" s="17"/>
      <c r="T82" s="17"/>
      <c r="U82" s="951">
        <f>U10</f>
        <v>685</v>
      </c>
      <c r="V82" s="951"/>
      <c r="W82" s="1" t="s">
        <v>391</v>
      </c>
      <c r="X82" s="17"/>
      <c r="Y82" s="67"/>
      <c r="Z82" s="517"/>
      <c r="AA82" s="609"/>
      <c r="AB82" s="609"/>
      <c r="AC82" s="609"/>
      <c r="AD82" s="73"/>
      <c r="AE82" s="73"/>
      <c r="AF82" s="73"/>
      <c r="AG82" s="73"/>
      <c r="AH82" s="169" t="s">
        <v>2059</v>
      </c>
      <c r="AI82" s="1032">
        <v>0.7</v>
      </c>
      <c r="AJ82" s="1033"/>
      <c r="AK82" s="609"/>
      <c r="AL82" s="562"/>
      <c r="AM82" s="169"/>
      <c r="AN82" s="169"/>
      <c r="AO82" s="518"/>
      <c r="AP82" s="403">
        <f>ROUND(U82*$AI$82,0)</f>
        <v>480</v>
      </c>
      <c r="AQ82" s="77"/>
    </row>
    <row r="83" spans="1:43" ht="17.25" customHeight="1" x14ac:dyDescent="0.15">
      <c r="A83" s="12">
        <v>36</v>
      </c>
      <c r="B83" s="12">
        <v>9041</v>
      </c>
      <c r="C83" s="76" t="s">
        <v>684</v>
      </c>
      <c r="D83" s="869"/>
      <c r="E83" s="870"/>
      <c r="F83" s="870"/>
      <c r="G83" s="870"/>
      <c r="H83" s="870"/>
      <c r="I83" s="870"/>
      <c r="J83" s="870"/>
      <c r="K83" s="870"/>
      <c r="L83" s="870"/>
      <c r="M83" s="870"/>
      <c r="N83" s="870"/>
      <c r="O83" s="870"/>
      <c r="P83" s="871"/>
      <c r="Q83" s="34" t="s">
        <v>702</v>
      </c>
      <c r="R83" s="17"/>
      <c r="S83" s="17"/>
      <c r="T83" s="17"/>
      <c r="U83" s="951">
        <f>U11</f>
        <v>750</v>
      </c>
      <c r="V83" s="951"/>
      <c r="W83" s="1" t="s">
        <v>391</v>
      </c>
      <c r="X83" s="17"/>
      <c r="Y83" s="67"/>
      <c r="Z83" s="517"/>
      <c r="AA83" s="169"/>
      <c r="AB83" s="169"/>
      <c r="AC83" s="169"/>
      <c r="AD83" s="152"/>
      <c r="AE83" s="169"/>
      <c r="AF83" s="609"/>
      <c r="AG83" s="609"/>
      <c r="AH83" s="609"/>
      <c r="AI83" s="609"/>
      <c r="AJ83" s="9"/>
      <c r="AK83" s="609"/>
      <c r="AL83" s="600"/>
      <c r="AM83" s="169"/>
      <c r="AN83" s="169"/>
      <c r="AO83" s="518"/>
      <c r="AP83" s="403">
        <f>ROUND(U83*$AI$82,0)</f>
        <v>525</v>
      </c>
      <c r="AQ83" s="77"/>
    </row>
    <row r="84" spans="1:43" ht="17.25" customHeight="1" x14ac:dyDescent="0.15">
      <c r="A84" s="12">
        <v>36</v>
      </c>
      <c r="B84" s="12">
        <v>9051</v>
      </c>
      <c r="C84" s="76" t="s">
        <v>685</v>
      </c>
      <c r="D84" s="872"/>
      <c r="E84" s="873"/>
      <c r="F84" s="873"/>
      <c r="G84" s="873"/>
      <c r="H84" s="873"/>
      <c r="I84" s="873"/>
      <c r="J84" s="873"/>
      <c r="K84" s="873"/>
      <c r="L84" s="873"/>
      <c r="M84" s="873"/>
      <c r="N84" s="873"/>
      <c r="O84" s="873"/>
      <c r="P84" s="874"/>
      <c r="Q84" s="604" t="s">
        <v>703</v>
      </c>
      <c r="R84" s="605"/>
      <c r="S84" s="605"/>
      <c r="T84" s="605"/>
      <c r="U84" s="848">
        <f>U12</f>
        <v>820</v>
      </c>
      <c r="V84" s="848"/>
      <c r="W84" s="186" t="s">
        <v>391</v>
      </c>
      <c r="X84" s="605"/>
      <c r="Y84" s="43"/>
      <c r="Z84" s="35"/>
      <c r="AA84" s="20"/>
      <c r="AB84" s="20"/>
      <c r="AC84" s="20"/>
      <c r="AD84" s="153"/>
      <c r="AE84" s="20"/>
      <c r="AF84" s="20"/>
      <c r="AG84" s="20"/>
      <c r="AH84" s="20"/>
      <c r="AI84" s="20"/>
      <c r="AJ84" s="20"/>
      <c r="AK84" s="578"/>
      <c r="AL84" s="578"/>
      <c r="AM84" s="20"/>
      <c r="AN84" s="20"/>
      <c r="AO84" s="42"/>
      <c r="AP84" s="403">
        <f>ROUND(U84*$AI$82,0)</f>
        <v>574</v>
      </c>
      <c r="AQ84" s="150"/>
    </row>
    <row r="85" spans="1:43" ht="17.25" customHeight="1" x14ac:dyDescent="0.15">
      <c r="A85" s="609"/>
      <c r="B85" s="609"/>
      <c r="C85" s="609"/>
      <c r="D85" s="609"/>
      <c r="E85" s="609"/>
      <c r="F85" s="609"/>
      <c r="G85" s="609"/>
      <c r="H85" s="609"/>
      <c r="I85" s="609"/>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9"/>
      <c r="AK85" s="609"/>
      <c r="AL85" s="609"/>
      <c r="AM85" s="609"/>
      <c r="AN85" s="609"/>
      <c r="AO85" s="609"/>
      <c r="AP85" s="609"/>
      <c r="AQ85" s="609"/>
    </row>
    <row r="86" spans="1:43" ht="17.25" customHeight="1" x14ac:dyDescent="0.2">
      <c r="A86" s="609"/>
      <c r="B86" s="372" t="s">
        <v>505</v>
      </c>
      <c r="C86" s="609"/>
      <c r="D86" s="609"/>
      <c r="E86" s="609"/>
      <c r="F86" s="609"/>
      <c r="G86" s="609"/>
      <c r="H86" s="609"/>
      <c r="I86" s="609"/>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9"/>
      <c r="AK86" s="609"/>
      <c r="AL86" s="609"/>
      <c r="AM86" s="609"/>
      <c r="AN86" s="609"/>
      <c r="AO86" s="609"/>
      <c r="AP86" s="609"/>
      <c r="AQ86" s="609"/>
    </row>
    <row r="87" spans="1:43" x14ac:dyDescent="0.15">
      <c r="A87" s="609"/>
      <c r="B87" s="609"/>
      <c r="C87" s="609"/>
      <c r="D87" s="609"/>
      <c r="E87" s="609"/>
      <c r="F87" s="609"/>
      <c r="G87" s="609"/>
      <c r="H87" s="609"/>
      <c r="I87" s="609"/>
      <c r="J87" s="609"/>
      <c r="K87" s="609"/>
      <c r="L87" s="609"/>
      <c r="M87" s="609"/>
      <c r="N87" s="609"/>
      <c r="O87" s="609"/>
      <c r="P87" s="609"/>
      <c r="Q87" s="609"/>
      <c r="R87" s="609"/>
      <c r="S87" s="609"/>
      <c r="T87" s="609"/>
      <c r="U87" s="609"/>
      <c r="V87" s="609"/>
      <c r="W87" s="609"/>
      <c r="X87" s="609"/>
      <c r="Y87" s="609"/>
      <c r="Z87" s="609"/>
      <c r="AA87" s="609"/>
      <c r="AB87" s="609"/>
      <c r="AC87" s="609"/>
      <c r="AD87" s="609"/>
      <c r="AE87" s="609"/>
      <c r="AF87" s="609"/>
      <c r="AG87" s="609"/>
      <c r="AH87" s="609"/>
      <c r="AI87" s="609"/>
      <c r="AJ87" s="9"/>
      <c r="AK87" s="609"/>
      <c r="AL87" s="609"/>
      <c r="AM87" s="609"/>
      <c r="AN87" s="609"/>
      <c r="AO87" s="609"/>
      <c r="AP87" s="609"/>
      <c r="AQ87" s="609"/>
    </row>
    <row r="88" spans="1:43" ht="17.25" customHeight="1" x14ac:dyDescent="0.15">
      <c r="A88" s="2" t="s">
        <v>202</v>
      </c>
      <c r="B88" s="209"/>
      <c r="C88" s="82" t="s">
        <v>203</v>
      </c>
      <c r="D88" s="210"/>
      <c r="E88" s="607"/>
      <c r="F88" s="607"/>
      <c r="G88" s="607"/>
      <c r="H88" s="607"/>
      <c r="I88" s="607"/>
      <c r="J88" s="607"/>
      <c r="K88" s="607"/>
      <c r="L88" s="607"/>
      <c r="M88" s="607"/>
      <c r="N88" s="607"/>
      <c r="O88" s="607"/>
      <c r="P88" s="607"/>
      <c r="Q88" s="607"/>
      <c r="R88" s="607"/>
      <c r="S88" s="154"/>
      <c r="T88" s="154"/>
      <c r="U88" s="217" t="s">
        <v>204</v>
      </c>
      <c r="V88" s="217"/>
      <c r="W88" s="607"/>
      <c r="X88" s="607"/>
      <c r="Y88" s="607"/>
      <c r="Z88" s="607"/>
      <c r="AA88" s="607"/>
      <c r="AB88" s="607"/>
      <c r="AC88" s="607"/>
      <c r="AD88" s="607"/>
      <c r="AE88" s="607"/>
      <c r="AF88" s="607"/>
      <c r="AG88" s="607"/>
      <c r="AH88" s="607"/>
      <c r="AI88" s="607"/>
      <c r="AJ88" s="607"/>
      <c r="AK88" s="607"/>
      <c r="AL88" s="607"/>
      <c r="AM88" s="607"/>
      <c r="AN88" s="607"/>
      <c r="AO88" s="608"/>
      <c r="AP88" s="5" t="s">
        <v>2054</v>
      </c>
      <c r="AQ88" s="5" t="s">
        <v>1989</v>
      </c>
    </row>
    <row r="89" spans="1:43" ht="17.25" customHeight="1" x14ac:dyDescent="0.15">
      <c r="A89" s="6" t="s">
        <v>205</v>
      </c>
      <c r="B89" s="7" t="s">
        <v>206</v>
      </c>
      <c r="C89" s="714"/>
      <c r="D89" s="712"/>
      <c r="E89" s="713"/>
      <c r="F89" s="713"/>
      <c r="G89" s="713"/>
      <c r="H89" s="713"/>
      <c r="I89" s="713"/>
      <c r="J89" s="713"/>
      <c r="K89" s="713"/>
      <c r="L89" s="713"/>
      <c r="M89" s="713"/>
      <c r="N89" s="713"/>
      <c r="O89" s="713"/>
      <c r="P89" s="713"/>
      <c r="Q89" s="713"/>
      <c r="R89" s="713"/>
      <c r="S89" s="713"/>
      <c r="T89" s="713"/>
      <c r="U89" s="713"/>
      <c r="V89" s="713"/>
      <c r="W89" s="713"/>
      <c r="X89" s="713"/>
      <c r="Y89" s="713"/>
      <c r="Z89" s="713"/>
      <c r="AA89" s="713"/>
      <c r="AB89" s="713"/>
      <c r="AC89" s="713"/>
      <c r="AD89" s="713"/>
      <c r="AE89" s="713"/>
      <c r="AF89" s="713"/>
      <c r="AG89" s="713"/>
      <c r="AH89" s="713"/>
      <c r="AI89" s="713"/>
      <c r="AJ89" s="713"/>
      <c r="AK89" s="713"/>
      <c r="AL89" s="713"/>
      <c r="AM89" s="713"/>
      <c r="AN89" s="713"/>
      <c r="AO89" s="714"/>
      <c r="AP89" s="8" t="s">
        <v>390</v>
      </c>
      <c r="AQ89" s="8" t="s">
        <v>391</v>
      </c>
    </row>
    <row r="90" spans="1:43" ht="17.25" customHeight="1" x14ac:dyDescent="0.15">
      <c r="A90" s="12">
        <v>28</v>
      </c>
      <c r="B90" s="12">
        <v>1111</v>
      </c>
      <c r="C90" s="241" t="s">
        <v>2122</v>
      </c>
      <c r="D90" s="833" t="s">
        <v>276</v>
      </c>
      <c r="E90" s="834"/>
      <c r="F90" s="834"/>
      <c r="G90" s="834"/>
      <c r="H90" s="834"/>
      <c r="I90" s="834"/>
      <c r="J90" s="834"/>
      <c r="K90" s="834"/>
      <c r="L90" s="834"/>
      <c r="M90" s="834"/>
      <c r="N90" s="834"/>
      <c r="O90" s="834"/>
      <c r="P90" s="835"/>
      <c r="Q90" s="34" t="s">
        <v>696</v>
      </c>
      <c r="R90" s="17"/>
      <c r="S90" s="17"/>
      <c r="T90" s="17"/>
      <c r="U90" s="951">
        <v>546</v>
      </c>
      <c r="V90" s="951"/>
      <c r="W90" s="1" t="s">
        <v>391</v>
      </c>
      <c r="X90" s="1"/>
      <c r="Y90" s="17"/>
      <c r="Z90" s="605"/>
      <c r="AA90" s="605"/>
      <c r="AB90" s="605"/>
      <c r="AC90" s="605"/>
      <c r="AD90" s="605"/>
      <c r="AE90" s="605"/>
      <c r="AF90" s="103"/>
      <c r="AG90" s="103"/>
      <c r="AH90" s="103"/>
      <c r="AI90" s="103"/>
      <c r="AJ90" s="605"/>
      <c r="AK90" s="32"/>
      <c r="AL90" s="32"/>
      <c r="AM90" s="605"/>
      <c r="AN90" s="605"/>
      <c r="AO90" s="43"/>
      <c r="AP90" s="403">
        <f>U90</f>
        <v>546</v>
      </c>
      <c r="AQ90" s="149" t="s">
        <v>457</v>
      </c>
    </row>
    <row r="91" spans="1:43" ht="17.25" customHeight="1" x14ac:dyDescent="0.15">
      <c r="A91" s="12">
        <v>28</v>
      </c>
      <c r="B91" s="12">
        <v>1121</v>
      </c>
      <c r="C91" s="241" t="s">
        <v>277</v>
      </c>
      <c r="D91" s="836"/>
      <c r="E91" s="837"/>
      <c r="F91" s="837"/>
      <c r="G91" s="837"/>
      <c r="H91" s="837"/>
      <c r="I91" s="837"/>
      <c r="J91" s="837"/>
      <c r="K91" s="837"/>
      <c r="L91" s="837"/>
      <c r="M91" s="837"/>
      <c r="N91" s="837"/>
      <c r="O91" s="837"/>
      <c r="P91" s="838"/>
      <c r="Q91" s="34" t="s">
        <v>698</v>
      </c>
      <c r="R91" s="17"/>
      <c r="S91" s="17"/>
      <c r="T91" s="17"/>
      <c r="U91" s="951">
        <v>614</v>
      </c>
      <c r="V91" s="951"/>
      <c r="W91" s="1" t="s">
        <v>391</v>
      </c>
      <c r="X91" s="17"/>
      <c r="Y91" s="17"/>
      <c r="Z91" s="80"/>
      <c r="AA91" s="605"/>
      <c r="AB91" s="605"/>
      <c r="AC91" s="605"/>
      <c r="AD91" s="605"/>
      <c r="AE91" s="605"/>
      <c r="AF91" s="103"/>
      <c r="AG91" s="103"/>
      <c r="AH91" s="103"/>
      <c r="AI91" s="103"/>
      <c r="AJ91" s="605"/>
      <c r="AK91" s="572"/>
      <c r="AL91" s="572"/>
      <c r="AM91" s="605"/>
      <c r="AN91" s="605"/>
      <c r="AO91" s="43"/>
      <c r="AP91" s="403">
        <f>U91</f>
        <v>614</v>
      </c>
      <c r="AQ91" s="77"/>
    </row>
    <row r="92" spans="1:43" ht="17.25" customHeight="1" x14ac:dyDescent="0.15">
      <c r="A92" s="12">
        <v>28</v>
      </c>
      <c r="B92" s="12">
        <v>1131</v>
      </c>
      <c r="C92" s="241" t="s">
        <v>278</v>
      </c>
      <c r="D92" s="836"/>
      <c r="E92" s="837"/>
      <c r="F92" s="837"/>
      <c r="G92" s="837"/>
      <c r="H92" s="837"/>
      <c r="I92" s="837"/>
      <c r="J92" s="837"/>
      <c r="K92" s="837"/>
      <c r="L92" s="837"/>
      <c r="M92" s="837"/>
      <c r="N92" s="837"/>
      <c r="O92" s="837"/>
      <c r="P92" s="838"/>
      <c r="Q92" s="34" t="s">
        <v>700</v>
      </c>
      <c r="R92" s="17"/>
      <c r="S92" s="17"/>
      <c r="T92" s="17"/>
      <c r="U92" s="951">
        <v>685</v>
      </c>
      <c r="V92" s="951"/>
      <c r="W92" s="1" t="s">
        <v>391</v>
      </c>
      <c r="X92" s="17"/>
      <c r="Y92" s="17"/>
      <c r="Z92" s="80"/>
      <c r="AA92" s="605"/>
      <c r="AB92" s="605"/>
      <c r="AC92" s="605"/>
      <c r="AD92" s="605"/>
      <c r="AE92" s="605"/>
      <c r="AF92" s="103"/>
      <c r="AG92" s="103"/>
      <c r="AH92" s="103"/>
      <c r="AI92" s="103"/>
      <c r="AJ92" s="605"/>
      <c r="AK92" s="572"/>
      <c r="AL92" s="572"/>
      <c r="AM92" s="605"/>
      <c r="AN92" s="605"/>
      <c r="AO92" s="43"/>
      <c r="AP92" s="403">
        <f>U92</f>
        <v>685</v>
      </c>
      <c r="AQ92" s="77"/>
    </row>
    <row r="93" spans="1:43" ht="17.25" customHeight="1" x14ac:dyDescent="0.15">
      <c r="A93" s="12">
        <v>28</v>
      </c>
      <c r="B93" s="12">
        <v>1141</v>
      </c>
      <c r="C93" s="241" t="s">
        <v>279</v>
      </c>
      <c r="D93" s="836"/>
      <c r="E93" s="837"/>
      <c r="F93" s="837"/>
      <c r="G93" s="837"/>
      <c r="H93" s="837"/>
      <c r="I93" s="837"/>
      <c r="J93" s="837"/>
      <c r="K93" s="837"/>
      <c r="L93" s="837"/>
      <c r="M93" s="837"/>
      <c r="N93" s="837"/>
      <c r="O93" s="837"/>
      <c r="P93" s="838"/>
      <c r="Q93" s="34" t="s">
        <v>702</v>
      </c>
      <c r="R93" s="17"/>
      <c r="S93" s="17"/>
      <c r="T93" s="17"/>
      <c r="U93" s="951">
        <v>750</v>
      </c>
      <c r="V93" s="951"/>
      <c r="W93" s="1" t="s">
        <v>391</v>
      </c>
      <c r="X93" s="17"/>
      <c r="Y93" s="17"/>
      <c r="Z93" s="80"/>
      <c r="AA93" s="605"/>
      <c r="AB93" s="605"/>
      <c r="AC93" s="605"/>
      <c r="AD93" s="605"/>
      <c r="AE93" s="605"/>
      <c r="AF93" s="103"/>
      <c r="AG93" s="103"/>
      <c r="AH93" s="103"/>
      <c r="AI93" s="103"/>
      <c r="AJ93" s="605"/>
      <c r="AK93" s="572"/>
      <c r="AL93" s="572"/>
      <c r="AM93" s="605"/>
      <c r="AN93" s="605"/>
      <c r="AO93" s="43"/>
      <c r="AP93" s="403">
        <f>U93</f>
        <v>750</v>
      </c>
      <c r="AQ93" s="77"/>
    </row>
    <row r="94" spans="1:43" ht="17.25" customHeight="1" x14ac:dyDescent="0.15">
      <c r="A94" s="12">
        <v>28</v>
      </c>
      <c r="B94" s="12">
        <v>1151</v>
      </c>
      <c r="C94" s="241" t="s">
        <v>280</v>
      </c>
      <c r="D94" s="849"/>
      <c r="E94" s="839"/>
      <c r="F94" s="839"/>
      <c r="G94" s="839"/>
      <c r="H94" s="839"/>
      <c r="I94" s="839"/>
      <c r="J94" s="839"/>
      <c r="K94" s="839"/>
      <c r="L94" s="839"/>
      <c r="M94" s="839"/>
      <c r="N94" s="839"/>
      <c r="O94" s="839"/>
      <c r="P94" s="840"/>
      <c r="Q94" s="604" t="s">
        <v>703</v>
      </c>
      <c r="R94" s="605"/>
      <c r="S94" s="605"/>
      <c r="T94" s="605"/>
      <c r="U94" s="848">
        <v>820</v>
      </c>
      <c r="V94" s="848"/>
      <c r="W94" s="186" t="s">
        <v>391</v>
      </c>
      <c r="X94" s="605"/>
      <c r="Y94" s="605"/>
      <c r="Z94" s="80"/>
      <c r="AA94" s="605"/>
      <c r="AB94" s="605"/>
      <c r="AC94" s="605"/>
      <c r="AD94" s="605"/>
      <c r="AE94" s="605"/>
      <c r="AF94" s="103"/>
      <c r="AG94" s="103"/>
      <c r="AH94" s="103"/>
      <c r="AI94" s="103"/>
      <c r="AJ94" s="605"/>
      <c r="AK94" s="572"/>
      <c r="AL94" s="572"/>
      <c r="AM94" s="605"/>
      <c r="AN94" s="605"/>
      <c r="AO94" s="43"/>
      <c r="AP94" s="403">
        <f>U94</f>
        <v>820</v>
      </c>
      <c r="AQ94" s="78"/>
    </row>
    <row r="95" spans="1:43" ht="17.25" customHeight="1" x14ac:dyDescent="0.15">
      <c r="A95" s="71">
        <v>28</v>
      </c>
      <c r="B95" s="13" t="s">
        <v>4490</v>
      </c>
      <c r="C95" s="241" t="s">
        <v>4446</v>
      </c>
      <c r="D95" s="558"/>
      <c r="E95" s="834" t="s">
        <v>4408</v>
      </c>
      <c r="F95" s="834"/>
      <c r="G95" s="834"/>
      <c r="H95" s="834"/>
      <c r="I95" s="834"/>
      <c r="J95" s="834"/>
      <c r="K95" s="835"/>
      <c r="L95" s="833" t="s">
        <v>3139</v>
      </c>
      <c r="M95" s="834"/>
      <c r="N95" s="834"/>
      <c r="O95" s="834"/>
      <c r="P95" s="835"/>
      <c r="Q95" s="605" t="s">
        <v>696</v>
      </c>
      <c r="R95" s="186"/>
      <c r="S95" s="605"/>
      <c r="T95" s="186"/>
      <c r="U95" s="186"/>
      <c r="V95" s="32"/>
      <c r="W95" s="32"/>
      <c r="X95" s="566"/>
      <c r="Y95" s="566"/>
      <c r="Z95" s="566"/>
      <c r="AA95" s="566"/>
      <c r="AB95" s="566"/>
      <c r="AC95" s="566"/>
      <c r="AD95" s="566"/>
      <c r="AE95" s="186"/>
      <c r="AF95" s="186"/>
      <c r="AG95" s="186"/>
      <c r="AH95" s="186"/>
      <c r="AI95" s="572"/>
      <c r="AJ95" s="850">
        <f t="shared" ref="AJ95" si="8">ROUND(U90*0.01,0)</f>
        <v>5</v>
      </c>
      <c r="AK95" s="850"/>
      <c r="AL95" s="186" t="s">
        <v>426</v>
      </c>
      <c r="AM95" s="186"/>
      <c r="AN95" s="186"/>
      <c r="AO95" s="22"/>
      <c r="AP95" s="401">
        <f>-AJ95</f>
        <v>-5</v>
      </c>
      <c r="AQ95" s="18"/>
    </row>
    <row r="96" spans="1:43" ht="17.25" customHeight="1" x14ac:dyDescent="0.15">
      <c r="A96" s="71">
        <v>28</v>
      </c>
      <c r="B96" s="13" t="s">
        <v>4491</v>
      </c>
      <c r="C96" s="241" t="s">
        <v>4447</v>
      </c>
      <c r="D96" s="561"/>
      <c r="E96" s="837"/>
      <c r="F96" s="837"/>
      <c r="G96" s="837"/>
      <c r="H96" s="837"/>
      <c r="I96" s="837"/>
      <c r="J96" s="837"/>
      <c r="K96" s="838"/>
      <c r="L96" s="836"/>
      <c r="M96" s="837"/>
      <c r="N96" s="837"/>
      <c r="O96" s="837"/>
      <c r="P96" s="838"/>
      <c r="Q96" s="605" t="s">
        <v>698</v>
      </c>
      <c r="R96" s="186"/>
      <c r="S96" s="605"/>
      <c r="T96" s="186"/>
      <c r="U96" s="186"/>
      <c r="V96" s="32"/>
      <c r="W96" s="32"/>
      <c r="X96" s="566"/>
      <c r="Y96" s="566"/>
      <c r="Z96" s="566"/>
      <c r="AA96" s="566"/>
      <c r="AB96" s="566"/>
      <c r="AC96" s="566"/>
      <c r="AD96" s="566"/>
      <c r="AE96" s="186"/>
      <c r="AF96" s="186"/>
      <c r="AG96" s="186"/>
      <c r="AH96" s="186"/>
      <c r="AI96" s="572"/>
      <c r="AJ96" s="850">
        <f t="shared" ref="AJ96:AJ99" si="9">ROUND(U91*0.01,0)</f>
        <v>6</v>
      </c>
      <c r="AK96" s="850"/>
      <c r="AL96" s="186" t="s">
        <v>426</v>
      </c>
      <c r="AM96" s="186"/>
      <c r="AN96" s="186"/>
      <c r="AO96" s="22"/>
      <c r="AP96" s="401">
        <f t="shared" ref="AP96:AP98" si="10">-AJ96</f>
        <v>-6</v>
      </c>
      <c r="AQ96" s="18"/>
    </row>
    <row r="97" spans="1:43" ht="17.25" customHeight="1" x14ac:dyDescent="0.15">
      <c r="A97" s="71">
        <v>28</v>
      </c>
      <c r="B97" s="13" t="s">
        <v>4492</v>
      </c>
      <c r="C97" s="241" t="s">
        <v>4448</v>
      </c>
      <c r="D97" s="561"/>
      <c r="E97" s="837"/>
      <c r="F97" s="837"/>
      <c r="G97" s="837"/>
      <c r="H97" s="837"/>
      <c r="I97" s="837"/>
      <c r="J97" s="837"/>
      <c r="K97" s="838"/>
      <c r="L97" s="836"/>
      <c r="M97" s="837"/>
      <c r="N97" s="837"/>
      <c r="O97" s="837"/>
      <c r="P97" s="838"/>
      <c r="Q97" s="605" t="s">
        <v>700</v>
      </c>
      <c r="R97" s="186"/>
      <c r="S97" s="605"/>
      <c r="T97" s="186"/>
      <c r="U97" s="186"/>
      <c r="V97" s="32"/>
      <c r="W97" s="32"/>
      <c r="X97" s="566"/>
      <c r="Y97" s="566"/>
      <c r="Z97" s="566"/>
      <c r="AA97" s="566"/>
      <c r="AB97" s="566"/>
      <c r="AC97" s="566"/>
      <c r="AD97" s="566"/>
      <c r="AE97" s="186"/>
      <c r="AF97" s="186"/>
      <c r="AG97" s="186"/>
      <c r="AH97" s="186"/>
      <c r="AI97" s="572"/>
      <c r="AJ97" s="850">
        <f t="shared" si="9"/>
        <v>7</v>
      </c>
      <c r="AK97" s="850"/>
      <c r="AL97" s="186" t="s">
        <v>426</v>
      </c>
      <c r="AM97" s="186"/>
      <c r="AN97" s="186"/>
      <c r="AO97" s="22"/>
      <c r="AP97" s="401">
        <f t="shared" si="10"/>
        <v>-7</v>
      </c>
      <c r="AQ97" s="18"/>
    </row>
    <row r="98" spans="1:43" ht="17.25" customHeight="1" x14ac:dyDescent="0.15">
      <c r="A98" s="71">
        <v>28</v>
      </c>
      <c r="B98" s="13" t="s">
        <v>4493</v>
      </c>
      <c r="C98" s="241" t="s">
        <v>4449</v>
      </c>
      <c r="D98" s="182"/>
      <c r="E98" s="169"/>
      <c r="F98" s="169"/>
      <c r="G98" s="169"/>
      <c r="H98" s="169"/>
      <c r="I98" s="169"/>
      <c r="J98" s="9"/>
      <c r="K98" s="518"/>
      <c r="L98" s="23"/>
      <c r="M98" s="9"/>
      <c r="N98" s="678"/>
      <c r="O98" s="9"/>
      <c r="P98" s="339"/>
      <c r="Q98" s="605" t="s">
        <v>702</v>
      </c>
      <c r="R98" s="186"/>
      <c r="S98" s="605"/>
      <c r="T98" s="186"/>
      <c r="U98" s="186"/>
      <c r="V98" s="32"/>
      <c r="W98" s="32"/>
      <c r="X98" s="566"/>
      <c r="Y98" s="566"/>
      <c r="Z98" s="566"/>
      <c r="AA98" s="566"/>
      <c r="AB98" s="566"/>
      <c r="AC98" s="566"/>
      <c r="AD98" s="566"/>
      <c r="AE98" s="186"/>
      <c r="AF98" s="186"/>
      <c r="AG98" s="186"/>
      <c r="AH98" s="186"/>
      <c r="AI98" s="572"/>
      <c r="AJ98" s="850">
        <f t="shared" si="9"/>
        <v>8</v>
      </c>
      <c r="AK98" s="850"/>
      <c r="AL98" s="186" t="s">
        <v>426</v>
      </c>
      <c r="AM98" s="186"/>
      <c r="AN98" s="186"/>
      <c r="AO98" s="22"/>
      <c r="AP98" s="401">
        <f t="shared" si="10"/>
        <v>-8</v>
      </c>
      <c r="AQ98" s="18"/>
    </row>
    <row r="99" spans="1:43" ht="17.25" customHeight="1" x14ac:dyDescent="0.15">
      <c r="A99" s="71">
        <v>28</v>
      </c>
      <c r="B99" s="13" t="s">
        <v>4494</v>
      </c>
      <c r="C99" s="241" t="s">
        <v>4450</v>
      </c>
      <c r="D99" s="25"/>
      <c r="E99" s="20"/>
      <c r="F99" s="20"/>
      <c r="G99" s="20"/>
      <c r="H99" s="20"/>
      <c r="I99" s="20"/>
      <c r="J99" s="184"/>
      <c r="K99" s="42"/>
      <c r="L99" s="183"/>
      <c r="M99" s="184"/>
      <c r="N99" s="663"/>
      <c r="O99" s="184"/>
      <c r="P99" s="302"/>
      <c r="Q99" s="605" t="s">
        <v>703</v>
      </c>
      <c r="R99" s="186"/>
      <c r="S99" s="605"/>
      <c r="T99" s="186"/>
      <c r="U99" s="186"/>
      <c r="V99" s="32"/>
      <c r="W99" s="32"/>
      <c r="X99" s="566"/>
      <c r="Y99" s="566"/>
      <c r="Z99" s="566"/>
      <c r="AA99" s="566"/>
      <c r="AB99" s="566"/>
      <c r="AC99" s="566"/>
      <c r="AD99" s="566"/>
      <c r="AE99" s="186"/>
      <c r="AF99" s="186"/>
      <c r="AG99" s="186"/>
      <c r="AH99" s="186"/>
      <c r="AI99" s="572"/>
      <c r="AJ99" s="850">
        <f t="shared" si="9"/>
        <v>8</v>
      </c>
      <c r="AK99" s="850"/>
      <c r="AL99" s="186" t="s">
        <v>426</v>
      </c>
      <c r="AM99" s="186"/>
      <c r="AN99" s="186"/>
      <c r="AO99" s="22"/>
      <c r="AP99" s="401">
        <f>-AJ99</f>
        <v>-8</v>
      </c>
      <c r="AQ99" s="18"/>
    </row>
    <row r="100" spans="1:43" ht="17.25" customHeight="1" x14ac:dyDescent="0.15">
      <c r="A100" s="71">
        <v>28</v>
      </c>
      <c r="B100" s="13" t="s">
        <v>3386</v>
      </c>
      <c r="C100" s="241" t="s">
        <v>3134</v>
      </c>
      <c r="D100" s="558"/>
      <c r="E100" s="834" t="s">
        <v>2948</v>
      </c>
      <c r="F100" s="834"/>
      <c r="G100" s="834"/>
      <c r="H100" s="834"/>
      <c r="I100" s="834"/>
      <c r="J100" s="834"/>
      <c r="K100" s="835"/>
      <c r="L100" s="833" t="s">
        <v>3139</v>
      </c>
      <c r="M100" s="834"/>
      <c r="N100" s="834"/>
      <c r="O100" s="834"/>
      <c r="P100" s="835"/>
      <c r="Q100" s="605" t="s">
        <v>696</v>
      </c>
      <c r="R100" s="186"/>
      <c r="S100" s="605"/>
      <c r="T100" s="186"/>
      <c r="U100" s="186"/>
      <c r="V100" s="32"/>
      <c r="W100" s="32"/>
      <c r="X100" s="566"/>
      <c r="Y100" s="566"/>
      <c r="Z100" s="566"/>
      <c r="AA100" s="566"/>
      <c r="AB100" s="566"/>
      <c r="AC100" s="566"/>
      <c r="AD100" s="566"/>
      <c r="AE100" s="186"/>
      <c r="AF100" s="186"/>
      <c r="AG100" s="186"/>
      <c r="AH100" s="186"/>
      <c r="AI100" s="572"/>
      <c r="AJ100" s="850">
        <f>ROUND(U90*0.01,0)</f>
        <v>5</v>
      </c>
      <c r="AK100" s="850"/>
      <c r="AL100" s="186" t="s">
        <v>426</v>
      </c>
      <c r="AM100" s="186"/>
      <c r="AN100" s="186"/>
      <c r="AO100" s="22"/>
      <c r="AP100" s="401">
        <f>-AJ100</f>
        <v>-5</v>
      </c>
      <c r="AQ100" s="18"/>
    </row>
    <row r="101" spans="1:43" ht="17.25" customHeight="1" x14ac:dyDescent="0.15">
      <c r="A101" s="71">
        <v>28</v>
      </c>
      <c r="B101" s="13" t="s">
        <v>3387</v>
      </c>
      <c r="C101" s="241" t="s">
        <v>3135</v>
      </c>
      <c r="D101" s="561"/>
      <c r="E101" s="837"/>
      <c r="F101" s="837"/>
      <c r="G101" s="837"/>
      <c r="H101" s="837"/>
      <c r="I101" s="837"/>
      <c r="J101" s="837"/>
      <c r="K101" s="838"/>
      <c r="L101" s="836"/>
      <c r="M101" s="837"/>
      <c r="N101" s="837"/>
      <c r="O101" s="837"/>
      <c r="P101" s="838"/>
      <c r="Q101" s="605" t="s">
        <v>698</v>
      </c>
      <c r="R101" s="186"/>
      <c r="S101" s="605"/>
      <c r="T101" s="186"/>
      <c r="U101" s="186"/>
      <c r="V101" s="32"/>
      <c r="W101" s="32"/>
      <c r="X101" s="566"/>
      <c r="Y101" s="566"/>
      <c r="Z101" s="566"/>
      <c r="AA101" s="566"/>
      <c r="AB101" s="566"/>
      <c r="AC101" s="566"/>
      <c r="AD101" s="566"/>
      <c r="AE101" s="186"/>
      <c r="AF101" s="186"/>
      <c r="AG101" s="186"/>
      <c r="AH101" s="186"/>
      <c r="AI101" s="572"/>
      <c r="AJ101" s="850">
        <f>ROUND(U91*0.01,0)</f>
        <v>6</v>
      </c>
      <c r="AK101" s="850"/>
      <c r="AL101" s="186" t="s">
        <v>426</v>
      </c>
      <c r="AM101" s="186"/>
      <c r="AN101" s="186"/>
      <c r="AO101" s="22"/>
      <c r="AP101" s="401">
        <f t="shared" ref="AP101:AP103" si="11">-AJ101</f>
        <v>-6</v>
      </c>
      <c r="AQ101" s="18"/>
    </row>
    <row r="102" spans="1:43" ht="17.25" customHeight="1" x14ac:dyDescent="0.15">
      <c r="A102" s="71">
        <v>28</v>
      </c>
      <c r="B102" s="13" t="s">
        <v>3388</v>
      </c>
      <c r="C102" s="241" t="s">
        <v>3136</v>
      </c>
      <c r="D102" s="561"/>
      <c r="E102" s="837"/>
      <c r="F102" s="837"/>
      <c r="G102" s="837"/>
      <c r="H102" s="837"/>
      <c r="I102" s="837"/>
      <c r="J102" s="837"/>
      <c r="K102" s="838"/>
      <c r="L102" s="836"/>
      <c r="M102" s="837"/>
      <c r="N102" s="837"/>
      <c r="O102" s="837"/>
      <c r="P102" s="838"/>
      <c r="Q102" s="605" t="s">
        <v>700</v>
      </c>
      <c r="R102" s="186"/>
      <c r="S102" s="605"/>
      <c r="T102" s="186"/>
      <c r="U102" s="186"/>
      <c r="V102" s="32"/>
      <c r="W102" s="32"/>
      <c r="X102" s="566"/>
      <c r="Y102" s="566"/>
      <c r="Z102" s="566"/>
      <c r="AA102" s="566"/>
      <c r="AB102" s="566"/>
      <c r="AC102" s="566"/>
      <c r="AD102" s="566"/>
      <c r="AE102" s="186"/>
      <c r="AF102" s="186"/>
      <c r="AG102" s="186"/>
      <c r="AH102" s="186"/>
      <c r="AI102" s="572"/>
      <c r="AJ102" s="850">
        <f>ROUND(U92*0.01,0)</f>
        <v>7</v>
      </c>
      <c r="AK102" s="850"/>
      <c r="AL102" s="186" t="s">
        <v>426</v>
      </c>
      <c r="AM102" s="186"/>
      <c r="AN102" s="186"/>
      <c r="AO102" s="22"/>
      <c r="AP102" s="401">
        <f t="shared" si="11"/>
        <v>-7</v>
      </c>
      <c r="AQ102" s="18"/>
    </row>
    <row r="103" spans="1:43" ht="17.25" customHeight="1" x14ac:dyDescent="0.15">
      <c r="A103" s="71">
        <v>28</v>
      </c>
      <c r="B103" s="13" t="s">
        <v>3389</v>
      </c>
      <c r="C103" s="241" t="s">
        <v>3137</v>
      </c>
      <c r="D103" s="182"/>
      <c r="E103" s="169"/>
      <c r="F103" s="169"/>
      <c r="G103" s="169"/>
      <c r="H103" s="169"/>
      <c r="I103" s="169"/>
      <c r="J103" s="9"/>
      <c r="K103" s="518"/>
      <c r="L103" s="23"/>
      <c r="M103" s="9"/>
      <c r="N103" s="678"/>
      <c r="O103" s="9"/>
      <c r="P103" s="339"/>
      <c r="Q103" s="605" t="s">
        <v>702</v>
      </c>
      <c r="R103" s="186"/>
      <c r="S103" s="605"/>
      <c r="T103" s="186"/>
      <c r="U103" s="186"/>
      <c r="V103" s="32"/>
      <c r="W103" s="32"/>
      <c r="X103" s="566"/>
      <c r="Y103" s="566"/>
      <c r="Z103" s="566"/>
      <c r="AA103" s="566"/>
      <c r="AB103" s="566"/>
      <c r="AC103" s="566"/>
      <c r="AD103" s="566"/>
      <c r="AE103" s="186"/>
      <c r="AF103" s="186"/>
      <c r="AG103" s="186"/>
      <c r="AH103" s="186"/>
      <c r="AI103" s="572"/>
      <c r="AJ103" s="850">
        <f>ROUND(U93*0.01,0)</f>
        <v>8</v>
      </c>
      <c r="AK103" s="850"/>
      <c r="AL103" s="186" t="s">
        <v>426</v>
      </c>
      <c r="AM103" s="186"/>
      <c r="AN103" s="186"/>
      <c r="AO103" s="22"/>
      <c r="AP103" s="401">
        <f t="shared" si="11"/>
        <v>-8</v>
      </c>
      <c r="AQ103" s="18"/>
    </row>
    <row r="104" spans="1:43" ht="17.25" customHeight="1" x14ac:dyDescent="0.15">
      <c r="A104" s="71">
        <v>28</v>
      </c>
      <c r="B104" s="13" t="s">
        <v>3390</v>
      </c>
      <c r="C104" s="241" t="s">
        <v>3138</v>
      </c>
      <c r="D104" s="25"/>
      <c r="E104" s="20"/>
      <c r="F104" s="20"/>
      <c r="G104" s="20"/>
      <c r="H104" s="20"/>
      <c r="I104" s="20"/>
      <c r="J104" s="184"/>
      <c r="K104" s="42"/>
      <c r="L104" s="183"/>
      <c r="M104" s="184"/>
      <c r="N104" s="663"/>
      <c r="O104" s="184"/>
      <c r="P104" s="302"/>
      <c r="Q104" s="605" t="s">
        <v>703</v>
      </c>
      <c r="R104" s="186"/>
      <c r="S104" s="605"/>
      <c r="T104" s="186"/>
      <c r="U104" s="186"/>
      <c r="V104" s="32"/>
      <c r="W104" s="32"/>
      <c r="X104" s="566"/>
      <c r="Y104" s="566"/>
      <c r="Z104" s="566"/>
      <c r="AA104" s="566"/>
      <c r="AB104" s="566"/>
      <c r="AC104" s="566"/>
      <c r="AD104" s="566"/>
      <c r="AE104" s="186"/>
      <c r="AF104" s="186"/>
      <c r="AG104" s="186"/>
      <c r="AH104" s="186"/>
      <c r="AI104" s="572"/>
      <c r="AJ104" s="850">
        <f>ROUND(U94*0.01,0)</f>
        <v>8</v>
      </c>
      <c r="AK104" s="850"/>
      <c r="AL104" s="186" t="s">
        <v>426</v>
      </c>
      <c r="AM104" s="186"/>
      <c r="AN104" s="186"/>
      <c r="AO104" s="22"/>
      <c r="AP104" s="401">
        <f>-AJ104</f>
        <v>-8</v>
      </c>
      <c r="AQ104" s="18"/>
    </row>
    <row r="105" spans="1:43" ht="17.25" customHeight="1" x14ac:dyDescent="0.15">
      <c r="A105" s="71">
        <v>28</v>
      </c>
      <c r="B105" s="13" t="s">
        <v>3769</v>
      </c>
      <c r="C105" s="241" t="s">
        <v>3646</v>
      </c>
      <c r="D105" s="558"/>
      <c r="E105" s="834" t="s">
        <v>2015</v>
      </c>
      <c r="F105" s="834"/>
      <c r="G105" s="834"/>
      <c r="H105" s="834"/>
      <c r="I105" s="834"/>
      <c r="J105" s="834"/>
      <c r="K105" s="835"/>
      <c r="L105" s="833" t="s">
        <v>2088</v>
      </c>
      <c r="M105" s="834"/>
      <c r="N105" s="834"/>
      <c r="O105" s="834"/>
      <c r="P105" s="835"/>
      <c r="Q105" s="605" t="s">
        <v>696</v>
      </c>
      <c r="R105" s="186"/>
      <c r="S105" s="605"/>
      <c r="T105" s="186"/>
      <c r="U105" s="186"/>
      <c r="V105" s="32"/>
      <c r="W105" s="32"/>
      <c r="X105" s="566"/>
      <c r="Y105" s="566"/>
      <c r="Z105" s="566"/>
      <c r="AA105" s="566"/>
      <c r="AB105" s="566"/>
      <c r="AC105" s="566"/>
      <c r="AD105" s="566"/>
      <c r="AE105" s="186"/>
      <c r="AF105" s="186"/>
      <c r="AG105" s="186"/>
      <c r="AH105" s="186"/>
      <c r="AI105" s="572"/>
      <c r="AJ105" s="850">
        <f>ROUND(U90*0.03,0)</f>
        <v>16</v>
      </c>
      <c r="AK105" s="850"/>
      <c r="AL105" s="186" t="s">
        <v>426</v>
      </c>
      <c r="AM105" s="186"/>
      <c r="AN105" s="186"/>
      <c r="AO105" s="22"/>
      <c r="AP105" s="401">
        <f>-AJ105</f>
        <v>-16</v>
      </c>
      <c r="AQ105" s="18"/>
    </row>
    <row r="106" spans="1:43" ht="17.25" customHeight="1" x14ac:dyDescent="0.15">
      <c r="A106" s="71">
        <v>28</v>
      </c>
      <c r="B106" s="13" t="s">
        <v>3767</v>
      </c>
      <c r="C106" s="241" t="s">
        <v>3647</v>
      </c>
      <c r="D106" s="561"/>
      <c r="E106" s="837"/>
      <c r="F106" s="837"/>
      <c r="G106" s="837"/>
      <c r="H106" s="837"/>
      <c r="I106" s="837"/>
      <c r="J106" s="837"/>
      <c r="K106" s="838"/>
      <c r="L106" s="836"/>
      <c r="M106" s="837"/>
      <c r="N106" s="837"/>
      <c r="O106" s="837"/>
      <c r="P106" s="838"/>
      <c r="Q106" s="605" t="s">
        <v>698</v>
      </c>
      <c r="R106" s="186"/>
      <c r="S106" s="605"/>
      <c r="T106" s="186"/>
      <c r="U106" s="186"/>
      <c r="V106" s="32"/>
      <c r="W106" s="32"/>
      <c r="X106" s="566"/>
      <c r="Y106" s="566"/>
      <c r="Z106" s="566"/>
      <c r="AA106" s="566"/>
      <c r="AB106" s="566"/>
      <c r="AC106" s="566"/>
      <c r="AD106" s="566"/>
      <c r="AE106" s="186"/>
      <c r="AF106" s="186"/>
      <c r="AG106" s="186"/>
      <c r="AH106" s="186"/>
      <c r="AI106" s="572"/>
      <c r="AJ106" s="850">
        <f>ROUND(U91*0.03,0)</f>
        <v>18</v>
      </c>
      <c r="AK106" s="850"/>
      <c r="AL106" s="186" t="s">
        <v>426</v>
      </c>
      <c r="AM106" s="186"/>
      <c r="AN106" s="186"/>
      <c r="AO106" s="22"/>
      <c r="AP106" s="401">
        <f>-AJ106</f>
        <v>-18</v>
      </c>
      <c r="AQ106" s="18"/>
    </row>
    <row r="107" spans="1:43" ht="17.25" customHeight="1" x14ac:dyDescent="0.15">
      <c r="A107" s="71">
        <v>28</v>
      </c>
      <c r="B107" s="13" t="s">
        <v>3760</v>
      </c>
      <c r="C107" s="241" t="s">
        <v>3648</v>
      </c>
      <c r="D107" s="561"/>
      <c r="E107" s="837"/>
      <c r="F107" s="837"/>
      <c r="G107" s="837"/>
      <c r="H107" s="837"/>
      <c r="I107" s="837"/>
      <c r="J107" s="837"/>
      <c r="K107" s="838"/>
      <c r="L107" s="836"/>
      <c r="M107" s="837"/>
      <c r="N107" s="837"/>
      <c r="O107" s="837"/>
      <c r="P107" s="838"/>
      <c r="Q107" s="605" t="s">
        <v>700</v>
      </c>
      <c r="R107" s="186"/>
      <c r="S107" s="605"/>
      <c r="T107" s="186"/>
      <c r="U107" s="186"/>
      <c r="V107" s="32"/>
      <c r="W107" s="32"/>
      <c r="X107" s="566"/>
      <c r="Y107" s="566"/>
      <c r="Z107" s="566"/>
      <c r="AA107" s="566"/>
      <c r="AB107" s="566"/>
      <c r="AC107" s="566"/>
      <c r="AD107" s="566"/>
      <c r="AE107" s="186"/>
      <c r="AF107" s="186"/>
      <c r="AG107" s="186"/>
      <c r="AH107" s="186"/>
      <c r="AI107" s="572"/>
      <c r="AJ107" s="850">
        <f>ROUND(U92*0.03,0)</f>
        <v>21</v>
      </c>
      <c r="AK107" s="850"/>
      <c r="AL107" s="186" t="s">
        <v>426</v>
      </c>
      <c r="AM107" s="186"/>
      <c r="AN107" s="186"/>
      <c r="AO107" s="22"/>
      <c r="AP107" s="401">
        <f t="shared" ref="AP107:AP109" si="12">-AJ107</f>
        <v>-21</v>
      </c>
      <c r="AQ107" s="18"/>
    </row>
    <row r="108" spans="1:43" ht="17.25" customHeight="1" x14ac:dyDescent="0.15">
      <c r="A108" s="71">
        <v>28</v>
      </c>
      <c r="B108" s="13" t="s">
        <v>3762</v>
      </c>
      <c r="C108" s="241" t="s">
        <v>3649</v>
      </c>
      <c r="D108" s="182"/>
      <c r="E108" s="169"/>
      <c r="F108" s="169"/>
      <c r="G108" s="169"/>
      <c r="H108" s="169"/>
      <c r="I108" s="169"/>
      <c r="J108" s="9"/>
      <c r="K108" s="518"/>
      <c r="L108" s="23"/>
      <c r="M108" s="9"/>
      <c r="N108" s="678"/>
      <c r="O108" s="9"/>
      <c r="P108" s="339"/>
      <c r="Q108" s="605" t="s">
        <v>702</v>
      </c>
      <c r="R108" s="186"/>
      <c r="S108" s="605"/>
      <c r="T108" s="186"/>
      <c r="U108" s="186"/>
      <c r="V108" s="32"/>
      <c r="W108" s="32"/>
      <c r="X108" s="566"/>
      <c r="Y108" s="566"/>
      <c r="Z108" s="566"/>
      <c r="AA108" s="566"/>
      <c r="AB108" s="566"/>
      <c r="AC108" s="566"/>
      <c r="AD108" s="566"/>
      <c r="AE108" s="186"/>
      <c r="AF108" s="186"/>
      <c r="AG108" s="186"/>
      <c r="AH108" s="186"/>
      <c r="AI108" s="572"/>
      <c r="AJ108" s="850">
        <f>ROUND(U93*0.03,0)</f>
        <v>23</v>
      </c>
      <c r="AK108" s="850"/>
      <c r="AL108" s="186" t="s">
        <v>426</v>
      </c>
      <c r="AM108" s="186"/>
      <c r="AN108" s="186"/>
      <c r="AO108" s="22"/>
      <c r="AP108" s="401">
        <f t="shared" si="12"/>
        <v>-23</v>
      </c>
      <c r="AQ108" s="18"/>
    </row>
    <row r="109" spans="1:43" ht="17.25" customHeight="1" x14ac:dyDescent="0.15">
      <c r="A109" s="71">
        <v>28</v>
      </c>
      <c r="B109" s="13" t="s">
        <v>3764</v>
      </c>
      <c r="C109" s="241" t="s">
        <v>3650</v>
      </c>
      <c r="D109" s="25"/>
      <c r="E109" s="20"/>
      <c r="F109" s="20"/>
      <c r="G109" s="20"/>
      <c r="H109" s="20"/>
      <c r="I109" s="20"/>
      <c r="J109" s="184"/>
      <c r="K109" s="42"/>
      <c r="L109" s="183"/>
      <c r="M109" s="184"/>
      <c r="N109" s="663"/>
      <c r="O109" s="184"/>
      <c r="P109" s="302"/>
      <c r="Q109" s="605" t="s">
        <v>703</v>
      </c>
      <c r="R109" s="186"/>
      <c r="S109" s="605"/>
      <c r="T109" s="186"/>
      <c r="U109" s="186"/>
      <c r="V109" s="32"/>
      <c r="W109" s="32"/>
      <c r="X109" s="566"/>
      <c r="Y109" s="566"/>
      <c r="Z109" s="566"/>
      <c r="AA109" s="566"/>
      <c r="AB109" s="566"/>
      <c r="AC109" s="566"/>
      <c r="AD109" s="566"/>
      <c r="AE109" s="186"/>
      <c r="AF109" s="186"/>
      <c r="AG109" s="186"/>
      <c r="AH109" s="186"/>
      <c r="AI109" s="572"/>
      <c r="AJ109" s="850">
        <f>ROUND(U94*0.03,0)</f>
        <v>25</v>
      </c>
      <c r="AK109" s="850"/>
      <c r="AL109" s="186" t="s">
        <v>426</v>
      </c>
      <c r="AM109" s="186"/>
      <c r="AN109" s="186"/>
      <c r="AO109" s="22"/>
      <c r="AP109" s="401">
        <f t="shared" si="12"/>
        <v>-25</v>
      </c>
      <c r="AQ109" s="18"/>
    </row>
    <row r="110" spans="1:43" ht="17.25" customHeight="1" x14ac:dyDescent="0.15">
      <c r="A110" s="12">
        <v>28</v>
      </c>
      <c r="B110" s="13">
        <v>2001</v>
      </c>
      <c r="C110" s="241" t="s">
        <v>2870</v>
      </c>
      <c r="D110" s="34"/>
      <c r="E110" s="17" t="s">
        <v>681</v>
      </c>
      <c r="F110" s="17"/>
      <c r="G110" s="17"/>
      <c r="H110" s="17"/>
      <c r="I110" s="17"/>
      <c r="J110" s="17"/>
      <c r="K110" s="17"/>
      <c r="L110" s="17"/>
      <c r="M110" s="17"/>
      <c r="N110" s="17"/>
      <c r="O110" s="17"/>
      <c r="P110" s="67"/>
      <c r="Q110" s="605" t="s">
        <v>2872</v>
      </c>
      <c r="R110" s="605"/>
      <c r="S110" s="605"/>
      <c r="T110" s="605"/>
      <c r="U110" s="605"/>
      <c r="V110" s="605"/>
      <c r="W110" s="605"/>
      <c r="X110" s="605"/>
      <c r="Y110" s="605"/>
      <c r="Z110" s="605"/>
      <c r="AA110" s="605"/>
      <c r="AB110" s="605"/>
      <c r="AC110" s="605"/>
      <c r="AD110" s="80"/>
      <c r="AE110" s="605"/>
      <c r="AF110" s="605"/>
      <c r="AG110" s="605"/>
      <c r="AH110" s="605"/>
      <c r="AI110" s="605"/>
      <c r="AJ110" s="848">
        <v>18</v>
      </c>
      <c r="AK110" s="848"/>
      <c r="AL110" s="605" t="s">
        <v>691</v>
      </c>
      <c r="AM110" s="605"/>
      <c r="AN110" s="605"/>
      <c r="AO110" s="43"/>
      <c r="AP110" s="81">
        <f t="shared" ref="AP110:AP120" si="13">AJ110</f>
        <v>18</v>
      </c>
      <c r="AQ110" s="77"/>
    </row>
    <row r="111" spans="1:43" ht="17.25" customHeight="1" x14ac:dyDescent="0.15">
      <c r="A111" s="71">
        <v>28</v>
      </c>
      <c r="B111" s="12">
        <v>2000</v>
      </c>
      <c r="C111" s="241" t="s">
        <v>2871</v>
      </c>
      <c r="D111" s="183"/>
      <c r="E111" s="20"/>
      <c r="F111" s="20"/>
      <c r="G111" s="20"/>
      <c r="H111" s="20"/>
      <c r="I111" s="20"/>
      <c r="J111" s="20"/>
      <c r="K111" s="20"/>
      <c r="L111" s="20"/>
      <c r="M111" s="20"/>
      <c r="N111" s="20"/>
      <c r="O111" s="20"/>
      <c r="P111" s="42"/>
      <c r="Q111" s="17" t="s">
        <v>2869</v>
      </c>
      <c r="R111" s="186"/>
      <c r="S111" s="605"/>
      <c r="T111" s="186"/>
      <c r="U111" s="186"/>
      <c r="V111" s="32"/>
      <c r="W111" s="32"/>
      <c r="X111" s="566"/>
      <c r="Y111" s="566"/>
      <c r="Z111" s="566"/>
      <c r="AA111" s="566"/>
      <c r="AB111" s="566"/>
      <c r="AC111" s="566"/>
      <c r="AD111" s="566"/>
      <c r="AE111" s="186"/>
      <c r="AF111" s="186"/>
      <c r="AG111" s="186"/>
      <c r="AH111" s="186"/>
      <c r="AI111" s="572"/>
      <c r="AJ111" s="850">
        <v>9</v>
      </c>
      <c r="AK111" s="850"/>
      <c r="AL111" s="186" t="s">
        <v>691</v>
      </c>
      <c r="AM111" s="186"/>
      <c r="AN111" s="186"/>
      <c r="AO111" s="22"/>
      <c r="AP111" s="81">
        <f t="shared" si="13"/>
        <v>9</v>
      </c>
      <c r="AQ111" s="18"/>
    </row>
    <row r="112" spans="1:43" ht="17.25" customHeight="1" x14ac:dyDescent="0.15">
      <c r="A112" s="12">
        <v>28</v>
      </c>
      <c r="B112" s="12">
        <v>6109</v>
      </c>
      <c r="C112" s="49" t="s">
        <v>1406</v>
      </c>
      <c r="D112" s="94"/>
      <c r="E112" s="20" t="s">
        <v>1359</v>
      </c>
      <c r="F112" s="186"/>
      <c r="G112" s="186"/>
      <c r="H112" s="186"/>
      <c r="I112" s="186"/>
      <c r="J112" s="186"/>
      <c r="K112" s="186"/>
      <c r="L112" s="186"/>
      <c r="M112" s="186"/>
      <c r="N112" s="186"/>
      <c r="O112" s="186"/>
      <c r="P112" s="186"/>
      <c r="Q112" s="186"/>
      <c r="R112" s="186"/>
      <c r="S112" s="186"/>
      <c r="T112" s="186"/>
      <c r="U112" s="186"/>
      <c r="V112" s="186"/>
      <c r="W112" s="186"/>
      <c r="X112" s="186"/>
      <c r="Y112" s="32"/>
      <c r="Z112" s="202"/>
      <c r="AA112" s="202"/>
      <c r="AB112" s="186"/>
      <c r="AC112" s="186"/>
      <c r="AD112" s="202"/>
      <c r="AE112" s="202"/>
      <c r="AF112" s="202"/>
      <c r="AG112" s="202"/>
      <c r="AH112" s="186"/>
      <c r="AI112" s="186"/>
      <c r="AJ112" s="848">
        <v>120</v>
      </c>
      <c r="AK112" s="848"/>
      <c r="AL112" s="186" t="s">
        <v>307</v>
      </c>
      <c r="AM112" s="572"/>
      <c r="AN112" s="572"/>
      <c r="AO112" s="32"/>
      <c r="AP112" s="90">
        <f t="shared" si="13"/>
        <v>120</v>
      </c>
      <c r="AQ112" s="77"/>
    </row>
    <row r="113" spans="1:43" ht="17.25" customHeight="1" x14ac:dyDescent="0.15">
      <c r="A113" s="71">
        <v>28</v>
      </c>
      <c r="B113" s="13">
        <v>6166</v>
      </c>
      <c r="C113" s="241" t="s">
        <v>3366</v>
      </c>
      <c r="D113" s="95" t="s">
        <v>3361</v>
      </c>
      <c r="E113" s="668"/>
      <c r="F113" s="668"/>
      <c r="G113" s="668"/>
      <c r="H113" s="668"/>
      <c r="I113" s="668"/>
      <c r="J113" s="668"/>
      <c r="K113" s="668"/>
      <c r="L113" s="668"/>
      <c r="M113" s="668"/>
      <c r="N113" s="668"/>
      <c r="O113" s="668"/>
      <c r="P113" s="669"/>
      <c r="Q113" s="185" t="s">
        <v>3359</v>
      </c>
      <c r="R113" s="186"/>
      <c r="S113" s="605"/>
      <c r="T113" s="186"/>
      <c r="U113" s="186"/>
      <c r="V113" s="32"/>
      <c r="W113" s="32"/>
      <c r="X113" s="566"/>
      <c r="Y113" s="566"/>
      <c r="Z113" s="566"/>
      <c r="AA113" s="566"/>
      <c r="AB113" s="566"/>
      <c r="AC113" s="566"/>
      <c r="AD113" s="566"/>
      <c r="AE113" s="186"/>
      <c r="AF113" s="186"/>
      <c r="AG113" s="186"/>
      <c r="AH113" s="186"/>
      <c r="AI113" s="572"/>
      <c r="AJ113" s="850">
        <v>10</v>
      </c>
      <c r="AK113" s="850"/>
      <c r="AL113" s="186" t="s">
        <v>691</v>
      </c>
      <c r="AM113" s="186"/>
      <c r="AN113" s="186"/>
      <c r="AO113" s="22"/>
      <c r="AP113" s="401">
        <f t="shared" ref="AP113:AP114" si="14">AJ113</f>
        <v>10</v>
      </c>
      <c r="AQ113" s="400" t="s">
        <v>743</v>
      </c>
    </row>
    <row r="114" spans="1:43" ht="17.25" customHeight="1" x14ac:dyDescent="0.15">
      <c r="A114" s="71">
        <v>28</v>
      </c>
      <c r="B114" s="13">
        <v>6167</v>
      </c>
      <c r="C114" s="241" t="s">
        <v>3367</v>
      </c>
      <c r="D114" s="670"/>
      <c r="E114" s="671"/>
      <c r="F114" s="671"/>
      <c r="G114" s="671"/>
      <c r="H114" s="671"/>
      <c r="I114" s="671"/>
      <c r="J114" s="671"/>
      <c r="K114" s="671"/>
      <c r="L114" s="671"/>
      <c r="M114" s="671"/>
      <c r="N114" s="671"/>
      <c r="O114" s="671"/>
      <c r="P114" s="672"/>
      <c r="Q114" s="185" t="s">
        <v>3360</v>
      </c>
      <c r="R114" s="186"/>
      <c r="S114" s="605"/>
      <c r="T114" s="186"/>
      <c r="U114" s="186"/>
      <c r="V114" s="32"/>
      <c r="W114" s="32"/>
      <c r="X114" s="566"/>
      <c r="Y114" s="566"/>
      <c r="Z114" s="566"/>
      <c r="AA114" s="566"/>
      <c r="AB114" s="566"/>
      <c r="AC114" s="566"/>
      <c r="AD114" s="566"/>
      <c r="AE114" s="186"/>
      <c r="AF114" s="186"/>
      <c r="AG114" s="186"/>
      <c r="AH114" s="186"/>
      <c r="AI114" s="572"/>
      <c r="AJ114" s="850">
        <v>5</v>
      </c>
      <c r="AK114" s="850"/>
      <c r="AL114" s="186" t="s">
        <v>691</v>
      </c>
      <c r="AM114" s="186"/>
      <c r="AN114" s="186"/>
      <c r="AO114" s="22"/>
      <c r="AP114" s="401">
        <f t="shared" si="14"/>
        <v>5</v>
      </c>
      <c r="AQ114" s="18"/>
    </row>
    <row r="115" spans="1:43" ht="17.25" customHeight="1" x14ac:dyDescent="0.15">
      <c r="A115" s="71">
        <v>28</v>
      </c>
      <c r="B115" s="13">
        <v>9010</v>
      </c>
      <c r="C115" s="241" t="s">
        <v>2877</v>
      </c>
      <c r="D115" s="185" t="s">
        <v>3131</v>
      </c>
      <c r="E115" s="397"/>
      <c r="F115" s="397"/>
      <c r="G115" s="397"/>
      <c r="H115" s="397"/>
      <c r="I115" s="397"/>
      <c r="J115" s="397"/>
      <c r="K115" s="397"/>
      <c r="L115" s="397"/>
      <c r="M115" s="397"/>
      <c r="N115" s="397"/>
      <c r="O115" s="184"/>
      <c r="P115" s="663"/>
      <c r="Q115" s="605"/>
      <c r="R115" s="186"/>
      <c r="S115" s="605"/>
      <c r="T115" s="186"/>
      <c r="U115" s="186"/>
      <c r="V115" s="32"/>
      <c r="W115" s="32"/>
      <c r="X115" s="566"/>
      <c r="Y115" s="566"/>
      <c r="Z115" s="566"/>
      <c r="AA115" s="566"/>
      <c r="AB115" s="566"/>
      <c r="AC115" s="566"/>
      <c r="AD115" s="566"/>
      <c r="AE115" s="186"/>
      <c r="AF115" s="186"/>
      <c r="AG115" s="186"/>
      <c r="AH115" s="186"/>
      <c r="AI115" s="572"/>
      <c r="AJ115" s="850">
        <v>240</v>
      </c>
      <c r="AK115" s="850"/>
      <c r="AL115" s="186" t="s">
        <v>691</v>
      </c>
      <c r="AM115" s="186"/>
      <c r="AN115" s="186"/>
      <c r="AO115" s="22"/>
      <c r="AP115" s="401">
        <f>AJ115</f>
        <v>240</v>
      </c>
      <c r="AQ115" s="92" t="s">
        <v>466</v>
      </c>
    </row>
    <row r="116" spans="1:43" ht="17.25" customHeight="1" x14ac:dyDescent="0.15">
      <c r="A116" s="71">
        <v>28</v>
      </c>
      <c r="B116" s="13">
        <v>6237</v>
      </c>
      <c r="C116" s="241" t="s">
        <v>2123</v>
      </c>
      <c r="D116" s="16" t="s">
        <v>3132</v>
      </c>
      <c r="E116" s="1"/>
      <c r="F116" s="74"/>
      <c r="G116" s="74"/>
      <c r="H116" s="74"/>
      <c r="I116" s="74"/>
      <c r="J116" s="74"/>
      <c r="K116" s="74"/>
      <c r="L116" s="74"/>
      <c r="M116" s="74"/>
      <c r="N116" s="74"/>
      <c r="O116" s="74"/>
      <c r="P116" s="15"/>
      <c r="Q116" s="185" t="s">
        <v>2931</v>
      </c>
      <c r="R116" s="186"/>
      <c r="S116" s="605"/>
      <c r="T116" s="186"/>
      <c r="U116" s="186"/>
      <c r="V116" s="32"/>
      <c r="W116" s="32"/>
      <c r="X116" s="566"/>
      <c r="Y116" s="566"/>
      <c r="Z116" s="566"/>
      <c r="AA116" s="566"/>
      <c r="AB116" s="566"/>
      <c r="AC116" s="566"/>
      <c r="AD116" s="566"/>
      <c r="AE116" s="186"/>
      <c r="AF116" s="186"/>
      <c r="AG116" s="186"/>
      <c r="AH116" s="186"/>
      <c r="AI116" s="572"/>
      <c r="AJ116" s="850">
        <v>100</v>
      </c>
      <c r="AK116" s="850"/>
      <c r="AL116" s="186" t="s">
        <v>691</v>
      </c>
      <c r="AM116" s="186"/>
      <c r="AN116" s="186"/>
      <c r="AO116" s="22"/>
      <c r="AP116" s="401">
        <f>AJ116</f>
        <v>100</v>
      </c>
      <c r="AQ116" s="400" t="s">
        <v>743</v>
      </c>
    </row>
    <row r="117" spans="1:43" ht="17.25" customHeight="1" x14ac:dyDescent="0.15">
      <c r="A117" s="71">
        <v>28</v>
      </c>
      <c r="B117" s="13">
        <v>6238</v>
      </c>
      <c r="C117" s="241" t="s">
        <v>2124</v>
      </c>
      <c r="D117" s="25"/>
      <c r="E117" s="20"/>
      <c r="F117" s="397"/>
      <c r="G117" s="397"/>
      <c r="H117" s="397"/>
      <c r="I117" s="397"/>
      <c r="J117" s="397"/>
      <c r="K117" s="397"/>
      <c r="L117" s="397"/>
      <c r="M117" s="397"/>
      <c r="N117" s="397"/>
      <c r="O117" s="397"/>
      <c r="P117" s="21"/>
      <c r="Q117" s="183" t="s">
        <v>2895</v>
      </c>
      <c r="R117" s="186"/>
      <c r="S117" s="605"/>
      <c r="T117" s="186"/>
      <c r="U117" s="186"/>
      <c r="V117" s="32"/>
      <c r="W117" s="32"/>
      <c r="X117" s="566"/>
      <c r="Y117" s="566"/>
      <c r="Z117" s="566"/>
      <c r="AA117" s="566"/>
      <c r="AB117" s="566"/>
      <c r="AC117" s="566"/>
      <c r="AD117" s="566"/>
      <c r="AE117" s="186"/>
      <c r="AF117" s="186"/>
      <c r="AG117" s="186"/>
      <c r="AH117" s="186"/>
      <c r="AI117" s="572"/>
      <c r="AJ117" s="850">
        <v>10</v>
      </c>
      <c r="AK117" s="850"/>
      <c r="AL117" s="186" t="s">
        <v>691</v>
      </c>
      <c r="AM117" s="186"/>
      <c r="AN117" s="186"/>
      <c r="AO117" s="22"/>
      <c r="AP117" s="401">
        <f>AJ117</f>
        <v>10</v>
      </c>
      <c r="AQ117" s="291"/>
    </row>
    <row r="118" spans="1:43" ht="17.25" customHeight="1" x14ac:dyDescent="0.15">
      <c r="A118" s="12">
        <v>28</v>
      </c>
      <c r="B118" s="132">
        <v>6099</v>
      </c>
      <c r="C118" s="49" t="s">
        <v>1499</v>
      </c>
      <c r="D118" s="16" t="s">
        <v>3133</v>
      </c>
      <c r="E118" s="1"/>
      <c r="F118" s="1"/>
      <c r="G118" s="1"/>
      <c r="H118" s="1"/>
      <c r="I118" s="1"/>
      <c r="J118" s="1"/>
      <c r="K118" s="1"/>
      <c r="L118" s="1"/>
      <c r="M118" s="1"/>
      <c r="N118" s="1"/>
      <c r="O118" s="99"/>
      <c r="P118" s="15"/>
      <c r="Q118" s="185" t="s">
        <v>2116</v>
      </c>
      <c r="R118" s="186"/>
      <c r="S118" s="186"/>
      <c r="T118" s="186"/>
      <c r="U118" s="186"/>
      <c r="V118" s="186"/>
      <c r="W118" s="186"/>
      <c r="X118" s="186"/>
      <c r="Y118" s="32"/>
      <c r="Z118" s="202"/>
      <c r="AA118" s="202"/>
      <c r="AB118" s="186"/>
      <c r="AC118" s="186"/>
      <c r="AD118" s="202"/>
      <c r="AE118" s="202"/>
      <c r="AF118" s="202"/>
      <c r="AG118" s="202"/>
      <c r="AH118" s="186"/>
      <c r="AI118" s="186"/>
      <c r="AJ118" s="848">
        <v>22</v>
      </c>
      <c r="AK118" s="848"/>
      <c r="AL118" s="605" t="s">
        <v>691</v>
      </c>
      <c r="AM118" s="605"/>
      <c r="AN118" s="605"/>
      <c r="AO118" s="43"/>
      <c r="AP118" s="81">
        <f t="shared" ref="AP118" si="15">AJ118</f>
        <v>22</v>
      </c>
      <c r="AQ118" s="77" t="s">
        <v>457</v>
      </c>
    </row>
    <row r="119" spans="1:43" ht="17.25" customHeight="1" x14ac:dyDescent="0.15">
      <c r="A119" s="12">
        <v>28</v>
      </c>
      <c r="B119" s="132">
        <v>6100</v>
      </c>
      <c r="C119" s="49" t="s">
        <v>817</v>
      </c>
      <c r="D119" s="609"/>
      <c r="E119" s="609"/>
      <c r="F119" s="609"/>
      <c r="G119" s="609"/>
      <c r="H119" s="609"/>
      <c r="I119" s="609"/>
      <c r="J119" s="609"/>
      <c r="K119" s="609"/>
      <c r="L119" s="609"/>
      <c r="M119" s="609"/>
      <c r="N119" s="609"/>
      <c r="O119" s="609"/>
      <c r="P119" s="609"/>
      <c r="Q119" s="185" t="s">
        <v>2117</v>
      </c>
      <c r="R119" s="605"/>
      <c r="S119" s="605"/>
      <c r="T119" s="186"/>
      <c r="U119" s="186"/>
      <c r="V119" s="32"/>
      <c r="W119" s="605"/>
      <c r="X119" s="605"/>
      <c r="Y119" s="605"/>
      <c r="Z119" s="605"/>
      <c r="AA119" s="605"/>
      <c r="AB119" s="605"/>
      <c r="AC119" s="572"/>
      <c r="AD119" s="186"/>
      <c r="AE119" s="605"/>
      <c r="AF119" s="605"/>
      <c r="AG119" s="80"/>
      <c r="AH119" s="605"/>
      <c r="AI119" s="605"/>
      <c r="AJ119" s="848">
        <v>18</v>
      </c>
      <c r="AK119" s="848"/>
      <c r="AL119" s="605" t="s">
        <v>691</v>
      </c>
      <c r="AM119" s="605"/>
      <c r="AN119" s="605"/>
      <c r="AO119" s="43"/>
      <c r="AP119" s="81">
        <f t="shared" si="13"/>
        <v>18</v>
      </c>
      <c r="AQ119" s="18"/>
    </row>
    <row r="120" spans="1:43" ht="17.25" customHeight="1" x14ac:dyDescent="0.15">
      <c r="A120" s="12">
        <v>28</v>
      </c>
      <c r="B120" s="132">
        <v>6103</v>
      </c>
      <c r="C120" s="49" t="s">
        <v>818</v>
      </c>
      <c r="D120" s="183"/>
      <c r="E120" s="184"/>
      <c r="F120" s="184"/>
      <c r="G120" s="184"/>
      <c r="H120" s="184"/>
      <c r="I120" s="184"/>
      <c r="J120" s="184"/>
      <c r="K120" s="184"/>
      <c r="L120" s="184"/>
      <c r="M120" s="184"/>
      <c r="N120" s="184"/>
      <c r="O120" s="45"/>
      <c r="P120" s="21"/>
      <c r="Q120" s="185" t="s">
        <v>2118</v>
      </c>
      <c r="R120" s="605"/>
      <c r="S120" s="605"/>
      <c r="T120" s="186"/>
      <c r="U120" s="186"/>
      <c r="V120" s="32"/>
      <c r="W120" s="605"/>
      <c r="X120" s="605"/>
      <c r="Y120" s="605"/>
      <c r="Z120" s="605"/>
      <c r="AA120" s="605"/>
      <c r="AB120" s="605"/>
      <c r="AC120" s="572"/>
      <c r="AD120" s="186"/>
      <c r="AE120" s="605"/>
      <c r="AF120" s="605"/>
      <c r="AG120" s="80"/>
      <c r="AH120" s="605"/>
      <c r="AI120" s="605"/>
      <c r="AJ120" s="848">
        <v>6</v>
      </c>
      <c r="AK120" s="848"/>
      <c r="AL120" s="605" t="s">
        <v>691</v>
      </c>
      <c r="AM120" s="605"/>
      <c r="AN120" s="605"/>
      <c r="AO120" s="43"/>
      <c r="AP120" s="81">
        <f t="shared" si="13"/>
        <v>6</v>
      </c>
      <c r="AQ120" s="29"/>
    </row>
    <row r="121" spans="1:43" ht="17.25" customHeight="1" x14ac:dyDescent="0.15">
      <c r="A121" s="12">
        <v>28</v>
      </c>
      <c r="B121" s="132">
        <v>6132</v>
      </c>
      <c r="C121" s="742" t="s">
        <v>4629</v>
      </c>
      <c r="D121" s="833" t="s">
        <v>4159</v>
      </c>
      <c r="E121" s="834"/>
      <c r="F121" s="834"/>
      <c r="G121" s="834"/>
      <c r="H121" s="834"/>
      <c r="I121" s="834"/>
      <c r="J121" s="834"/>
      <c r="K121" s="835"/>
      <c r="L121" s="741" t="s">
        <v>4549</v>
      </c>
      <c r="M121" s="741"/>
      <c r="N121" s="741"/>
      <c r="O121" s="741"/>
      <c r="P121" s="741"/>
      <c r="Q121" s="741"/>
      <c r="R121" s="741"/>
      <c r="S121" s="741"/>
      <c r="T121" s="746"/>
      <c r="U121" s="741"/>
      <c r="V121" s="741"/>
      <c r="W121" s="605"/>
      <c r="X121" s="605"/>
      <c r="Y121" s="605"/>
      <c r="Z121" s="605"/>
      <c r="AA121" s="605"/>
      <c r="AB121" s="605"/>
      <c r="AC121" s="572"/>
      <c r="AD121" s="186"/>
      <c r="AE121" s="605"/>
      <c r="AF121" s="605"/>
      <c r="AG121" s="80"/>
      <c r="AH121" s="605"/>
      <c r="AI121" s="605"/>
      <c r="AJ121" s="32" t="s">
        <v>328</v>
      </c>
      <c r="AK121" s="741" t="s">
        <v>4615</v>
      </c>
      <c r="AL121" s="605"/>
      <c r="AM121" s="605"/>
      <c r="AN121" s="186" t="s">
        <v>811</v>
      </c>
      <c r="AO121" s="43"/>
      <c r="AP121" s="399"/>
      <c r="AQ121" s="400" t="s">
        <v>743</v>
      </c>
    </row>
    <row r="122" spans="1:43" ht="17.25" customHeight="1" x14ac:dyDescent="0.15">
      <c r="A122" s="760">
        <v>28</v>
      </c>
      <c r="B122" s="800">
        <v>6183</v>
      </c>
      <c r="C122" s="769" t="s">
        <v>4630</v>
      </c>
      <c r="D122" s="836"/>
      <c r="E122" s="837"/>
      <c r="F122" s="837"/>
      <c r="G122" s="837"/>
      <c r="H122" s="837"/>
      <c r="I122" s="837"/>
      <c r="J122" s="837"/>
      <c r="K122" s="838"/>
      <c r="L122" s="763" t="s">
        <v>4516</v>
      </c>
      <c r="M122" s="763"/>
      <c r="N122" s="763"/>
      <c r="O122" s="763"/>
      <c r="P122" s="763"/>
      <c r="Q122" s="763"/>
      <c r="R122" s="763"/>
      <c r="S122" s="763"/>
      <c r="T122" s="764"/>
      <c r="U122" s="763"/>
      <c r="V122" s="763"/>
      <c r="W122" s="763"/>
      <c r="X122" s="763"/>
      <c r="Y122" s="763"/>
      <c r="Z122" s="763"/>
      <c r="AA122" s="763"/>
      <c r="AB122" s="763"/>
      <c r="AC122" s="766"/>
      <c r="AD122" s="765"/>
      <c r="AE122" s="763"/>
      <c r="AF122" s="763"/>
      <c r="AG122" s="798"/>
      <c r="AH122" s="763"/>
      <c r="AI122" s="763"/>
      <c r="AJ122" s="764" t="s">
        <v>328</v>
      </c>
      <c r="AK122" s="763" t="s">
        <v>4616</v>
      </c>
      <c r="AL122" s="763"/>
      <c r="AM122" s="763"/>
      <c r="AN122" s="765" t="s">
        <v>811</v>
      </c>
      <c r="AO122" s="799"/>
      <c r="AP122" s="748"/>
      <c r="AQ122" s="743"/>
    </row>
    <row r="123" spans="1:43" ht="17.25" customHeight="1" x14ac:dyDescent="0.15">
      <c r="A123" s="12">
        <v>28</v>
      </c>
      <c r="B123" s="132">
        <v>6131</v>
      </c>
      <c r="C123" s="742" t="s">
        <v>4631</v>
      </c>
      <c r="D123" s="836"/>
      <c r="E123" s="837"/>
      <c r="F123" s="837"/>
      <c r="G123" s="837"/>
      <c r="H123" s="837"/>
      <c r="I123" s="837"/>
      <c r="J123" s="837"/>
      <c r="K123" s="838"/>
      <c r="L123" s="741" t="s">
        <v>4551</v>
      </c>
      <c r="M123" s="741"/>
      <c r="N123" s="741"/>
      <c r="O123" s="741"/>
      <c r="P123" s="741"/>
      <c r="Q123" s="741"/>
      <c r="R123" s="741"/>
      <c r="S123" s="741"/>
      <c r="T123" s="746"/>
      <c r="U123" s="741"/>
      <c r="V123" s="741"/>
      <c r="W123" s="605"/>
      <c r="X123" s="605"/>
      <c r="Y123" s="605"/>
      <c r="Z123" s="605"/>
      <c r="AA123" s="605"/>
      <c r="AB123" s="605"/>
      <c r="AC123" s="572"/>
      <c r="AD123" s="186"/>
      <c r="AE123" s="605"/>
      <c r="AF123" s="605"/>
      <c r="AG123" s="80"/>
      <c r="AH123" s="605"/>
      <c r="AI123" s="605"/>
      <c r="AJ123" s="32" t="s">
        <v>328</v>
      </c>
      <c r="AK123" s="741" t="s">
        <v>4617</v>
      </c>
      <c r="AL123" s="605"/>
      <c r="AM123" s="605"/>
      <c r="AN123" s="186" t="s">
        <v>811</v>
      </c>
      <c r="AO123" s="43"/>
      <c r="AP123" s="399"/>
      <c r="AQ123" s="18"/>
    </row>
    <row r="124" spans="1:43" ht="17.25" customHeight="1" x14ac:dyDescent="0.15">
      <c r="A124" s="760">
        <v>28</v>
      </c>
      <c r="B124" s="800">
        <v>6184</v>
      </c>
      <c r="C124" s="769" t="s">
        <v>4632</v>
      </c>
      <c r="D124" s="750"/>
      <c r="E124" s="751"/>
      <c r="F124" s="751"/>
      <c r="G124" s="751"/>
      <c r="H124" s="751"/>
      <c r="I124" s="751"/>
      <c r="J124" s="751"/>
      <c r="K124" s="752"/>
      <c r="L124" s="763" t="s">
        <v>4517</v>
      </c>
      <c r="M124" s="763"/>
      <c r="N124" s="763"/>
      <c r="O124" s="763"/>
      <c r="P124" s="763"/>
      <c r="Q124" s="763"/>
      <c r="R124" s="763"/>
      <c r="S124" s="763"/>
      <c r="T124" s="764"/>
      <c r="U124" s="763"/>
      <c r="V124" s="763"/>
      <c r="W124" s="763"/>
      <c r="X124" s="763"/>
      <c r="Y124" s="763"/>
      <c r="Z124" s="763"/>
      <c r="AA124" s="763"/>
      <c r="AB124" s="763"/>
      <c r="AC124" s="766"/>
      <c r="AD124" s="765"/>
      <c r="AE124" s="763"/>
      <c r="AF124" s="763"/>
      <c r="AG124" s="798"/>
      <c r="AH124" s="763"/>
      <c r="AI124" s="763"/>
      <c r="AJ124" s="764" t="s">
        <v>328</v>
      </c>
      <c r="AK124" s="763" t="s">
        <v>4618</v>
      </c>
      <c r="AL124" s="763"/>
      <c r="AM124" s="763"/>
      <c r="AN124" s="765" t="s">
        <v>811</v>
      </c>
      <c r="AO124" s="799"/>
      <c r="AP124" s="748"/>
      <c r="AQ124" s="743"/>
    </row>
    <row r="125" spans="1:43" ht="17.25" customHeight="1" x14ac:dyDescent="0.15">
      <c r="A125" s="12">
        <v>28</v>
      </c>
      <c r="B125" s="132">
        <v>6128</v>
      </c>
      <c r="C125" s="49" t="s">
        <v>67</v>
      </c>
      <c r="D125" s="23"/>
      <c r="E125" s="9"/>
      <c r="F125" s="9"/>
      <c r="G125" s="9"/>
      <c r="H125" s="9"/>
      <c r="I125" s="9"/>
      <c r="J125" s="9"/>
      <c r="K125" s="19"/>
      <c r="L125" s="741" t="s">
        <v>4552</v>
      </c>
      <c r="M125" s="741"/>
      <c r="N125" s="741"/>
      <c r="O125" s="741"/>
      <c r="P125" s="741"/>
      <c r="Q125" s="741"/>
      <c r="R125" s="741"/>
      <c r="S125" s="741"/>
      <c r="T125" s="746"/>
      <c r="U125" s="741"/>
      <c r="V125" s="741"/>
      <c r="W125" s="605"/>
      <c r="X125" s="605"/>
      <c r="Y125" s="605"/>
      <c r="Z125" s="605"/>
      <c r="AA125" s="605"/>
      <c r="AB125" s="605"/>
      <c r="AC125" s="572"/>
      <c r="AD125" s="186"/>
      <c r="AE125" s="605"/>
      <c r="AF125" s="605"/>
      <c r="AG125" s="80"/>
      <c r="AH125" s="605"/>
      <c r="AI125" s="605"/>
      <c r="AJ125" s="32" t="s">
        <v>328</v>
      </c>
      <c r="AK125" s="741" t="s">
        <v>4619</v>
      </c>
      <c r="AL125" s="605"/>
      <c r="AM125" s="605"/>
      <c r="AN125" s="186" t="s">
        <v>811</v>
      </c>
      <c r="AO125" s="43"/>
      <c r="AP125" s="399"/>
      <c r="AQ125" s="18"/>
    </row>
    <row r="126" spans="1:43" ht="17.25" customHeight="1" x14ac:dyDescent="0.15">
      <c r="A126" s="12">
        <v>28</v>
      </c>
      <c r="B126" s="13">
        <v>6380</v>
      </c>
      <c r="C126" s="49" t="s">
        <v>2125</v>
      </c>
      <c r="D126" s="25"/>
      <c r="E126" s="20"/>
      <c r="F126" s="397"/>
      <c r="G126" s="397"/>
      <c r="H126" s="397"/>
      <c r="I126" s="397"/>
      <c r="J126" s="397"/>
      <c r="K126" s="493"/>
      <c r="L126" s="741" t="s">
        <v>4553</v>
      </c>
      <c r="M126" s="741"/>
      <c r="N126" s="741"/>
      <c r="O126" s="741"/>
      <c r="P126" s="741"/>
      <c r="Q126" s="741"/>
      <c r="R126" s="741"/>
      <c r="S126" s="741"/>
      <c r="T126" s="745"/>
      <c r="U126" s="741"/>
      <c r="V126" s="741"/>
      <c r="W126" s="32"/>
      <c r="X126" s="717"/>
      <c r="Y126" s="717"/>
      <c r="Z126" s="717"/>
      <c r="AA126" s="717"/>
      <c r="AB126" s="717"/>
      <c r="AC126" s="717"/>
      <c r="AD126" s="717"/>
      <c r="AE126" s="186"/>
      <c r="AF126" s="186"/>
      <c r="AG126" s="186"/>
      <c r="AH126" s="186"/>
      <c r="AI126" s="718"/>
      <c r="AJ126" s="32" t="s">
        <v>328</v>
      </c>
      <c r="AK126" s="741" t="s">
        <v>4620</v>
      </c>
      <c r="AL126" s="719"/>
      <c r="AM126" s="719"/>
      <c r="AN126" s="186" t="s">
        <v>811</v>
      </c>
      <c r="AO126" s="22"/>
      <c r="AP126" s="401"/>
      <c r="AQ126" s="291"/>
    </row>
    <row r="127" spans="1:43" ht="17.25" customHeight="1" x14ac:dyDescent="0.15">
      <c r="A127" s="609"/>
      <c r="B127" s="609"/>
      <c r="C127" s="609"/>
      <c r="D127" s="609"/>
      <c r="E127" s="609"/>
      <c r="F127" s="609"/>
      <c r="G127" s="609"/>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375"/>
      <c r="AE127" s="609"/>
      <c r="AF127" s="609"/>
      <c r="AG127" s="609"/>
      <c r="AH127" s="609"/>
      <c r="AI127" s="609"/>
      <c r="AJ127" s="609"/>
      <c r="AK127" s="609"/>
      <c r="AL127" s="609"/>
      <c r="AM127" s="609"/>
      <c r="AN127" s="609"/>
      <c r="AO127" s="609"/>
      <c r="AP127" s="609"/>
      <c r="AQ127" s="609"/>
    </row>
    <row r="128" spans="1:43" ht="17.25" customHeight="1" x14ac:dyDescent="0.15">
      <c r="A128" s="609"/>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375"/>
      <c r="AE128" s="609"/>
      <c r="AF128" s="609"/>
      <c r="AG128" s="609"/>
      <c r="AH128" s="609"/>
      <c r="AI128" s="609"/>
      <c r="AJ128" s="609"/>
      <c r="AK128" s="609"/>
      <c r="AL128" s="609"/>
      <c r="AM128" s="609"/>
      <c r="AN128" s="609"/>
      <c r="AO128" s="609"/>
      <c r="AP128" s="609"/>
      <c r="AQ128" s="609"/>
    </row>
    <row r="129" spans="1:43" ht="17.25" customHeight="1" x14ac:dyDescent="0.2">
      <c r="A129" s="609"/>
      <c r="B129" s="372" t="s">
        <v>780</v>
      </c>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375"/>
      <c r="AE129" s="609"/>
      <c r="AF129" s="609"/>
      <c r="AG129" s="609"/>
      <c r="AH129" s="609"/>
      <c r="AI129" s="609"/>
      <c r="AJ129" s="609"/>
      <c r="AK129" s="609"/>
      <c r="AL129" s="609"/>
      <c r="AM129" s="609"/>
      <c r="AN129" s="609"/>
      <c r="AO129" s="609"/>
      <c r="AP129" s="609"/>
      <c r="AQ129" s="609"/>
    </row>
    <row r="130" spans="1:43" ht="13.5" customHeight="1" x14ac:dyDescent="0.15">
      <c r="A130" s="609"/>
      <c r="B130" s="609"/>
      <c r="C130" s="609"/>
      <c r="D130" s="609"/>
      <c r="E130" s="609"/>
      <c r="F130" s="609"/>
      <c r="G130" s="609"/>
      <c r="H130" s="609"/>
      <c r="I130" s="609"/>
      <c r="J130" s="609"/>
      <c r="K130" s="609"/>
      <c r="L130" s="609"/>
      <c r="M130" s="609"/>
      <c r="N130" s="609"/>
      <c r="O130" s="609"/>
      <c r="P130" s="609"/>
      <c r="Q130" s="609"/>
      <c r="R130" s="609"/>
      <c r="S130" s="609"/>
      <c r="T130" s="609"/>
      <c r="U130" s="609"/>
      <c r="V130" s="609"/>
      <c r="W130" s="609"/>
      <c r="X130" s="609"/>
      <c r="Y130" s="609"/>
      <c r="Z130" s="609"/>
      <c r="AA130" s="609"/>
      <c r="AB130" s="609"/>
      <c r="AC130" s="609"/>
      <c r="AD130" s="375"/>
      <c r="AE130" s="609"/>
      <c r="AF130" s="609"/>
      <c r="AG130" s="609"/>
      <c r="AH130" s="609"/>
      <c r="AI130" s="609"/>
      <c r="AJ130" s="609"/>
      <c r="AK130" s="609"/>
      <c r="AL130" s="609"/>
      <c r="AM130" s="609"/>
      <c r="AN130" s="609"/>
      <c r="AO130" s="609"/>
      <c r="AP130" s="609"/>
      <c r="AQ130" s="609"/>
    </row>
    <row r="131" spans="1:43" ht="17.25" customHeight="1" x14ac:dyDescent="0.15">
      <c r="A131" s="2" t="s">
        <v>202</v>
      </c>
      <c r="B131" s="209"/>
      <c r="C131" s="82" t="s">
        <v>203</v>
      </c>
      <c r="D131" s="210"/>
      <c r="E131" s="607"/>
      <c r="F131" s="607"/>
      <c r="G131" s="607"/>
      <c r="H131" s="607"/>
      <c r="I131" s="607"/>
      <c r="J131" s="607"/>
      <c r="K131" s="607"/>
      <c r="L131" s="607"/>
      <c r="M131" s="607"/>
      <c r="N131" s="607"/>
      <c r="O131" s="607"/>
      <c r="P131" s="607"/>
      <c r="Q131" s="607"/>
      <c r="R131" s="607"/>
      <c r="S131" s="154"/>
      <c r="T131" s="154"/>
      <c r="U131" s="217" t="s">
        <v>204</v>
      </c>
      <c r="V131" s="217"/>
      <c r="W131" s="607"/>
      <c r="X131" s="607"/>
      <c r="Y131" s="607"/>
      <c r="Z131" s="607"/>
      <c r="AA131" s="607"/>
      <c r="AB131" s="607"/>
      <c r="AC131" s="607"/>
      <c r="AD131" s="155"/>
      <c r="AE131" s="607"/>
      <c r="AF131" s="607"/>
      <c r="AG131" s="607"/>
      <c r="AH131" s="607"/>
      <c r="AI131" s="607"/>
      <c r="AJ131" s="607"/>
      <c r="AK131" s="607"/>
      <c r="AL131" s="607"/>
      <c r="AM131" s="607"/>
      <c r="AN131" s="607"/>
      <c r="AO131" s="608"/>
      <c r="AP131" s="5" t="s">
        <v>2054</v>
      </c>
      <c r="AQ131" s="5" t="s">
        <v>2055</v>
      </c>
    </row>
    <row r="132" spans="1:43" ht="17.25" customHeight="1" x14ac:dyDescent="0.15">
      <c r="A132" s="6" t="s">
        <v>205</v>
      </c>
      <c r="B132" s="7" t="s">
        <v>206</v>
      </c>
      <c r="C132" s="714"/>
      <c r="D132" s="712"/>
      <c r="E132" s="713"/>
      <c r="F132" s="713"/>
      <c r="G132" s="713"/>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156"/>
      <c r="AE132" s="713"/>
      <c r="AF132" s="713"/>
      <c r="AG132" s="713"/>
      <c r="AH132" s="713"/>
      <c r="AI132" s="713"/>
      <c r="AJ132" s="713"/>
      <c r="AK132" s="713"/>
      <c r="AL132" s="713"/>
      <c r="AM132" s="713"/>
      <c r="AN132" s="713"/>
      <c r="AO132" s="714"/>
      <c r="AP132" s="8" t="s">
        <v>390</v>
      </c>
      <c r="AQ132" s="8" t="s">
        <v>391</v>
      </c>
    </row>
    <row r="133" spans="1:43" ht="17.25" customHeight="1" x14ac:dyDescent="0.15">
      <c r="A133" s="12">
        <v>28</v>
      </c>
      <c r="B133" s="12">
        <v>9011</v>
      </c>
      <c r="C133" s="76" t="s">
        <v>2126</v>
      </c>
      <c r="D133" s="833" t="s">
        <v>2127</v>
      </c>
      <c r="E133" s="834"/>
      <c r="F133" s="834"/>
      <c r="G133" s="834"/>
      <c r="H133" s="834"/>
      <c r="I133" s="834"/>
      <c r="J133" s="834"/>
      <c r="K133" s="834"/>
      <c r="L133" s="834"/>
      <c r="M133" s="834"/>
      <c r="N133" s="834"/>
      <c r="O133" s="834"/>
      <c r="P133" s="835"/>
      <c r="Q133" s="34" t="s">
        <v>696</v>
      </c>
      <c r="R133" s="17"/>
      <c r="S133" s="17"/>
      <c r="T133" s="17"/>
      <c r="U133" s="951">
        <f>U90</f>
        <v>546</v>
      </c>
      <c r="V133" s="951"/>
      <c r="W133" s="1" t="s">
        <v>391</v>
      </c>
      <c r="X133" s="17"/>
      <c r="Y133" s="67"/>
      <c r="Z133" s="579"/>
      <c r="AA133" s="580"/>
      <c r="AB133" s="580"/>
      <c r="AC133" s="580"/>
      <c r="AD133" s="151"/>
      <c r="AE133" s="17"/>
      <c r="AF133" s="17"/>
      <c r="AG133" s="17"/>
      <c r="AH133" s="17"/>
      <c r="AI133" s="17"/>
      <c r="AJ133" s="17"/>
      <c r="AK133" s="99"/>
      <c r="AL133" s="99"/>
      <c r="AM133" s="17"/>
      <c r="AN133" s="17"/>
      <c r="AO133" s="67"/>
      <c r="AP133" s="403">
        <f>ROUND(U133*$AI$135,0)</f>
        <v>382</v>
      </c>
      <c r="AQ133" s="149" t="s">
        <v>457</v>
      </c>
    </row>
    <row r="134" spans="1:43" ht="17.25" customHeight="1" x14ac:dyDescent="0.15">
      <c r="A134" s="12">
        <v>28</v>
      </c>
      <c r="B134" s="12">
        <v>9021</v>
      </c>
      <c r="C134" s="76" t="s">
        <v>686</v>
      </c>
      <c r="D134" s="836"/>
      <c r="E134" s="837"/>
      <c r="F134" s="837"/>
      <c r="G134" s="837"/>
      <c r="H134" s="837"/>
      <c r="I134" s="837"/>
      <c r="J134" s="837"/>
      <c r="K134" s="837"/>
      <c r="L134" s="837"/>
      <c r="M134" s="837"/>
      <c r="N134" s="837"/>
      <c r="O134" s="837"/>
      <c r="P134" s="838"/>
      <c r="Q134" s="34" t="s">
        <v>698</v>
      </c>
      <c r="R134" s="17"/>
      <c r="S134" s="17"/>
      <c r="T134" s="17"/>
      <c r="U134" s="951">
        <f>U91</f>
        <v>614</v>
      </c>
      <c r="V134" s="951"/>
      <c r="W134" s="1" t="s">
        <v>391</v>
      </c>
      <c r="X134" s="17"/>
      <c r="Y134" s="67"/>
      <c r="Z134" s="582"/>
      <c r="AA134" s="583"/>
      <c r="AB134" s="583"/>
      <c r="AC134" s="583"/>
      <c r="AD134" s="73" t="s">
        <v>2121</v>
      </c>
      <c r="AE134" s="73"/>
      <c r="AF134" s="73"/>
      <c r="AG134" s="73"/>
      <c r="AH134" s="73"/>
      <c r="AI134" s="73"/>
      <c r="AJ134" s="73"/>
      <c r="AK134" s="562"/>
      <c r="AL134" s="609"/>
      <c r="AM134" s="609"/>
      <c r="AN134" s="609"/>
      <c r="AO134" s="518"/>
      <c r="AP134" s="403">
        <f>ROUND(U134*$AI$135,0)</f>
        <v>430</v>
      </c>
      <c r="AQ134" s="77"/>
    </row>
    <row r="135" spans="1:43" ht="17.25" customHeight="1" x14ac:dyDescent="0.15">
      <c r="A135" s="12">
        <v>28</v>
      </c>
      <c r="B135" s="12">
        <v>9031</v>
      </c>
      <c r="C135" s="76" t="s">
        <v>687</v>
      </c>
      <c r="D135" s="836"/>
      <c r="E135" s="837"/>
      <c r="F135" s="837"/>
      <c r="G135" s="837"/>
      <c r="H135" s="837"/>
      <c r="I135" s="837"/>
      <c r="J135" s="837"/>
      <c r="K135" s="837"/>
      <c r="L135" s="837"/>
      <c r="M135" s="837"/>
      <c r="N135" s="837"/>
      <c r="O135" s="837"/>
      <c r="P135" s="838"/>
      <c r="Q135" s="34" t="s">
        <v>700</v>
      </c>
      <c r="R135" s="17"/>
      <c r="S135" s="17"/>
      <c r="T135" s="17"/>
      <c r="U135" s="951">
        <f>U92</f>
        <v>685</v>
      </c>
      <c r="V135" s="951"/>
      <c r="W135" s="1" t="s">
        <v>391</v>
      </c>
      <c r="X135" s="17"/>
      <c r="Y135" s="67"/>
      <c r="Z135" s="517"/>
      <c r="AA135" s="609"/>
      <c r="AB135" s="609"/>
      <c r="AC135" s="609"/>
      <c r="AD135" s="73"/>
      <c r="AE135" s="73"/>
      <c r="AF135" s="73"/>
      <c r="AG135" s="73"/>
      <c r="AH135" s="169" t="s">
        <v>2059</v>
      </c>
      <c r="AI135" s="1032">
        <v>0.7</v>
      </c>
      <c r="AJ135" s="1033"/>
      <c r="AK135" s="609"/>
      <c r="AL135" s="562"/>
      <c r="AM135" s="169"/>
      <c r="AN135" s="169"/>
      <c r="AO135" s="518"/>
      <c r="AP135" s="403">
        <f>ROUND(U135*$AI$135,0)</f>
        <v>480</v>
      </c>
      <c r="AQ135" s="77"/>
    </row>
    <row r="136" spans="1:43" ht="17.25" customHeight="1" x14ac:dyDescent="0.15">
      <c r="A136" s="12">
        <v>28</v>
      </c>
      <c r="B136" s="12">
        <v>9041</v>
      </c>
      <c r="C136" s="76" t="s">
        <v>688</v>
      </c>
      <c r="D136" s="836"/>
      <c r="E136" s="837"/>
      <c r="F136" s="837"/>
      <c r="G136" s="837"/>
      <c r="H136" s="837"/>
      <c r="I136" s="837"/>
      <c r="J136" s="837"/>
      <c r="K136" s="837"/>
      <c r="L136" s="837"/>
      <c r="M136" s="837"/>
      <c r="N136" s="837"/>
      <c r="O136" s="837"/>
      <c r="P136" s="838"/>
      <c r="Q136" s="34" t="s">
        <v>702</v>
      </c>
      <c r="R136" s="17"/>
      <c r="S136" s="17"/>
      <c r="T136" s="17"/>
      <c r="U136" s="951">
        <f>U93</f>
        <v>750</v>
      </c>
      <c r="V136" s="951"/>
      <c r="W136" s="1" t="s">
        <v>391</v>
      </c>
      <c r="X136" s="17"/>
      <c r="Y136" s="67"/>
      <c r="Z136" s="517"/>
      <c r="AA136" s="169"/>
      <c r="AB136" s="169"/>
      <c r="AC136" s="169"/>
      <c r="AD136" s="152"/>
      <c r="AE136" s="169"/>
      <c r="AF136" s="609"/>
      <c r="AG136" s="609"/>
      <c r="AH136" s="609"/>
      <c r="AI136" s="609"/>
      <c r="AJ136" s="9"/>
      <c r="AK136" s="609"/>
      <c r="AL136" s="600"/>
      <c r="AM136" s="169"/>
      <c r="AN136" s="169"/>
      <c r="AO136" s="518"/>
      <c r="AP136" s="403">
        <f>ROUND(U136*$AI$135,0)</f>
        <v>525</v>
      </c>
      <c r="AQ136" s="77"/>
    </row>
    <row r="137" spans="1:43" ht="17.25" customHeight="1" x14ac:dyDescent="0.15">
      <c r="A137" s="12">
        <v>28</v>
      </c>
      <c r="B137" s="12">
        <v>9051</v>
      </c>
      <c r="C137" s="76" t="s">
        <v>689</v>
      </c>
      <c r="D137" s="849"/>
      <c r="E137" s="839"/>
      <c r="F137" s="839"/>
      <c r="G137" s="839"/>
      <c r="H137" s="839"/>
      <c r="I137" s="839"/>
      <c r="J137" s="839"/>
      <c r="K137" s="839"/>
      <c r="L137" s="839"/>
      <c r="M137" s="839"/>
      <c r="N137" s="839"/>
      <c r="O137" s="839"/>
      <c r="P137" s="840"/>
      <c r="Q137" s="604" t="s">
        <v>703</v>
      </c>
      <c r="R137" s="605"/>
      <c r="S137" s="605"/>
      <c r="T137" s="605"/>
      <c r="U137" s="848">
        <f>U94</f>
        <v>820</v>
      </c>
      <c r="V137" s="848"/>
      <c r="W137" s="186" t="s">
        <v>391</v>
      </c>
      <c r="X137" s="605"/>
      <c r="Y137" s="43"/>
      <c r="Z137" s="35"/>
      <c r="AA137" s="20"/>
      <c r="AB137" s="20"/>
      <c r="AC137" s="20"/>
      <c r="AD137" s="153"/>
      <c r="AE137" s="20"/>
      <c r="AF137" s="20"/>
      <c r="AG137" s="20"/>
      <c r="AH137" s="20"/>
      <c r="AI137" s="20"/>
      <c r="AJ137" s="20"/>
      <c r="AK137" s="578"/>
      <c r="AL137" s="578"/>
      <c r="AM137" s="20"/>
      <c r="AN137" s="20"/>
      <c r="AO137" s="42"/>
      <c r="AP137" s="403">
        <f>ROUND(U137*$AI$135,0)</f>
        <v>574</v>
      </c>
      <c r="AQ137" s="150"/>
    </row>
    <row r="138" spans="1:43" x14ac:dyDescent="0.15">
      <c r="AJ138" s="434"/>
    </row>
  </sheetData>
  <mergeCells count="120">
    <mergeCell ref="AJ63:AK63"/>
    <mergeCell ref="AJ64:AK64"/>
    <mergeCell ref="AJ53:AK53"/>
    <mergeCell ref="AJ59:AK59"/>
    <mergeCell ref="AJ57:AK57"/>
    <mergeCell ref="AJ58:AK58"/>
    <mergeCell ref="AJ50:AK50"/>
    <mergeCell ref="AJ51:AK51"/>
    <mergeCell ref="AJ52:AK52"/>
    <mergeCell ref="L23:P25"/>
    <mergeCell ref="AJ23:AK23"/>
    <mergeCell ref="AJ24:AK24"/>
    <mergeCell ref="AJ25:AK25"/>
    <mergeCell ref="AJ26:AK26"/>
    <mergeCell ref="AJ27:AK27"/>
    <mergeCell ref="AJ60:AK60"/>
    <mergeCell ref="AJ61:AK61"/>
    <mergeCell ref="AJ62:AK62"/>
    <mergeCell ref="AJ54:AK54"/>
    <mergeCell ref="AJ55:AK55"/>
    <mergeCell ref="AJ56:AK56"/>
    <mergeCell ref="AJ49:AK49"/>
    <mergeCell ref="AJ39:AK39"/>
    <mergeCell ref="AJ28:AK28"/>
    <mergeCell ref="AJ29:AK29"/>
    <mergeCell ref="AJ30:AK30"/>
    <mergeCell ref="AJ31:AK31"/>
    <mergeCell ref="AJ33:AK33"/>
    <mergeCell ref="AJ34:AK34"/>
    <mergeCell ref="AJ35:AK35"/>
    <mergeCell ref="AJ36:AK36"/>
    <mergeCell ref="AJ37:AK37"/>
    <mergeCell ref="AJ38:AK38"/>
    <mergeCell ref="E105:K107"/>
    <mergeCell ref="L105:P107"/>
    <mergeCell ref="AJ105:AK105"/>
    <mergeCell ref="AJ106:AK106"/>
    <mergeCell ref="AJ107:AK107"/>
    <mergeCell ref="D68:K70"/>
    <mergeCell ref="D80:P84"/>
    <mergeCell ref="U80:V80"/>
    <mergeCell ref="U81:V81"/>
    <mergeCell ref="U82:V82"/>
    <mergeCell ref="AI82:AJ82"/>
    <mergeCell ref="U83:V83"/>
    <mergeCell ref="U84:V84"/>
    <mergeCell ref="L95:P97"/>
    <mergeCell ref="AJ95:AK95"/>
    <mergeCell ref="AJ96:AK96"/>
    <mergeCell ref="AJ97:AK97"/>
    <mergeCell ref="AJ98:AK98"/>
    <mergeCell ref="AJ99:AK99"/>
    <mergeCell ref="AJ118:AK118"/>
    <mergeCell ref="AJ119:AK119"/>
    <mergeCell ref="AJ120:AK120"/>
    <mergeCell ref="AI135:AJ135"/>
    <mergeCell ref="D121:K123"/>
    <mergeCell ref="D133:P137"/>
    <mergeCell ref="U133:V133"/>
    <mergeCell ref="U134:V134"/>
    <mergeCell ref="U135:V135"/>
    <mergeCell ref="U136:V136"/>
    <mergeCell ref="U137:V137"/>
    <mergeCell ref="AJ117:AK117"/>
    <mergeCell ref="D90:P94"/>
    <mergeCell ref="U90:V90"/>
    <mergeCell ref="U91:V91"/>
    <mergeCell ref="U92:V92"/>
    <mergeCell ref="U93:V93"/>
    <mergeCell ref="U94:V94"/>
    <mergeCell ref="AJ110:AK110"/>
    <mergeCell ref="AJ112:AK112"/>
    <mergeCell ref="AJ100:AK100"/>
    <mergeCell ref="AJ116:AK116"/>
    <mergeCell ref="AJ111:AK111"/>
    <mergeCell ref="E100:K102"/>
    <mergeCell ref="L100:P102"/>
    <mergeCell ref="AJ104:AK104"/>
    <mergeCell ref="AJ101:AK101"/>
    <mergeCell ref="AJ102:AK102"/>
    <mergeCell ref="AJ103:AK103"/>
    <mergeCell ref="AJ115:AK115"/>
    <mergeCell ref="AJ113:AK113"/>
    <mergeCell ref="AJ114:AK114"/>
    <mergeCell ref="AJ108:AK108"/>
    <mergeCell ref="AJ109:AK109"/>
    <mergeCell ref="E95:K97"/>
    <mergeCell ref="AJ44:AK44"/>
    <mergeCell ref="AJ45:AK45"/>
    <mergeCell ref="AJ46:AK46"/>
    <mergeCell ref="AJ47:AK47"/>
    <mergeCell ref="AJ48:AK48"/>
    <mergeCell ref="AJ40:AK40"/>
    <mergeCell ref="AJ42:AK42"/>
    <mergeCell ref="AJ43:AK43"/>
    <mergeCell ref="AJ41:AK41"/>
    <mergeCell ref="D8:P12"/>
    <mergeCell ref="U8:V8"/>
    <mergeCell ref="U9:V9"/>
    <mergeCell ref="U10:V10"/>
    <mergeCell ref="U11:V11"/>
    <mergeCell ref="U12:V12"/>
    <mergeCell ref="Q40:AI40"/>
    <mergeCell ref="Z32:AI32"/>
    <mergeCell ref="AJ32:AK32"/>
    <mergeCell ref="E13:K17"/>
    <mergeCell ref="L13:P17"/>
    <mergeCell ref="AJ13:AK13"/>
    <mergeCell ref="AJ14:AK14"/>
    <mergeCell ref="AJ15:AK15"/>
    <mergeCell ref="AJ16:AK16"/>
    <mergeCell ref="AJ17:AK17"/>
    <mergeCell ref="L18:P20"/>
    <mergeCell ref="E18:K20"/>
    <mergeCell ref="AJ18:AK18"/>
    <mergeCell ref="AJ19:AK19"/>
    <mergeCell ref="AJ20:AK20"/>
    <mergeCell ref="AJ21:AK21"/>
    <mergeCell ref="AJ22:AK22"/>
    <mergeCell ref="E23:K25"/>
  </mergeCells>
  <phoneticPr fontId="8"/>
  <printOptions horizontalCentered="1"/>
  <pageMargins left="0.39370078740157483" right="0.39370078740157483" top="0.78740157480314965" bottom="0.59055118110236227" header="0.51181102362204722" footer="0.31496062992125984"/>
  <pageSetup paperSize="9" scale="63" firstPageNumber="42" orientation="portrait" useFirstPageNumber="1" r:id="rId1"/>
  <headerFooter alignWithMargins="0">
    <oddHeader>&amp;R&amp;9地域密着型特定施設入居者生活介護</oddHeader>
    <oddFooter>&amp;C&amp;14&amp;P</oddFooter>
  </headerFooter>
  <rowBreaks count="2" manualBreakCount="2">
    <brk id="64" max="42" man="1"/>
    <brk id="84" max="4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FF00"/>
  </sheetPr>
  <dimension ref="A1:AN337"/>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34.125" style="434" customWidth="1"/>
    <col min="4" max="4" width="2.875" style="434" customWidth="1"/>
    <col min="5" max="6" width="2.875" style="58" customWidth="1"/>
    <col min="7" max="7" width="2" style="58" customWidth="1"/>
    <col min="8" max="11" width="2.5" style="58" customWidth="1"/>
    <col min="12" max="12" width="3.5" style="58" customWidth="1"/>
    <col min="13" max="14" width="2.5" style="58" customWidth="1"/>
    <col min="15" max="15" width="1.875" style="58" customWidth="1"/>
    <col min="16" max="16" width="2.875" style="58" customWidth="1"/>
    <col min="17" max="17" width="2.5" style="58" customWidth="1"/>
    <col min="18" max="18" width="2.875" style="58" customWidth="1"/>
    <col min="19" max="20" width="2" style="58" customWidth="1"/>
    <col min="21" max="28" width="2.5" style="58" customWidth="1"/>
    <col min="29" max="29" width="2.875" style="58" customWidth="1"/>
    <col min="30" max="35" width="2.5" style="58" customWidth="1"/>
    <col min="36" max="36" width="2.875" style="58" customWidth="1"/>
    <col min="37" max="37" width="1.5" style="58" customWidth="1"/>
    <col min="38" max="38" width="4.125" style="58" customWidth="1"/>
    <col min="39" max="16384" width="9" style="434"/>
  </cols>
  <sheetData>
    <row r="1" spans="1:40" ht="17.25" customHeight="1" x14ac:dyDescent="0.2">
      <c r="A1" s="57"/>
    </row>
    <row r="2" spans="1:40" ht="17.25" customHeight="1" x14ac:dyDescent="0.2">
      <c r="A2" s="57"/>
      <c r="B2" s="57" t="s">
        <v>1451</v>
      </c>
    </row>
    <row r="3" spans="1:40" ht="13.5" customHeight="1" x14ac:dyDescent="0.15"/>
    <row r="4" spans="1:40" ht="17.25" customHeight="1" x14ac:dyDescent="0.15">
      <c r="A4" s="2" t="s">
        <v>202</v>
      </c>
      <c r="B4" s="201"/>
      <c r="C4" s="82" t="s">
        <v>203</v>
      </c>
      <c r="D4" s="83"/>
      <c r="E4" s="1"/>
      <c r="F4" s="1"/>
      <c r="G4" s="1"/>
      <c r="H4" s="1"/>
      <c r="I4" s="1"/>
      <c r="J4" s="1"/>
      <c r="K4" s="1"/>
      <c r="L4" s="1"/>
      <c r="M4" s="1"/>
      <c r="N4" s="1"/>
      <c r="O4" s="1"/>
      <c r="P4" s="1"/>
      <c r="Q4" s="1"/>
      <c r="R4" s="4" t="s">
        <v>204</v>
      </c>
      <c r="S4" s="1"/>
      <c r="T4" s="1"/>
      <c r="U4" s="1"/>
      <c r="V4" s="1"/>
      <c r="W4" s="1"/>
      <c r="X4" s="1"/>
      <c r="Y4" s="1"/>
      <c r="Z4" s="1"/>
      <c r="AA4" s="1"/>
      <c r="AB4" s="1"/>
      <c r="AC4" s="1"/>
      <c r="AD4" s="1"/>
      <c r="AE4" s="1"/>
      <c r="AF4" s="1"/>
      <c r="AG4" s="1"/>
      <c r="AH4" s="1"/>
      <c r="AI4" s="1"/>
      <c r="AJ4" s="1"/>
      <c r="AK4" s="1"/>
      <c r="AL4" s="1"/>
      <c r="AM4" s="59" t="s">
        <v>2128</v>
      </c>
      <c r="AN4" s="59" t="s">
        <v>2129</v>
      </c>
    </row>
    <row r="5" spans="1:40" ht="17.25" customHeight="1" x14ac:dyDescent="0.15">
      <c r="A5" s="5" t="s">
        <v>205</v>
      </c>
      <c r="B5" s="82" t="s">
        <v>206</v>
      </c>
      <c r="C5" s="610"/>
      <c r="D5" s="661"/>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373" t="s">
        <v>390</v>
      </c>
      <c r="AN5" s="373" t="s">
        <v>391</v>
      </c>
    </row>
    <row r="6" spans="1:40" ht="17.25" customHeight="1" x14ac:dyDescent="0.15">
      <c r="A6" s="12">
        <v>54</v>
      </c>
      <c r="B6" s="13">
        <v>2111</v>
      </c>
      <c r="C6" s="61" t="s">
        <v>704</v>
      </c>
      <c r="D6" s="1076" t="s">
        <v>1151</v>
      </c>
      <c r="E6" s="1074" t="s">
        <v>2130</v>
      </c>
      <c r="F6" s="1075"/>
      <c r="G6" s="218"/>
      <c r="H6" s="89"/>
      <c r="I6" s="17"/>
      <c r="J6" s="17"/>
      <c r="K6" s="17"/>
      <c r="L6" s="67"/>
      <c r="M6" s="34" t="s">
        <v>421</v>
      </c>
      <c r="N6" s="17"/>
      <c r="O6" s="17"/>
      <c r="P6" s="17"/>
      <c r="Q6" s="880">
        <v>600</v>
      </c>
      <c r="R6" s="880"/>
      <c r="S6" s="1" t="s">
        <v>391</v>
      </c>
      <c r="T6" s="17"/>
      <c r="U6" s="34"/>
      <c r="V6" s="1"/>
      <c r="W6" s="1"/>
      <c r="X6" s="1"/>
      <c r="Y6" s="1"/>
      <c r="Z6" s="1"/>
      <c r="AA6" s="1"/>
      <c r="AB6" s="4"/>
      <c r="AC6" s="4"/>
      <c r="AD6" s="1"/>
      <c r="AE6" s="1"/>
      <c r="AF6" s="1"/>
      <c r="AG6" s="1"/>
      <c r="AH6" s="1"/>
      <c r="AI6" s="186"/>
      <c r="AJ6" s="186"/>
      <c r="AK6" s="186"/>
      <c r="AL6" s="186"/>
      <c r="AM6" s="401">
        <f>ROUND(Q6,0)</f>
        <v>600</v>
      </c>
      <c r="AN6" s="400" t="s">
        <v>2131</v>
      </c>
    </row>
    <row r="7" spans="1:40" ht="17.25" customHeight="1" x14ac:dyDescent="0.15">
      <c r="A7" s="12">
        <v>54</v>
      </c>
      <c r="B7" s="13">
        <v>2113</v>
      </c>
      <c r="C7" s="61" t="s">
        <v>705</v>
      </c>
      <c r="D7" s="1078"/>
      <c r="E7" s="869" t="s">
        <v>2132</v>
      </c>
      <c r="F7" s="870"/>
      <c r="G7" s="870"/>
      <c r="H7" s="870"/>
      <c r="I7" s="870"/>
      <c r="J7" s="870"/>
      <c r="K7" s="870"/>
      <c r="L7" s="871"/>
      <c r="M7" s="517"/>
      <c r="N7" s="169"/>
      <c r="O7" s="169"/>
      <c r="P7" s="169"/>
      <c r="Q7" s="193"/>
      <c r="R7" s="193"/>
      <c r="S7" s="169"/>
      <c r="T7" s="169"/>
      <c r="U7" s="131" t="s">
        <v>2133</v>
      </c>
      <c r="V7" s="130"/>
      <c r="W7" s="130"/>
      <c r="X7" s="130"/>
      <c r="Y7" s="130"/>
      <c r="Z7" s="130"/>
      <c r="AA7" s="605"/>
      <c r="AB7" s="605"/>
      <c r="AC7" s="605"/>
      <c r="AD7" s="85"/>
      <c r="AE7" s="85"/>
      <c r="AF7" s="605"/>
      <c r="AG7" s="605"/>
      <c r="AH7" s="572" t="s">
        <v>706</v>
      </c>
      <c r="AI7" s="831">
        <v>0.97</v>
      </c>
      <c r="AJ7" s="1079"/>
      <c r="AK7" s="9"/>
      <c r="AL7" s="9"/>
      <c r="AM7" s="401">
        <f>ROUND(Q6*AI7,0)</f>
        <v>582</v>
      </c>
      <c r="AN7" s="41"/>
    </row>
    <row r="8" spans="1:40" ht="17.25" customHeight="1" x14ac:dyDescent="0.15">
      <c r="A8" s="12">
        <v>54</v>
      </c>
      <c r="B8" s="13">
        <v>2121</v>
      </c>
      <c r="C8" s="61" t="s">
        <v>707</v>
      </c>
      <c r="D8" s="1078"/>
      <c r="E8" s="869"/>
      <c r="F8" s="870"/>
      <c r="G8" s="870"/>
      <c r="H8" s="870"/>
      <c r="I8" s="870"/>
      <c r="J8" s="870"/>
      <c r="K8" s="870"/>
      <c r="L8" s="871"/>
      <c r="M8" s="34" t="s">
        <v>2134</v>
      </c>
      <c r="N8" s="17"/>
      <c r="O8" s="17"/>
      <c r="P8" s="17"/>
      <c r="Q8" s="880">
        <v>671</v>
      </c>
      <c r="R8" s="880"/>
      <c r="S8" s="1" t="s">
        <v>391</v>
      </c>
      <c r="T8" s="67"/>
      <c r="U8" s="595"/>
      <c r="V8" s="605"/>
      <c r="W8" s="605"/>
      <c r="X8" s="605"/>
      <c r="Y8" s="605"/>
      <c r="Z8" s="605"/>
      <c r="AA8" s="605"/>
      <c r="AB8" s="605"/>
      <c r="AC8" s="605"/>
      <c r="AD8" s="85"/>
      <c r="AE8" s="85"/>
      <c r="AF8" s="605"/>
      <c r="AG8" s="605"/>
      <c r="AH8" s="599"/>
      <c r="AI8" s="4"/>
      <c r="AJ8" s="4"/>
      <c r="AK8" s="31"/>
      <c r="AL8" s="186"/>
      <c r="AM8" s="401">
        <f>ROUND(Q8,0)</f>
        <v>671</v>
      </c>
      <c r="AN8" s="41"/>
    </row>
    <row r="9" spans="1:40" ht="17.25" customHeight="1" x14ac:dyDescent="0.15">
      <c r="A9" s="12">
        <v>54</v>
      </c>
      <c r="B9" s="13">
        <v>2123</v>
      </c>
      <c r="C9" s="61" t="s">
        <v>708</v>
      </c>
      <c r="D9" s="1078"/>
      <c r="E9" s="182" t="s">
        <v>744</v>
      </c>
      <c r="F9" s="219"/>
      <c r="G9" s="219"/>
      <c r="H9" s="169"/>
      <c r="I9" s="169"/>
      <c r="J9" s="169"/>
      <c r="K9" s="169"/>
      <c r="L9" s="518"/>
      <c r="M9" s="35"/>
      <c r="N9" s="20"/>
      <c r="O9" s="20"/>
      <c r="P9" s="20"/>
      <c r="Q9" s="194"/>
      <c r="R9" s="194"/>
      <c r="S9" s="20"/>
      <c r="T9" s="42"/>
      <c r="U9" s="131" t="s">
        <v>2135</v>
      </c>
      <c r="V9" s="130"/>
      <c r="W9" s="130"/>
      <c r="X9" s="130"/>
      <c r="Y9" s="130"/>
      <c r="Z9" s="130"/>
      <c r="AA9" s="605"/>
      <c r="AB9" s="605"/>
      <c r="AC9" s="605"/>
      <c r="AD9" s="85"/>
      <c r="AE9" s="85"/>
      <c r="AF9" s="605"/>
      <c r="AG9" s="605"/>
      <c r="AH9" s="572" t="s">
        <v>706</v>
      </c>
      <c r="AI9" s="831">
        <f>$AI$7</f>
        <v>0.97</v>
      </c>
      <c r="AJ9" s="1079"/>
      <c r="AK9" s="9"/>
      <c r="AL9" s="9"/>
      <c r="AM9" s="401">
        <f>ROUND(Q8*AI9,0)</f>
        <v>651</v>
      </c>
      <c r="AN9" s="41"/>
    </row>
    <row r="10" spans="1:40" ht="17.25" customHeight="1" x14ac:dyDescent="0.15">
      <c r="A10" s="12">
        <v>54</v>
      </c>
      <c r="B10" s="13">
        <v>2131</v>
      </c>
      <c r="C10" s="61" t="s">
        <v>709</v>
      </c>
      <c r="D10" s="1078"/>
      <c r="E10" s="220"/>
      <c r="F10" s="219"/>
      <c r="G10" s="219"/>
      <c r="H10" s="169"/>
      <c r="I10" s="169"/>
      <c r="J10" s="169"/>
      <c r="K10" s="169"/>
      <c r="L10" s="518"/>
      <c r="M10" s="517" t="s">
        <v>2136</v>
      </c>
      <c r="N10" s="169"/>
      <c r="O10" s="169"/>
      <c r="P10" s="169"/>
      <c r="Q10" s="879">
        <v>745</v>
      </c>
      <c r="R10" s="879"/>
      <c r="S10" s="9" t="s">
        <v>391</v>
      </c>
      <c r="T10" s="169"/>
      <c r="U10" s="692"/>
      <c r="V10" s="605"/>
      <c r="W10" s="605"/>
      <c r="X10" s="605"/>
      <c r="Y10" s="605"/>
      <c r="Z10" s="605"/>
      <c r="AA10" s="605"/>
      <c r="AB10" s="605"/>
      <c r="AC10" s="605"/>
      <c r="AD10" s="85"/>
      <c r="AE10" s="85"/>
      <c r="AF10" s="605"/>
      <c r="AG10" s="605"/>
      <c r="AH10" s="599"/>
      <c r="AI10" s="4"/>
      <c r="AJ10" s="4"/>
      <c r="AK10" s="31"/>
      <c r="AL10" s="186"/>
      <c r="AM10" s="401">
        <f>ROUND(Q10,0)</f>
        <v>745</v>
      </c>
      <c r="AN10" s="41"/>
    </row>
    <row r="11" spans="1:40" ht="17.25" customHeight="1" x14ac:dyDescent="0.15">
      <c r="A11" s="12">
        <v>54</v>
      </c>
      <c r="B11" s="13">
        <v>2133</v>
      </c>
      <c r="C11" s="61" t="s">
        <v>710</v>
      </c>
      <c r="D11" s="1078"/>
      <c r="E11" s="220"/>
      <c r="F11" s="219"/>
      <c r="G11" s="219"/>
      <c r="H11" s="169"/>
      <c r="I11" s="169"/>
      <c r="J11" s="169"/>
      <c r="K11" s="169"/>
      <c r="L11" s="518"/>
      <c r="M11" s="517"/>
      <c r="N11" s="169"/>
      <c r="O11" s="169"/>
      <c r="P11" s="169"/>
      <c r="Q11" s="193"/>
      <c r="R11" s="193"/>
      <c r="S11" s="169"/>
      <c r="T11" s="169"/>
      <c r="U11" s="131" t="s">
        <v>2137</v>
      </c>
      <c r="V11" s="130"/>
      <c r="W11" s="130"/>
      <c r="X11" s="130"/>
      <c r="Y11" s="130"/>
      <c r="Z11" s="130"/>
      <c r="AA11" s="605"/>
      <c r="AB11" s="605"/>
      <c r="AC11" s="605"/>
      <c r="AD11" s="85"/>
      <c r="AE11" s="85"/>
      <c r="AF11" s="605"/>
      <c r="AG11" s="605"/>
      <c r="AH11" s="572" t="s">
        <v>706</v>
      </c>
      <c r="AI11" s="831">
        <f>$AI$7</f>
        <v>0.97</v>
      </c>
      <c r="AJ11" s="1079"/>
      <c r="AK11" s="9"/>
      <c r="AL11" s="9"/>
      <c r="AM11" s="401">
        <f>ROUND(Q10*AI11,0)</f>
        <v>723</v>
      </c>
      <c r="AN11" s="41"/>
    </row>
    <row r="12" spans="1:40" ht="17.25" customHeight="1" x14ac:dyDescent="0.15">
      <c r="A12" s="12">
        <v>54</v>
      </c>
      <c r="B12" s="13">
        <v>2141</v>
      </c>
      <c r="C12" s="61" t="s">
        <v>711</v>
      </c>
      <c r="D12" s="1078"/>
      <c r="E12" s="220"/>
      <c r="F12" s="219"/>
      <c r="G12" s="219"/>
      <c r="H12" s="169"/>
      <c r="I12" s="169"/>
      <c r="J12" s="169"/>
      <c r="K12" s="169"/>
      <c r="L12" s="518"/>
      <c r="M12" s="34" t="s">
        <v>2138</v>
      </c>
      <c r="N12" s="17"/>
      <c r="O12" s="17"/>
      <c r="P12" s="17"/>
      <c r="Q12" s="880">
        <v>817</v>
      </c>
      <c r="R12" s="880"/>
      <c r="S12" s="1" t="s">
        <v>391</v>
      </c>
      <c r="T12" s="67"/>
      <c r="U12" s="595"/>
      <c r="V12" s="605"/>
      <c r="W12" s="605"/>
      <c r="X12" s="605"/>
      <c r="Y12" s="605"/>
      <c r="Z12" s="605"/>
      <c r="AA12" s="605"/>
      <c r="AB12" s="605"/>
      <c r="AC12" s="605"/>
      <c r="AD12" s="85"/>
      <c r="AE12" s="85"/>
      <c r="AF12" s="605"/>
      <c r="AG12" s="605"/>
      <c r="AH12" s="605"/>
      <c r="AI12" s="31"/>
      <c r="AJ12" s="31"/>
      <c r="AK12" s="186"/>
      <c r="AL12" s="186"/>
      <c r="AM12" s="401">
        <f>ROUND(Q12,0)</f>
        <v>817</v>
      </c>
      <c r="AN12" s="41"/>
    </row>
    <row r="13" spans="1:40" ht="17.25" customHeight="1" x14ac:dyDescent="0.15">
      <c r="A13" s="12">
        <v>54</v>
      </c>
      <c r="B13" s="13">
        <v>2143</v>
      </c>
      <c r="C13" s="61" t="s">
        <v>712</v>
      </c>
      <c r="D13" s="1078"/>
      <c r="E13" s="220"/>
      <c r="F13" s="219"/>
      <c r="G13" s="219"/>
      <c r="H13" s="169"/>
      <c r="I13" s="169"/>
      <c r="J13" s="169"/>
      <c r="K13" s="169"/>
      <c r="L13" s="518"/>
      <c r="M13" s="35"/>
      <c r="N13" s="20"/>
      <c r="O13" s="20"/>
      <c r="P13" s="20"/>
      <c r="Q13" s="194"/>
      <c r="R13" s="194"/>
      <c r="S13" s="20"/>
      <c r="T13" s="42"/>
      <c r="U13" s="131" t="s">
        <v>2137</v>
      </c>
      <c r="V13" s="130"/>
      <c r="W13" s="130"/>
      <c r="X13" s="130"/>
      <c r="Y13" s="130"/>
      <c r="Z13" s="130"/>
      <c r="AA13" s="605"/>
      <c r="AB13" s="605"/>
      <c r="AC13" s="605"/>
      <c r="AD13" s="85"/>
      <c r="AE13" s="85"/>
      <c r="AF13" s="605"/>
      <c r="AG13" s="605"/>
      <c r="AH13" s="572" t="s">
        <v>706</v>
      </c>
      <c r="AI13" s="1055">
        <f>$AI$7</f>
        <v>0.97</v>
      </c>
      <c r="AJ13" s="1056"/>
      <c r="AK13" s="186"/>
      <c r="AL13" s="186"/>
      <c r="AM13" s="401">
        <f>ROUND(Q12*AI13,0)</f>
        <v>792</v>
      </c>
      <c r="AN13" s="41"/>
    </row>
    <row r="14" spans="1:40" ht="17.25" customHeight="1" x14ac:dyDescent="0.15">
      <c r="A14" s="12">
        <v>54</v>
      </c>
      <c r="B14" s="13">
        <v>2151</v>
      </c>
      <c r="C14" s="61" t="s">
        <v>713</v>
      </c>
      <c r="D14" s="1078"/>
      <c r="E14" s="220"/>
      <c r="F14" s="219"/>
      <c r="G14" s="219"/>
      <c r="H14" s="169"/>
      <c r="I14" s="169"/>
      <c r="J14" s="169"/>
      <c r="K14" s="169"/>
      <c r="L14" s="518"/>
      <c r="M14" s="517" t="s">
        <v>2139</v>
      </c>
      <c r="N14" s="169"/>
      <c r="O14" s="169"/>
      <c r="P14" s="169"/>
      <c r="Q14" s="879">
        <v>887</v>
      </c>
      <c r="R14" s="879"/>
      <c r="S14" s="9" t="s">
        <v>391</v>
      </c>
      <c r="T14" s="169"/>
      <c r="U14" s="692"/>
      <c r="V14" s="605"/>
      <c r="W14" s="605"/>
      <c r="X14" s="605"/>
      <c r="Y14" s="605"/>
      <c r="Z14" s="605"/>
      <c r="AA14" s="605"/>
      <c r="AB14" s="605"/>
      <c r="AC14" s="605"/>
      <c r="AD14" s="85"/>
      <c r="AE14" s="85"/>
      <c r="AF14" s="605"/>
      <c r="AG14" s="605"/>
      <c r="AH14" s="605"/>
      <c r="AI14" s="31"/>
      <c r="AJ14" s="31"/>
      <c r="AK14" s="186"/>
      <c r="AL14" s="186"/>
      <c r="AM14" s="401">
        <f>ROUND(Q14,0)</f>
        <v>887</v>
      </c>
      <c r="AN14" s="41"/>
    </row>
    <row r="15" spans="1:40" ht="17.25" customHeight="1" x14ac:dyDescent="0.15">
      <c r="A15" s="12">
        <v>54</v>
      </c>
      <c r="B15" s="13">
        <v>2153</v>
      </c>
      <c r="C15" s="61" t="s">
        <v>714</v>
      </c>
      <c r="D15" s="1078"/>
      <c r="E15" s="220"/>
      <c r="F15" s="219"/>
      <c r="G15" s="219"/>
      <c r="H15" s="169"/>
      <c r="I15" s="169"/>
      <c r="J15" s="169"/>
      <c r="K15" s="169"/>
      <c r="L15" s="518"/>
      <c r="M15" s="517"/>
      <c r="N15" s="169"/>
      <c r="O15" s="169"/>
      <c r="P15" s="169"/>
      <c r="Q15" s="193"/>
      <c r="R15" s="193"/>
      <c r="S15" s="169"/>
      <c r="T15" s="169"/>
      <c r="U15" s="131" t="s">
        <v>2137</v>
      </c>
      <c r="V15" s="130"/>
      <c r="W15" s="130"/>
      <c r="X15" s="130"/>
      <c r="Y15" s="130"/>
      <c r="Z15" s="130"/>
      <c r="AA15" s="605"/>
      <c r="AB15" s="605"/>
      <c r="AC15" s="605"/>
      <c r="AD15" s="85"/>
      <c r="AE15" s="85"/>
      <c r="AF15" s="605"/>
      <c r="AG15" s="605"/>
      <c r="AH15" s="572" t="s">
        <v>706</v>
      </c>
      <c r="AI15" s="1055">
        <f>$AI$7</f>
        <v>0.97</v>
      </c>
      <c r="AJ15" s="1056"/>
      <c r="AK15" s="186"/>
      <c r="AL15" s="186"/>
      <c r="AM15" s="401">
        <f>ROUND(Q14*AI15,0)</f>
        <v>860</v>
      </c>
      <c r="AN15" s="41"/>
    </row>
    <row r="16" spans="1:40" ht="17.25" customHeight="1" x14ac:dyDescent="0.15">
      <c r="A16" s="12">
        <v>54</v>
      </c>
      <c r="B16" s="13">
        <v>2115</v>
      </c>
      <c r="C16" s="61" t="s">
        <v>622</v>
      </c>
      <c r="D16" s="1078"/>
      <c r="E16" s="1074" t="s">
        <v>2140</v>
      </c>
      <c r="F16" s="1075"/>
      <c r="G16" s="218"/>
      <c r="H16" s="89"/>
      <c r="I16" s="17"/>
      <c r="J16" s="17"/>
      <c r="K16" s="17"/>
      <c r="L16" s="67"/>
      <c r="M16" s="34" t="s">
        <v>421</v>
      </c>
      <c r="N16" s="17"/>
      <c r="O16" s="17"/>
      <c r="P16" s="17"/>
      <c r="Q16" s="880">
        <v>600</v>
      </c>
      <c r="R16" s="880"/>
      <c r="S16" s="1" t="s">
        <v>391</v>
      </c>
      <c r="T16" s="17"/>
      <c r="U16" s="595"/>
      <c r="V16" s="605"/>
      <c r="W16" s="605"/>
      <c r="X16" s="605"/>
      <c r="Y16" s="605"/>
      <c r="Z16" s="605"/>
      <c r="AA16" s="605"/>
      <c r="AB16" s="605"/>
      <c r="AC16" s="605"/>
      <c r="AD16" s="85"/>
      <c r="AE16" s="85"/>
      <c r="AF16" s="605"/>
      <c r="AG16" s="605"/>
      <c r="AH16" s="605"/>
      <c r="AI16" s="31"/>
      <c r="AJ16" s="31"/>
      <c r="AK16" s="186"/>
      <c r="AL16" s="186"/>
      <c r="AM16" s="401">
        <f>ROUND(Q16,0)</f>
        <v>600</v>
      </c>
      <c r="AN16" s="41"/>
    </row>
    <row r="17" spans="1:40" ht="17.25" customHeight="1" x14ac:dyDescent="0.15">
      <c r="A17" s="12">
        <v>54</v>
      </c>
      <c r="B17" s="13">
        <v>2117</v>
      </c>
      <c r="C17" s="61" t="s">
        <v>623</v>
      </c>
      <c r="D17" s="1078"/>
      <c r="E17" s="869" t="s">
        <v>2141</v>
      </c>
      <c r="F17" s="870"/>
      <c r="G17" s="870"/>
      <c r="H17" s="870"/>
      <c r="I17" s="870"/>
      <c r="J17" s="870"/>
      <c r="K17" s="870"/>
      <c r="L17" s="871"/>
      <c r="M17" s="517"/>
      <c r="N17" s="169"/>
      <c r="O17" s="169"/>
      <c r="P17" s="169"/>
      <c r="Q17" s="193"/>
      <c r="R17" s="193"/>
      <c r="S17" s="169"/>
      <c r="T17" s="169"/>
      <c r="U17" s="131" t="s">
        <v>2137</v>
      </c>
      <c r="V17" s="130"/>
      <c r="W17" s="130"/>
      <c r="X17" s="130"/>
      <c r="Y17" s="130"/>
      <c r="Z17" s="130"/>
      <c r="AA17" s="605"/>
      <c r="AB17" s="605"/>
      <c r="AC17" s="605"/>
      <c r="AD17" s="85"/>
      <c r="AE17" s="85"/>
      <c r="AF17" s="605"/>
      <c r="AG17" s="605"/>
      <c r="AH17" s="572" t="s">
        <v>706</v>
      </c>
      <c r="AI17" s="1055">
        <f>$AI$7</f>
        <v>0.97</v>
      </c>
      <c r="AJ17" s="1056"/>
      <c r="AK17" s="186"/>
      <c r="AL17" s="186"/>
      <c r="AM17" s="401">
        <f>ROUND(Q16*AI17,0)</f>
        <v>582</v>
      </c>
      <c r="AN17" s="41"/>
    </row>
    <row r="18" spans="1:40" ht="17.25" customHeight="1" x14ac:dyDescent="0.15">
      <c r="A18" s="12">
        <v>54</v>
      </c>
      <c r="B18" s="13">
        <v>2125</v>
      </c>
      <c r="C18" s="61" t="s">
        <v>624</v>
      </c>
      <c r="D18" s="1078"/>
      <c r="E18" s="869"/>
      <c r="F18" s="870"/>
      <c r="G18" s="870"/>
      <c r="H18" s="870"/>
      <c r="I18" s="870"/>
      <c r="J18" s="870"/>
      <c r="K18" s="870"/>
      <c r="L18" s="871"/>
      <c r="M18" s="34" t="s">
        <v>2142</v>
      </c>
      <c r="N18" s="17"/>
      <c r="O18" s="17"/>
      <c r="P18" s="17"/>
      <c r="Q18" s="880">
        <v>671</v>
      </c>
      <c r="R18" s="880"/>
      <c r="S18" s="1" t="s">
        <v>391</v>
      </c>
      <c r="T18" s="67"/>
      <c r="U18" s="692"/>
      <c r="V18" s="605"/>
      <c r="W18" s="605"/>
      <c r="X18" s="605"/>
      <c r="Y18" s="605"/>
      <c r="Z18" s="605"/>
      <c r="AA18" s="605"/>
      <c r="AB18" s="605"/>
      <c r="AC18" s="605"/>
      <c r="AD18" s="85"/>
      <c r="AE18" s="85"/>
      <c r="AF18" s="605"/>
      <c r="AG18" s="605"/>
      <c r="AH18" s="605"/>
      <c r="AI18" s="31"/>
      <c r="AJ18" s="31"/>
      <c r="AK18" s="186"/>
      <c r="AL18" s="186"/>
      <c r="AM18" s="401">
        <f>ROUND(Q18,0)</f>
        <v>671</v>
      </c>
      <c r="AN18" s="41"/>
    </row>
    <row r="19" spans="1:40" ht="17.25" customHeight="1" x14ac:dyDescent="0.15">
      <c r="A19" s="12">
        <v>54</v>
      </c>
      <c r="B19" s="13">
        <v>2127</v>
      </c>
      <c r="C19" s="61" t="s">
        <v>625</v>
      </c>
      <c r="D19" s="1078"/>
      <c r="E19" s="869" t="s">
        <v>2143</v>
      </c>
      <c r="F19" s="870"/>
      <c r="G19" s="870"/>
      <c r="H19" s="870"/>
      <c r="I19" s="870"/>
      <c r="J19" s="870"/>
      <c r="K19" s="870"/>
      <c r="L19" s="871"/>
      <c r="M19" s="35"/>
      <c r="N19" s="20"/>
      <c r="O19" s="20"/>
      <c r="P19" s="20"/>
      <c r="Q19" s="194"/>
      <c r="R19" s="194"/>
      <c r="S19" s="20"/>
      <c r="T19" s="42"/>
      <c r="U19" s="131" t="s">
        <v>2137</v>
      </c>
      <c r="V19" s="130"/>
      <c r="W19" s="130"/>
      <c r="X19" s="130"/>
      <c r="Y19" s="130"/>
      <c r="Z19" s="130"/>
      <c r="AA19" s="605"/>
      <c r="AB19" s="605"/>
      <c r="AC19" s="605"/>
      <c r="AD19" s="85"/>
      <c r="AE19" s="85"/>
      <c r="AF19" s="605"/>
      <c r="AG19" s="605"/>
      <c r="AH19" s="572" t="s">
        <v>706</v>
      </c>
      <c r="AI19" s="1055">
        <f>$AI$7</f>
        <v>0.97</v>
      </c>
      <c r="AJ19" s="1056"/>
      <c r="AK19" s="186"/>
      <c r="AL19" s="186"/>
      <c r="AM19" s="401">
        <f>ROUND(Q18*AI19,0)</f>
        <v>651</v>
      </c>
      <c r="AN19" s="41"/>
    </row>
    <row r="20" spans="1:40" ht="17.25" customHeight="1" x14ac:dyDescent="0.15">
      <c r="A20" s="12">
        <v>54</v>
      </c>
      <c r="B20" s="13">
        <v>2135</v>
      </c>
      <c r="C20" s="61" t="s">
        <v>626</v>
      </c>
      <c r="D20" s="1078"/>
      <c r="E20" s="869"/>
      <c r="F20" s="870"/>
      <c r="G20" s="870"/>
      <c r="H20" s="870"/>
      <c r="I20" s="870"/>
      <c r="J20" s="870"/>
      <c r="K20" s="870"/>
      <c r="L20" s="871"/>
      <c r="M20" s="517" t="s">
        <v>2144</v>
      </c>
      <c r="N20" s="169"/>
      <c r="O20" s="169"/>
      <c r="P20" s="169"/>
      <c r="Q20" s="879">
        <v>745</v>
      </c>
      <c r="R20" s="879"/>
      <c r="S20" s="9" t="s">
        <v>391</v>
      </c>
      <c r="T20" s="169"/>
      <c r="U20" s="595"/>
      <c r="V20" s="605"/>
      <c r="W20" s="605"/>
      <c r="X20" s="605"/>
      <c r="Y20" s="605"/>
      <c r="Z20" s="605"/>
      <c r="AA20" s="605"/>
      <c r="AB20" s="605"/>
      <c r="AC20" s="605"/>
      <c r="AD20" s="85"/>
      <c r="AE20" s="85"/>
      <c r="AF20" s="605"/>
      <c r="AG20" s="605"/>
      <c r="AH20" s="605"/>
      <c r="AI20" s="31"/>
      <c r="AJ20" s="31"/>
      <c r="AK20" s="186"/>
      <c r="AL20" s="186"/>
      <c r="AM20" s="401">
        <f>ROUND(Q20,0)</f>
        <v>745</v>
      </c>
      <c r="AN20" s="41"/>
    </row>
    <row r="21" spans="1:40" ht="17.25" customHeight="1" x14ac:dyDescent="0.15">
      <c r="A21" s="12">
        <v>54</v>
      </c>
      <c r="B21" s="13">
        <v>2137</v>
      </c>
      <c r="C21" s="61" t="s">
        <v>627</v>
      </c>
      <c r="D21" s="1078"/>
      <c r="E21" s="367"/>
      <c r="F21" s="650"/>
      <c r="G21" s="650"/>
      <c r="H21" s="169"/>
      <c r="I21" s="169"/>
      <c r="J21" s="169"/>
      <c r="K21" s="169"/>
      <c r="L21" s="518"/>
      <c r="M21" s="517"/>
      <c r="N21" s="169"/>
      <c r="O21" s="169"/>
      <c r="P21" s="169"/>
      <c r="Q21" s="193"/>
      <c r="R21" s="193"/>
      <c r="S21" s="169"/>
      <c r="T21" s="169"/>
      <c r="U21" s="131" t="s">
        <v>2137</v>
      </c>
      <c r="V21" s="130"/>
      <c r="W21" s="130"/>
      <c r="X21" s="130"/>
      <c r="Y21" s="130"/>
      <c r="Z21" s="130"/>
      <c r="AA21" s="605"/>
      <c r="AB21" s="605"/>
      <c r="AC21" s="605"/>
      <c r="AD21" s="85"/>
      <c r="AE21" s="85"/>
      <c r="AF21" s="605"/>
      <c r="AG21" s="605"/>
      <c r="AH21" s="572" t="s">
        <v>706</v>
      </c>
      <c r="AI21" s="1055">
        <f>$AI$7</f>
        <v>0.97</v>
      </c>
      <c r="AJ21" s="1056"/>
      <c r="AK21" s="186"/>
      <c r="AL21" s="186"/>
      <c r="AM21" s="401">
        <f>ROUND(Q20*AI21,0)</f>
        <v>723</v>
      </c>
      <c r="AN21" s="41"/>
    </row>
    <row r="22" spans="1:40" ht="17.25" customHeight="1" x14ac:dyDescent="0.15">
      <c r="A22" s="12">
        <v>54</v>
      </c>
      <c r="B22" s="13">
        <v>2145</v>
      </c>
      <c r="C22" s="61" t="s">
        <v>628</v>
      </c>
      <c r="D22" s="1078"/>
      <c r="E22" s="367"/>
      <c r="F22" s="650"/>
      <c r="G22" s="650"/>
      <c r="H22" s="169"/>
      <c r="I22" s="169"/>
      <c r="J22" s="169"/>
      <c r="K22" s="169"/>
      <c r="L22" s="518"/>
      <c r="M22" s="34" t="s">
        <v>2138</v>
      </c>
      <c r="N22" s="17"/>
      <c r="O22" s="17"/>
      <c r="P22" s="17"/>
      <c r="Q22" s="880">
        <v>817</v>
      </c>
      <c r="R22" s="880"/>
      <c r="S22" s="1" t="s">
        <v>391</v>
      </c>
      <c r="T22" s="67"/>
      <c r="U22" s="692"/>
      <c r="V22" s="605"/>
      <c r="W22" s="605"/>
      <c r="X22" s="605"/>
      <c r="Y22" s="605"/>
      <c r="Z22" s="605"/>
      <c r="AA22" s="605"/>
      <c r="AB22" s="605"/>
      <c r="AC22" s="605"/>
      <c r="AD22" s="85"/>
      <c r="AE22" s="85"/>
      <c r="AF22" s="605"/>
      <c r="AG22" s="605"/>
      <c r="AH22" s="605"/>
      <c r="AI22" s="31"/>
      <c r="AJ22" s="31"/>
      <c r="AK22" s="186"/>
      <c r="AL22" s="186"/>
      <c r="AM22" s="401">
        <f>ROUND(Q22,0)</f>
        <v>817</v>
      </c>
      <c r="AN22" s="41"/>
    </row>
    <row r="23" spans="1:40" ht="17.25" customHeight="1" x14ac:dyDescent="0.15">
      <c r="A23" s="12">
        <v>54</v>
      </c>
      <c r="B23" s="13">
        <v>2147</v>
      </c>
      <c r="C23" s="61" t="s">
        <v>629</v>
      </c>
      <c r="D23" s="1078"/>
      <c r="E23" s="367"/>
      <c r="F23" s="650"/>
      <c r="G23" s="650"/>
      <c r="H23" s="169"/>
      <c r="I23" s="169"/>
      <c r="J23" s="169"/>
      <c r="K23" s="169"/>
      <c r="L23" s="518"/>
      <c r="M23" s="35"/>
      <c r="N23" s="20"/>
      <c r="O23" s="20"/>
      <c r="P23" s="20"/>
      <c r="Q23" s="194"/>
      <c r="R23" s="194"/>
      <c r="S23" s="20"/>
      <c r="T23" s="42"/>
      <c r="U23" s="131" t="s">
        <v>2137</v>
      </c>
      <c r="V23" s="130"/>
      <c r="W23" s="130"/>
      <c r="X23" s="130"/>
      <c r="Y23" s="130"/>
      <c r="Z23" s="130"/>
      <c r="AA23" s="605"/>
      <c r="AB23" s="605"/>
      <c r="AC23" s="605"/>
      <c r="AD23" s="85"/>
      <c r="AE23" s="85"/>
      <c r="AF23" s="605"/>
      <c r="AG23" s="605"/>
      <c r="AH23" s="572" t="s">
        <v>706</v>
      </c>
      <c r="AI23" s="1055">
        <f>$AI$7</f>
        <v>0.97</v>
      </c>
      <c r="AJ23" s="1056"/>
      <c r="AK23" s="186"/>
      <c r="AL23" s="186"/>
      <c r="AM23" s="401">
        <f>ROUND(Q22*AI23,0)</f>
        <v>792</v>
      </c>
      <c r="AN23" s="41"/>
    </row>
    <row r="24" spans="1:40" ht="17.25" customHeight="1" x14ac:dyDescent="0.15">
      <c r="A24" s="12">
        <v>54</v>
      </c>
      <c r="B24" s="13">
        <v>2155</v>
      </c>
      <c r="C24" s="61" t="s">
        <v>630</v>
      </c>
      <c r="D24" s="1078"/>
      <c r="E24" s="367"/>
      <c r="F24" s="650"/>
      <c r="G24" s="650"/>
      <c r="H24" s="169"/>
      <c r="I24" s="169"/>
      <c r="J24" s="169"/>
      <c r="K24" s="169"/>
      <c r="L24" s="518"/>
      <c r="M24" s="517" t="s">
        <v>2139</v>
      </c>
      <c r="N24" s="169"/>
      <c r="O24" s="169"/>
      <c r="P24" s="169"/>
      <c r="Q24" s="879">
        <v>887</v>
      </c>
      <c r="R24" s="879"/>
      <c r="S24" s="9" t="s">
        <v>391</v>
      </c>
      <c r="T24" s="169"/>
      <c r="U24" s="595"/>
      <c r="V24" s="605"/>
      <c r="W24" s="605"/>
      <c r="X24" s="605"/>
      <c r="Y24" s="605"/>
      <c r="Z24" s="605"/>
      <c r="AA24" s="605"/>
      <c r="AB24" s="605"/>
      <c r="AC24" s="605"/>
      <c r="AD24" s="85"/>
      <c r="AE24" s="85"/>
      <c r="AF24" s="605"/>
      <c r="AG24" s="605"/>
      <c r="AH24" s="605"/>
      <c r="AI24" s="31"/>
      <c r="AJ24" s="31"/>
      <c r="AK24" s="186"/>
      <c r="AL24" s="186"/>
      <c r="AM24" s="401">
        <f>ROUND(Q24,0)</f>
        <v>887</v>
      </c>
      <c r="AN24" s="41"/>
    </row>
    <row r="25" spans="1:40" ht="17.25" customHeight="1" x14ac:dyDescent="0.15">
      <c r="A25" s="12">
        <v>54</v>
      </c>
      <c r="B25" s="13">
        <v>2157</v>
      </c>
      <c r="C25" s="61" t="s">
        <v>631</v>
      </c>
      <c r="D25" s="1078"/>
      <c r="E25" s="369"/>
      <c r="F25" s="370"/>
      <c r="G25" s="370"/>
      <c r="H25" s="20"/>
      <c r="I25" s="20"/>
      <c r="J25" s="20"/>
      <c r="K25" s="20"/>
      <c r="L25" s="42"/>
      <c r="M25" s="35"/>
      <c r="N25" s="20"/>
      <c r="O25" s="20"/>
      <c r="P25" s="20"/>
      <c r="Q25" s="194"/>
      <c r="R25" s="194"/>
      <c r="S25" s="20"/>
      <c r="T25" s="20"/>
      <c r="U25" s="131" t="s">
        <v>2137</v>
      </c>
      <c r="V25" s="130"/>
      <c r="W25" s="130"/>
      <c r="X25" s="130"/>
      <c r="Y25" s="130"/>
      <c r="Z25" s="130"/>
      <c r="AA25" s="605"/>
      <c r="AB25" s="605"/>
      <c r="AC25" s="605"/>
      <c r="AD25" s="85"/>
      <c r="AE25" s="85"/>
      <c r="AF25" s="605"/>
      <c r="AG25" s="605"/>
      <c r="AH25" s="572" t="s">
        <v>706</v>
      </c>
      <c r="AI25" s="1055">
        <f>$AI$7</f>
        <v>0.97</v>
      </c>
      <c r="AJ25" s="1056"/>
      <c r="AK25" s="186"/>
      <c r="AL25" s="186"/>
      <c r="AM25" s="401">
        <f>ROUND(Q24*AI25,0)</f>
        <v>860</v>
      </c>
      <c r="AN25" s="41"/>
    </row>
    <row r="26" spans="1:40" ht="17.25" customHeight="1" x14ac:dyDescent="0.15">
      <c r="A26" s="12">
        <v>54</v>
      </c>
      <c r="B26" s="104">
        <v>4111</v>
      </c>
      <c r="C26" s="61" t="s">
        <v>1641</v>
      </c>
      <c r="D26" s="1076" t="s">
        <v>1152</v>
      </c>
      <c r="E26" s="1074" t="s">
        <v>2145</v>
      </c>
      <c r="F26" s="1075"/>
      <c r="G26" s="218"/>
      <c r="H26" s="89"/>
      <c r="I26" s="221"/>
      <c r="J26" s="221"/>
      <c r="K26" s="221"/>
      <c r="L26" s="222"/>
      <c r="M26" s="34" t="s">
        <v>421</v>
      </c>
      <c r="N26" s="17"/>
      <c r="O26" s="17"/>
      <c r="P26" s="17"/>
      <c r="Q26" s="880">
        <v>682</v>
      </c>
      <c r="R26" s="880"/>
      <c r="S26" s="1" t="s">
        <v>391</v>
      </c>
      <c r="T26" s="17"/>
      <c r="U26" s="34"/>
      <c r="V26" s="1"/>
      <c r="W26" s="1"/>
      <c r="X26" s="1"/>
      <c r="Y26" s="1"/>
      <c r="Z26" s="1"/>
      <c r="AA26" s="1"/>
      <c r="AB26" s="4"/>
      <c r="AC26" s="4"/>
      <c r="AD26" s="101"/>
      <c r="AE26" s="86"/>
      <c r="AF26" s="186"/>
      <c r="AG26" s="186"/>
      <c r="AH26" s="186"/>
      <c r="AI26" s="186"/>
      <c r="AJ26" s="186"/>
      <c r="AK26" s="186"/>
      <c r="AL26" s="186"/>
      <c r="AM26" s="401">
        <f>ROUND(Q26,0)</f>
        <v>682</v>
      </c>
      <c r="AN26" s="18"/>
    </row>
    <row r="27" spans="1:40" ht="17.25" customHeight="1" x14ac:dyDescent="0.15">
      <c r="A27" s="12">
        <v>54</v>
      </c>
      <c r="B27" s="104">
        <v>4201</v>
      </c>
      <c r="C27" s="87" t="s">
        <v>1642</v>
      </c>
      <c r="D27" s="1077"/>
      <c r="E27" s="869" t="s">
        <v>2146</v>
      </c>
      <c r="F27" s="870"/>
      <c r="G27" s="870"/>
      <c r="H27" s="870"/>
      <c r="I27" s="870"/>
      <c r="J27" s="870"/>
      <c r="K27" s="870"/>
      <c r="L27" s="871"/>
      <c r="M27" s="517"/>
      <c r="N27" s="169"/>
      <c r="O27" s="169"/>
      <c r="P27" s="169"/>
      <c r="Q27" s="590"/>
      <c r="R27" s="590"/>
      <c r="S27" s="9"/>
      <c r="T27" s="169"/>
      <c r="U27" s="517"/>
      <c r="V27" s="9"/>
      <c r="W27" s="9"/>
      <c r="X27" s="9"/>
      <c r="Y27" s="9"/>
      <c r="Z27" s="9"/>
      <c r="AA27" s="9"/>
      <c r="AB27" s="11"/>
      <c r="AC27" s="119"/>
      <c r="AD27" s="129" t="s">
        <v>425</v>
      </c>
      <c r="AE27" s="86"/>
      <c r="AF27" s="186"/>
      <c r="AG27" s="186"/>
      <c r="AH27" s="186"/>
      <c r="AI27" s="186"/>
      <c r="AJ27" s="186"/>
      <c r="AK27" s="575" t="s">
        <v>706</v>
      </c>
      <c r="AL27" s="111">
        <v>0.97</v>
      </c>
      <c r="AM27" s="401">
        <f>ROUND(Q26*AL27,0)</f>
        <v>662</v>
      </c>
      <c r="AN27" s="18"/>
    </row>
    <row r="28" spans="1:40" ht="17.25" customHeight="1" x14ac:dyDescent="0.15">
      <c r="A28" s="12">
        <v>54</v>
      </c>
      <c r="B28" s="104">
        <v>4113</v>
      </c>
      <c r="C28" s="61" t="s">
        <v>1643</v>
      </c>
      <c r="D28" s="1077"/>
      <c r="E28" s="869"/>
      <c r="F28" s="870"/>
      <c r="G28" s="870"/>
      <c r="H28" s="870"/>
      <c r="I28" s="870"/>
      <c r="J28" s="870"/>
      <c r="K28" s="870"/>
      <c r="L28" s="871"/>
      <c r="M28" s="517"/>
      <c r="N28" s="169"/>
      <c r="O28" s="169"/>
      <c r="P28" s="169"/>
      <c r="Q28" s="193"/>
      <c r="R28" s="193"/>
      <c r="S28" s="169"/>
      <c r="T28" s="169"/>
      <c r="U28" s="34" t="s">
        <v>723</v>
      </c>
      <c r="V28" s="1"/>
      <c r="W28" s="17"/>
      <c r="X28" s="17"/>
      <c r="Y28" s="17"/>
      <c r="Z28" s="17"/>
      <c r="AA28" s="17"/>
      <c r="AB28" s="62"/>
      <c r="AC28" s="62"/>
      <c r="AD28" s="126"/>
      <c r="AE28" s="85"/>
      <c r="AF28" s="186"/>
      <c r="AG28" s="186"/>
      <c r="AH28" s="186"/>
      <c r="AI28" s="186"/>
      <c r="AJ28" s="186"/>
      <c r="AK28" s="854"/>
      <c r="AL28" s="854"/>
      <c r="AM28" s="401">
        <f>ROUND(Q26*AB29,0)</f>
        <v>662</v>
      </c>
      <c r="AN28" s="41"/>
    </row>
    <row r="29" spans="1:40" ht="17.25" customHeight="1" x14ac:dyDescent="0.15">
      <c r="A29" s="12">
        <v>54</v>
      </c>
      <c r="B29" s="104">
        <v>4202</v>
      </c>
      <c r="C29" s="87" t="s">
        <v>1644</v>
      </c>
      <c r="D29" s="1077"/>
      <c r="E29" s="869"/>
      <c r="F29" s="870"/>
      <c r="G29" s="870"/>
      <c r="H29" s="870"/>
      <c r="I29" s="870"/>
      <c r="J29" s="870"/>
      <c r="K29" s="870"/>
      <c r="L29" s="871"/>
      <c r="M29" s="35"/>
      <c r="N29" s="20"/>
      <c r="O29" s="20"/>
      <c r="P29" s="20"/>
      <c r="Q29" s="194"/>
      <c r="R29" s="194"/>
      <c r="S29" s="20"/>
      <c r="T29" s="42"/>
      <c r="U29" s="35" t="s">
        <v>2147</v>
      </c>
      <c r="V29" s="184"/>
      <c r="W29" s="20"/>
      <c r="X29" s="20"/>
      <c r="Y29" s="20"/>
      <c r="Z29" s="20"/>
      <c r="AA29" s="578" t="s">
        <v>706</v>
      </c>
      <c r="AB29" s="1055">
        <f>$AI$7</f>
        <v>0.97</v>
      </c>
      <c r="AC29" s="1056"/>
      <c r="AD29" s="129" t="s">
        <v>425</v>
      </c>
      <c r="AE29" s="86"/>
      <c r="AF29" s="186"/>
      <c r="AG29" s="186"/>
      <c r="AH29" s="186"/>
      <c r="AI29" s="186"/>
      <c r="AJ29" s="186"/>
      <c r="AK29" s="575" t="s">
        <v>706</v>
      </c>
      <c r="AL29" s="111">
        <f>$AL$27</f>
        <v>0.97</v>
      </c>
      <c r="AM29" s="401">
        <f>ROUND(ROUND(Q26*AB29,0)*AL29,0)</f>
        <v>642</v>
      </c>
      <c r="AN29" s="41"/>
    </row>
    <row r="30" spans="1:40" ht="17.25" customHeight="1" x14ac:dyDescent="0.15">
      <c r="A30" s="12">
        <v>54</v>
      </c>
      <c r="B30" s="104">
        <v>4121</v>
      </c>
      <c r="C30" s="61" t="s">
        <v>1645</v>
      </c>
      <c r="D30" s="1077"/>
      <c r="E30" s="182" t="s">
        <v>724</v>
      </c>
      <c r="F30" s="219"/>
      <c r="G30" s="219"/>
      <c r="H30" s="105"/>
      <c r="I30" s="105"/>
      <c r="J30" s="105"/>
      <c r="K30" s="105"/>
      <c r="L30" s="106"/>
      <c r="M30" s="517" t="s">
        <v>2142</v>
      </c>
      <c r="N30" s="169"/>
      <c r="O30" s="169"/>
      <c r="P30" s="169"/>
      <c r="Q30" s="879">
        <v>753</v>
      </c>
      <c r="R30" s="879"/>
      <c r="S30" s="9" t="s">
        <v>391</v>
      </c>
      <c r="T30" s="169"/>
      <c r="U30" s="34"/>
      <c r="V30" s="1"/>
      <c r="W30" s="1"/>
      <c r="X30" s="1"/>
      <c r="Y30" s="1"/>
      <c r="Z30" s="1"/>
      <c r="AA30" s="4"/>
      <c r="AB30" s="4"/>
      <c r="AC30" s="4"/>
      <c r="AD30" s="129"/>
      <c r="AE30" s="86"/>
      <c r="AF30" s="186"/>
      <c r="AG30" s="186"/>
      <c r="AH30" s="186"/>
      <c r="AI30" s="186"/>
      <c r="AJ30" s="186"/>
      <c r="AK30" s="111"/>
      <c r="AL30" s="111"/>
      <c r="AM30" s="401">
        <f>ROUND(Q30,0)</f>
        <v>753</v>
      </c>
      <c r="AN30" s="41"/>
    </row>
    <row r="31" spans="1:40" ht="17.25" customHeight="1" x14ac:dyDescent="0.15">
      <c r="A31" s="12">
        <v>54</v>
      </c>
      <c r="B31" s="104">
        <v>4203</v>
      </c>
      <c r="C31" s="87" t="s">
        <v>1646</v>
      </c>
      <c r="D31" s="1077"/>
      <c r="E31" s="220"/>
      <c r="F31" s="219"/>
      <c r="G31" s="219"/>
      <c r="H31" s="105"/>
      <c r="I31" s="105"/>
      <c r="J31" s="105"/>
      <c r="K31" s="105"/>
      <c r="L31" s="106"/>
      <c r="M31" s="517"/>
      <c r="N31" s="169"/>
      <c r="O31" s="169"/>
      <c r="P31" s="169"/>
      <c r="Q31" s="590"/>
      <c r="R31" s="590"/>
      <c r="S31" s="9"/>
      <c r="T31" s="169"/>
      <c r="U31" s="517"/>
      <c r="V31" s="9"/>
      <c r="W31" s="9"/>
      <c r="X31" s="9"/>
      <c r="Y31" s="9"/>
      <c r="Z31" s="9"/>
      <c r="AA31" s="9"/>
      <c r="AB31" s="11"/>
      <c r="AC31" s="119"/>
      <c r="AD31" s="129" t="s">
        <v>425</v>
      </c>
      <c r="AE31" s="86"/>
      <c r="AF31" s="186"/>
      <c r="AG31" s="186"/>
      <c r="AH31" s="186"/>
      <c r="AI31" s="186"/>
      <c r="AJ31" s="186"/>
      <c r="AK31" s="575" t="s">
        <v>706</v>
      </c>
      <c r="AL31" s="111">
        <f>$AL$27</f>
        <v>0.97</v>
      </c>
      <c r="AM31" s="401">
        <f>ROUND(Q30*AL31,0)</f>
        <v>730</v>
      </c>
      <c r="AN31" s="18"/>
    </row>
    <row r="32" spans="1:40" ht="17.25" customHeight="1" x14ac:dyDescent="0.15">
      <c r="A32" s="12">
        <v>54</v>
      </c>
      <c r="B32" s="104">
        <v>4123</v>
      </c>
      <c r="C32" s="61" t="s">
        <v>1647</v>
      </c>
      <c r="D32" s="1077"/>
      <c r="E32" s="220"/>
      <c r="F32" s="219"/>
      <c r="G32" s="219"/>
      <c r="H32" s="9"/>
      <c r="I32" s="9"/>
      <c r="J32" s="9"/>
      <c r="K32" s="9"/>
      <c r="L32" s="19"/>
      <c r="M32" s="517"/>
      <c r="N32" s="169"/>
      <c r="O32" s="169"/>
      <c r="P32" s="169"/>
      <c r="Q32" s="193"/>
      <c r="R32" s="193"/>
      <c r="S32" s="169"/>
      <c r="T32" s="169"/>
      <c r="U32" s="34" t="s">
        <v>723</v>
      </c>
      <c r="V32" s="1"/>
      <c r="W32" s="17"/>
      <c r="X32" s="17"/>
      <c r="Y32" s="17"/>
      <c r="Z32" s="17"/>
      <c r="AA32" s="17"/>
      <c r="AB32" s="62"/>
      <c r="AC32" s="62"/>
      <c r="AD32" s="126"/>
      <c r="AE32" s="85"/>
      <c r="AF32" s="186"/>
      <c r="AG32" s="186"/>
      <c r="AH32" s="186"/>
      <c r="AI32" s="186"/>
      <c r="AJ32" s="186"/>
      <c r="AK32" s="854"/>
      <c r="AL32" s="854"/>
      <c r="AM32" s="401">
        <f>ROUND(Q30*AB33,0)</f>
        <v>730</v>
      </c>
      <c r="AN32" s="41"/>
    </row>
    <row r="33" spans="1:40" ht="17.25" customHeight="1" x14ac:dyDescent="0.15">
      <c r="A33" s="12">
        <v>54</v>
      </c>
      <c r="B33" s="104">
        <v>4204</v>
      </c>
      <c r="C33" s="87" t="s">
        <v>1648</v>
      </c>
      <c r="D33" s="1077"/>
      <c r="E33" s="220"/>
      <c r="F33" s="219"/>
      <c r="G33" s="219"/>
      <c r="H33" s="9"/>
      <c r="I33" s="9"/>
      <c r="J33" s="9"/>
      <c r="K33" s="9"/>
      <c r="L33" s="19"/>
      <c r="M33" s="35"/>
      <c r="N33" s="20"/>
      <c r="O33" s="20"/>
      <c r="P33" s="20"/>
      <c r="Q33" s="194"/>
      <c r="R33" s="194"/>
      <c r="S33" s="20"/>
      <c r="T33" s="20"/>
      <c r="U33" s="35" t="s">
        <v>2147</v>
      </c>
      <c r="V33" s="184"/>
      <c r="W33" s="20"/>
      <c r="X33" s="20"/>
      <c r="Y33" s="20"/>
      <c r="Z33" s="20"/>
      <c r="AA33" s="578" t="s">
        <v>706</v>
      </c>
      <c r="AB33" s="1055">
        <f>$AI$7</f>
        <v>0.97</v>
      </c>
      <c r="AC33" s="1056"/>
      <c r="AD33" s="129" t="s">
        <v>425</v>
      </c>
      <c r="AE33" s="86"/>
      <c r="AF33" s="186"/>
      <c r="AG33" s="186"/>
      <c r="AH33" s="186"/>
      <c r="AI33" s="186"/>
      <c r="AJ33" s="186"/>
      <c r="AK33" s="575" t="s">
        <v>706</v>
      </c>
      <c r="AL33" s="111">
        <f>$AL$27</f>
        <v>0.97</v>
      </c>
      <c r="AM33" s="401">
        <f>ROUND(ROUND(Q30*AB33,0)*AL33,0)</f>
        <v>708</v>
      </c>
      <c r="AN33" s="41"/>
    </row>
    <row r="34" spans="1:40" ht="17.25" customHeight="1" x14ac:dyDescent="0.15">
      <c r="A34" s="12">
        <v>54</v>
      </c>
      <c r="B34" s="104">
        <v>4131</v>
      </c>
      <c r="C34" s="61" t="s">
        <v>1649</v>
      </c>
      <c r="D34" s="1077"/>
      <c r="E34" s="220"/>
      <c r="F34" s="219"/>
      <c r="G34" s="219"/>
      <c r="H34" s="9"/>
      <c r="I34" s="9"/>
      <c r="J34" s="9"/>
      <c r="K34" s="9"/>
      <c r="L34" s="19"/>
      <c r="M34" s="517" t="s">
        <v>2144</v>
      </c>
      <c r="N34" s="169"/>
      <c r="O34" s="169"/>
      <c r="P34" s="169"/>
      <c r="Q34" s="879">
        <v>828</v>
      </c>
      <c r="R34" s="879"/>
      <c r="S34" s="9" t="s">
        <v>391</v>
      </c>
      <c r="T34" s="169"/>
      <c r="U34" s="517"/>
      <c r="V34" s="9"/>
      <c r="W34" s="9"/>
      <c r="X34" s="9"/>
      <c r="Y34" s="9"/>
      <c r="Z34" s="9"/>
      <c r="AA34" s="11"/>
      <c r="AB34" s="11"/>
      <c r="AC34" s="11"/>
      <c r="AD34" s="129"/>
      <c r="AE34" s="86"/>
      <c r="AF34" s="186"/>
      <c r="AG34" s="186"/>
      <c r="AH34" s="186"/>
      <c r="AI34" s="186"/>
      <c r="AJ34" s="186"/>
      <c r="AK34" s="111"/>
      <c r="AL34" s="111"/>
      <c r="AM34" s="401">
        <f>ROUND(Q34,0)</f>
        <v>828</v>
      </c>
      <c r="AN34" s="41"/>
    </row>
    <row r="35" spans="1:40" ht="17.25" customHeight="1" x14ac:dyDescent="0.15">
      <c r="A35" s="12">
        <v>54</v>
      </c>
      <c r="B35" s="104">
        <v>4205</v>
      </c>
      <c r="C35" s="87" t="s">
        <v>1650</v>
      </c>
      <c r="D35" s="1077"/>
      <c r="E35" s="220"/>
      <c r="F35" s="219"/>
      <c r="G35" s="219"/>
      <c r="H35" s="24"/>
      <c r="I35" s="223"/>
      <c r="J35" s="223"/>
      <c r="K35" s="223"/>
      <c r="L35" s="224"/>
      <c r="M35" s="517"/>
      <c r="N35" s="169"/>
      <c r="O35" s="169"/>
      <c r="P35" s="169"/>
      <c r="Q35" s="590"/>
      <c r="R35" s="590"/>
      <c r="S35" s="9"/>
      <c r="T35" s="169"/>
      <c r="U35" s="517"/>
      <c r="V35" s="9"/>
      <c r="W35" s="9"/>
      <c r="X35" s="9"/>
      <c r="Y35" s="9"/>
      <c r="Z35" s="9"/>
      <c r="AA35" s="9"/>
      <c r="AB35" s="11"/>
      <c r="AC35" s="119"/>
      <c r="AD35" s="129" t="s">
        <v>425</v>
      </c>
      <c r="AE35" s="86"/>
      <c r="AF35" s="186"/>
      <c r="AG35" s="186"/>
      <c r="AH35" s="186"/>
      <c r="AI35" s="186"/>
      <c r="AJ35" s="186"/>
      <c r="AK35" s="575" t="s">
        <v>706</v>
      </c>
      <c r="AL35" s="111">
        <f>$AL$27</f>
        <v>0.97</v>
      </c>
      <c r="AM35" s="401">
        <f>ROUND(Q34*AL35,0)</f>
        <v>803</v>
      </c>
      <c r="AN35" s="18"/>
    </row>
    <row r="36" spans="1:40" ht="17.25" customHeight="1" x14ac:dyDescent="0.15">
      <c r="A36" s="12">
        <v>54</v>
      </c>
      <c r="B36" s="104">
        <v>4133</v>
      </c>
      <c r="C36" s="61" t="s">
        <v>1651</v>
      </c>
      <c r="D36" s="1077"/>
      <c r="E36" s="220"/>
      <c r="F36" s="219"/>
      <c r="G36" s="219"/>
      <c r="H36" s="169"/>
      <c r="I36" s="169"/>
      <c r="J36" s="169"/>
      <c r="K36" s="169"/>
      <c r="L36" s="518"/>
      <c r="M36" s="517"/>
      <c r="N36" s="169"/>
      <c r="O36" s="169"/>
      <c r="P36" s="169"/>
      <c r="Q36" s="193"/>
      <c r="R36" s="193"/>
      <c r="S36" s="169"/>
      <c r="T36" s="169"/>
      <c r="U36" s="34" t="s">
        <v>723</v>
      </c>
      <c r="V36" s="1"/>
      <c r="W36" s="17"/>
      <c r="X36" s="17"/>
      <c r="Y36" s="17"/>
      <c r="Z36" s="17"/>
      <c r="AA36" s="17"/>
      <c r="AB36" s="62"/>
      <c r="AC36" s="62"/>
      <c r="AD36" s="126"/>
      <c r="AE36" s="85"/>
      <c r="AF36" s="186"/>
      <c r="AG36" s="186"/>
      <c r="AH36" s="186"/>
      <c r="AI36" s="186"/>
      <c r="AJ36" s="186"/>
      <c r="AK36" s="854"/>
      <c r="AL36" s="854"/>
      <c r="AM36" s="401">
        <f>ROUND(Q34*AB37,0)</f>
        <v>803</v>
      </c>
      <c r="AN36" s="41"/>
    </row>
    <row r="37" spans="1:40" ht="17.25" customHeight="1" x14ac:dyDescent="0.15">
      <c r="A37" s="12">
        <v>54</v>
      </c>
      <c r="B37" s="104">
        <v>4206</v>
      </c>
      <c r="C37" s="87" t="s">
        <v>1652</v>
      </c>
      <c r="D37" s="1077"/>
      <c r="E37" s="220"/>
      <c r="F37" s="219"/>
      <c r="G37" s="219"/>
      <c r="H37" s="583"/>
      <c r="I37" s="583"/>
      <c r="J37" s="583"/>
      <c r="K37" s="583"/>
      <c r="L37" s="584"/>
      <c r="M37" s="35"/>
      <c r="N37" s="20"/>
      <c r="O37" s="20"/>
      <c r="P37" s="20"/>
      <c r="Q37" s="194"/>
      <c r="R37" s="194"/>
      <c r="S37" s="20"/>
      <c r="T37" s="20"/>
      <c r="U37" s="35" t="s">
        <v>2147</v>
      </c>
      <c r="V37" s="184"/>
      <c r="W37" s="20"/>
      <c r="X37" s="20"/>
      <c r="Y37" s="20"/>
      <c r="Z37" s="20"/>
      <c r="AA37" s="578" t="s">
        <v>706</v>
      </c>
      <c r="AB37" s="1055">
        <f>$AI$7</f>
        <v>0.97</v>
      </c>
      <c r="AC37" s="1056"/>
      <c r="AD37" s="129" t="s">
        <v>425</v>
      </c>
      <c r="AE37" s="86"/>
      <c r="AF37" s="186"/>
      <c r="AG37" s="186"/>
      <c r="AH37" s="186"/>
      <c r="AI37" s="186"/>
      <c r="AJ37" s="186"/>
      <c r="AK37" s="575" t="s">
        <v>706</v>
      </c>
      <c r="AL37" s="111">
        <f>$AL$27</f>
        <v>0.97</v>
      </c>
      <c r="AM37" s="401">
        <f>ROUND(ROUND(Q34*AB37,0)*AL37,0)</f>
        <v>779</v>
      </c>
      <c r="AN37" s="41"/>
    </row>
    <row r="38" spans="1:40" ht="17.25" customHeight="1" x14ac:dyDescent="0.15">
      <c r="A38" s="12">
        <v>54</v>
      </c>
      <c r="B38" s="104">
        <v>4141</v>
      </c>
      <c r="C38" s="61" t="s">
        <v>1653</v>
      </c>
      <c r="D38" s="1077"/>
      <c r="E38" s="220"/>
      <c r="F38" s="219"/>
      <c r="G38" s="219"/>
      <c r="H38" s="169"/>
      <c r="I38" s="169"/>
      <c r="J38" s="169"/>
      <c r="K38" s="169"/>
      <c r="L38" s="518"/>
      <c r="M38" s="517" t="s">
        <v>2138</v>
      </c>
      <c r="N38" s="169"/>
      <c r="O38" s="169"/>
      <c r="P38" s="169"/>
      <c r="Q38" s="879">
        <v>901</v>
      </c>
      <c r="R38" s="879"/>
      <c r="S38" s="9" t="s">
        <v>391</v>
      </c>
      <c r="T38" s="169"/>
      <c r="U38" s="517"/>
      <c r="V38" s="9"/>
      <c r="W38" s="9"/>
      <c r="X38" s="9"/>
      <c r="Y38" s="9"/>
      <c r="Z38" s="9"/>
      <c r="AA38" s="11"/>
      <c r="AB38" s="11"/>
      <c r="AC38" s="11"/>
      <c r="AD38" s="129"/>
      <c r="AE38" s="86"/>
      <c r="AF38" s="186"/>
      <c r="AG38" s="186"/>
      <c r="AH38" s="186"/>
      <c r="AI38" s="186"/>
      <c r="AJ38" s="186"/>
      <c r="AK38" s="111"/>
      <c r="AL38" s="111"/>
      <c r="AM38" s="401">
        <f>ROUND(Q38,0)</f>
        <v>901</v>
      </c>
      <c r="AN38" s="41"/>
    </row>
    <row r="39" spans="1:40" ht="17.25" customHeight="1" x14ac:dyDescent="0.15">
      <c r="A39" s="12">
        <v>54</v>
      </c>
      <c r="B39" s="104">
        <v>4207</v>
      </c>
      <c r="C39" s="87" t="s">
        <v>1654</v>
      </c>
      <c r="D39" s="1077"/>
      <c r="E39" s="220"/>
      <c r="F39" s="219"/>
      <c r="G39" s="219"/>
      <c r="H39" s="24"/>
      <c r="I39" s="223"/>
      <c r="J39" s="223"/>
      <c r="K39" s="223"/>
      <c r="L39" s="224"/>
      <c r="M39" s="517"/>
      <c r="N39" s="169"/>
      <c r="O39" s="169"/>
      <c r="P39" s="169"/>
      <c r="Q39" s="590"/>
      <c r="R39" s="590"/>
      <c r="S39" s="9"/>
      <c r="T39" s="169"/>
      <c r="U39" s="517"/>
      <c r="V39" s="9"/>
      <c r="W39" s="9"/>
      <c r="X39" s="9"/>
      <c r="Y39" s="9"/>
      <c r="Z39" s="9"/>
      <c r="AA39" s="9"/>
      <c r="AB39" s="11"/>
      <c r="AC39" s="119"/>
      <c r="AD39" s="129" t="s">
        <v>425</v>
      </c>
      <c r="AE39" s="86"/>
      <c r="AF39" s="186"/>
      <c r="AG39" s="186"/>
      <c r="AH39" s="186"/>
      <c r="AI39" s="186"/>
      <c r="AJ39" s="186"/>
      <c r="AK39" s="575" t="s">
        <v>706</v>
      </c>
      <c r="AL39" s="111">
        <f>$AL$27</f>
        <v>0.97</v>
      </c>
      <c r="AM39" s="401">
        <f>ROUND(Q38*AL39,0)</f>
        <v>874</v>
      </c>
      <c r="AN39" s="18"/>
    </row>
    <row r="40" spans="1:40" ht="17.25" customHeight="1" x14ac:dyDescent="0.15">
      <c r="A40" s="12">
        <v>54</v>
      </c>
      <c r="B40" s="104">
        <v>4143</v>
      </c>
      <c r="C40" s="61" t="s">
        <v>1655</v>
      </c>
      <c r="D40" s="1077"/>
      <c r="E40" s="220"/>
      <c r="F40" s="219"/>
      <c r="G40" s="219"/>
      <c r="H40" s="169"/>
      <c r="I40" s="169"/>
      <c r="J40" s="169"/>
      <c r="K40" s="169"/>
      <c r="L40" s="518"/>
      <c r="M40" s="517"/>
      <c r="N40" s="169"/>
      <c r="O40" s="169"/>
      <c r="P40" s="169"/>
      <c r="Q40" s="193"/>
      <c r="R40" s="193"/>
      <c r="S40" s="169"/>
      <c r="T40" s="169"/>
      <c r="U40" s="34" t="s">
        <v>723</v>
      </c>
      <c r="V40" s="1"/>
      <c r="W40" s="17"/>
      <c r="X40" s="17"/>
      <c r="Y40" s="17"/>
      <c r="Z40" s="17"/>
      <c r="AA40" s="17"/>
      <c r="AB40" s="62"/>
      <c r="AC40" s="62"/>
      <c r="AD40" s="126"/>
      <c r="AE40" s="85"/>
      <c r="AF40" s="186"/>
      <c r="AG40" s="186"/>
      <c r="AH40" s="186"/>
      <c r="AI40" s="186"/>
      <c r="AJ40" s="186"/>
      <c r="AK40" s="854"/>
      <c r="AL40" s="854"/>
      <c r="AM40" s="401">
        <f>ROUND(Q38*AB41,0)</f>
        <v>874</v>
      </c>
      <c r="AN40" s="41"/>
    </row>
    <row r="41" spans="1:40" ht="17.25" customHeight="1" x14ac:dyDescent="0.15">
      <c r="A41" s="12">
        <v>54</v>
      </c>
      <c r="B41" s="104">
        <v>4208</v>
      </c>
      <c r="C41" s="87" t="s">
        <v>1656</v>
      </c>
      <c r="D41" s="1077"/>
      <c r="E41" s="220"/>
      <c r="F41" s="219"/>
      <c r="G41" s="219"/>
      <c r="H41" s="583"/>
      <c r="I41" s="583"/>
      <c r="J41" s="583"/>
      <c r="K41" s="583"/>
      <c r="L41" s="584"/>
      <c r="M41" s="35"/>
      <c r="N41" s="20"/>
      <c r="O41" s="20"/>
      <c r="P41" s="20"/>
      <c r="Q41" s="194"/>
      <c r="R41" s="194"/>
      <c r="S41" s="20"/>
      <c r="T41" s="20"/>
      <c r="U41" s="35" t="s">
        <v>2147</v>
      </c>
      <c r="V41" s="184"/>
      <c r="W41" s="20"/>
      <c r="X41" s="20"/>
      <c r="Y41" s="20"/>
      <c r="Z41" s="20"/>
      <c r="AA41" s="578" t="s">
        <v>706</v>
      </c>
      <c r="AB41" s="1055">
        <f>$AI$7</f>
        <v>0.97</v>
      </c>
      <c r="AC41" s="1056"/>
      <c r="AD41" s="129" t="s">
        <v>425</v>
      </c>
      <c r="AE41" s="86"/>
      <c r="AF41" s="186"/>
      <c r="AG41" s="186"/>
      <c r="AH41" s="186"/>
      <c r="AI41" s="186"/>
      <c r="AJ41" s="186"/>
      <c r="AK41" s="575" t="s">
        <v>706</v>
      </c>
      <c r="AL41" s="111">
        <f>$AL$27</f>
        <v>0.97</v>
      </c>
      <c r="AM41" s="401">
        <f>ROUND(ROUND(Q38*AB41,0)*AL41,0)</f>
        <v>848</v>
      </c>
      <c r="AN41" s="41"/>
    </row>
    <row r="42" spans="1:40" ht="17.25" customHeight="1" x14ac:dyDescent="0.15">
      <c r="A42" s="12">
        <v>54</v>
      </c>
      <c r="B42" s="104">
        <v>4151</v>
      </c>
      <c r="C42" s="61" t="s">
        <v>1657</v>
      </c>
      <c r="D42" s="1077"/>
      <c r="E42" s="220"/>
      <c r="F42" s="219"/>
      <c r="G42" s="219"/>
      <c r="H42" s="169"/>
      <c r="I42" s="169"/>
      <c r="J42" s="169"/>
      <c r="K42" s="169"/>
      <c r="L42" s="518"/>
      <c r="M42" s="517" t="s">
        <v>2139</v>
      </c>
      <c r="N42" s="169"/>
      <c r="O42" s="169"/>
      <c r="P42" s="169"/>
      <c r="Q42" s="879">
        <v>971</v>
      </c>
      <c r="R42" s="879"/>
      <c r="S42" s="9" t="s">
        <v>391</v>
      </c>
      <c r="T42" s="169"/>
      <c r="U42" s="517"/>
      <c r="V42" s="9"/>
      <c r="W42" s="9"/>
      <c r="X42" s="9"/>
      <c r="Y42" s="9"/>
      <c r="Z42" s="9"/>
      <c r="AA42" s="11"/>
      <c r="AB42" s="11"/>
      <c r="AC42" s="11"/>
      <c r="AD42" s="129"/>
      <c r="AE42" s="86"/>
      <c r="AF42" s="186"/>
      <c r="AG42" s="186"/>
      <c r="AH42" s="186"/>
      <c r="AI42" s="186"/>
      <c r="AJ42" s="186"/>
      <c r="AK42" s="111"/>
      <c r="AL42" s="111"/>
      <c r="AM42" s="401">
        <f>ROUND(Q42,0)</f>
        <v>971</v>
      </c>
      <c r="AN42" s="41"/>
    </row>
    <row r="43" spans="1:40" ht="17.25" customHeight="1" x14ac:dyDescent="0.15">
      <c r="A43" s="12">
        <v>54</v>
      </c>
      <c r="B43" s="104">
        <v>4209</v>
      </c>
      <c r="C43" s="87" t="s">
        <v>1658</v>
      </c>
      <c r="D43" s="1077"/>
      <c r="E43" s="220"/>
      <c r="F43" s="219"/>
      <c r="G43" s="219"/>
      <c r="H43" s="24"/>
      <c r="I43" s="223"/>
      <c r="J43" s="223"/>
      <c r="K43" s="223"/>
      <c r="L43" s="224"/>
      <c r="M43" s="517"/>
      <c r="N43" s="169"/>
      <c r="O43" s="169"/>
      <c r="P43" s="169"/>
      <c r="Q43" s="590"/>
      <c r="R43" s="590"/>
      <c r="S43" s="9"/>
      <c r="T43" s="169"/>
      <c r="U43" s="517"/>
      <c r="V43" s="9"/>
      <c r="W43" s="9"/>
      <c r="X43" s="9"/>
      <c r="Y43" s="9"/>
      <c r="Z43" s="9"/>
      <c r="AA43" s="9"/>
      <c r="AB43" s="11"/>
      <c r="AC43" s="119"/>
      <c r="AD43" s="129" t="s">
        <v>425</v>
      </c>
      <c r="AE43" s="86"/>
      <c r="AF43" s="186"/>
      <c r="AG43" s="186"/>
      <c r="AH43" s="186"/>
      <c r="AI43" s="186"/>
      <c r="AJ43" s="186"/>
      <c r="AK43" s="575" t="s">
        <v>706</v>
      </c>
      <c r="AL43" s="111">
        <f>$AL$27</f>
        <v>0.97</v>
      </c>
      <c r="AM43" s="401">
        <f>ROUND(Q42*AL43,0)</f>
        <v>942</v>
      </c>
      <c r="AN43" s="18"/>
    </row>
    <row r="44" spans="1:40" ht="17.25" customHeight="1" x14ac:dyDescent="0.15">
      <c r="A44" s="12">
        <v>54</v>
      </c>
      <c r="B44" s="104">
        <v>4153</v>
      </c>
      <c r="C44" s="61" t="s">
        <v>1659</v>
      </c>
      <c r="D44" s="1077"/>
      <c r="E44" s="220"/>
      <c r="F44" s="219"/>
      <c r="G44" s="219"/>
      <c r="H44" s="169"/>
      <c r="I44" s="169"/>
      <c r="J44" s="169"/>
      <c r="K44" s="169"/>
      <c r="L44" s="518"/>
      <c r="M44" s="517"/>
      <c r="N44" s="169"/>
      <c r="O44" s="169"/>
      <c r="P44" s="169"/>
      <c r="Q44" s="193"/>
      <c r="R44" s="193"/>
      <c r="S44" s="169"/>
      <c r="T44" s="169"/>
      <c r="U44" s="34" t="s">
        <v>723</v>
      </c>
      <c r="V44" s="1"/>
      <c r="W44" s="17"/>
      <c r="X44" s="17"/>
      <c r="Y44" s="17"/>
      <c r="Z44" s="17"/>
      <c r="AA44" s="17"/>
      <c r="AB44" s="62"/>
      <c r="AC44" s="62"/>
      <c r="AD44" s="126"/>
      <c r="AE44" s="85"/>
      <c r="AF44" s="186"/>
      <c r="AG44" s="186"/>
      <c r="AH44" s="186"/>
      <c r="AI44" s="186"/>
      <c r="AJ44" s="186"/>
      <c r="AK44" s="854"/>
      <c r="AL44" s="854"/>
      <c r="AM44" s="401">
        <f>ROUND(Q42*AB45,0)</f>
        <v>942</v>
      </c>
      <c r="AN44" s="41"/>
    </row>
    <row r="45" spans="1:40" ht="17.25" customHeight="1" x14ac:dyDescent="0.15">
      <c r="A45" s="12">
        <v>54</v>
      </c>
      <c r="B45" s="104">
        <v>4210</v>
      </c>
      <c r="C45" s="87" t="s">
        <v>1660</v>
      </c>
      <c r="D45" s="1077"/>
      <c r="E45" s="220"/>
      <c r="F45" s="219"/>
      <c r="G45" s="219"/>
      <c r="H45" s="586"/>
      <c r="I45" s="586"/>
      <c r="J45" s="586"/>
      <c r="K45" s="586"/>
      <c r="L45" s="587"/>
      <c r="M45" s="35"/>
      <c r="N45" s="20"/>
      <c r="O45" s="20"/>
      <c r="P45" s="20"/>
      <c r="Q45" s="194"/>
      <c r="R45" s="194"/>
      <c r="S45" s="20"/>
      <c r="T45" s="20"/>
      <c r="U45" s="35" t="s">
        <v>2147</v>
      </c>
      <c r="V45" s="184"/>
      <c r="W45" s="20"/>
      <c r="X45" s="20"/>
      <c r="Y45" s="20"/>
      <c r="Z45" s="20"/>
      <c r="AA45" s="578" t="s">
        <v>706</v>
      </c>
      <c r="AB45" s="1055">
        <f>$AI$7</f>
        <v>0.97</v>
      </c>
      <c r="AC45" s="1056"/>
      <c r="AD45" s="129" t="s">
        <v>425</v>
      </c>
      <c r="AE45" s="86"/>
      <c r="AF45" s="186"/>
      <c r="AG45" s="186"/>
      <c r="AH45" s="186"/>
      <c r="AI45" s="186"/>
      <c r="AJ45" s="186"/>
      <c r="AK45" s="575" t="s">
        <v>706</v>
      </c>
      <c r="AL45" s="111">
        <f>$AL$27</f>
        <v>0.97</v>
      </c>
      <c r="AM45" s="401">
        <f>ROUND(ROUND(Q42*AB45,0)*AL45,0)</f>
        <v>914</v>
      </c>
      <c r="AN45" s="41"/>
    </row>
    <row r="46" spans="1:40" ht="17.25" customHeight="1" x14ac:dyDescent="0.15">
      <c r="A46" s="12">
        <v>54</v>
      </c>
      <c r="B46" s="104">
        <v>4115</v>
      </c>
      <c r="C46" s="61" t="s">
        <v>1747</v>
      </c>
      <c r="D46" s="1077"/>
      <c r="E46" s="1074" t="s">
        <v>2140</v>
      </c>
      <c r="F46" s="1075"/>
      <c r="G46" s="218"/>
      <c r="H46" s="89"/>
      <c r="I46" s="221"/>
      <c r="J46" s="221"/>
      <c r="K46" s="221"/>
      <c r="L46" s="222"/>
      <c r="M46" s="34" t="s">
        <v>421</v>
      </c>
      <c r="N46" s="17"/>
      <c r="O46" s="17"/>
      <c r="P46" s="17"/>
      <c r="Q46" s="880">
        <v>682</v>
      </c>
      <c r="R46" s="880"/>
      <c r="S46" s="1" t="s">
        <v>391</v>
      </c>
      <c r="T46" s="17"/>
      <c r="U46" s="34"/>
      <c r="V46" s="1"/>
      <c r="W46" s="1"/>
      <c r="X46" s="1"/>
      <c r="Y46" s="1"/>
      <c r="Z46" s="1"/>
      <c r="AA46" s="1"/>
      <c r="AB46" s="4"/>
      <c r="AC46" s="4"/>
      <c r="AD46" s="129"/>
      <c r="AE46" s="86"/>
      <c r="AF46" s="186"/>
      <c r="AG46" s="186"/>
      <c r="AH46" s="186"/>
      <c r="AI46" s="186"/>
      <c r="AJ46" s="186"/>
      <c r="AK46" s="111"/>
      <c r="AL46" s="111"/>
      <c r="AM46" s="401">
        <f>ROUND(Q46,0)</f>
        <v>682</v>
      </c>
      <c r="AN46" s="41"/>
    </row>
    <row r="47" spans="1:40" ht="17.25" customHeight="1" x14ac:dyDescent="0.15">
      <c r="A47" s="12">
        <v>54</v>
      </c>
      <c r="B47" s="104">
        <v>4211</v>
      </c>
      <c r="C47" s="87" t="s">
        <v>1748</v>
      </c>
      <c r="D47" s="1077"/>
      <c r="E47" s="869" t="s">
        <v>2148</v>
      </c>
      <c r="F47" s="870"/>
      <c r="G47" s="870"/>
      <c r="H47" s="870"/>
      <c r="I47" s="870"/>
      <c r="J47" s="870"/>
      <c r="K47" s="870"/>
      <c r="L47" s="871"/>
      <c r="M47" s="517"/>
      <c r="N47" s="169"/>
      <c r="O47" s="169"/>
      <c r="P47" s="169"/>
      <c r="Q47" s="590"/>
      <c r="R47" s="590"/>
      <c r="S47" s="9"/>
      <c r="T47" s="169"/>
      <c r="U47" s="517"/>
      <c r="V47" s="9"/>
      <c r="W47" s="9"/>
      <c r="X47" s="9"/>
      <c r="Y47" s="9"/>
      <c r="Z47" s="9"/>
      <c r="AA47" s="9"/>
      <c r="AB47" s="11"/>
      <c r="AC47" s="119"/>
      <c r="AD47" s="129" t="s">
        <v>425</v>
      </c>
      <c r="AE47" s="86"/>
      <c r="AF47" s="186"/>
      <c r="AG47" s="186"/>
      <c r="AH47" s="186"/>
      <c r="AI47" s="186"/>
      <c r="AJ47" s="186"/>
      <c r="AK47" s="575" t="s">
        <v>706</v>
      </c>
      <c r="AL47" s="111">
        <f>$AL$27</f>
        <v>0.97</v>
      </c>
      <c r="AM47" s="401">
        <f>ROUND(Q46*AL47,0)</f>
        <v>662</v>
      </c>
      <c r="AN47" s="18"/>
    </row>
    <row r="48" spans="1:40" ht="17.25" customHeight="1" x14ac:dyDescent="0.15">
      <c r="A48" s="12">
        <v>54</v>
      </c>
      <c r="B48" s="104">
        <v>4117</v>
      </c>
      <c r="C48" s="61" t="s">
        <v>1749</v>
      </c>
      <c r="D48" s="1077"/>
      <c r="E48" s="869"/>
      <c r="F48" s="870"/>
      <c r="G48" s="870"/>
      <c r="H48" s="870"/>
      <c r="I48" s="870"/>
      <c r="J48" s="870"/>
      <c r="K48" s="870"/>
      <c r="L48" s="871"/>
      <c r="M48" s="517"/>
      <c r="N48" s="169"/>
      <c r="O48" s="169"/>
      <c r="P48" s="169"/>
      <c r="Q48" s="193"/>
      <c r="R48" s="193"/>
      <c r="S48" s="169"/>
      <c r="T48" s="169"/>
      <c r="U48" s="34" t="s">
        <v>723</v>
      </c>
      <c r="V48" s="1"/>
      <c r="W48" s="17"/>
      <c r="X48" s="17"/>
      <c r="Y48" s="17"/>
      <c r="Z48" s="17"/>
      <c r="AA48" s="17"/>
      <c r="AB48" s="62"/>
      <c r="AC48" s="62"/>
      <c r="AD48" s="126"/>
      <c r="AE48" s="85"/>
      <c r="AF48" s="186"/>
      <c r="AG48" s="186"/>
      <c r="AH48" s="186"/>
      <c r="AI48" s="186"/>
      <c r="AJ48" s="186"/>
      <c r="AK48" s="854"/>
      <c r="AL48" s="854"/>
      <c r="AM48" s="401">
        <f>ROUND(Q46*AB49,0)</f>
        <v>662</v>
      </c>
      <c r="AN48" s="41"/>
    </row>
    <row r="49" spans="1:40" ht="17.25" customHeight="1" x14ac:dyDescent="0.15">
      <c r="A49" s="12">
        <v>54</v>
      </c>
      <c r="B49" s="104">
        <v>4212</v>
      </c>
      <c r="C49" s="87" t="s">
        <v>1750</v>
      </c>
      <c r="D49" s="609"/>
      <c r="E49" s="869"/>
      <c r="F49" s="870"/>
      <c r="G49" s="870"/>
      <c r="H49" s="870"/>
      <c r="I49" s="870"/>
      <c r="J49" s="870"/>
      <c r="K49" s="870"/>
      <c r="L49" s="871"/>
      <c r="M49" s="35"/>
      <c r="N49" s="20"/>
      <c r="O49" s="20"/>
      <c r="P49" s="20"/>
      <c r="Q49" s="194"/>
      <c r="R49" s="194"/>
      <c r="S49" s="20"/>
      <c r="T49" s="20"/>
      <c r="U49" s="35" t="s">
        <v>2147</v>
      </c>
      <c r="V49" s="184"/>
      <c r="W49" s="20"/>
      <c r="X49" s="20"/>
      <c r="Y49" s="20"/>
      <c r="Z49" s="20"/>
      <c r="AA49" s="578" t="s">
        <v>706</v>
      </c>
      <c r="AB49" s="1055">
        <f>$AI$7</f>
        <v>0.97</v>
      </c>
      <c r="AC49" s="1056"/>
      <c r="AD49" s="129" t="s">
        <v>425</v>
      </c>
      <c r="AE49" s="86"/>
      <c r="AF49" s="186"/>
      <c r="AG49" s="186"/>
      <c r="AH49" s="186"/>
      <c r="AI49" s="186"/>
      <c r="AJ49" s="186"/>
      <c r="AK49" s="575" t="s">
        <v>706</v>
      </c>
      <c r="AL49" s="111">
        <f>$AL$27</f>
        <v>0.97</v>
      </c>
      <c r="AM49" s="401">
        <f>ROUND(ROUND(Q46*AB49,0)*AL49,0)</f>
        <v>642</v>
      </c>
      <c r="AN49" s="41"/>
    </row>
    <row r="50" spans="1:40" ht="17.25" customHeight="1" x14ac:dyDescent="0.15">
      <c r="A50" s="12">
        <v>54</v>
      </c>
      <c r="B50" s="104">
        <v>4125</v>
      </c>
      <c r="C50" s="61" t="s">
        <v>1751</v>
      </c>
      <c r="D50" s="88"/>
      <c r="E50" s="182" t="s">
        <v>1438</v>
      </c>
      <c r="F50" s="219"/>
      <c r="G50" s="219"/>
      <c r="H50" s="105"/>
      <c r="I50" s="105"/>
      <c r="J50" s="105"/>
      <c r="K50" s="105"/>
      <c r="L50" s="106"/>
      <c r="M50" s="517" t="s">
        <v>2142</v>
      </c>
      <c r="N50" s="169"/>
      <c r="O50" s="169"/>
      <c r="P50" s="169"/>
      <c r="Q50" s="879">
        <v>753</v>
      </c>
      <c r="R50" s="879"/>
      <c r="S50" s="9" t="s">
        <v>391</v>
      </c>
      <c r="T50" s="169"/>
      <c r="U50" s="517"/>
      <c r="V50" s="9"/>
      <c r="W50" s="9"/>
      <c r="X50" s="9"/>
      <c r="Y50" s="9"/>
      <c r="Z50" s="9"/>
      <c r="AA50" s="11"/>
      <c r="AB50" s="11"/>
      <c r="AC50" s="11"/>
      <c r="AD50" s="129"/>
      <c r="AE50" s="86"/>
      <c r="AF50" s="186"/>
      <c r="AG50" s="186"/>
      <c r="AH50" s="186"/>
      <c r="AI50" s="186"/>
      <c r="AJ50" s="186"/>
      <c r="AK50" s="111"/>
      <c r="AL50" s="111"/>
      <c r="AM50" s="401">
        <f>ROUND(Q50,0)</f>
        <v>753</v>
      </c>
      <c r="AN50" s="41"/>
    </row>
    <row r="51" spans="1:40" ht="17.25" customHeight="1" x14ac:dyDescent="0.15">
      <c r="A51" s="12">
        <v>54</v>
      </c>
      <c r="B51" s="104">
        <v>4213</v>
      </c>
      <c r="C51" s="87" t="s">
        <v>1752</v>
      </c>
      <c r="D51" s="609"/>
      <c r="E51" s="220"/>
      <c r="F51" s="219"/>
      <c r="G51" s="219"/>
      <c r="H51" s="105"/>
      <c r="I51" s="105"/>
      <c r="J51" s="105"/>
      <c r="K51" s="105"/>
      <c r="L51" s="106"/>
      <c r="M51" s="517"/>
      <c r="N51" s="169"/>
      <c r="O51" s="169"/>
      <c r="P51" s="169"/>
      <c r="Q51" s="590"/>
      <c r="R51" s="590"/>
      <c r="S51" s="9"/>
      <c r="T51" s="169"/>
      <c r="U51" s="517"/>
      <c r="V51" s="9"/>
      <c r="W51" s="9"/>
      <c r="X51" s="9"/>
      <c r="Y51" s="9"/>
      <c r="Z51" s="9"/>
      <c r="AA51" s="9"/>
      <c r="AB51" s="11"/>
      <c r="AC51" s="119"/>
      <c r="AD51" s="129" t="s">
        <v>425</v>
      </c>
      <c r="AE51" s="86"/>
      <c r="AF51" s="186"/>
      <c r="AG51" s="186"/>
      <c r="AH51" s="186"/>
      <c r="AI51" s="186"/>
      <c r="AJ51" s="186"/>
      <c r="AK51" s="575" t="s">
        <v>706</v>
      </c>
      <c r="AL51" s="111">
        <f>$AL$27</f>
        <v>0.97</v>
      </c>
      <c r="AM51" s="401">
        <f>ROUND(Q50*AL51,0)</f>
        <v>730</v>
      </c>
      <c r="AN51" s="18"/>
    </row>
    <row r="52" spans="1:40" ht="17.25" customHeight="1" x14ac:dyDescent="0.15">
      <c r="A52" s="12">
        <v>54</v>
      </c>
      <c r="B52" s="104">
        <v>4127</v>
      </c>
      <c r="C52" s="61" t="s">
        <v>1753</v>
      </c>
      <c r="D52" s="88"/>
      <c r="E52" s="220"/>
      <c r="F52" s="219"/>
      <c r="G52" s="219"/>
      <c r="H52" s="583"/>
      <c r="I52" s="583"/>
      <c r="J52" s="583"/>
      <c r="K52" s="583"/>
      <c r="L52" s="584"/>
      <c r="M52" s="517"/>
      <c r="N52" s="169"/>
      <c r="O52" s="169"/>
      <c r="P52" s="169"/>
      <c r="Q52" s="193"/>
      <c r="R52" s="193"/>
      <c r="S52" s="169"/>
      <c r="T52" s="169"/>
      <c r="U52" s="34" t="s">
        <v>723</v>
      </c>
      <c r="V52" s="1"/>
      <c r="W52" s="17"/>
      <c r="X52" s="17"/>
      <c r="Y52" s="17"/>
      <c r="Z52" s="17"/>
      <c r="AA52" s="17"/>
      <c r="AB52" s="62"/>
      <c r="AC52" s="62"/>
      <c r="AD52" s="126"/>
      <c r="AE52" s="85"/>
      <c r="AF52" s="186"/>
      <c r="AG52" s="186"/>
      <c r="AH52" s="186"/>
      <c r="AI52" s="186"/>
      <c r="AJ52" s="186"/>
      <c r="AK52" s="854"/>
      <c r="AL52" s="854"/>
      <c r="AM52" s="401">
        <f>ROUND(Q50*AB53,0)</f>
        <v>730</v>
      </c>
      <c r="AN52" s="41"/>
    </row>
    <row r="53" spans="1:40" ht="17.25" customHeight="1" x14ac:dyDescent="0.15">
      <c r="A53" s="12">
        <v>54</v>
      </c>
      <c r="B53" s="104">
        <v>4214</v>
      </c>
      <c r="C53" s="87" t="s">
        <v>1754</v>
      </c>
      <c r="D53" s="609"/>
      <c r="E53" s="220"/>
      <c r="F53" s="219"/>
      <c r="G53" s="219"/>
      <c r="H53" s="697"/>
      <c r="I53" s="616"/>
      <c r="J53" s="616"/>
      <c r="K53" s="616"/>
      <c r="L53" s="617"/>
      <c r="M53" s="35"/>
      <c r="N53" s="20"/>
      <c r="O53" s="20"/>
      <c r="P53" s="20"/>
      <c r="Q53" s="194"/>
      <c r="R53" s="194"/>
      <c r="S53" s="20"/>
      <c r="T53" s="20"/>
      <c r="U53" s="35" t="s">
        <v>2147</v>
      </c>
      <c r="V53" s="184"/>
      <c r="W53" s="20"/>
      <c r="X53" s="20"/>
      <c r="Y53" s="20"/>
      <c r="Z53" s="20"/>
      <c r="AA53" s="578" t="s">
        <v>706</v>
      </c>
      <c r="AB53" s="1055">
        <f>$AI$7</f>
        <v>0.97</v>
      </c>
      <c r="AC53" s="1056"/>
      <c r="AD53" s="129" t="s">
        <v>425</v>
      </c>
      <c r="AE53" s="86"/>
      <c r="AF53" s="186"/>
      <c r="AG53" s="186"/>
      <c r="AH53" s="186"/>
      <c r="AI53" s="186"/>
      <c r="AJ53" s="186"/>
      <c r="AK53" s="575" t="s">
        <v>706</v>
      </c>
      <c r="AL53" s="111">
        <f>$AL$27</f>
        <v>0.97</v>
      </c>
      <c r="AM53" s="401">
        <f>ROUND(ROUND(Q50*AB53,0)*AL53,0)</f>
        <v>708</v>
      </c>
      <c r="AN53" s="41"/>
    </row>
    <row r="54" spans="1:40" ht="17.25" customHeight="1" x14ac:dyDescent="0.15">
      <c r="A54" s="12">
        <v>54</v>
      </c>
      <c r="B54" s="104">
        <v>4135</v>
      </c>
      <c r="C54" s="61" t="s">
        <v>1755</v>
      </c>
      <c r="D54" s="88"/>
      <c r="E54" s="220"/>
      <c r="F54" s="219"/>
      <c r="G54" s="219"/>
      <c r="H54" s="616"/>
      <c r="I54" s="616"/>
      <c r="J54" s="616"/>
      <c r="K54" s="616"/>
      <c r="L54" s="617"/>
      <c r="M54" s="517" t="s">
        <v>2144</v>
      </c>
      <c r="N54" s="169"/>
      <c r="O54" s="169"/>
      <c r="P54" s="169"/>
      <c r="Q54" s="879">
        <v>828</v>
      </c>
      <c r="R54" s="879"/>
      <c r="S54" s="9" t="s">
        <v>391</v>
      </c>
      <c r="T54" s="169"/>
      <c r="U54" s="517"/>
      <c r="V54" s="9"/>
      <c r="W54" s="9"/>
      <c r="X54" s="9"/>
      <c r="Y54" s="9"/>
      <c r="Z54" s="9"/>
      <c r="AA54" s="11"/>
      <c r="AB54" s="11"/>
      <c r="AC54" s="11"/>
      <c r="AD54" s="129"/>
      <c r="AE54" s="86"/>
      <c r="AF54" s="186"/>
      <c r="AG54" s="186"/>
      <c r="AH54" s="186"/>
      <c r="AI54" s="186"/>
      <c r="AJ54" s="186"/>
      <c r="AK54" s="111"/>
      <c r="AL54" s="111"/>
      <c r="AM54" s="401">
        <f>ROUND(Q54,0)</f>
        <v>828</v>
      </c>
      <c r="AN54" s="41"/>
    </row>
    <row r="55" spans="1:40" ht="17.25" customHeight="1" x14ac:dyDescent="0.15">
      <c r="A55" s="12">
        <v>54</v>
      </c>
      <c r="B55" s="104">
        <v>4215</v>
      </c>
      <c r="C55" s="87" t="s">
        <v>1756</v>
      </c>
      <c r="D55" s="609"/>
      <c r="E55" s="220"/>
      <c r="F55" s="219"/>
      <c r="G55" s="219"/>
      <c r="H55" s="24"/>
      <c r="I55" s="223"/>
      <c r="J55" s="223"/>
      <c r="K55" s="223"/>
      <c r="L55" s="224"/>
      <c r="M55" s="517"/>
      <c r="N55" s="169"/>
      <c r="O55" s="169"/>
      <c r="P55" s="169"/>
      <c r="Q55" s="590"/>
      <c r="R55" s="590"/>
      <c r="S55" s="9"/>
      <c r="T55" s="169"/>
      <c r="U55" s="517"/>
      <c r="V55" s="9"/>
      <c r="W55" s="9"/>
      <c r="X55" s="9"/>
      <c r="Y55" s="9"/>
      <c r="Z55" s="9"/>
      <c r="AA55" s="9"/>
      <c r="AB55" s="11"/>
      <c r="AC55" s="119"/>
      <c r="AD55" s="129" t="s">
        <v>425</v>
      </c>
      <c r="AE55" s="86"/>
      <c r="AF55" s="186"/>
      <c r="AG55" s="186"/>
      <c r="AH55" s="186"/>
      <c r="AI55" s="186"/>
      <c r="AJ55" s="186"/>
      <c r="AK55" s="575" t="s">
        <v>706</v>
      </c>
      <c r="AL55" s="111">
        <f>$AL$27</f>
        <v>0.97</v>
      </c>
      <c r="AM55" s="401">
        <f>ROUND(Q54*AL55,0)</f>
        <v>803</v>
      </c>
      <c r="AN55" s="18"/>
    </row>
    <row r="56" spans="1:40" ht="17.25" customHeight="1" x14ac:dyDescent="0.15">
      <c r="A56" s="12">
        <v>54</v>
      </c>
      <c r="B56" s="104">
        <v>4137</v>
      </c>
      <c r="C56" s="61" t="s">
        <v>1757</v>
      </c>
      <c r="D56" s="88"/>
      <c r="E56" s="220"/>
      <c r="F56" s="219"/>
      <c r="G56" s="219"/>
      <c r="H56" s="169"/>
      <c r="I56" s="169"/>
      <c r="J56" s="169"/>
      <c r="K56" s="169"/>
      <c r="L56" s="518"/>
      <c r="M56" s="517"/>
      <c r="N56" s="169"/>
      <c r="O56" s="169"/>
      <c r="P56" s="169"/>
      <c r="Q56" s="193"/>
      <c r="R56" s="193"/>
      <c r="S56" s="169"/>
      <c r="T56" s="169"/>
      <c r="U56" s="34" t="s">
        <v>723</v>
      </c>
      <c r="V56" s="1"/>
      <c r="W56" s="17"/>
      <c r="X56" s="17"/>
      <c r="Y56" s="17"/>
      <c r="Z56" s="17"/>
      <c r="AA56" s="17"/>
      <c r="AB56" s="62"/>
      <c r="AC56" s="62"/>
      <c r="AD56" s="126"/>
      <c r="AE56" s="85"/>
      <c r="AF56" s="186"/>
      <c r="AG56" s="186"/>
      <c r="AH56" s="186"/>
      <c r="AI56" s="186"/>
      <c r="AJ56" s="186"/>
      <c r="AK56" s="854"/>
      <c r="AL56" s="854"/>
      <c r="AM56" s="401">
        <f>ROUND(Q54*AB57,0)</f>
        <v>803</v>
      </c>
      <c r="AN56" s="41"/>
    </row>
    <row r="57" spans="1:40" ht="17.25" customHeight="1" x14ac:dyDescent="0.15">
      <c r="A57" s="12">
        <v>54</v>
      </c>
      <c r="B57" s="104">
        <v>4216</v>
      </c>
      <c r="C57" s="87" t="s">
        <v>1758</v>
      </c>
      <c r="D57" s="609"/>
      <c r="E57" s="220"/>
      <c r="F57" s="219"/>
      <c r="G57" s="219"/>
      <c r="H57" s="583"/>
      <c r="I57" s="583"/>
      <c r="J57" s="583"/>
      <c r="K57" s="583"/>
      <c r="L57" s="584"/>
      <c r="M57" s="35"/>
      <c r="N57" s="20"/>
      <c r="O57" s="20"/>
      <c r="P57" s="20"/>
      <c r="Q57" s="194"/>
      <c r="R57" s="194"/>
      <c r="S57" s="20"/>
      <c r="T57" s="20"/>
      <c r="U57" s="35" t="s">
        <v>2147</v>
      </c>
      <c r="V57" s="184"/>
      <c r="W57" s="20"/>
      <c r="X57" s="20"/>
      <c r="Y57" s="20"/>
      <c r="Z57" s="20"/>
      <c r="AA57" s="578" t="s">
        <v>706</v>
      </c>
      <c r="AB57" s="1055">
        <f>$AI$7</f>
        <v>0.97</v>
      </c>
      <c r="AC57" s="1056"/>
      <c r="AD57" s="129" t="s">
        <v>425</v>
      </c>
      <c r="AE57" s="86"/>
      <c r="AF57" s="186"/>
      <c r="AG57" s="186"/>
      <c r="AH57" s="186"/>
      <c r="AI57" s="186"/>
      <c r="AJ57" s="186"/>
      <c r="AK57" s="575" t="s">
        <v>706</v>
      </c>
      <c r="AL57" s="111">
        <f>$AL$27</f>
        <v>0.97</v>
      </c>
      <c r="AM57" s="401">
        <f>ROUND(ROUND(Q54*AB57,0)*AL57,0)</f>
        <v>779</v>
      </c>
      <c r="AN57" s="41"/>
    </row>
    <row r="58" spans="1:40" ht="17.25" customHeight="1" x14ac:dyDescent="0.15">
      <c r="A58" s="12">
        <v>54</v>
      </c>
      <c r="B58" s="104">
        <v>4145</v>
      </c>
      <c r="C58" s="61" t="s">
        <v>1759</v>
      </c>
      <c r="D58" s="88"/>
      <c r="E58" s="220"/>
      <c r="F58" s="219"/>
      <c r="G58" s="219"/>
      <c r="H58" s="169"/>
      <c r="I58" s="169"/>
      <c r="J58" s="169"/>
      <c r="K58" s="169"/>
      <c r="L58" s="518"/>
      <c r="M58" s="517" t="s">
        <v>2138</v>
      </c>
      <c r="N58" s="169"/>
      <c r="O58" s="169"/>
      <c r="P58" s="169"/>
      <c r="Q58" s="879">
        <v>901</v>
      </c>
      <c r="R58" s="879"/>
      <c r="S58" s="9" t="s">
        <v>391</v>
      </c>
      <c r="T58" s="169"/>
      <c r="U58" s="517"/>
      <c r="V58" s="9"/>
      <c r="W58" s="9"/>
      <c r="X58" s="9"/>
      <c r="Y58" s="9"/>
      <c r="Z58" s="9"/>
      <c r="AA58" s="11"/>
      <c r="AB58" s="11"/>
      <c r="AC58" s="11"/>
      <c r="AD58" s="129"/>
      <c r="AE58" s="86"/>
      <c r="AF58" s="186"/>
      <c r="AG58" s="186"/>
      <c r="AH58" s="186"/>
      <c r="AI58" s="186"/>
      <c r="AJ58" s="186"/>
      <c r="AK58" s="111"/>
      <c r="AL58" s="111"/>
      <c r="AM58" s="401">
        <f>ROUND(Q58,0)</f>
        <v>901</v>
      </c>
      <c r="AN58" s="41"/>
    </row>
    <row r="59" spans="1:40" ht="17.25" customHeight="1" x14ac:dyDescent="0.15">
      <c r="A59" s="12">
        <v>54</v>
      </c>
      <c r="B59" s="104">
        <v>4217</v>
      </c>
      <c r="C59" s="87" t="s">
        <v>1760</v>
      </c>
      <c r="D59" s="609"/>
      <c r="E59" s="220"/>
      <c r="F59" s="219"/>
      <c r="G59" s="219"/>
      <c r="H59" s="24"/>
      <c r="I59" s="223"/>
      <c r="J59" s="223"/>
      <c r="K59" s="223"/>
      <c r="L59" s="224"/>
      <c r="M59" s="517"/>
      <c r="N59" s="169"/>
      <c r="O59" s="169"/>
      <c r="P59" s="169"/>
      <c r="Q59" s="590"/>
      <c r="R59" s="590"/>
      <c r="S59" s="9"/>
      <c r="T59" s="169"/>
      <c r="U59" s="517"/>
      <c r="V59" s="9"/>
      <c r="W59" s="9"/>
      <c r="X59" s="9"/>
      <c r="Y59" s="9"/>
      <c r="Z59" s="9"/>
      <c r="AA59" s="9"/>
      <c r="AB59" s="11"/>
      <c r="AC59" s="119"/>
      <c r="AD59" s="129" t="s">
        <v>425</v>
      </c>
      <c r="AE59" s="86"/>
      <c r="AF59" s="186"/>
      <c r="AG59" s="186"/>
      <c r="AH59" s="186"/>
      <c r="AI59" s="186"/>
      <c r="AJ59" s="186"/>
      <c r="AK59" s="575" t="s">
        <v>706</v>
      </c>
      <c r="AL59" s="111">
        <f>$AL$27</f>
        <v>0.97</v>
      </c>
      <c r="AM59" s="401">
        <f>ROUND(Q58*AL59,0)</f>
        <v>874</v>
      </c>
      <c r="AN59" s="18"/>
    </row>
    <row r="60" spans="1:40" ht="17.25" customHeight="1" x14ac:dyDescent="0.15">
      <c r="A60" s="12">
        <v>54</v>
      </c>
      <c r="B60" s="104">
        <v>4147</v>
      </c>
      <c r="C60" s="61" t="s">
        <v>1761</v>
      </c>
      <c r="D60" s="88"/>
      <c r="E60" s="220"/>
      <c r="F60" s="219"/>
      <c r="G60" s="219"/>
      <c r="H60" s="169"/>
      <c r="I60" s="169"/>
      <c r="J60" s="169"/>
      <c r="K60" s="169"/>
      <c r="L60" s="518"/>
      <c r="M60" s="517"/>
      <c r="N60" s="169"/>
      <c r="O60" s="169"/>
      <c r="P60" s="169"/>
      <c r="Q60" s="193"/>
      <c r="R60" s="193"/>
      <c r="S60" s="169"/>
      <c r="T60" s="169"/>
      <c r="U60" s="34" t="s">
        <v>723</v>
      </c>
      <c r="V60" s="1"/>
      <c r="W60" s="17"/>
      <c r="X60" s="17"/>
      <c r="Y60" s="17"/>
      <c r="Z60" s="17"/>
      <c r="AA60" s="17"/>
      <c r="AB60" s="62"/>
      <c r="AC60" s="62"/>
      <c r="AD60" s="126"/>
      <c r="AE60" s="85"/>
      <c r="AF60" s="186"/>
      <c r="AG60" s="186"/>
      <c r="AH60" s="186"/>
      <c r="AI60" s="186"/>
      <c r="AJ60" s="186"/>
      <c r="AK60" s="854"/>
      <c r="AL60" s="854"/>
      <c r="AM60" s="401">
        <f>ROUND(Q58*AB61,0)</f>
        <v>874</v>
      </c>
      <c r="AN60" s="41"/>
    </row>
    <row r="61" spans="1:40" ht="17.25" customHeight="1" x14ac:dyDescent="0.15">
      <c r="A61" s="12">
        <v>54</v>
      </c>
      <c r="B61" s="104">
        <v>4218</v>
      </c>
      <c r="C61" s="87" t="s">
        <v>1762</v>
      </c>
      <c r="D61" s="609"/>
      <c r="E61" s="220"/>
      <c r="F61" s="219"/>
      <c r="G61" s="219"/>
      <c r="H61" s="583"/>
      <c r="I61" s="583"/>
      <c r="J61" s="583"/>
      <c r="K61" s="583"/>
      <c r="L61" s="584"/>
      <c r="M61" s="35"/>
      <c r="N61" s="20"/>
      <c r="O61" s="20"/>
      <c r="P61" s="20"/>
      <c r="Q61" s="194"/>
      <c r="R61" s="194"/>
      <c r="S61" s="20"/>
      <c r="T61" s="20"/>
      <c r="U61" s="35" t="s">
        <v>2147</v>
      </c>
      <c r="V61" s="184"/>
      <c r="W61" s="20"/>
      <c r="X61" s="20"/>
      <c r="Y61" s="20"/>
      <c r="Z61" s="20"/>
      <c r="AA61" s="578" t="s">
        <v>706</v>
      </c>
      <c r="AB61" s="1055">
        <f>$AI$7</f>
        <v>0.97</v>
      </c>
      <c r="AC61" s="1056"/>
      <c r="AD61" s="129" t="s">
        <v>425</v>
      </c>
      <c r="AE61" s="86"/>
      <c r="AF61" s="186"/>
      <c r="AG61" s="186"/>
      <c r="AH61" s="186"/>
      <c r="AI61" s="186"/>
      <c r="AJ61" s="186"/>
      <c r="AK61" s="575" t="s">
        <v>706</v>
      </c>
      <c r="AL61" s="111">
        <f>$AL$27</f>
        <v>0.97</v>
      </c>
      <c r="AM61" s="401">
        <f>ROUND(ROUND(Q58*AB61,0)*AL61,0)</f>
        <v>848</v>
      </c>
      <c r="AN61" s="41"/>
    </row>
    <row r="62" spans="1:40" ht="17.25" customHeight="1" x14ac:dyDescent="0.15">
      <c r="A62" s="12">
        <v>54</v>
      </c>
      <c r="B62" s="104">
        <v>4155</v>
      </c>
      <c r="C62" s="61" t="s">
        <v>1763</v>
      </c>
      <c r="D62" s="88"/>
      <c r="E62" s="220"/>
      <c r="F62" s="219"/>
      <c r="G62" s="219"/>
      <c r="H62" s="169"/>
      <c r="I62" s="169"/>
      <c r="J62" s="169"/>
      <c r="K62" s="169"/>
      <c r="L62" s="518"/>
      <c r="M62" s="517" t="s">
        <v>2139</v>
      </c>
      <c r="N62" s="169"/>
      <c r="O62" s="169"/>
      <c r="P62" s="169"/>
      <c r="Q62" s="879">
        <v>971</v>
      </c>
      <c r="R62" s="879"/>
      <c r="S62" s="9" t="s">
        <v>391</v>
      </c>
      <c r="T62" s="169"/>
      <c r="U62" s="517"/>
      <c r="V62" s="9"/>
      <c r="W62" s="9"/>
      <c r="X62" s="9"/>
      <c r="Y62" s="9"/>
      <c r="Z62" s="9"/>
      <c r="AA62" s="11"/>
      <c r="AB62" s="11"/>
      <c r="AC62" s="11"/>
      <c r="AD62" s="129"/>
      <c r="AE62" s="86"/>
      <c r="AF62" s="186"/>
      <c r="AG62" s="186"/>
      <c r="AH62" s="186"/>
      <c r="AI62" s="186"/>
      <c r="AJ62" s="186"/>
      <c r="AK62" s="111"/>
      <c r="AL62" s="111"/>
      <c r="AM62" s="401">
        <f>ROUND(Q62,0)</f>
        <v>971</v>
      </c>
      <c r="AN62" s="41"/>
    </row>
    <row r="63" spans="1:40" ht="17.25" customHeight="1" x14ac:dyDescent="0.15">
      <c r="A63" s="12">
        <v>54</v>
      </c>
      <c r="B63" s="104">
        <v>4219</v>
      </c>
      <c r="C63" s="87" t="s">
        <v>1764</v>
      </c>
      <c r="D63" s="609"/>
      <c r="E63" s="220"/>
      <c r="F63" s="219"/>
      <c r="G63" s="219"/>
      <c r="H63" s="24"/>
      <c r="I63" s="223"/>
      <c r="J63" s="223"/>
      <c r="K63" s="223"/>
      <c r="L63" s="224"/>
      <c r="M63" s="517"/>
      <c r="N63" s="169"/>
      <c r="O63" s="169"/>
      <c r="P63" s="169"/>
      <c r="Q63" s="590"/>
      <c r="R63" s="590"/>
      <c r="S63" s="9"/>
      <c r="T63" s="169"/>
      <c r="U63" s="517"/>
      <c r="V63" s="9"/>
      <c r="W63" s="9"/>
      <c r="X63" s="9"/>
      <c r="Y63" s="9"/>
      <c r="Z63" s="9"/>
      <c r="AA63" s="9"/>
      <c r="AB63" s="11"/>
      <c r="AC63" s="119"/>
      <c r="AD63" s="129" t="s">
        <v>425</v>
      </c>
      <c r="AE63" s="86"/>
      <c r="AF63" s="186"/>
      <c r="AG63" s="186"/>
      <c r="AH63" s="186"/>
      <c r="AI63" s="186"/>
      <c r="AJ63" s="186"/>
      <c r="AK63" s="575" t="s">
        <v>706</v>
      </c>
      <c r="AL63" s="111">
        <f>$AL$27</f>
        <v>0.97</v>
      </c>
      <c r="AM63" s="401">
        <f>ROUND(Q62*AL63,0)</f>
        <v>942</v>
      </c>
      <c r="AN63" s="18"/>
    </row>
    <row r="64" spans="1:40" ht="17.25" customHeight="1" x14ac:dyDescent="0.15">
      <c r="A64" s="12">
        <v>54</v>
      </c>
      <c r="B64" s="104">
        <v>4157</v>
      </c>
      <c r="C64" s="61" t="s">
        <v>1765</v>
      </c>
      <c r="D64" s="88"/>
      <c r="E64" s="220"/>
      <c r="F64" s="219"/>
      <c r="G64" s="219"/>
      <c r="H64" s="169"/>
      <c r="I64" s="169"/>
      <c r="J64" s="169"/>
      <c r="K64" s="169"/>
      <c r="L64" s="518"/>
      <c r="M64" s="517"/>
      <c r="N64" s="169"/>
      <c r="O64" s="169"/>
      <c r="P64" s="169"/>
      <c r="Q64" s="193"/>
      <c r="R64" s="193"/>
      <c r="S64" s="169"/>
      <c r="T64" s="169"/>
      <c r="U64" s="34" t="s">
        <v>723</v>
      </c>
      <c r="V64" s="1"/>
      <c r="W64" s="17"/>
      <c r="X64" s="17"/>
      <c r="Y64" s="17"/>
      <c r="Z64" s="17"/>
      <c r="AA64" s="17"/>
      <c r="AB64" s="62"/>
      <c r="AC64" s="62"/>
      <c r="AD64" s="126"/>
      <c r="AE64" s="85"/>
      <c r="AF64" s="186"/>
      <c r="AG64" s="186"/>
      <c r="AH64" s="186"/>
      <c r="AI64" s="186"/>
      <c r="AJ64" s="186"/>
      <c r="AK64" s="854"/>
      <c r="AL64" s="854"/>
      <c r="AM64" s="401">
        <f>ROUND(Q62*AB65,0)</f>
        <v>942</v>
      </c>
      <c r="AN64" s="41"/>
    </row>
    <row r="65" spans="1:40" ht="17.25" customHeight="1" x14ac:dyDescent="0.15">
      <c r="A65" s="12">
        <v>54</v>
      </c>
      <c r="B65" s="104">
        <v>4220</v>
      </c>
      <c r="C65" s="87" t="s">
        <v>1766</v>
      </c>
      <c r="D65" s="211"/>
      <c r="E65" s="292"/>
      <c r="F65" s="293"/>
      <c r="G65" s="293"/>
      <c r="H65" s="586"/>
      <c r="I65" s="586"/>
      <c r="J65" s="586"/>
      <c r="K65" s="586"/>
      <c r="L65" s="587"/>
      <c r="M65" s="35"/>
      <c r="N65" s="20"/>
      <c r="O65" s="20"/>
      <c r="P65" s="20"/>
      <c r="Q65" s="194"/>
      <c r="R65" s="194"/>
      <c r="S65" s="20"/>
      <c r="T65" s="20"/>
      <c r="U65" s="35" t="s">
        <v>2147</v>
      </c>
      <c r="V65" s="184"/>
      <c r="W65" s="20"/>
      <c r="X65" s="20"/>
      <c r="Y65" s="20"/>
      <c r="Z65" s="20"/>
      <c r="AA65" s="578" t="s">
        <v>706</v>
      </c>
      <c r="AB65" s="1055">
        <f>$AI$7</f>
        <v>0.97</v>
      </c>
      <c r="AC65" s="1056"/>
      <c r="AD65" s="129" t="s">
        <v>425</v>
      </c>
      <c r="AE65" s="86"/>
      <c r="AF65" s="186"/>
      <c r="AG65" s="186"/>
      <c r="AH65" s="186"/>
      <c r="AI65" s="186"/>
      <c r="AJ65" s="186"/>
      <c r="AK65" s="575" t="s">
        <v>706</v>
      </c>
      <c r="AL65" s="111">
        <f>$AL$27</f>
        <v>0.97</v>
      </c>
      <c r="AM65" s="401">
        <f>ROUND(ROUND(Q62*AB65,0)*AL65,0)</f>
        <v>914</v>
      </c>
      <c r="AN65" s="47"/>
    </row>
    <row r="66" spans="1:40" ht="17.25" customHeight="1" x14ac:dyDescent="0.15">
      <c r="A66" s="12">
        <v>54</v>
      </c>
      <c r="B66" s="13">
        <v>5111</v>
      </c>
      <c r="C66" s="87" t="s">
        <v>2149</v>
      </c>
      <c r="D66" s="833" t="s">
        <v>1153</v>
      </c>
      <c r="E66" s="834"/>
      <c r="F66" s="834"/>
      <c r="G66" s="835"/>
      <c r="H66" s="84" t="s">
        <v>2150</v>
      </c>
      <c r="I66" s="17"/>
      <c r="J66" s="17"/>
      <c r="K66" s="17"/>
      <c r="L66" s="67"/>
      <c r="M66" s="34" t="s">
        <v>421</v>
      </c>
      <c r="N66" s="17"/>
      <c r="O66" s="17"/>
      <c r="P66" s="17"/>
      <c r="Q66" s="880">
        <v>697</v>
      </c>
      <c r="R66" s="880"/>
      <c r="S66" s="1" t="s">
        <v>391</v>
      </c>
      <c r="T66" s="17"/>
      <c r="U66" s="595"/>
      <c r="V66" s="122"/>
      <c r="W66" s="122"/>
      <c r="X66" s="122"/>
      <c r="Y66" s="122"/>
      <c r="Z66" s="122"/>
      <c r="AA66" s="122"/>
      <c r="AB66" s="122"/>
      <c r="AC66" s="122"/>
      <c r="AD66" s="122"/>
      <c r="AE66" s="122"/>
      <c r="AF66" s="122"/>
      <c r="AG66" s="186"/>
      <c r="AH66" s="186"/>
      <c r="AI66" s="186"/>
      <c r="AJ66" s="186"/>
      <c r="AK66" s="31"/>
      <c r="AL66" s="31"/>
      <c r="AM66" s="401">
        <f>ROUND(Q66,0)</f>
        <v>697</v>
      </c>
      <c r="AN66" s="400" t="s">
        <v>1994</v>
      </c>
    </row>
    <row r="67" spans="1:40" ht="17.25" customHeight="1" x14ac:dyDescent="0.15">
      <c r="A67" s="12">
        <v>54</v>
      </c>
      <c r="B67" s="13">
        <v>5113</v>
      </c>
      <c r="C67" s="61" t="s">
        <v>745</v>
      </c>
      <c r="D67" s="836"/>
      <c r="E67" s="837"/>
      <c r="F67" s="837"/>
      <c r="G67" s="838"/>
      <c r="H67" s="869" t="s">
        <v>1154</v>
      </c>
      <c r="I67" s="913"/>
      <c r="J67" s="913"/>
      <c r="K67" s="913"/>
      <c r="L67" s="914"/>
      <c r="M67" s="517"/>
      <c r="N67" s="169"/>
      <c r="O67" s="169"/>
      <c r="P67" s="169"/>
      <c r="Q67" s="193"/>
      <c r="R67" s="193"/>
      <c r="S67" s="169"/>
      <c r="T67" s="169"/>
      <c r="U67" s="131" t="s">
        <v>2137</v>
      </c>
      <c r="V67" s="124"/>
      <c r="W67" s="124"/>
      <c r="X67" s="124"/>
      <c r="Y67" s="124"/>
      <c r="Z67" s="124"/>
      <c r="AA67" s="122"/>
      <c r="AB67" s="122"/>
      <c r="AC67" s="122"/>
      <c r="AD67" s="122"/>
      <c r="AE67" s="122"/>
      <c r="AF67" s="122"/>
      <c r="AG67" s="186"/>
      <c r="AH67" s="572" t="s">
        <v>706</v>
      </c>
      <c r="AI67" s="831">
        <f>$AI$7</f>
        <v>0.97</v>
      </c>
      <c r="AJ67" s="1079"/>
      <c r="AK67" s="11"/>
      <c r="AL67" s="11"/>
      <c r="AM67" s="401">
        <f>ROUND(Q66*AI67,0)</f>
        <v>676</v>
      </c>
      <c r="AN67" s="41"/>
    </row>
    <row r="68" spans="1:40" ht="17.25" customHeight="1" x14ac:dyDescent="0.15">
      <c r="A68" s="12">
        <v>54</v>
      </c>
      <c r="B68" s="13">
        <v>5121</v>
      </c>
      <c r="C68" s="61" t="s">
        <v>746</v>
      </c>
      <c r="D68" s="836"/>
      <c r="E68" s="837"/>
      <c r="F68" s="837"/>
      <c r="G68" s="838"/>
      <c r="H68" s="1040"/>
      <c r="I68" s="913"/>
      <c r="J68" s="913"/>
      <c r="K68" s="913"/>
      <c r="L68" s="914"/>
      <c r="M68" s="34" t="s">
        <v>2142</v>
      </c>
      <c r="N68" s="17"/>
      <c r="O68" s="17"/>
      <c r="P68" s="17"/>
      <c r="Q68" s="880">
        <v>765</v>
      </c>
      <c r="R68" s="880"/>
      <c r="S68" s="1" t="s">
        <v>391</v>
      </c>
      <c r="T68" s="67"/>
      <c r="U68" s="595"/>
      <c r="V68" s="122"/>
      <c r="W68" s="122"/>
      <c r="X68" s="122"/>
      <c r="Y68" s="122"/>
      <c r="Z68" s="122"/>
      <c r="AA68" s="122"/>
      <c r="AB68" s="122"/>
      <c r="AC68" s="122"/>
      <c r="AD68" s="122"/>
      <c r="AE68" s="122"/>
      <c r="AF68" s="122"/>
      <c r="AG68" s="186"/>
      <c r="AH68" s="186"/>
      <c r="AI68" s="31"/>
      <c r="AJ68" s="31"/>
      <c r="AK68" s="31"/>
      <c r="AL68" s="31"/>
      <c r="AM68" s="401">
        <f>ROUND(Q68,0)</f>
        <v>765</v>
      </c>
      <c r="AN68" s="41"/>
    </row>
    <row r="69" spans="1:40" ht="17.25" customHeight="1" x14ac:dyDescent="0.15">
      <c r="A69" s="12">
        <v>54</v>
      </c>
      <c r="B69" s="13">
        <v>5123</v>
      </c>
      <c r="C69" s="61" t="s">
        <v>747</v>
      </c>
      <c r="D69" s="836"/>
      <c r="E69" s="837"/>
      <c r="F69" s="837"/>
      <c r="G69" s="838"/>
      <c r="H69" s="1040"/>
      <c r="I69" s="913"/>
      <c r="J69" s="913"/>
      <c r="K69" s="913"/>
      <c r="L69" s="914"/>
      <c r="M69" s="35"/>
      <c r="N69" s="20"/>
      <c r="O69" s="20"/>
      <c r="P69" s="20"/>
      <c r="Q69" s="194"/>
      <c r="R69" s="194"/>
      <c r="S69" s="20"/>
      <c r="T69" s="42"/>
      <c r="U69" s="131" t="s">
        <v>2137</v>
      </c>
      <c r="V69" s="124"/>
      <c r="W69" s="124"/>
      <c r="X69" s="124"/>
      <c r="Y69" s="124"/>
      <c r="Z69" s="124"/>
      <c r="AA69" s="122"/>
      <c r="AB69" s="122"/>
      <c r="AC69" s="122"/>
      <c r="AD69" s="122"/>
      <c r="AE69" s="122"/>
      <c r="AF69" s="122"/>
      <c r="AG69" s="186"/>
      <c r="AH69" s="578" t="s">
        <v>706</v>
      </c>
      <c r="AI69" s="1055">
        <f>$AI$7</f>
        <v>0.97</v>
      </c>
      <c r="AJ69" s="1056"/>
      <c r="AK69" s="31"/>
      <c r="AL69" s="31"/>
      <c r="AM69" s="401">
        <f>ROUND(Q68*AI69,0)</f>
        <v>742</v>
      </c>
      <c r="AN69" s="41"/>
    </row>
    <row r="70" spans="1:40" ht="17.25" customHeight="1" x14ac:dyDescent="0.15">
      <c r="A70" s="12">
        <v>54</v>
      </c>
      <c r="B70" s="13">
        <v>5131</v>
      </c>
      <c r="C70" s="61" t="s">
        <v>748</v>
      </c>
      <c r="D70" s="836"/>
      <c r="E70" s="837"/>
      <c r="F70" s="837"/>
      <c r="G70" s="838"/>
      <c r="H70" s="517" t="s">
        <v>422</v>
      </c>
      <c r="I70" s="169"/>
      <c r="J70" s="169"/>
      <c r="K70" s="169"/>
      <c r="L70" s="518"/>
      <c r="M70" s="517" t="s">
        <v>2144</v>
      </c>
      <c r="N70" s="169"/>
      <c r="O70" s="169"/>
      <c r="P70" s="169"/>
      <c r="Q70" s="879">
        <v>837</v>
      </c>
      <c r="R70" s="879"/>
      <c r="S70" s="9" t="s">
        <v>391</v>
      </c>
      <c r="T70" s="169"/>
      <c r="U70" s="595"/>
      <c r="V70" s="122"/>
      <c r="W70" s="122"/>
      <c r="X70" s="122"/>
      <c r="Y70" s="122"/>
      <c r="Z70" s="122"/>
      <c r="AA70" s="122"/>
      <c r="AB70" s="122"/>
      <c r="AC70" s="122"/>
      <c r="AD70" s="122"/>
      <c r="AE70" s="122"/>
      <c r="AF70" s="122"/>
      <c r="AG70" s="186"/>
      <c r="AH70" s="186"/>
      <c r="AI70" s="31"/>
      <c r="AJ70" s="31"/>
      <c r="AK70" s="31"/>
      <c r="AL70" s="31"/>
      <c r="AM70" s="401">
        <f>ROUND(Q70,0)</f>
        <v>837</v>
      </c>
      <c r="AN70" s="41"/>
    </row>
    <row r="71" spans="1:40" ht="17.25" customHeight="1" x14ac:dyDescent="0.15">
      <c r="A71" s="12">
        <v>54</v>
      </c>
      <c r="B71" s="13">
        <v>5133</v>
      </c>
      <c r="C71" s="61" t="s">
        <v>749</v>
      </c>
      <c r="D71" s="836"/>
      <c r="E71" s="837"/>
      <c r="F71" s="837"/>
      <c r="G71" s="838"/>
      <c r="H71" s="517"/>
      <c r="I71" s="169"/>
      <c r="J71" s="169"/>
      <c r="K71" s="169"/>
      <c r="L71" s="518"/>
      <c r="M71" s="517"/>
      <c r="N71" s="169"/>
      <c r="O71" s="169"/>
      <c r="P71" s="169"/>
      <c r="Q71" s="193"/>
      <c r="R71" s="193"/>
      <c r="S71" s="169"/>
      <c r="T71" s="169"/>
      <c r="U71" s="131" t="s">
        <v>2137</v>
      </c>
      <c r="V71" s="124"/>
      <c r="W71" s="124"/>
      <c r="X71" s="124"/>
      <c r="Y71" s="124"/>
      <c r="Z71" s="124"/>
      <c r="AA71" s="122"/>
      <c r="AB71" s="122"/>
      <c r="AC71" s="122"/>
      <c r="AD71" s="122"/>
      <c r="AE71" s="122"/>
      <c r="AF71" s="122"/>
      <c r="AG71" s="186"/>
      <c r="AH71" s="578" t="s">
        <v>706</v>
      </c>
      <c r="AI71" s="1055">
        <f>$AI$7</f>
        <v>0.97</v>
      </c>
      <c r="AJ71" s="1056"/>
      <c r="AK71" s="31"/>
      <c r="AL71" s="31"/>
      <c r="AM71" s="401">
        <f>ROUND(Q70*AI71,0)</f>
        <v>812</v>
      </c>
      <c r="AN71" s="41"/>
    </row>
    <row r="72" spans="1:40" ht="17.25" customHeight="1" x14ac:dyDescent="0.15">
      <c r="A72" s="12">
        <v>54</v>
      </c>
      <c r="B72" s="13">
        <v>5141</v>
      </c>
      <c r="C72" s="61" t="s">
        <v>750</v>
      </c>
      <c r="D72" s="836"/>
      <c r="E72" s="837"/>
      <c r="F72" s="837"/>
      <c r="G72" s="838"/>
      <c r="H72" s="517"/>
      <c r="I72" s="169"/>
      <c r="J72" s="169"/>
      <c r="K72" s="169"/>
      <c r="L72" s="518"/>
      <c r="M72" s="34" t="s">
        <v>2138</v>
      </c>
      <c r="N72" s="17"/>
      <c r="O72" s="17"/>
      <c r="P72" s="17"/>
      <c r="Q72" s="880">
        <v>905</v>
      </c>
      <c r="R72" s="880"/>
      <c r="S72" s="1" t="s">
        <v>391</v>
      </c>
      <c r="T72" s="67"/>
      <c r="U72" s="595"/>
      <c r="V72" s="122"/>
      <c r="W72" s="122"/>
      <c r="X72" s="122"/>
      <c r="Y72" s="122"/>
      <c r="Z72" s="122"/>
      <c r="AA72" s="122"/>
      <c r="AB72" s="122"/>
      <c r="AC72" s="122"/>
      <c r="AD72" s="122"/>
      <c r="AE72" s="122"/>
      <c r="AF72" s="122"/>
      <c r="AG72" s="186"/>
      <c r="AH72" s="186"/>
      <c r="AI72" s="31"/>
      <c r="AJ72" s="31"/>
      <c r="AK72" s="31"/>
      <c r="AL72" s="31"/>
      <c r="AM72" s="401">
        <f>ROUND(Q72,0)</f>
        <v>905</v>
      </c>
      <c r="AN72" s="41"/>
    </row>
    <row r="73" spans="1:40" ht="17.25" customHeight="1" x14ac:dyDescent="0.15">
      <c r="A73" s="12">
        <v>54</v>
      </c>
      <c r="B73" s="13">
        <v>5143</v>
      </c>
      <c r="C73" s="61" t="s">
        <v>751</v>
      </c>
      <c r="D73" s="836"/>
      <c r="E73" s="837"/>
      <c r="F73" s="837"/>
      <c r="G73" s="838"/>
      <c r="H73" s="517"/>
      <c r="I73" s="169"/>
      <c r="J73" s="169"/>
      <c r="K73" s="169"/>
      <c r="L73" s="518"/>
      <c r="M73" s="35"/>
      <c r="N73" s="20"/>
      <c r="O73" s="20"/>
      <c r="P73" s="20"/>
      <c r="Q73" s="194"/>
      <c r="R73" s="194"/>
      <c r="S73" s="20"/>
      <c r="T73" s="42"/>
      <c r="U73" s="131" t="s">
        <v>2137</v>
      </c>
      <c r="V73" s="124"/>
      <c r="W73" s="124"/>
      <c r="X73" s="124"/>
      <c r="Y73" s="124"/>
      <c r="Z73" s="124"/>
      <c r="AA73" s="122"/>
      <c r="AB73" s="122"/>
      <c r="AC73" s="122"/>
      <c r="AD73" s="122"/>
      <c r="AE73" s="122"/>
      <c r="AF73" s="122"/>
      <c r="AG73" s="186"/>
      <c r="AH73" s="578" t="s">
        <v>706</v>
      </c>
      <c r="AI73" s="1055">
        <f>$AI$7</f>
        <v>0.97</v>
      </c>
      <c r="AJ73" s="1056"/>
      <c r="AK73" s="31"/>
      <c r="AL73" s="31"/>
      <c r="AM73" s="401">
        <f>ROUND(Q72*AI73,0)</f>
        <v>878</v>
      </c>
      <c r="AN73" s="41"/>
    </row>
    <row r="74" spans="1:40" ht="17.25" customHeight="1" x14ac:dyDescent="0.15">
      <c r="A74" s="12">
        <v>54</v>
      </c>
      <c r="B74" s="13">
        <v>5151</v>
      </c>
      <c r="C74" s="61" t="s">
        <v>752</v>
      </c>
      <c r="D74" s="836"/>
      <c r="E74" s="837"/>
      <c r="F74" s="837"/>
      <c r="G74" s="838"/>
      <c r="H74" s="517"/>
      <c r="I74" s="169"/>
      <c r="J74" s="169"/>
      <c r="K74" s="169"/>
      <c r="L74" s="518"/>
      <c r="M74" s="517" t="s">
        <v>2139</v>
      </c>
      <c r="N74" s="169"/>
      <c r="O74" s="169"/>
      <c r="P74" s="169"/>
      <c r="Q74" s="879">
        <v>972</v>
      </c>
      <c r="R74" s="879"/>
      <c r="S74" s="9" t="s">
        <v>391</v>
      </c>
      <c r="T74" s="169"/>
      <c r="U74" s="595"/>
      <c r="V74" s="122"/>
      <c r="W74" s="122"/>
      <c r="X74" s="122"/>
      <c r="Y74" s="122"/>
      <c r="Z74" s="122"/>
      <c r="AA74" s="122"/>
      <c r="AB74" s="122"/>
      <c r="AC74" s="122"/>
      <c r="AD74" s="122"/>
      <c r="AE74" s="122"/>
      <c r="AF74" s="122"/>
      <c r="AG74" s="186"/>
      <c r="AH74" s="186"/>
      <c r="AI74" s="31"/>
      <c r="AJ74" s="31"/>
      <c r="AK74" s="31"/>
      <c r="AL74" s="31"/>
      <c r="AM74" s="401">
        <f>ROUND(Q74,0)</f>
        <v>972</v>
      </c>
      <c r="AN74" s="41"/>
    </row>
    <row r="75" spans="1:40" ht="17.25" customHeight="1" x14ac:dyDescent="0.15">
      <c r="A75" s="12">
        <v>54</v>
      </c>
      <c r="B75" s="13">
        <v>5153</v>
      </c>
      <c r="C75" s="61" t="s">
        <v>753</v>
      </c>
      <c r="D75" s="836"/>
      <c r="E75" s="837"/>
      <c r="F75" s="837"/>
      <c r="G75" s="838"/>
      <c r="H75" s="35"/>
      <c r="I75" s="169"/>
      <c r="J75" s="169"/>
      <c r="K75" s="169"/>
      <c r="L75" s="518"/>
      <c r="M75" s="517"/>
      <c r="N75" s="169"/>
      <c r="O75" s="169"/>
      <c r="P75" s="169"/>
      <c r="Q75" s="193"/>
      <c r="R75" s="193"/>
      <c r="S75" s="169"/>
      <c r="T75" s="169"/>
      <c r="U75" s="131" t="s">
        <v>2137</v>
      </c>
      <c r="V75" s="124"/>
      <c r="W75" s="124"/>
      <c r="X75" s="124"/>
      <c r="Y75" s="124"/>
      <c r="Z75" s="124"/>
      <c r="AA75" s="122"/>
      <c r="AB75" s="122"/>
      <c r="AC75" s="122"/>
      <c r="AD75" s="122"/>
      <c r="AE75" s="122"/>
      <c r="AF75" s="122"/>
      <c r="AG75" s="186"/>
      <c r="AH75" s="578" t="s">
        <v>706</v>
      </c>
      <c r="AI75" s="1055">
        <f>$AI$7</f>
        <v>0.97</v>
      </c>
      <c r="AJ75" s="1056"/>
      <c r="AK75" s="31"/>
      <c r="AL75" s="31"/>
      <c r="AM75" s="401">
        <f>ROUND(Q74*AI75,0)</f>
        <v>943</v>
      </c>
      <c r="AN75" s="41"/>
    </row>
    <row r="76" spans="1:40" ht="17.25" customHeight="1" x14ac:dyDescent="0.15">
      <c r="A76" s="12">
        <v>54</v>
      </c>
      <c r="B76" s="13">
        <v>5115</v>
      </c>
      <c r="C76" s="61" t="s">
        <v>632</v>
      </c>
      <c r="D76" s="836"/>
      <c r="E76" s="837"/>
      <c r="F76" s="837"/>
      <c r="G76" s="838"/>
      <c r="H76" s="84" t="s">
        <v>2151</v>
      </c>
      <c r="I76" s="17"/>
      <c r="J76" s="17"/>
      <c r="K76" s="17"/>
      <c r="L76" s="67"/>
      <c r="M76" s="34" t="s">
        <v>421</v>
      </c>
      <c r="N76" s="17"/>
      <c r="O76" s="17"/>
      <c r="P76" s="17"/>
      <c r="Q76" s="880">
        <v>697</v>
      </c>
      <c r="R76" s="880"/>
      <c r="S76" s="1" t="s">
        <v>391</v>
      </c>
      <c r="T76" s="17"/>
      <c r="U76" s="595"/>
      <c r="V76" s="122"/>
      <c r="W76" s="122"/>
      <c r="X76" s="122"/>
      <c r="Y76" s="122"/>
      <c r="Z76" s="122"/>
      <c r="AA76" s="122"/>
      <c r="AB76" s="122"/>
      <c r="AC76" s="122"/>
      <c r="AD76" s="122"/>
      <c r="AE76" s="122"/>
      <c r="AF76" s="122"/>
      <c r="AG76" s="186"/>
      <c r="AH76" s="186"/>
      <c r="AI76" s="31"/>
      <c r="AJ76" s="31"/>
      <c r="AK76" s="31"/>
      <c r="AL76" s="31"/>
      <c r="AM76" s="401">
        <f>ROUND(Q76,0)</f>
        <v>697</v>
      </c>
      <c r="AN76" s="41"/>
    </row>
    <row r="77" spans="1:40" ht="17.25" customHeight="1" x14ac:dyDescent="0.15">
      <c r="A77" s="12">
        <v>54</v>
      </c>
      <c r="B77" s="13">
        <v>5117</v>
      </c>
      <c r="C77" s="61" t="s">
        <v>633</v>
      </c>
      <c r="D77" s="836"/>
      <c r="E77" s="837"/>
      <c r="F77" s="837"/>
      <c r="G77" s="838"/>
      <c r="H77" s="869" t="s">
        <v>1155</v>
      </c>
      <c r="I77" s="913"/>
      <c r="J77" s="913"/>
      <c r="K77" s="913"/>
      <c r="L77" s="914"/>
      <c r="M77" s="517"/>
      <c r="N77" s="169"/>
      <c r="O77" s="169"/>
      <c r="P77" s="169"/>
      <c r="Q77" s="193"/>
      <c r="R77" s="193"/>
      <c r="S77" s="169"/>
      <c r="T77" s="169"/>
      <c r="U77" s="131" t="s">
        <v>2137</v>
      </c>
      <c r="V77" s="124"/>
      <c r="W77" s="124"/>
      <c r="X77" s="124"/>
      <c r="Y77" s="124"/>
      <c r="Z77" s="124"/>
      <c r="AA77" s="122"/>
      <c r="AB77" s="122"/>
      <c r="AC77" s="122"/>
      <c r="AD77" s="122"/>
      <c r="AE77" s="122"/>
      <c r="AF77" s="122"/>
      <c r="AG77" s="186"/>
      <c r="AH77" s="578" t="s">
        <v>706</v>
      </c>
      <c r="AI77" s="1055">
        <f>$AI$7</f>
        <v>0.97</v>
      </c>
      <c r="AJ77" s="1056"/>
      <c r="AK77" s="31"/>
      <c r="AL77" s="31"/>
      <c r="AM77" s="401">
        <f>ROUND(Q76*AI77,0)</f>
        <v>676</v>
      </c>
      <c r="AN77" s="41"/>
    </row>
    <row r="78" spans="1:40" ht="17.25" customHeight="1" x14ac:dyDescent="0.15">
      <c r="A78" s="12">
        <v>54</v>
      </c>
      <c r="B78" s="13">
        <v>5125</v>
      </c>
      <c r="C78" s="61" t="s">
        <v>634</v>
      </c>
      <c r="D78" s="836"/>
      <c r="E78" s="837"/>
      <c r="F78" s="837"/>
      <c r="G78" s="838"/>
      <c r="H78" s="1040"/>
      <c r="I78" s="913"/>
      <c r="J78" s="913"/>
      <c r="K78" s="913"/>
      <c r="L78" s="914"/>
      <c r="M78" s="34" t="s">
        <v>2142</v>
      </c>
      <c r="N78" s="17"/>
      <c r="O78" s="17"/>
      <c r="P78" s="17"/>
      <c r="Q78" s="880">
        <v>765</v>
      </c>
      <c r="R78" s="880"/>
      <c r="S78" s="1" t="s">
        <v>391</v>
      </c>
      <c r="T78" s="67"/>
      <c r="U78" s="595"/>
      <c r="V78" s="122"/>
      <c r="W78" s="122"/>
      <c r="X78" s="122"/>
      <c r="Y78" s="122"/>
      <c r="Z78" s="122"/>
      <c r="AA78" s="122"/>
      <c r="AB78" s="122"/>
      <c r="AC78" s="122"/>
      <c r="AD78" s="122"/>
      <c r="AE78" s="122"/>
      <c r="AF78" s="122"/>
      <c r="AG78" s="186"/>
      <c r="AH78" s="186"/>
      <c r="AI78" s="31"/>
      <c r="AJ78" s="31"/>
      <c r="AK78" s="31"/>
      <c r="AL78" s="31"/>
      <c r="AM78" s="401">
        <f>ROUND(Q78,0)</f>
        <v>765</v>
      </c>
      <c r="AN78" s="41"/>
    </row>
    <row r="79" spans="1:40" ht="17.25" customHeight="1" x14ac:dyDescent="0.15">
      <c r="A79" s="12">
        <v>54</v>
      </c>
      <c r="B79" s="13">
        <v>5127</v>
      </c>
      <c r="C79" s="61" t="s">
        <v>635</v>
      </c>
      <c r="D79" s="836"/>
      <c r="E79" s="837"/>
      <c r="F79" s="837"/>
      <c r="G79" s="838"/>
      <c r="H79" s="1040"/>
      <c r="I79" s="913"/>
      <c r="J79" s="913"/>
      <c r="K79" s="913"/>
      <c r="L79" s="914"/>
      <c r="M79" s="35"/>
      <c r="N79" s="20"/>
      <c r="O79" s="20"/>
      <c r="P79" s="20"/>
      <c r="Q79" s="194"/>
      <c r="R79" s="194"/>
      <c r="S79" s="20"/>
      <c r="T79" s="42"/>
      <c r="U79" s="131" t="s">
        <v>2137</v>
      </c>
      <c r="V79" s="124"/>
      <c r="W79" s="124"/>
      <c r="X79" s="124"/>
      <c r="Y79" s="124"/>
      <c r="Z79" s="124"/>
      <c r="AA79" s="122"/>
      <c r="AB79" s="122"/>
      <c r="AC79" s="122"/>
      <c r="AD79" s="122"/>
      <c r="AE79" s="122"/>
      <c r="AF79" s="122"/>
      <c r="AG79" s="186"/>
      <c r="AH79" s="578" t="s">
        <v>706</v>
      </c>
      <c r="AI79" s="1055">
        <f>$AI$7</f>
        <v>0.97</v>
      </c>
      <c r="AJ79" s="1056"/>
      <c r="AK79" s="31"/>
      <c r="AL79" s="31"/>
      <c r="AM79" s="401">
        <f>ROUND(Q78*AI79,0)</f>
        <v>742</v>
      </c>
      <c r="AN79" s="41"/>
    </row>
    <row r="80" spans="1:40" ht="17.25" customHeight="1" x14ac:dyDescent="0.15">
      <c r="A80" s="12">
        <v>54</v>
      </c>
      <c r="B80" s="13">
        <v>5135</v>
      </c>
      <c r="C80" s="61" t="s">
        <v>636</v>
      </c>
      <c r="D80" s="836"/>
      <c r="E80" s="837"/>
      <c r="F80" s="837"/>
      <c r="G80" s="838"/>
      <c r="H80" s="836" t="s">
        <v>2143</v>
      </c>
      <c r="I80" s="837"/>
      <c r="J80" s="837"/>
      <c r="K80" s="837"/>
      <c r="L80" s="838"/>
      <c r="M80" s="517" t="s">
        <v>2144</v>
      </c>
      <c r="N80" s="169"/>
      <c r="O80" s="169"/>
      <c r="P80" s="169"/>
      <c r="Q80" s="879">
        <v>837</v>
      </c>
      <c r="R80" s="879"/>
      <c r="S80" s="9" t="s">
        <v>391</v>
      </c>
      <c r="T80" s="169"/>
      <c r="U80" s="595"/>
      <c r="V80" s="122"/>
      <c r="W80" s="122"/>
      <c r="X80" s="122"/>
      <c r="Y80" s="122"/>
      <c r="Z80" s="122"/>
      <c r="AA80" s="122"/>
      <c r="AB80" s="122"/>
      <c r="AC80" s="122"/>
      <c r="AD80" s="122"/>
      <c r="AE80" s="122"/>
      <c r="AF80" s="122"/>
      <c r="AG80" s="186"/>
      <c r="AH80" s="186"/>
      <c r="AI80" s="31"/>
      <c r="AJ80" s="31"/>
      <c r="AK80" s="31"/>
      <c r="AL80" s="31"/>
      <c r="AM80" s="401">
        <f>ROUND(Q80,0)</f>
        <v>837</v>
      </c>
      <c r="AN80" s="41"/>
    </row>
    <row r="81" spans="1:40" ht="17.25" customHeight="1" x14ac:dyDescent="0.15">
      <c r="A81" s="12">
        <v>54</v>
      </c>
      <c r="B81" s="13">
        <v>5137</v>
      </c>
      <c r="C81" s="61" t="s">
        <v>637</v>
      </c>
      <c r="D81" s="836"/>
      <c r="E81" s="837"/>
      <c r="F81" s="837"/>
      <c r="G81" s="838"/>
      <c r="H81" s="836"/>
      <c r="I81" s="837"/>
      <c r="J81" s="837"/>
      <c r="K81" s="837"/>
      <c r="L81" s="838"/>
      <c r="M81" s="517"/>
      <c r="N81" s="169"/>
      <c r="O81" s="169"/>
      <c r="P81" s="169"/>
      <c r="Q81" s="193"/>
      <c r="R81" s="193"/>
      <c r="S81" s="169"/>
      <c r="T81" s="169"/>
      <c r="U81" s="131" t="s">
        <v>2137</v>
      </c>
      <c r="V81" s="124"/>
      <c r="W81" s="124"/>
      <c r="X81" s="124"/>
      <c r="Y81" s="124"/>
      <c r="Z81" s="124"/>
      <c r="AA81" s="122"/>
      <c r="AB81" s="122"/>
      <c r="AC81" s="122"/>
      <c r="AD81" s="122"/>
      <c r="AE81" s="122"/>
      <c r="AF81" s="122"/>
      <c r="AG81" s="186"/>
      <c r="AH81" s="578" t="s">
        <v>706</v>
      </c>
      <c r="AI81" s="1055">
        <f>$AI$7</f>
        <v>0.97</v>
      </c>
      <c r="AJ81" s="1056"/>
      <c r="AK81" s="31"/>
      <c r="AL81" s="31"/>
      <c r="AM81" s="401">
        <f>ROUND(Q80*AI81,0)</f>
        <v>812</v>
      </c>
      <c r="AN81" s="41"/>
    </row>
    <row r="82" spans="1:40" ht="17.25" customHeight="1" x14ac:dyDescent="0.15">
      <c r="A82" s="12">
        <v>54</v>
      </c>
      <c r="B82" s="13">
        <v>5145</v>
      </c>
      <c r="C82" s="61" t="s">
        <v>638</v>
      </c>
      <c r="D82" s="836"/>
      <c r="E82" s="837"/>
      <c r="F82" s="837"/>
      <c r="G82" s="838"/>
      <c r="H82" s="836"/>
      <c r="I82" s="837"/>
      <c r="J82" s="837"/>
      <c r="K82" s="837"/>
      <c r="L82" s="838"/>
      <c r="M82" s="34" t="s">
        <v>2138</v>
      </c>
      <c r="N82" s="17"/>
      <c r="O82" s="17"/>
      <c r="P82" s="17"/>
      <c r="Q82" s="880">
        <v>905</v>
      </c>
      <c r="R82" s="880"/>
      <c r="S82" s="1" t="s">
        <v>391</v>
      </c>
      <c r="T82" s="67"/>
      <c r="U82" s="595"/>
      <c r="V82" s="122"/>
      <c r="W82" s="122"/>
      <c r="X82" s="122"/>
      <c r="Y82" s="122"/>
      <c r="Z82" s="122"/>
      <c r="AA82" s="122"/>
      <c r="AB82" s="122"/>
      <c r="AC82" s="122"/>
      <c r="AD82" s="122"/>
      <c r="AE82" s="122"/>
      <c r="AF82" s="122"/>
      <c r="AG82" s="186"/>
      <c r="AH82" s="186"/>
      <c r="AI82" s="31"/>
      <c r="AJ82" s="31"/>
      <c r="AK82" s="31"/>
      <c r="AL82" s="31"/>
      <c r="AM82" s="401">
        <f>ROUND(Q82,0)</f>
        <v>905</v>
      </c>
      <c r="AN82" s="41"/>
    </row>
    <row r="83" spans="1:40" ht="17.25" customHeight="1" x14ac:dyDescent="0.15">
      <c r="A83" s="12">
        <v>54</v>
      </c>
      <c r="B83" s="13">
        <v>5147</v>
      </c>
      <c r="C83" s="61" t="s">
        <v>639</v>
      </c>
      <c r="D83" s="836"/>
      <c r="E83" s="837"/>
      <c r="F83" s="837"/>
      <c r="G83" s="838"/>
      <c r="H83" s="517"/>
      <c r="I83" s="169"/>
      <c r="J83" s="169"/>
      <c r="K83" s="169"/>
      <c r="L83" s="518"/>
      <c r="M83" s="35"/>
      <c r="N83" s="20"/>
      <c r="O83" s="20"/>
      <c r="P83" s="20"/>
      <c r="Q83" s="194"/>
      <c r="R83" s="194"/>
      <c r="S83" s="20"/>
      <c r="T83" s="42"/>
      <c r="U83" s="131" t="s">
        <v>2137</v>
      </c>
      <c r="V83" s="124"/>
      <c r="W83" s="124"/>
      <c r="X83" s="124"/>
      <c r="Y83" s="124"/>
      <c r="Z83" s="124"/>
      <c r="AA83" s="122"/>
      <c r="AB83" s="122"/>
      <c r="AC83" s="122"/>
      <c r="AD83" s="122"/>
      <c r="AE83" s="122"/>
      <c r="AF83" s="122"/>
      <c r="AG83" s="186"/>
      <c r="AH83" s="578" t="s">
        <v>706</v>
      </c>
      <c r="AI83" s="1055">
        <f>$AI$7</f>
        <v>0.97</v>
      </c>
      <c r="AJ83" s="1056"/>
      <c r="AK83" s="31"/>
      <c r="AL83" s="31"/>
      <c r="AM83" s="401">
        <f>ROUND(Q82*AI83,0)</f>
        <v>878</v>
      </c>
      <c r="AN83" s="41"/>
    </row>
    <row r="84" spans="1:40" ht="17.25" customHeight="1" x14ac:dyDescent="0.15">
      <c r="A84" s="12">
        <v>54</v>
      </c>
      <c r="B84" s="13">
        <v>5155</v>
      </c>
      <c r="C84" s="61" t="s">
        <v>640</v>
      </c>
      <c r="D84" s="836"/>
      <c r="E84" s="837"/>
      <c r="F84" s="837"/>
      <c r="G84" s="838"/>
      <c r="H84" s="517"/>
      <c r="I84" s="169"/>
      <c r="J84" s="169"/>
      <c r="K84" s="169"/>
      <c r="L84" s="518"/>
      <c r="M84" s="517" t="s">
        <v>2139</v>
      </c>
      <c r="N84" s="169"/>
      <c r="O84" s="169"/>
      <c r="P84" s="169"/>
      <c r="Q84" s="879">
        <v>972</v>
      </c>
      <c r="R84" s="879"/>
      <c r="S84" s="9" t="s">
        <v>391</v>
      </c>
      <c r="T84" s="169"/>
      <c r="U84" s="595"/>
      <c r="V84" s="122"/>
      <c r="W84" s="122"/>
      <c r="X84" s="122"/>
      <c r="Y84" s="122"/>
      <c r="Z84" s="122"/>
      <c r="AA84" s="122"/>
      <c r="AB84" s="122"/>
      <c r="AC84" s="122"/>
      <c r="AD84" s="122"/>
      <c r="AE84" s="122"/>
      <c r="AF84" s="122"/>
      <c r="AG84" s="186"/>
      <c r="AH84" s="186"/>
      <c r="AI84" s="31"/>
      <c r="AJ84" s="31"/>
      <c r="AK84" s="31"/>
      <c r="AL84" s="31"/>
      <c r="AM84" s="401">
        <f>ROUND(Q84,0)</f>
        <v>972</v>
      </c>
      <c r="AN84" s="41"/>
    </row>
    <row r="85" spans="1:40" ht="17.25" customHeight="1" x14ac:dyDescent="0.15">
      <c r="A85" s="12">
        <v>54</v>
      </c>
      <c r="B85" s="13">
        <v>5157</v>
      </c>
      <c r="C85" s="61" t="s">
        <v>641</v>
      </c>
      <c r="D85" s="849"/>
      <c r="E85" s="839"/>
      <c r="F85" s="839"/>
      <c r="G85" s="840"/>
      <c r="H85" s="35"/>
      <c r="I85" s="169"/>
      <c r="J85" s="169"/>
      <c r="K85" s="169"/>
      <c r="L85" s="518"/>
      <c r="M85" s="35"/>
      <c r="N85" s="20"/>
      <c r="O85" s="20"/>
      <c r="P85" s="20"/>
      <c r="Q85" s="194"/>
      <c r="R85" s="194"/>
      <c r="S85" s="20"/>
      <c r="T85" s="20"/>
      <c r="U85" s="131" t="s">
        <v>2137</v>
      </c>
      <c r="V85" s="124"/>
      <c r="W85" s="124"/>
      <c r="X85" s="124"/>
      <c r="Y85" s="124"/>
      <c r="Z85" s="124"/>
      <c r="AA85" s="122"/>
      <c r="AB85" s="122"/>
      <c r="AC85" s="122"/>
      <c r="AD85" s="122"/>
      <c r="AE85" s="122"/>
      <c r="AF85" s="122"/>
      <c r="AG85" s="186"/>
      <c r="AH85" s="578" t="s">
        <v>706</v>
      </c>
      <c r="AI85" s="1055">
        <f>$AI$7</f>
        <v>0.97</v>
      </c>
      <c r="AJ85" s="1056"/>
      <c r="AK85" s="31"/>
      <c r="AL85" s="31"/>
      <c r="AM85" s="401">
        <f>ROUND(Q84*AI85,0)</f>
        <v>943</v>
      </c>
      <c r="AN85" s="41"/>
    </row>
    <row r="86" spans="1:40" ht="17.25" customHeight="1" x14ac:dyDescent="0.15">
      <c r="A86" s="12">
        <v>54</v>
      </c>
      <c r="B86" s="13">
        <v>7111</v>
      </c>
      <c r="C86" s="61" t="s">
        <v>1827</v>
      </c>
      <c r="D86" s="833" t="s">
        <v>1826</v>
      </c>
      <c r="E86" s="834"/>
      <c r="F86" s="834"/>
      <c r="G86" s="835"/>
      <c r="H86" s="84" t="s">
        <v>2150</v>
      </c>
      <c r="I86" s="221"/>
      <c r="J86" s="221"/>
      <c r="K86" s="221"/>
      <c r="L86" s="222"/>
      <c r="M86" s="34" t="s">
        <v>421</v>
      </c>
      <c r="N86" s="17"/>
      <c r="O86" s="17"/>
      <c r="P86" s="17"/>
      <c r="Q86" s="880">
        <v>771</v>
      </c>
      <c r="R86" s="880"/>
      <c r="S86" s="1" t="s">
        <v>391</v>
      </c>
      <c r="T86" s="17"/>
      <c r="U86" s="34"/>
      <c r="V86" s="1"/>
      <c r="W86" s="1"/>
      <c r="X86" s="1"/>
      <c r="Y86" s="1"/>
      <c r="Z86" s="1"/>
      <c r="AA86" s="1"/>
      <c r="AB86" s="1"/>
      <c r="AC86" s="1"/>
      <c r="AD86" s="101"/>
      <c r="AE86" s="86"/>
      <c r="AF86" s="186"/>
      <c r="AG86" s="186"/>
      <c r="AH86" s="186"/>
      <c r="AI86" s="186"/>
      <c r="AJ86" s="186"/>
      <c r="AK86" s="31"/>
      <c r="AL86" s="31"/>
      <c r="AM86" s="401">
        <f>ROUND(Q86,0)</f>
        <v>771</v>
      </c>
      <c r="AN86" s="41"/>
    </row>
    <row r="87" spans="1:40" ht="17.25" customHeight="1" x14ac:dyDescent="0.15">
      <c r="A87" s="12">
        <v>54</v>
      </c>
      <c r="B87" s="13">
        <v>7201</v>
      </c>
      <c r="C87" s="14" t="s">
        <v>1828</v>
      </c>
      <c r="D87" s="836"/>
      <c r="E87" s="837"/>
      <c r="F87" s="837"/>
      <c r="G87" s="838"/>
      <c r="H87" s="836" t="s">
        <v>2152</v>
      </c>
      <c r="I87" s="837"/>
      <c r="J87" s="837"/>
      <c r="K87" s="837"/>
      <c r="L87" s="838"/>
      <c r="M87" s="517"/>
      <c r="N87" s="169"/>
      <c r="O87" s="169"/>
      <c r="P87" s="169"/>
      <c r="Q87" s="590"/>
      <c r="R87" s="590"/>
      <c r="S87" s="9"/>
      <c r="T87" s="169"/>
      <c r="U87" s="517"/>
      <c r="V87" s="9"/>
      <c r="W87" s="9"/>
      <c r="X87" s="9"/>
      <c r="Y87" s="9"/>
      <c r="Z87" s="9"/>
      <c r="AA87" s="9"/>
      <c r="AB87" s="9"/>
      <c r="AC87" s="19"/>
      <c r="AD87" s="129" t="s">
        <v>425</v>
      </c>
      <c r="AE87" s="86"/>
      <c r="AF87" s="186"/>
      <c r="AG87" s="186"/>
      <c r="AH87" s="186"/>
      <c r="AI87" s="186"/>
      <c r="AJ87" s="186"/>
      <c r="AK87" s="575" t="s">
        <v>706</v>
      </c>
      <c r="AL87" s="111">
        <f>$AL$27</f>
        <v>0.97</v>
      </c>
      <c r="AM87" s="401">
        <f>ROUND(Q86*AL87,0)</f>
        <v>748</v>
      </c>
      <c r="AN87" s="41"/>
    </row>
    <row r="88" spans="1:40" ht="17.25" customHeight="1" x14ac:dyDescent="0.15">
      <c r="A88" s="12">
        <v>54</v>
      </c>
      <c r="B88" s="13">
        <v>7113</v>
      </c>
      <c r="C88" s="61" t="s">
        <v>1829</v>
      </c>
      <c r="D88" s="836"/>
      <c r="E88" s="837"/>
      <c r="F88" s="837"/>
      <c r="G88" s="838"/>
      <c r="H88" s="836"/>
      <c r="I88" s="837"/>
      <c r="J88" s="837"/>
      <c r="K88" s="837"/>
      <c r="L88" s="838"/>
      <c r="M88" s="517"/>
      <c r="N88" s="169"/>
      <c r="O88" s="169"/>
      <c r="P88" s="169"/>
      <c r="Q88" s="193"/>
      <c r="R88" s="193"/>
      <c r="S88" s="169"/>
      <c r="T88" s="169"/>
      <c r="U88" s="34" t="s">
        <v>723</v>
      </c>
      <c r="V88" s="1"/>
      <c r="W88" s="17"/>
      <c r="X88" s="17"/>
      <c r="Y88" s="17"/>
      <c r="Z88" s="17"/>
      <c r="AA88" s="17"/>
      <c r="AB88" s="17"/>
      <c r="AC88" s="17"/>
      <c r="AD88" s="126"/>
      <c r="AE88" s="85"/>
      <c r="AF88" s="186"/>
      <c r="AG88" s="186"/>
      <c r="AH88" s="186"/>
      <c r="AI88" s="186"/>
      <c r="AJ88" s="186"/>
      <c r="AK88" s="854"/>
      <c r="AL88" s="854"/>
      <c r="AM88" s="401">
        <f>ROUND(Q86*AB89,0)</f>
        <v>748</v>
      </c>
      <c r="AN88" s="41"/>
    </row>
    <row r="89" spans="1:40" ht="17.25" customHeight="1" x14ac:dyDescent="0.15">
      <c r="A89" s="12">
        <v>54</v>
      </c>
      <c r="B89" s="13">
        <v>7202</v>
      </c>
      <c r="C89" s="14" t="s">
        <v>1830</v>
      </c>
      <c r="D89" s="836"/>
      <c r="E89" s="837"/>
      <c r="F89" s="837"/>
      <c r="G89" s="838"/>
      <c r="H89" s="836"/>
      <c r="I89" s="837"/>
      <c r="J89" s="837"/>
      <c r="K89" s="837"/>
      <c r="L89" s="838"/>
      <c r="M89" s="35"/>
      <c r="N89" s="20"/>
      <c r="O89" s="20"/>
      <c r="P89" s="20"/>
      <c r="Q89" s="194"/>
      <c r="R89" s="194"/>
      <c r="S89" s="20"/>
      <c r="T89" s="42"/>
      <c r="U89" s="35" t="s">
        <v>2147</v>
      </c>
      <c r="V89" s="184"/>
      <c r="W89" s="20"/>
      <c r="X89" s="20"/>
      <c r="Y89" s="20"/>
      <c r="Z89" s="20"/>
      <c r="AA89" s="578" t="s">
        <v>706</v>
      </c>
      <c r="AB89" s="1055">
        <f>$AI$7</f>
        <v>0.97</v>
      </c>
      <c r="AC89" s="1056"/>
      <c r="AD89" s="129" t="s">
        <v>425</v>
      </c>
      <c r="AE89" s="86"/>
      <c r="AF89" s="186"/>
      <c r="AG89" s="186"/>
      <c r="AH89" s="186"/>
      <c r="AI89" s="186"/>
      <c r="AJ89" s="186"/>
      <c r="AK89" s="575" t="s">
        <v>706</v>
      </c>
      <c r="AL89" s="111">
        <f>$AL$27</f>
        <v>0.97</v>
      </c>
      <c r="AM89" s="401">
        <f>ROUND(ROUND(Q86*AB89,0)*AL89,0)</f>
        <v>726</v>
      </c>
      <c r="AN89" s="41"/>
    </row>
    <row r="90" spans="1:40" ht="17.25" customHeight="1" x14ac:dyDescent="0.15">
      <c r="A90" s="12">
        <v>54</v>
      </c>
      <c r="B90" s="13">
        <v>7121</v>
      </c>
      <c r="C90" s="61" t="s">
        <v>1831</v>
      </c>
      <c r="D90" s="836"/>
      <c r="E90" s="837"/>
      <c r="F90" s="837"/>
      <c r="G90" s="838"/>
      <c r="H90" s="836"/>
      <c r="I90" s="837"/>
      <c r="J90" s="837"/>
      <c r="K90" s="837"/>
      <c r="L90" s="838"/>
      <c r="M90" s="517" t="s">
        <v>2142</v>
      </c>
      <c r="N90" s="169"/>
      <c r="O90" s="169"/>
      <c r="P90" s="169"/>
      <c r="Q90" s="879">
        <v>838</v>
      </c>
      <c r="R90" s="879"/>
      <c r="S90" s="9" t="s">
        <v>391</v>
      </c>
      <c r="T90" s="169"/>
      <c r="U90" s="34"/>
      <c r="V90" s="1"/>
      <c r="W90" s="1"/>
      <c r="X90" s="1"/>
      <c r="Y90" s="1"/>
      <c r="Z90" s="1"/>
      <c r="AA90" s="4"/>
      <c r="AB90" s="4"/>
      <c r="AC90" s="4"/>
      <c r="AD90" s="129"/>
      <c r="AE90" s="86"/>
      <c r="AF90" s="186"/>
      <c r="AG90" s="186"/>
      <c r="AH90" s="186"/>
      <c r="AI90" s="186"/>
      <c r="AJ90" s="186"/>
      <c r="AK90" s="111"/>
      <c r="AL90" s="111"/>
      <c r="AM90" s="401">
        <f>ROUND(Q90,0)</f>
        <v>838</v>
      </c>
      <c r="AN90" s="41"/>
    </row>
    <row r="91" spans="1:40" ht="17.25" customHeight="1" x14ac:dyDescent="0.15">
      <c r="A91" s="12">
        <v>54</v>
      </c>
      <c r="B91" s="13">
        <v>7203</v>
      </c>
      <c r="C91" s="14" t="s">
        <v>1832</v>
      </c>
      <c r="D91" s="836"/>
      <c r="E91" s="837"/>
      <c r="F91" s="837"/>
      <c r="G91" s="838"/>
      <c r="H91" s="1080" t="s">
        <v>724</v>
      </c>
      <c r="I91" s="1081"/>
      <c r="J91" s="1081"/>
      <c r="K91" s="1081"/>
      <c r="L91" s="1082"/>
      <c r="M91" s="517"/>
      <c r="N91" s="169"/>
      <c r="O91" s="169"/>
      <c r="P91" s="169"/>
      <c r="Q91" s="590"/>
      <c r="R91" s="590"/>
      <c r="S91" s="9"/>
      <c r="T91" s="169"/>
      <c r="U91" s="517"/>
      <c r="V91" s="9"/>
      <c r="W91" s="9"/>
      <c r="X91" s="9"/>
      <c r="Y91" s="9"/>
      <c r="Z91" s="9"/>
      <c r="AA91" s="9"/>
      <c r="AB91" s="11"/>
      <c r="AC91" s="119"/>
      <c r="AD91" s="129" t="s">
        <v>425</v>
      </c>
      <c r="AE91" s="86"/>
      <c r="AF91" s="186"/>
      <c r="AG91" s="186"/>
      <c r="AH91" s="186"/>
      <c r="AI91" s="186"/>
      <c r="AJ91" s="186"/>
      <c r="AK91" s="575" t="s">
        <v>706</v>
      </c>
      <c r="AL91" s="111">
        <f>$AL$27</f>
        <v>0.97</v>
      </c>
      <c r="AM91" s="401">
        <f>ROUND(Q90*AL91,0)</f>
        <v>813</v>
      </c>
      <c r="AN91" s="18"/>
    </row>
    <row r="92" spans="1:40" ht="17.25" customHeight="1" x14ac:dyDescent="0.15">
      <c r="A92" s="12">
        <v>54</v>
      </c>
      <c r="B92" s="13">
        <v>7123</v>
      </c>
      <c r="C92" s="61" t="s">
        <v>1833</v>
      </c>
      <c r="D92" s="836"/>
      <c r="E92" s="837"/>
      <c r="F92" s="837"/>
      <c r="G92" s="838"/>
      <c r="H92" s="23"/>
      <c r="I92" s="9"/>
      <c r="J92" s="9"/>
      <c r="K92" s="9"/>
      <c r="L92" s="19"/>
      <c r="M92" s="517"/>
      <c r="N92" s="169"/>
      <c r="O92" s="169"/>
      <c r="P92" s="169"/>
      <c r="Q92" s="193"/>
      <c r="R92" s="193"/>
      <c r="S92" s="169"/>
      <c r="T92" s="169"/>
      <c r="U92" s="34" t="s">
        <v>723</v>
      </c>
      <c r="V92" s="1"/>
      <c r="W92" s="17"/>
      <c r="X92" s="17"/>
      <c r="Y92" s="17"/>
      <c r="Z92" s="17"/>
      <c r="AA92" s="17"/>
      <c r="AB92" s="62"/>
      <c r="AC92" s="62"/>
      <c r="AD92" s="126"/>
      <c r="AE92" s="85"/>
      <c r="AF92" s="186"/>
      <c r="AG92" s="186"/>
      <c r="AH92" s="186"/>
      <c r="AI92" s="186"/>
      <c r="AJ92" s="186"/>
      <c r="AK92" s="854"/>
      <c r="AL92" s="854"/>
      <c r="AM92" s="401">
        <f>ROUND(Q90*AB93,0)</f>
        <v>813</v>
      </c>
      <c r="AN92" s="41"/>
    </row>
    <row r="93" spans="1:40" ht="17.25" customHeight="1" x14ac:dyDescent="0.15">
      <c r="A93" s="12">
        <v>54</v>
      </c>
      <c r="B93" s="13">
        <v>7204</v>
      </c>
      <c r="C93" s="14" t="s">
        <v>1834</v>
      </c>
      <c r="D93" s="836"/>
      <c r="E93" s="837"/>
      <c r="F93" s="837"/>
      <c r="G93" s="838"/>
      <c r="H93" s="23"/>
      <c r="I93" s="9"/>
      <c r="J93" s="9"/>
      <c r="K93" s="9"/>
      <c r="L93" s="19"/>
      <c r="M93" s="35"/>
      <c r="N93" s="20"/>
      <c r="O93" s="20"/>
      <c r="P93" s="20"/>
      <c r="Q93" s="194"/>
      <c r="R93" s="194"/>
      <c r="S93" s="20"/>
      <c r="T93" s="20"/>
      <c r="U93" s="35" t="s">
        <v>2147</v>
      </c>
      <c r="V93" s="184"/>
      <c r="W93" s="20"/>
      <c r="X93" s="20"/>
      <c r="Y93" s="20"/>
      <c r="Z93" s="20"/>
      <c r="AA93" s="578" t="s">
        <v>706</v>
      </c>
      <c r="AB93" s="1055">
        <f>$AI$7</f>
        <v>0.97</v>
      </c>
      <c r="AC93" s="1056"/>
      <c r="AD93" s="129" t="s">
        <v>425</v>
      </c>
      <c r="AE93" s="86"/>
      <c r="AF93" s="186"/>
      <c r="AG93" s="186"/>
      <c r="AH93" s="186"/>
      <c r="AI93" s="186"/>
      <c r="AJ93" s="186"/>
      <c r="AK93" s="575" t="s">
        <v>706</v>
      </c>
      <c r="AL93" s="111">
        <f>$AL$27</f>
        <v>0.97</v>
      </c>
      <c r="AM93" s="401">
        <f>ROUND(ROUND(Q90*AB93,0)*AL93,0)</f>
        <v>789</v>
      </c>
      <c r="AN93" s="41"/>
    </row>
    <row r="94" spans="1:40" ht="17.25" customHeight="1" x14ac:dyDescent="0.15">
      <c r="A94" s="12">
        <v>54</v>
      </c>
      <c r="B94" s="13">
        <v>7131</v>
      </c>
      <c r="C94" s="61" t="s">
        <v>1835</v>
      </c>
      <c r="D94" s="836"/>
      <c r="E94" s="837"/>
      <c r="F94" s="837"/>
      <c r="G94" s="838"/>
      <c r="H94" s="23"/>
      <c r="I94" s="9"/>
      <c r="J94" s="9"/>
      <c r="K94" s="9"/>
      <c r="L94" s="19"/>
      <c r="M94" s="517" t="s">
        <v>2144</v>
      </c>
      <c r="N94" s="169"/>
      <c r="O94" s="169"/>
      <c r="P94" s="169"/>
      <c r="Q94" s="879">
        <v>913</v>
      </c>
      <c r="R94" s="879"/>
      <c r="S94" s="9" t="s">
        <v>391</v>
      </c>
      <c r="T94" s="169"/>
      <c r="U94" s="517"/>
      <c r="V94" s="9"/>
      <c r="W94" s="9"/>
      <c r="X94" s="9"/>
      <c r="Y94" s="9"/>
      <c r="Z94" s="9"/>
      <c r="AA94" s="11"/>
      <c r="AB94" s="11"/>
      <c r="AC94" s="11"/>
      <c r="AD94" s="129"/>
      <c r="AE94" s="86"/>
      <c r="AF94" s="186"/>
      <c r="AG94" s="186"/>
      <c r="AH94" s="186"/>
      <c r="AI94" s="186"/>
      <c r="AJ94" s="186"/>
      <c r="AK94" s="111"/>
      <c r="AL94" s="111"/>
      <c r="AM94" s="401">
        <f>ROUND(Q94,0)</f>
        <v>913</v>
      </c>
      <c r="AN94" s="41"/>
    </row>
    <row r="95" spans="1:40" ht="17.25" customHeight="1" x14ac:dyDescent="0.15">
      <c r="A95" s="12">
        <v>54</v>
      </c>
      <c r="B95" s="13">
        <v>7205</v>
      </c>
      <c r="C95" s="14" t="s">
        <v>1836</v>
      </c>
      <c r="D95" s="836"/>
      <c r="E95" s="837"/>
      <c r="F95" s="837"/>
      <c r="G95" s="838"/>
      <c r="H95" s="182"/>
      <c r="I95" s="223"/>
      <c r="J95" s="223"/>
      <c r="K95" s="223"/>
      <c r="L95" s="224"/>
      <c r="M95" s="517"/>
      <c r="N95" s="169"/>
      <c r="O95" s="169"/>
      <c r="P95" s="169"/>
      <c r="Q95" s="590"/>
      <c r="R95" s="590"/>
      <c r="S95" s="9"/>
      <c r="T95" s="169"/>
      <c r="U95" s="517"/>
      <c r="V95" s="9"/>
      <c r="W95" s="9"/>
      <c r="X95" s="9"/>
      <c r="Y95" s="9"/>
      <c r="Z95" s="9"/>
      <c r="AA95" s="9"/>
      <c r="AB95" s="11"/>
      <c r="AC95" s="119"/>
      <c r="AD95" s="129" t="s">
        <v>425</v>
      </c>
      <c r="AE95" s="86"/>
      <c r="AF95" s="186"/>
      <c r="AG95" s="186"/>
      <c r="AH95" s="186"/>
      <c r="AI95" s="186"/>
      <c r="AJ95" s="186"/>
      <c r="AK95" s="575" t="s">
        <v>706</v>
      </c>
      <c r="AL95" s="111">
        <f>$AL$27</f>
        <v>0.97</v>
      </c>
      <c r="AM95" s="401">
        <f>ROUND(Q94*AL95,0)</f>
        <v>886</v>
      </c>
      <c r="AN95" s="18"/>
    </row>
    <row r="96" spans="1:40" ht="17.25" customHeight="1" x14ac:dyDescent="0.15">
      <c r="A96" s="12">
        <v>54</v>
      </c>
      <c r="B96" s="13">
        <v>7133</v>
      </c>
      <c r="C96" s="61" t="s">
        <v>1837</v>
      </c>
      <c r="D96" s="836"/>
      <c r="E96" s="837"/>
      <c r="F96" s="837"/>
      <c r="G96" s="838"/>
      <c r="H96" s="517"/>
      <c r="I96" s="169"/>
      <c r="J96" s="169"/>
      <c r="K96" s="169"/>
      <c r="L96" s="518"/>
      <c r="M96" s="517"/>
      <c r="N96" s="169"/>
      <c r="O96" s="169"/>
      <c r="P96" s="169"/>
      <c r="Q96" s="193"/>
      <c r="R96" s="193"/>
      <c r="S96" s="169"/>
      <c r="T96" s="169"/>
      <c r="U96" s="34" t="s">
        <v>723</v>
      </c>
      <c r="V96" s="1"/>
      <c r="W96" s="17"/>
      <c r="X96" s="17"/>
      <c r="Y96" s="17"/>
      <c r="Z96" s="17"/>
      <c r="AA96" s="17"/>
      <c r="AB96" s="62"/>
      <c r="AC96" s="62"/>
      <c r="AD96" s="126"/>
      <c r="AE96" s="85"/>
      <c r="AF96" s="186"/>
      <c r="AG96" s="186"/>
      <c r="AH96" s="186"/>
      <c r="AI96" s="186"/>
      <c r="AJ96" s="186"/>
      <c r="AK96" s="854"/>
      <c r="AL96" s="854"/>
      <c r="AM96" s="401">
        <f>ROUND(Q94*AB97,0)</f>
        <v>886</v>
      </c>
      <c r="AN96" s="41"/>
    </row>
    <row r="97" spans="1:40" ht="17.25" customHeight="1" x14ac:dyDescent="0.15">
      <c r="A97" s="12">
        <v>54</v>
      </c>
      <c r="B97" s="13">
        <v>7206</v>
      </c>
      <c r="C97" s="14" t="s">
        <v>1838</v>
      </c>
      <c r="D97" s="836"/>
      <c r="E97" s="837"/>
      <c r="F97" s="837"/>
      <c r="G97" s="838"/>
      <c r="H97" s="582"/>
      <c r="I97" s="583"/>
      <c r="J97" s="583"/>
      <c r="K97" s="583"/>
      <c r="L97" s="584"/>
      <c r="M97" s="35"/>
      <c r="N97" s="20"/>
      <c r="O97" s="20"/>
      <c r="P97" s="20"/>
      <c r="Q97" s="194"/>
      <c r="R97" s="194"/>
      <c r="S97" s="20"/>
      <c r="T97" s="20"/>
      <c r="U97" s="35" t="s">
        <v>2147</v>
      </c>
      <c r="V97" s="184"/>
      <c r="W97" s="20"/>
      <c r="X97" s="20"/>
      <c r="Y97" s="20"/>
      <c r="Z97" s="20"/>
      <c r="AA97" s="578" t="s">
        <v>706</v>
      </c>
      <c r="AB97" s="1055">
        <f>$AI$7</f>
        <v>0.97</v>
      </c>
      <c r="AC97" s="1056"/>
      <c r="AD97" s="129" t="s">
        <v>425</v>
      </c>
      <c r="AE97" s="86"/>
      <c r="AF97" s="186"/>
      <c r="AG97" s="186"/>
      <c r="AH97" s="186"/>
      <c r="AI97" s="186"/>
      <c r="AJ97" s="186"/>
      <c r="AK97" s="575" t="s">
        <v>706</v>
      </c>
      <c r="AL97" s="111">
        <f>$AL$27</f>
        <v>0.97</v>
      </c>
      <c r="AM97" s="401">
        <f>ROUND(ROUND(Q94*AB97,0)*AL97,0)</f>
        <v>859</v>
      </c>
      <c r="AN97" s="41"/>
    </row>
    <row r="98" spans="1:40" ht="17.25" customHeight="1" x14ac:dyDescent="0.15">
      <c r="A98" s="12">
        <v>54</v>
      </c>
      <c r="B98" s="13">
        <v>7141</v>
      </c>
      <c r="C98" s="61" t="s">
        <v>1839</v>
      </c>
      <c r="D98" s="836"/>
      <c r="E98" s="837"/>
      <c r="F98" s="837"/>
      <c r="G98" s="838"/>
      <c r="H98" s="517"/>
      <c r="I98" s="169"/>
      <c r="J98" s="169"/>
      <c r="K98" s="169"/>
      <c r="L98" s="518"/>
      <c r="M98" s="517" t="s">
        <v>2138</v>
      </c>
      <c r="N98" s="169"/>
      <c r="O98" s="169"/>
      <c r="P98" s="169"/>
      <c r="Q98" s="879">
        <v>982</v>
      </c>
      <c r="R98" s="879"/>
      <c r="S98" s="9" t="s">
        <v>391</v>
      </c>
      <c r="T98" s="169"/>
      <c r="U98" s="517"/>
      <c r="V98" s="9"/>
      <c r="W98" s="9"/>
      <c r="X98" s="9"/>
      <c r="Y98" s="9"/>
      <c r="Z98" s="9"/>
      <c r="AA98" s="11"/>
      <c r="AB98" s="11"/>
      <c r="AC98" s="11"/>
      <c r="AD98" s="129"/>
      <c r="AE98" s="86"/>
      <c r="AF98" s="186"/>
      <c r="AG98" s="186"/>
      <c r="AH98" s="186"/>
      <c r="AI98" s="186"/>
      <c r="AJ98" s="186"/>
      <c r="AK98" s="111"/>
      <c r="AL98" s="111"/>
      <c r="AM98" s="401">
        <f>ROUND(Q98,0)</f>
        <v>982</v>
      </c>
      <c r="AN98" s="41"/>
    </row>
    <row r="99" spans="1:40" ht="17.25" customHeight="1" x14ac:dyDescent="0.15">
      <c r="A99" s="12">
        <v>54</v>
      </c>
      <c r="B99" s="13">
        <v>7207</v>
      </c>
      <c r="C99" s="14" t="s">
        <v>1840</v>
      </c>
      <c r="D99" s="836"/>
      <c r="E99" s="837"/>
      <c r="F99" s="837"/>
      <c r="G99" s="838"/>
      <c r="H99" s="182"/>
      <c r="I99" s="223"/>
      <c r="J99" s="223"/>
      <c r="K99" s="223"/>
      <c r="L99" s="224"/>
      <c r="M99" s="517"/>
      <c r="N99" s="169"/>
      <c r="O99" s="169"/>
      <c r="P99" s="169"/>
      <c r="Q99" s="590"/>
      <c r="R99" s="590"/>
      <c r="S99" s="9"/>
      <c r="T99" s="169"/>
      <c r="U99" s="517"/>
      <c r="V99" s="9"/>
      <c r="W99" s="9"/>
      <c r="X99" s="9"/>
      <c r="Y99" s="9"/>
      <c r="Z99" s="9"/>
      <c r="AA99" s="9"/>
      <c r="AB99" s="11"/>
      <c r="AC99" s="119"/>
      <c r="AD99" s="129" t="s">
        <v>425</v>
      </c>
      <c r="AE99" s="86"/>
      <c r="AF99" s="186"/>
      <c r="AG99" s="186"/>
      <c r="AH99" s="186"/>
      <c r="AI99" s="186"/>
      <c r="AJ99" s="186"/>
      <c r="AK99" s="575" t="s">
        <v>706</v>
      </c>
      <c r="AL99" s="111">
        <f>$AL$27</f>
        <v>0.97</v>
      </c>
      <c r="AM99" s="401">
        <f>ROUND(Q98*AL99,0)</f>
        <v>953</v>
      </c>
      <c r="AN99" s="18"/>
    </row>
    <row r="100" spans="1:40" ht="17.25" customHeight="1" x14ac:dyDescent="0.15">
      <c r="A100" s="12">
        <v>54</v>
      </c>
      <c r="B100" s="13">
        <v>7143</v>
      </c>
      <c r="C100" s="61" t="s">
        <v>1841</v>
      </c>
      <c r="D100" s="836"/>
      <c r="E100" s="837"/>
      <c r="F100" s="837"/>
      <c r="G100" s="838"/>
      <c r="H100" s="517"/>
      <c r="I100" s="169"/>
      <c r="J100" s="169"/>
      <c r="K100" s="169"/>
      <c r="L100" s="518"/>
      <c r="M100" s="517"/>
      <c r="N100" s="169"/>
      <c r="O100" s="169"/>
      <c r="P100" s="169"/>
      <c r="Q100" s="193"/>
      <c r="R100" s="193"/>
      <c r="S100" s="169"/>
      <c r="T100" s="169"/>
      <c r="U100" s="34" t="s">
        <v>723</v>
      </c>
      <c r="V100" s="1"/>
      <c r="W100" s="17"/>
      <c r="X100" s="17"/>
      <c r="Y100" s="17"/>
      <c r="Z100" s="17"/>
      <c r="AA100" s="17"/>
      <c r="AB100" s="62"/>
      <c r="AC100" s="62"/>
      <c r="AD100" s="126"/>
      <c r="AE100" s="85"/>
      <c r="AF100" s="186"/>
      <c r="AG100" s="186"/>
      <c r="AH100" s="186"/>
      <c r="AI100" s="186"/>
      <c r="AJ100" s="186"/>
      <c r="AK100" s="854"/>
      <c r="AL100" s="854"/>
      <c r="AM100" s="401">
        <f>ROUND(Q98*AB101,0)</f>
        <v>953</v>
      </c>
      <c r="AN100" s="41"/>
    </row>
    <row r="101" spans="1:40" ht="17.25" customHeight="1" x14ac:dyDescent="0.15">
      <c r="A101" s="12">
        <v>54</v>
      </c>
      <c r="B101" s="13">
        <v>7208</v>
      </c>
      <c r="C101" s="14" t="s">
        <v>1842</v>
      </c>
      <c r="D101" s="836"/>
      <c r="E101" s="837"/>
      <c r="F101" s="837"/>
      <c r="G101" s="838"/>
      <c r="H101" s="582"/>
      <c r="I101" s="583"/>
      <c r="J101" s="583"/>
      <c r="K101" s="583"/>
      <c r="L101" s="584"/>
      <c r="M101" s="35"/>
      <c r="N101" s="20"/>
      <c r="O101" s="20"/>
      <c r="P101" s="20"/>
      <c r="Q101" s="194"/>
      <c r="R101" s="194"/>
      <c r="S101" s="20"/>
      <c r="T101" s="20"/>
      <c r="U101" s="35" t="s">
        <v>2147</v>
      </c>
      <c r="V101" s="184"/>
      <c r="W101" s="20"/>
      <c r="X101" s="20"/>
      <c r="Y101" s="20"/>
      <c r="Z101" s="20"/>
      <c r="AA101" s="578" t="s">
        <v>706</v>
      </c>
      <c r="AB101" s="1055">
        <f>$AI$7</f>
        <v>0.97</v>
      </c>
      <c r="AC101" s="1056"/>
      <c r="AD101" s="129" t="s">
        <v>425</v>
      </c>
      <c r="AE101" s="86"/>
      <c r="AF101" s="186"/>
      <c r="AG101" s="186"/>
      <c r="AH101" s="186"/>
      <c r="AI101" s="186"/>
      <c r="AJ101" s="186"/>
      <c r="AK101" s="575" t="s">
        <v>706</v>
      </c>
      <c r="AL101" s="111">
        <f>$AL$27</f>
        <v>0.97</v>
      </c>
      <c r="AM101" s="401">
        <f>ROUND(ROUND(Q98*AB101,0)*AL101,0)</f>
        <v>924</v>
      </c>
      <c r="AN101" s="41"/>
    </row>
    <row r="102" spans="1:40" ht="17.25" customHeight="1" x14ac:dyDescent="0.15">
      <c r="A102" s="12">
        <v>54</v>
      </c>
      <c r="B102" s="13">
        <v>7151</v>
      </c>
      <c r="C102" s="61" t="s">
        <v>1843</v>
      </c>
      <c r="D102" s="836"/>
      <c r="E102" s="837"/>
      <c r="F102" s="837"/>
      <c r="G102" s="838"/>
      <c r="H102" s="517"/>
      <c r="I102" s="169"/>
      <c r="J102" s="169"/>
      <c r="K102" s="169"/>
      <c r="L102" s="518"/>
      <c r="M102" s="517" t="s">
        <v>2139</v>
      </c>
      <c r="N102" s="169"/>
      <c r="O102" s="169"/>
      <c r="P102" s="169"/>
      <c r="Q102" s="879">
        <v>1048</v>
      </c>
      <c r="R102" s="879"/>
      <c r="S102" s="9" t="s">
        <v>391</v>
      </c>
      <c r="T102" s="169"/>
      <c r="U102" s="517"/>
      <c r="V102" s="9"/>
      <c r="W102" s="9"/>
      <c r="X102" s="9"/>
      <c r="Y102" s="9"/>
      <c r="Z102" s="9"/>
      <c r="AA102" s="11"/>
      <c r="AB102" s="11"/>
      <c r="AC102" s="11"/>
      <c r="AD102" s="129"/>
      <c r="AE102" s="86"/>
      <c r="AF102" s="186"/>
      <c r="AG102" s="186"/>
      <c r="AH102" s="186"/>
      <c r="AI102" s="186"/>
      <c r="AJ102" s="186"/>
      <c r="AK102" s="111"/>
      <c r="AL102" s="111"/>
      <c r="AM102" s="401">
        <f>ROUND(Q102,0)</f>
        <v>1048</v>
      </c>
      <c r="AN102" s="41"/>
    </row>
    <row r="103" spans="1:40" ht="17.25" customHeight="1" x14ac:dyDescent="0.15">
      <c r="A103" s="12">
        <v>54</v>
      </c>
      <c r="B103" s="13">
        <v>7209</v>
      </c>
      <c r="C103" s="14" t="s">
        <v>1844</v>
      </c>
      <c r="D103" s="836"/>
      <c r="E103" s="837"/>
      <c r="F103" s="837"/>
      <c r="G103" s="838"/>
      <c r="H103" s="182"/>
      <c r="I103" s="223"/>
      <c r="J103" s="223"/>
      <c r="K103" s="223"/>
      <c r="L103" s="224"/>
      <c r="M103" s="517"/>
      <c r="N103" s="169"/>
      <c r="O103" s="169"/>
      <c r="P103" s="169"/>
      <c r="Q103" s="590"/>
      <c r="R103" s="590"/>
      <c r="S103" s="9"/>
      <c r="T103" s="169"/>
      <c r="U103" s="517"/>
      <c r="V103" s="9"/>
      <c r="W103" s="9"/>
      <c r="X103" s="9"/>
      <c r="Y103" s="9"/>
      <c r="Z103" s="9"/>
      <c r="AA103" s="9"/>
      <c r="AB103" s="11"/>
      <c r="AC103" s="119"/>
      <c r="AD103" s="129" t="s">
        <v>425</v>
      </c>
      <c r="AE103" s="86"/>
      <c r="AF103" s="186"/>
      <c r="AG103" s="186"/>
      <c r="AH103" s="186"/>
      <c r="AI103" s="186"/>
      <c r="AJ103" s="186"/>
      <c r="AK103" s="575" t="s">
        <v>706</v>
      </c>
      <c r="AL103" s="111">
        <f>$AL$27</f>
        <v>0.97</v>
      </c>
      <c r="AM103" s="401">
        <f>ROUND(Q102*AL103,0)</f>
        <v>1017</v>
      </c>
      <c r="AN103" s="18"/>
    </row>
    <row r="104" spans="1:40" ht="17.25" customHeight="1" x14ac:dyDescent="0.15">
      <c r="A104" s="12">
        <v>54</v>
      </c>
      <c r="B104" s="13">
        <v>7153</v>
      </c>
      <c r="C104" s="61" t="s">
        <v>1845</v>
      </c>
      <c r="D104" s="836"/>
      <c r="E104" s="837"/>
      <c r="F104" s="837"/>
      <c r="G104" s="838"/>
      <c r="H104" s="517"/>
      <c r="I104" s="169"/>
      <c r="J104" s="169"/>
      <c r="K104" s="169"/>
      <c r="L104" s="518"/>
      <c r="M104" s="517"/>
      <c r="N104" s="169"/>
      <c r="O104" s="169"/>
      <c r="P104" s="169"/>
      <c r="Q104" s="193"/>
      <c r="R104" s="193"/>
      <c r="S104" s="169"/>
      <c r="T104" s="169"/>
      <c r="U104" s="34" t="s">
        <v>723</v>
      </c>
      <c r="V104" s="1"/>
      <c r="W104" s="17"/>
      <c r="X104" s="17"/>
      <c r="Y104" s="17"/>
      <c r="Z104" s="17"/>
      <c r="AA104" s="17"/>
      <c r="AB104" s="62"/>
      <c r="AC104" s="62"/>
      <c r="AD104" s="126"/>
      <c r="AE104" s="85"/>
      <c r="AF104" s="186"/>
      <c r="AG104" s="186"/>
      <c r="AH104" s="186"/>
      <c r="AI104" s="186"/>
      <c r="AJ104" s="186"/>
      <c r="AK104" s="854"/>
      <c r="AL104" s="854"/>
      <c r="AM104" s="401">
        <f>ROUND(Q102*AB105,0)</f>
        <v>1017</v>
      </c>
      <c r="AN104" s="41"/>
    </row>
    <row r="105" spans="1:40" ht="17.25" customHeight="1" x14ac:dyDescent="0.15">
      <c r="A105" s="12">
        <v>54</v>
      </c>
      <c r="B105" s="13">
        <v>7210</v>
      </c>
      <c r="C105" s="14" t="s">
        <v>1846</v>
      </c>
      <c r="D105" s="836"/>
      <c r="E105" s="837"/>
      <c r="F105" s="837"/>
      <c r="G105" s="838"/>
      <c r="H105" s="582"/>
      <c r="I105" s="586"/>
      <c r="J105" s="586"/>
      <c r="K105" s="586"/>
      <c r="L105" s="587"/>
      <c r="M105" s="35"/>
      <c r="N105" s="20"/>
      <c r="O105" s="20"/>
      <c r="P105" s="20"/>
      <c r="Q105" s="194"/>
      <c r="R105" s="194"/>
      <c r="S105" s="20"/>
      <c r="T105" s="20"/>
      <c r="U105" s="35" t="s">
        <v>2147</v>
      </c>
      <c r="V105" s="184"/>
      <c r="W105" s="20"/>
      <c r="X105" s="20"/>
      <c r="Y105" s="20"/>
      <c r="Z105" s="20"/>
      <c r="AA105" s="578" t="s">
        <v>706</v>
      </c>
      <c r="AB105" s="1055">
        <f>$AI$7</f>
        <v>0.97</v>
      </c>
      <c r="AC105" s="1056"/>
      <c r="AD105" s="129" t="s">
        <v>425</v>
      </c>
      <c r="AE105" s="86"/>
      <c r="AF105" s="186"/>
      <c r="AG105" s="186"/>
      <c r="AH105" s="186"/>
      <c r="AI105" s="186"/>
      <c r="AJ105" s="186"/>
      <c r="AK105" s="575" t="s">
        <v>706</v>
      </c>
      <c r="AL105" s="111">
        <f>$AL$27</f>
        <v>0.97</v>
      </c>
      <c r="AM105" s="401">
        <f>ROUND(ROUND(Q102*AB105,0)*AL105,0)</f>
        <v>986</v>
      </c>
      <c r="AN105" s="41"/>
    </row>
    <row r="106" spans="1:40" ht="17.25" customHeight="1" x14ac:dyDescent="0.15">
      <c r="A106" s="12">
        <v>54</v>
      </c>
      <c r="B106" s="13">
        <v>7115</v>
      </c>
      <c r="C106" s="61" t="s">
        <v>1847</v>
      </c>
      <c r="D106" s="836"/>
      <c r="E106" s="837"/>
      <c r="F106" s="837"/>
      <c r="G106" s="838"/>
      <c r="H106" s="84" t="s">
        <v>2151</v>
      </c>
      <c r="I106" s="221"/>
      <c r="J106" s="221"/>
      <c r="K106" s="221"/>
      <c r="L106" s="222"/>
      <c r="M106" s="34" t="s">
        <v>421</v>
      </c>
      <c r="N106" s="17"/>
      <c r="O106" s="17"/>
      <c r="P106" s="17"/>
      <c r="Q106" s="880">
        <v>771</v>
      </c>
      <c r="R106" s="880"/>
      <c r="S106" s="1" t="s">
        <v>391</v>
      </c>
      <c r="T106" s="17"/>
      <c r="U106" s="34"/>
      <c r="V106" s="1"/>
      <c r="W106" s="1"/>
      <c r="X106" s="1"/>
      <c r="Y106" s="1"/>
      <c r="Z106" s="1"/>
      <c r="AA106" s="1"/>
      <c r="AB106" s="4"/>
      <c r="AC106" s="4"/>
      <c r="AD106" s="129"/>
      <c r="AE106" s="86"/>
      <c r="AF106" s="186"/>
      <c r="AG106" s="186"/>
      <c r="AH106" s="186"/>
      <c r="AI106" s="186"/>
      <c r="AJ106" s="186"/>
      <c r="AK106" s="111"/>
      <c r="AL106" s="111"/>
      <c r="AM106" s="401">
        <f>ROUND(Q106,0)</f>
        <v>771</v>
      </c>
      <c r="AN106" s="41"/>
    </row>
    <row r="107" spans="1:40" ht="17.25" customHeight="1" x14ac:dyDescent="0.15">
      <c r="A107" s="12">
        <v>54</v>
      </c>
      <c r="B107" s="13">
        <v>7211</v>
      </c>
      <c r="C107" s="14" t="s">
        <v>1848</v>
      </c>
      <c r="D107" s="836"/>
      <c r="E107" s="837"/>
      <c r="F107" s="837"/>
      <c r="G107" s="838"/>
      <c r="H107" s="836" t="s">
        <v>2153</v>
      </c>
      <c r="I107" s="837"/>
      <c r="J107" s="837"/>
      <c r="K107" s="837"/>
      <c r="L107" s="838"/>
      <c r="M107" s="517"/>
      <c r="N107" s="169"/>
      <c r="O107" s="169"/>
      <c r="P107" s="169"/>
      <c r="Q107" s="590"/>
      <c r="R107" s="590"/>
      <c r="S107" s="9"/>
      <c r="T107" s="169"/>
      <c r="U107" s="517"/>
      <c r="V107" s="9"/>
      <c r="W107" s="9"/>
      <c r="X107" s="9"/>
      <c r="Y107" s="9"/>
      <c r="Z107" s="9"/>
      <c r="AA107" s="9"/>
      <c r="AB107" s="11"/>
      <c r="AC107" s="119"/>
      <c r="AD107" s="129" t="s">
        <v>425</v>
      </c>
      <c r="AE107" s="86"/>
      <c r="AF107" s="186"/>
      <c r="AG107" s="186"/>
      <c r="AH107" s="186"/>
      <c r="AI107" s="186"/>
      <c r="AJ107" s="186"/>
      <c r="AK107" s="575" t="s">
        <v>706</v>
      </c>
      <c r="AL107" s="111">
        <f>$AL$27</f>
        <v>0.97</v>
      </c>
      <c r="AM107" s="401">
        <f>ROUND(Q106*AL107,0)</f>
        <v>748</v>
      </c>
      <c r="AN107" s="18"/>
    </row>
    <row r="108" spans="1:40" ht="17.25" customHeight="1" x14ac:dyDescent="0.15">
      <c r="A108" s="12">
        <v>54</v>
      </c>
      <c r="B108" s="13">
        <v>7117</v>
      </c>
      <c r="C108" s="61" t="s">
        <v>1849</v>
      </c>
      <c r="D108" s="836"/>
      <c r="E108" s="837"/>
      <c r="F108" s="837"/>
      <c r="G108" s="838"/>
      <c r="H108" s="836"/>
      <c r="I108" s="837"/>
      <c r="J108" s="837"/>
      <c r="K108" s="837"/>
      <c r="L108" s="838"/>
      <c r="M108" s="517"/>
      <c r="N108" s="169"/>
      <c r="O108" s="169"/>
      <c r="P108" s="169"/>
      <c r="Q108" s="193"/>
      <c r="R108" s="193"/>
      <c r="S108" s="169"/>
      <c r="T108" s="169"/>
      <c r="U108" s="34" t="s">
        <v>723</v>
      </c>
      <c r="V108" s="1"/>
      <c r="W108" s="17"/>
      <c r="X108" s="17"/>
      <c r="Y108" s="17"/>
      <c r="Z108" s="17"/>
      <c r="AA108" s="17"/>
      <c r="AB108" s="62"/>
      <c r="AC108" s="62"/>
      <c r="AD108" s="126"/>
      <c r="AE108" s="85"/>
      <c r="AF108" s="186"/>
      <c r="AG108" s="186"/>
      <c r="AH108" s="186"/>
      <c r="AI108" s="186"/>
      <c r="AJ108" s="186"/>
      <c r="AK108" s="854"/>
      <c r="AL108" s="854"/>
      <c r="AM108" s="401">
        <f>ROUND(Q106*AB109,0)</f>
        <v>748</v>
      </c>
      <c r="AN108" s="41"/>
    </row>
    <row r="109" spans="1:40" ht="17.25" customHeight="1" x14ac:dyDescent="0.15">
      <c r="A109" s="12">
        <v>54</v>
      </c>
      <c r="B109" s="13">
        <v>7212</v>
      </c>
      <c r="C109" s="14" t="s">
        <v>1850</v>
      </c>
      <c r="D109" s="836"/>
      <c r="E109" s="837"/>
      <c r="F109" s="837"/>
      <c r="G109" s="838"/>
      <c r="H109" s="836"/>
      <c r="I109" s="837"/>
      <c r="J109" s="837"/>
      <c r="K109" s="837"/>
      <c r="L109" s="838"/>
      <c r="M109" s="35"/>
      <c r="N109" s="20"/>
      <c r="O109" s="20"/>
      <c r="P109" s="20"/>
      <c r="Q109" s="194"/>
      <c r="R109" s="194"/>
      <c r="S109" s="20"/>
      <c r="T109" s="20"/>
      <c r="U109" s="35" t="s">
        <v>2147</v>
      </c>
      <c r="V109" s="184"/>
      <c r="W109" s="20"/>
      <c r="X109" s="20"/>
      <c r="Y109" s="20"/>
      <c r="Z109" s="20"/>
      <c r="AA109" s="578" t="s">
        <v>706</v>
      </c>
      <c r="AB109" s="1055">
        <f>$AI$7</f>
        <v>0.97</v>
      </c>
      <c r="AC109" s="1056"/>
      <c r="AD109" s="129" t="s">
        <v>425</v>
      </c>
      <c r="AE109" s="86"/>
      <c r="AF109" s="186"/>
      <c r="AG109" s="186"/>
      <c r="AH109" s="186"/>
      <c r="AI109" s="186"/>
      <c r="AJ109" s="186"/>
      <c r="AK109" s="575" t="s">
        <v>706</v>
      </c>
      <c r="AL109" s="111">
        <f>$AL$27</f>
        <v>0.97</v>
      </c>
      <c r="AM109" s="401">
        <f>ROUND(ROUND(Q106*AB109,0)*AL109,0)</f>
        <v>726</v>
      </c>
      <c r="AN109" s="41"/>
    </row>
    <row r="110" spans="1:40" ht="17.25" customHeight="1" x14ac:dyDescent="0.15">
      <c r="A110" s="12">
        <v>54</v>
      </c>
      <c r="B110" s="13">
        <v>7125</v>
      </c>
      <c r="C110" s="61" t="s">
        <v>1851</v>
      </c>
      <c r="D110" s="836"/>
      <c r="E110" s="837"/>
      <c r="F110" s="837"/>
      <c r="G110" s="838"/>
      <c r="H110" s="836"/>
      <c r="I110" s="837"/>
      <c r="J110" s="837"/>
      <c r="K110" s="837"/>
      <c r="L110" s="838"/>
      <c r="M110" s="517" t="s">
        <v>2142</v>
      </c>
      <c r="N110" s="169"/>
      <c r="O110" s="169"/>
      <c r="P110" s="169"/>
      <c r="Q110" s="879">
        <v>838</v>
      </c>
      <c r="R110" s="879"/>
      <c r="S110" s="9" t="s">
        <v>391</v>
      </c>
      <c r="T110" s="169"/>
      <c r="U110" s="517"/>
      <c r="V110" s="9"/>
      <c r="W110" s="9"/>
      <c r="X110" s="9"/>
      <c r="Y110" s="9"/>
      <c r="Z110" s="9"/>
      <c r="AA110" s="11"/>
      <c r="AB110" s="11"/>
      <c r="AC110" s="11"/>
      <c r="AD110" s="129"/>
      <c r="AE110" s="86"/>
      <c r="AF110" s="186"/>
      <c r="AG110" s="186"/>
      <c r="AH110" s="186"/>
      <c r="AI110" s="186"/>
      <c r="AJ110" s="186"/>
      <c r="AK110" s="111"/>
      <c r="AL110" s="111"/>
      <c r="AM110" s="401">
        <f>ROUND(Q110,0)</f>
        <v>838</v>
      </c>
      <c r="AN110" s="41"/>
    </row>
    <row r="111" spans="1:40" ht="17.25" customHeight="1" x14ac:dyDescent="0.15">
      <c r="A111" s="12">
        <v>54</v>
      </c>
      <c r="B111" s="13">
        <v>7213</v>
      </c>
      <c r="C111" s="14" t="s">
        <v>1852</v>
      </c>
      <c r="D111" s="836"/>
      <c r="E111" s="837"/>
      <c r="F111" s="837"/>
      <c r="G111" s="838"/>
      <c r="H111" s="836" t="s">
        <v>2154</v>
      </c>
      <c r="I111" s="837"/>
      <c r="J111" s="837"/>
      <c r="K111" s="837"/>
      <c r="L111" s="838"/>
      <c r="M111" s="517"/>
      <c r="N111" s="169"/>
      <c r="O111" s="169"/>
      <c r="P111" s="169"/>
      <c r="Q111" s="590"/>
      <c r="R111" s="590"/>
      <c r="S111" s="9"/>
      <c r="T111" s="169"/>
      <c r="U111" s="517"/>
      <c r="V111" s="9"/>
      <c r="W111" s="9"/>
      <c r="X111" s="9"/>
      <c r="Y111" s="9"/>
      <c r="Z111" s="9"/>
      <c r="AA111" s="9"/>
      <c r="AB111" s="11"/>
      <c r="AC111" s="119"/>
      <c r="AD111" s="129" t="s">
        <v>425</v>
      </c>
      <c r="AE111" s="86"/>
      <c r="AF111" s="186"/>
      <c r="AG111" s="186"/>
      <c r="AH111" s="186"/>
      <c r="AI111" s="186"/>
      <c r="AJ111" s="186"/>
      <c r="AK111" s="575" t="s">
        <v>706</v>
      </c>
      <c r="AL111" s="111">
        <f>$AL$27</f>
        <v>0.97</v>
      </c>
      <c r="AM111" s="401">
        <f>ROUND(Q110*AL111,0)</f>
        <v>813</v>
      </c>
      <c r="AN111" s="18"/>
    </row>
    <row r="112" spans="1:40" ht="17.25" customHeight="1" x14ac:dyDescent="0.15">
      <c r="A112" s="12">
        <v>54</v>
      </c>
      <c r="B112" s="13">
        <v>7127</v>
      </c>
      <c r="C112" s="61" t="s">
        <v>1853</v>
      </c>
      <c r="D112" s="836"/>
      <c r="E112" s="837"/>
      <c r="F112" s="837"/>
      <c r="G112" s="838"/>
      <c r="H112" s="920"/>
      <c r="I112" s="844"/>
      <c r="J112" s="844"/>
      <c r="K112" s="844"/>
      <c r="L112" s="845"/>
      <c r="M112" s="517"/>
      <c r="N112" s="169"/>
      <c r="O112" s="169"/>
      <c r="P112" s="169"/>
      <c r="Q112" s="193"/>
      <c r="R112" s="193"/>
      <c r="S112" s="169"/>
      <c r="T112" s="169"/>
      <c r="U112" s="34" t="s">
        <v>723</v>
      </c>
      <c r="V112" s="1"/>
      <c r="W112" s="17"/>
      <c r="X112" s="17"/>
      <c r="Y112" s="17"/>
      <c r="Z112" s="17"/>
      <c r="AA112" s="17"/>
      <c r="AB112" s="62"/>
      <c r="AC112" s="62"/>
      <c r="AD112" s="126"/>
      <c r="AE112" s="85"/>
      <c r="AF112" s="186"/>
      <c r="AG112" s="186"/>
      <c r="AH112" s="186"/>
      <c r="AI112" s="186"/>
      <c r="AJ112" s="186"/>
      <c r="AK112" s="854"/>
      <c r="AL112" s="854"/>
      <c r="AM112" s="401">
        <f>ROUND(Q110*AB113,0)</f>
        <v>813</v>
      </c>
      <c r="AN112" s="41"/>
    </row>
    <row r="113" spans="1:40" ht="17.25" customHeight="1" x14ac:dyDescent="0.15">
      <c r="A113" s="12">
        <v>54</v>
      </c>
      <c r="B113" s="13">
        <v>7214</v>
      </c>
      <c r="C113" s="14" t="s">
        <v>1854</v>
      </c>
      <c r="D113" s="836"/>
      <c r="E113" s="837"/>
      <c r="F113" s="837"/>
      <c r="G113" s="838"/>
      <c r="H113" s="696"/>
      <c r="I113" s="616"/>
      <c r="J113" s="616"/>
      <c r="K113" s="616"/>
      <c r="L113" s="617"/>
      <c r="M113" s="35"/>
      <c r="N113" s="20"/>
      <c r="O113" s="20"/>
      <c r="P113" s="20"/>
      <c r="Q113" s="194"/>
      <c r="R113" s="194"/>
      <c r="S113" s="20"/>
      <c r="T113" s="20"/>
      <c r="U113" s="35" t="s">
        <v>2147</v>
      </c>
      <c r="V113" s="184"/>
      <c r="W113" s="20"/>
      <c r="X113" s="20"/>
      <c r="Y113" s="20"/>
      <c r="Z113" s="20"/>
      <c r="AA113" s="578" t="s">
        <v>706</v>
      </c>
      <c r="AB113" s="1055">
        <f>$AI$7</f>
        <v>0.97</v>
      </c>
      <c r="AC113" s="1056"/>
      <c r="AD113" s="129" t="s">
        <v>425</v>
      </c>
      <c r="AE113" s="86"/>
      <c r="AF113" s="186"/>
      <c r="AG113" s="186"/>
      <c r="AH113" s="186"/>
      <c r="AI113" s="186"/>
      <c r="AJ113" s="186"/>
      <c r="AK113" s="575" t="s">
        <v>706</v>
      </c>
      <c r="AL113" s="111">
        <f>$AL$27</f>
        <v>0.97</v>
      </c>
      <c r="AM113" s="401">
        <f>ROUND(ROUND(Q110*AB113,0)*AL113,0)</f>
        <v>789</v>
      </c>
      <c r="AN113" s="41"/>
    </row>
    <row r="114" spans="1:40" ht="17.25" customHeight="1" x14ac:dyDescent="0.15">
      <c r="A114" s="12">
        <v>54</v>
      </c>
      <c r="B114" s="13">
        <v>7135</v>
      </c>
      <c r="C114" s="61" t="s">
        <v>1855</v>
      </c>
      <c r="D114" s="836"/>
      <c r="E114" s="837"/>
      <c r="F114" s="837"/>
      <c r="G114" s="838"/>
      <c r="H114" s="615"/>
      <c r="I114" s="616"/>
      <c r="J114" s="616"/>
      <c r="K114" s="616"/>
      <c r="L114" s="617"/>
      <c r="M114" s="517" t="s">
        <v>2144</v>
      </c>
      <c r="N114" s="169"/>
      <c r="O114" s="169"/>
      <c r="P114" s="169"/>
      <c r="Q114" s="879">
        <v>913</v>
      </c>
      <c r="R114" s="879"/>
      <c r="S114" s="9" t="s">
        <v>391</v>
      </c>
      <c r="T114" s="169"/>
      <c r="U114" s="517"/>
      <c r="V114" s="9"/>
      <c r="W114" s="9"/>
      <c r="X114" s="9"/>
      <c r="Y114" s="9"/>
      <c r="Z114" s="9"/>
      <c r="AA114" s="11"/>
      <c r="AB114" s="11"/>
      <c r="AC114" s="11"/>
      <c r="AD114" s="129"/>
      <c r="AE114" s="86"/>
      <c r="AF114" s="186"/>
      <c r="AG114" s="186"/>
      <c r="AH114" s="186"/>
      <c r="AI114" s="186"/>
      <c r="AJ114" s="186"/>
      <c r="AK114" s="111"/>
      <c r="AL114" s="111"/>
      <c r="AM114" s="401">
        <f>ROUND(Q114,0)</f>
        <v>913</v>
      </c>
      <c r="AN114" s="41"/>
    </row>
    <row r="115" spans="1:40" ht="17.25" customHeight="1" x14ac:dyDescent="0.15">
      <c r="A115" s="12">
        <v>54</v>
      </c>
      <c r="B115" s="13">
        <v>7215</v>
      </c>
      <c r="C115" s="14" t="s">
        <v>1856</v>
      </c>
      <c r="D115" s="836"/>
      <c r="E115" s="837"/>
      <c r="F115" s="837"/>
      <c r="G115" s="838"/>
      <c r="H115" s="182"/>
      <c r="I115" s="223"/>
      <c r="J115" s="223"/>
      <c r="K115" s="223"/>
      <c r="L115" s="224"/>
      <c r="M115" s="517"/>
      <c r="N115" s="169"/>
      <c r="O115" s="169"/>
      <c r="P115" s="169"/>
      <c r="Q115" s="590"/>
      <c r="R115" s="590"/>
      <c r="S115" s="9"/>
      <c r="T115" s="169"/>
      <c r="U115" s="517"/>
      <c r="V115" s="9"/>
      <c r="W115" s="9"/>
      <c r="X115" s="9"/>
      <c r="Y115" s="9"/>
      <c r="Z115" s="9"/>
      <c r="AA115" s="9"/>
      <c r="AB115" s="11"/>
      <c r="AC115" s="119"/>
      <c r="AD115" s="129" t="s">
        <v>425</v>
      </c>
      <c r="AE115" s="86"/>
      <c r="AF115" s="186"/>
      <c r="AG115" s="186"/>
      <c r="AH115" s="186"/>
      <c r="AI115" s="186"/>
      <c r="AJ115" s="186"/>
      <c r="AK115" s="575" t="s">
        <v>706</v>
      </c>
      <c r="AL115" s="111">
        <f>$AL$27</f>
        <v>0.97</v>
      </c>
      <c r="AM115" s="401">
        <f>ROUND(Q114*AL115,0)</f>
        <v>886</v>
      </c>
      <c r="AN115" s="18"/>
    </row>
    <row r="116" spans="1:40" ht="17.25" customHeight="1" x14ac:dyDescent="0.15">
      <c r="A116" s="12">
        <v>54</v>
      </c>
      <c r="B116" s="13">
        <v>7137</v>
      </c>
      <c r="C116" s="61" t="s">
        <v>1857</v>
      </c>
      <c r="D116" s="836"/>
      <c r="E116" s="837"/>
      <c r="F116" s="837"/>
      <c r="G116" s="838"/>
      <c r="H116" s="517"/>
      <c r="I116" s="169"/>
      <c r="J116" s="169"/>
      <c r="K116" s="169"/>
      <c r="L116" s="518"/>
      <c r="M116" s="517"/>
      <c r="N116" s="169"/>
      <c r="O116" s="169"/>
      <c r="P116" s="169"/>
      <c r="Q116" s="193"/>
      <c r="R116" s="193"/>
      <c r="S116" s="169"/>
      <c r="T116" s="169"/>
      <c r="U116" s="34" t="s">
        <v>723</v>
      </c>
      <c r="V116" s="1"/>
      <c r="W116" s="17"/>
      <c r="X116" s="17"/>
      <c r="Y116" s="17"/>
      <c r="Z116" s="17"/>
      <c r="AA116" s="17"/>
      <c r="AB116" s="62"/>
      <c r="AC116" s="62"/>
      <c r="AD116" s="126"/>
      <c r="AE116" s="85"/>
      <c r="AF116" s="186"/>
      <c r="AG116" s="186"/>
      <c r="AH116" s="186"/>
      <c r="AI116" s="186"/>
      <c r="AJ116" s="186"/>
      <c r="AK116" s="854"/>
      <c r="AL116" s="854"/>
      <c r="AM116" s="401">
        <f>ROUND(Q114*AB117,0)</f>
        <v>886</v>
      </c>
      <c r="AN116" s="41"/>
    </row>
    <row r="117" spans="1:40" ht="17.25" customHeight="1" x14ac:dyDescent="0.15">
      <c r="A117" s="12">
        <v>54</v>
      </c>
      <c r="B117" s="13">
        <v>7216</v>
      </c>
      <c r="C117" s="14" t="s">
        <v>1858</v>
      </c>
      <c r="D117" s="836"/>
      <c r="E117" s="837"/>
      <c r="F117" s="837"/>
      <c r="G117" s="838"/>
      <c r="H117" s="582"/>
      <c r="I117" s="583"/>
      <c r="J117" s="583"/>
      <c r="K117" s="583"/>
      <c r="L117" s="584"/>
      <c r="M117" s="35"/>
      <c r="N117" s="20"/>
      <c r="O117" s="20"/>
      <c r="P117" s="20"/>
      <c r="Q117" s="194"/>
      <c r="R117" s="194"/>
      <c r="S117" s="20"/>
      <c r="T117" s="20"/>
      <c r="U117" s="35" t="s">
        <v>2147</v>
      </c>
      <c r="V117" s="184"/>
      <c r="W117" s="20"/>
      <c r="X117" s="20"/>
      <c r="Y117" s="20"/>
      <c r="Z117" s="20"/>
      <c r="AA117" s="578" t="s">
        <v>706</v>
      </c>
      <c r="AB117" s="1055">
        <f>$AI$7</f>
        <v>0.97</v>
      </c>
      <c r="AC117" s="1056"/>
      <c r="AD117" s="129" t="s">
        <v>425</v>
      </c>
      <c r="AE117" s="86"/>
      <c r="AF117" s="186"/>
      <c r="AG117" s="186"/>
      <c r="AH117" s="186"/>
      <c r="AI117" s="186"/>
      <c r="AJ117" s="186"/>
      <c r="AK117" s="575" t="s">
        <v>706</v>
      </c>
      <c r="AL117" s="111">
        <f>$AL$27</f>
        <v>0.97</v>
      </c>
      <c r="AM117" s="401">
        <f>ROUND(ROUND(Q114*AB117,0)*AL117,0)</f>
        <v>859</v>
      </c>
      <c r="AN117" s="41"/>
    </row>
    <row r="118" spans="1:40" ht="17.25" customHeight="1" x14ac:dyDescent="0.15">
      <c r="A118" s="12">
        <v>54</v>
      </c>
      <c r="B118" s="13">
        <v>7145</v>
      </c>
      <c r="C118" s="61" t="s">
        <v>1859</v>
      </c>
      <c r="D118" s="836"/>
      <c r="E118" s="837"/>
      <c r="F118" s="837"/>
      <c r="G118" s="838"/>
      <c r="H118" s="517"/>
      <c r="I118" s="169"/>
      <c r="J118" s="169"/>
      <c r="K118" s="169"/>
      <c r="L118" s="518"/>
      <c r="M118" s="517" t="s">
        <v>2138</v>
      </c>
      <c r="N118" s="169"/>
      <c r="O118" s="169"/>
      <c r="P118" s="169"/>
      <c r="Q118" s="879">
        <v>982</v>
      </c>
      <c r="R118" s="879"/>
      <c r="S118" s="9" t="s">
        <v>391</v>
      </c>
      <c r="T118" s="169"/>
      <c r="U118" s="517"/>
      <c r="V118" s="9"/>
      <c r="W118" s="9"/>
      <c r="X118" s="9"/>
      <c r="Y118" s="9"/>
      <c r="Z118" s="9"/>
      <c r="AA118" s="11"/>
      <c r="AB118" s="11"/>
      <c r="AC118" s="11"/>
      <c r="AD118" s="129"/>
      <c r="AE118" s="86"/>
      <c r="AF118" s="186"/>
      <c r="AG118" s="186"/>
      <c r="AH118" s="186"/>
      <c r="AI118" s="186"/>
      <c r="AJ118" s="186"/>
      <c r="AK118" s="111"/>
      <c r="AL118" s="111"/>
      <c r="AM118" s="401">
        <f>ROUND(Q118,0)</f>
        <v>982</v>
      </c>
      <c r="AN118" s="41"/>
    </row>
    <row r="119" spans="1:40" ht="17.25" customHeight="1" x14ac:dyDescent="0.15">
      <c r="A119" s="12">
        <v>54</v>
      </c>
      <c r="B119" s="13">
        <v>7217</v>
      </c>
      <c r="C119" s="14" t="s">
        <v>1860</v>
      </c>
      <c r="D119" s="836"/>
      <c r="E119" s="837"/>
      <c r="F119" s="837"/>
      <c r="G119" s="838"/>
      <c r="H119" s="182"/>
      <c r="I119" s="223"/>
      <c r="J119" s="223"/>
      <c r="K119" s="223"/>
      <c r="L119" s="224"/>
      <c r="M119" s="517"/>
      <c r="N119" s="169"/>
      <c r="O119" s="169"/>
      <c r="P119" s="169"/>
      <c r="Q119" s="590"/>
      <c r="R119" s="590"/>
      <c r="S119" s="9"/>
      <c r="T119" s="169"/>
      <c r="U119" s="517"/>
      <c r="V119" s="9"/>
      <c r="W119" s="9"/>
      <c r="X119" s="9"/>
      <c r="Y119" s="9"/>
      <c r="Z119" s="9"/>
      <c r="AA119" s="9"/>
      <c r="AB119" s="11"/>
      <c r="AC119" s="119"/>
      <c r="AD119" s="129" t="s">
        <v>425</v>
      </c>
      <c r="AE119" s="86"/>
      <c r="AF119" s="186"/>
      <c r="AG119" s="186"/>
      <c r="AH119" s="186"/>
      <c r="AI119" s="186"/>
      <c r="AJ119" s="186"/>
      <c r="AK119" s="575" t="s">
        <v>706</v>
      </c>
      <c r="AL119" s="111">
        <f>$AL$27</f>
        <v>0.97</v>
      </c>
      <c r="AM119" s="401">
        <f>ROUND(Q118*AL119,0)</f>
        <v>953</v>
      </c>
      <c r="AN119" s="18"/>
    </row>
    <row r="120" spans="1:40" ht="17.25" customHeight="1" x14ac:dyDescent="0.15">
      <c r="A120" s="12">
        <v>54</v>
      </c>
      <c r="B120" s="13">
        <v>7147</v>
      </c>
      <c r="C120" s="61" t="s">
        <v>1861</v>
      </c>
      <c r="D120" s="836"/>
      <c r="E120" s="837"/>
      <c r="F120" s="837"/>
      <c r="G120" s="838"/>
      <c r="H120" s="517"/>
      <c r="I120" s="169"/>
      <c r="J120" s="169"/>
      <c r="K120" s="169"/>
      <c r="L120" s="518"/>
      <c r="M120" s="517"/>
      <c r="N120" s="169"/>
      <c r="O120" s="169"/>
      <c r="P120" s="169"/>
      <c r="Q120" s="193"/>
      <c r="R120" s="193"/>
      <c r="S120" s="169"/>
      <c r="T120" s="169"/>
      <c r="U120" s="34" t="s">
        <v>723</v>
      </c>
      <c r="V120" s="1"/>
      <c r="W120" s="17"/>
      <c r="X120" s="17"/>
      <c r="Y120" s="17"/>
      <c r="Z120" s="17"/>
      <c r="AA120" s="17"/>
      <c r="AB120" s="62"/>
      <c r="AC120" s="62"/>
      <c r="AD120" s="126"/>
      <c r="AE120" s="85"/>
      <c r="AF120" s="186"/>
      <c r="AG120" s="186"/>
      <c r="AH120" s="186"/>
      <c r="AI120" s="186"/>
      <c r="AJ120" s="186"/>
      <c r="AK120" s="854"/>
      <c r="AL120" s="854"/>
      <c r="AM120" s="401">
        <f>ROUND(Q118*AB121,0)</f>
        <v>953</v>
      </c>
      <c r="AN120" s="41"/>
    </row>
    <row r="121" spans="1:40" ht="17.25" customHeight="1" x14ac:dyDescent="0.15">
      <c r="A121" s="12">
        <v>54</v>
      </c>
      <c r="B121" s="13">
        <v>7218</v>
      </c>
      <c r="C121" s="14" t="s">
        <v>1862</v>
      </c>
      <c r="D121" s="836"/>
      <c r="E121" s="837"/>
      <c r="F121" s="837"/>
      <c r="G121" s="838"/>
      <c r="H121" s="582"/>
      <c r="I121" s="583"/>
      <c r="J121" s="583"/>
      <c r="K121" s="583"/>
      <c r="L121" s="584"/>
      <c r="M121" s="35"/>
      <c r="N121" s="20"/>
      <c r="O121" s="20"/>
      <c r="P121" s="20"/>
      <c r="Q121" s="194"/>
      <c r="R121" s="194"/>
      <c r="S121" s="20"/>
      <c r="T121" s="20"/>
      <c r="U121" s="35" t="s">
        <v>2147</v>
      </c>
      <c r="V121" s="184"/>
      <c r="W121" s="20"/>
      <c r="X121" s="20"/>
      <c r="Y121" s="20"/>
      <c r="Z121" s="20"/>
      <c r="AA121" s="578" t="s">
        <v>706</v>
      </c>
      <c r="AB121" s="1055">
        <f>$AI$7</f>
        <v>0.97</v>
      </c>
      <c r="AC121" s="1056"/>
      <c r="AD121" s="129" t="s">
        <v>425</v>
      </c>
      <c r="AE121" s="86"/>
      <c r="AF121" s="186"/>
      <c r="AG121" s="186"/>
      <c r="AH121" s="186"/>
      <c r="AI121" s="186"/>
      <c r="AJ121" s="186"/>
      <c r="AK121" s="575" t="s">
        <v>706</v>
      </c>
      <c r="AL121" s="111">
        <f>$AL$27</f>
        <v>0.97</v>
      </c>
      <c r="AM121" s="401">
        <f>ROUND(ROUND(Q118*AB121,0)*AL121,0)</f>
        <v>924</v>
      </c>
      <c r="AN121" s="41"/>
    </row>
    <row r="122" spans="1:40" ht="17.25" customHeight="1" x14ac:dyDescent="0.15">
      <c r="A122" s="12">
        <v>54</v>
      </c>
      <c r="B122" s="13">
        <v>7155</v>
      </c>
      <c r="C122" s="61" t="s">
        <v>1863</v>
      </c>
      <c r="D122" s="836"/>
      <c r="E122" s="837"/>
      <c r="F122" s="837"/>
      <c r="G122" s="838"/>
      <c r="H122" s="517"/>
      <c r="I122" s="169"/>
      <c r="J122" s="169"/>
      <c r="K122" s="169"/>
      <c r="L122" s="518"/>
      <c r="M122" s="517" t="s">
        <v>2139</v>
      </c>
      <c r="N122" s="169"/>
      <c r="O122" s="169"/>
      <c r="P122" s="169"/>
      <c r="Q122" s="879">
        <v>1048</v>
      </c>
      <c r="R122" s="879"/>
      <c r="S122" s="9" t="s">
        <v>391</v>
      </c>
      <c r="T122" s="169"/>
      <c r="U122" s="517"/>
      <c r="V122" s="9"/>
      <c r="W122" s="9"/>
      <c r="X122" s="9"/>
      <c r="Y122" s="9"/>
      <c r="Z122" s="9"/>
      <c r="AA122" s="11"/>
      <c r="AB122" s="11"/>
      <c r="AC122" s="11"/>
      <c r="AD122" s="129"/>
      <c r="AE122" s="86"/>
      <c r="AF122" s="186"/>
      <c r="AG122" s="186"/>
      <c r="AH122" s="186"/>
      <c r="AI122" s="186"/>
      <c r="AJ122" s="186"/>
      <c r="AK122" s="111"/>
      <c r="AL122" s="111"/>
      <c r="AM122" s="401">
        <f>ROUND(Q122,0)</f>
        <v>1048</v>
      </c>
      <c r="AN122" s="41"/>
    </row>
    <row r="123" spans="1:40" ht="17.25" customHeight="1" x14ac:dyDescent="0.15">
      <c r="A123" s="12">
        <v>54</v>
      </c>
      <c r="B123" s="13">
        <v>7219</v>
      </c>
      <c r="C123" s="14" t="s">
        <v>1864</v>
      </c>
      <c r="D123" s="836"/>
      <c r="E123" s="837"/>
      <c r="F123" s="837"/>
      <c r="G123" s="838"/>
      <c r="H123" s="182"/>
      <c r="I123" s="223"/>
      <c r="J123" s="223"/>
      <c r="K123" s="223"/>
      <c r="L123" s="224"/>
      <c r="M123" s="517"/>
      <c r="N123" s="169"/>
      <c r="O123" s="169"/>
      <c r="P123" s="169"/>
      <c r="Q123" s="590"/>
      <c r="R123" s="590"/>
      <c r="S123" s="9"/>
      <c r="T123" s="169"/>
      <c r="U123" s="517"/>
      <c r="V123" s="9"/>
      <c r="W123" s="9"/>
      <c r="X123" s="9"/>
      <c r="Y123" s="9"/>
      <c r="Z123" s="9"/>
      <c r="AA123" s="9"/>
      <c r="AB123" s="11"/>
      <c r="AC123" s="119"/>
      <c r="AD123" s="129" t="s">
        <v>425</v>
      </c>
      <c r="AE123" s="86"/>
      <c r="AF123" s="186"/>
      <c r="AG123" s="186"/>
      <c r="AH123" s="186"/>
      <c r="AI123" s="186"/>
      <c r="AJ123" s="186"/>
      <c r="AK123" s="575" t="s">
        <v>706</v>
      </c>
      <c r="AL123" s="111">
        <f>$AL$27</f>
        <v>0.97</v>
      </c>
      <c r="AM123" s="401">
        <f>ROUND(Q122*AL123,0)</f>
        <v>1017</v>
      </c>
      <c r="AN123" s="18"/>
    </row>
    <row r="124" spans="1:40" ht="17.25" customHeight="1" x14ac:dyDescent="0.15">
      <c r="A124" s="12">
        <v>54</v>
      </c>
      <c r="B124" s="13">
        <v>7157</v>
      </c>
      <c r="C124" s="61" t="s">
        <v>1865</v>
      </c>
      <c r="D124" s="836"/>
      <c r="E124" s="837"/>
      <c r="F124" s="837"/>
      <c r="G124" s="838"/>
      <c r="H124" s="517"/>
      <c r="I124" s="169"/>
      <c r="J124" s="169"/>
      <c r="K124" s="169"/>
      <c r="L124" s="518"/>
      <c r="M124" s="517"/>
      <c r="N124" s="169"/>
      <c r="O124" s="169"/>
      <c r="P124" s="169"/>
      <c r="Q124" s="193"/>
      <c r="R124" s="193"/>
      <c r="S124" s="169"/>
      <c r="T124" s="169"/>
      <c r="U124" s="34" t="s">
        <v>723</v>
      </c>
      <c r="V124" s="1"/>
      <c r="W124" s="17"/>
      <c r="X124" s="17"/>
      <c r="Y124" s="17"/>
      <c r="Z124" s="17"/>
      <c r="AA124" s="17"/>
      <c r="AB124" s="62"/>
      <c r="AC124" s="62"/>
      <c r="AD124" s="126"/>
      <c r="AE124" s="85"/>
      <c r="AF124" s="186"/>
      <c r="AG124" s="186"/>
      <c r="AH124" s="186"/>
      <c r="AI124" s="186"/>
      <c r="AJ124" s="186"/>
      <c r="AK124" s="854"/>
      <c r="AL124" s="854"/>
      <c r="AM124" s="401">
        <f>ROUND(Q122*AB125,0)</f>
        <v>1017</v>
      </c>
      <c r="AN124" s="41"/>
    </row>
    <row r="125" spans="1:40" ht="17.25" customHeight="1" x14ac:dyDescent="0.15">
      <c r="A125" s="12">
        <v>54</v>
      </c>
      <c r="B125" s="13">
        <v>7220</v>
      </c>
      <c r="C125" s="14" t="s">
        <v>1866</v>
      </c>
      <c r="D125" s="849"/>
      <c r="E125" s="839"/>
      <c r="F125" s="839"/>
      <c r="G125" s="840"/>
      <c r="H125" s="585"/>
      <c r="I125" s="586"/>
      <c r="J125" s="586"/>
      <c r="K125" s="586"/>
      <c r="L125" s="587"/>
      <c r="M125" s="35"/>
      <c r="N125" s="20"/>
      <c r="O125" s="20"/>
      <c r="P125" s="20"/>
      <c r="Q125" s="194"/>
      <c r="R125" s="194"/>
      <c r="S125" s="20"/>
      <c r="T125" s="20"/>
      <c r="U125" s="35" t="s">
        <v>2147</v>
      </c>
      <c r="V125" s="184"/>
      <c r="W125" s="20"/>
      <c r="X125" s="20"/>
      <c r="Y125" s="20"/>
      <c r="Z125" s="20"/>
      <c r="AA125" s="578" t="s">
        <v>706</v>
      </c>
      <c r="AB125" s="1055">
        <f>$AI$7</f>
        <v>0.97</v>
      </c>
      <c r="AC125" s="1056"/>
      <c r="AD125" s="129" t="s">
        <v>425</v>
      </c>
      <c r="AE125" s="86"/>
      <c r="AF125" s="186"/>
      <c r="AG125" s="186"/>
      <c r="AH125" s="186"/>
      <c r="AI125" s="186"/>
      <c r="AJ125" s="186"/>
      <c r="AK125" s="575" t="s">
        <v>706</v>
      </c>
      <c r="AL125" s="111">
        <f>$AL$27</f>
        <v>0.97</v>
      </c>
      <c r="AM125" s="401">
        <f>ROUND(ROUND(Q122*AB125,0)*AL125,0)</f>
        <v>986</v>
      </c>
      <c r="AN125" s="47"/>
    </row>
    <row r="126" spans="1:40" ht="17.25" customHeight="1" x14ac:dyDescent="0.15">
      <c r="A126" s="12">
        <v>54</v>
      </c>
      <c r="B126" s="12">
        <v>6304</v>
      </c>
      <c r="C126" s="49" t="s">
        <v>2155</v>
      </c>
      <c r="D126" s="1083" t="s">
        <v>2156</v>
      </c>
      <c r="E126" s="1084"/>
      <c r="F126" s="833" t="s">
        <v>2157</v>
      </c>
      <c r="G126" s="842"/>
      <c r="H126" s="842"/>
      <c r="I126" s="842"/>
      <c r="J126" s="842"/>
      <c r="K126" s="842"/>
      <c r="L126" s="843"/>
      <c r="M126" s="833" t="s">
        <v>2158</v>
      </c>
      <c r="N126" s="834"/>
      <c r="O126" s="834"/>
      <c r="P126" s="834"/>
      <c r="Q126" s="834"/>
      <c r="R126" s="834"/>
      <c r="S126" s="834"/>
      <c r="T126" s="835"/>
      <c r="U126" s="185" t="s">
        <v>1993</v>
      </c>
      <c r="V126" s="186"/>
      <c r="W126" s="186"/>
      <c r="X126" s="186"/>
      <c r="Y126" s="32"/>
      <c r="Z126" s="202"/>
      <c r="AA126" s="202"/>
      <c r="AB126" s="186"/>
      <c r="AC126" s="186"/>
      <c r="AD126" s="186"/>
      <c r="AE126" s="32"/>
      <c r="AF126" s="32"/>
      <c r="AG126" s="32"/>
      <c r="AH126" s="848">
        <f>ROUND(Q6*0.1,0)</f>
        <v>60</v>
      </c>
      <c r="AI126" s="848"/>
      <c r="AJ126" s="186" t="s">
        <v>1397</v>
      </c>
      <c r="AK126" s="572"/>
      <c r="AL126" s="22"/>
      <c r="AM126" s="90">
        <f>-AH126</f>
        <v>-60</v>
      </c>
      <c r="AN126" s="400" t="s">
        <v>331</v>
      </c>
    </row>
    <row r="127" spans="1:40" ht="17.25" customHeight="1" x14ac:dyDescent="0.15">
      <c r="A127" s="12">
        <v>54</v>
      </c>
      <c r="B127" s="12">
        <v>6305</v>
      </c>
      <c r="C127" s="49" t="s">
        <v>2159</v>
      </c>
      <c r="D127" s="1085"/>
      <c r="E127" s="1086"/>
      <c r="F127" s="920"/>
      <c r="G127" s="844"/>
      <c r="H127" s="844"/>
      <c r="I127" s="844"/>
      <c r="J127" s="844"/>
      <c r="K127" s="844"/>
      <c r="L127" s="845"/>
      <c r="M127" s="836"/>
      <c r="N127" s="837"/>
      <c r="O127" s="837"/>
      <c r="P127" s="837"/>
      <c r="Q127" s="837"/>
      <c r="R127" s="837"/>
      <c r="S127" s="837"/>
      <c r="T127" s="838"/>
      <c r="U127" s="185" t="s">
        <v>1997</v>
      </c>
      <c r="V127" s="186"/>
      <c r="W127" s="186"/>
      <c r="X127" s="186"/>
      <c r="Y127" s="32"/>
      <c r="Z127" s="202"/>
      <c r="AA127" s="202"/>
      <c r="AB127" s="186"/>
      <c r="AC127" s="186"/>
      <c r="AD127" s="186"/>
      <c r="AE127" s="32"/>
      <c r="AF127" s="32"/>
      <c r="AG127" s="32"/>
      <c r="AH127" s="848">
        <f>ROUND(Q8*0.1,0)</f>
        <v>67</v>
      </c>
      <c r="AI127" s="848"/>
      <c r="AJ127" s="186" t="s">
        <v>1397</v>
      </c>
      <c r="AK127" s="572"/>
      <c r="AL127" s="22"/>
      <c r="AM127" s="90">
        <f>-AH127</f>
        <v>-67</v>
      </c>
      <c r="AN127" s="18"/>
    </row>
    <row r="128" spans="1:40" ht="17.25" customHeight="1" x14ac:dyDescent="0.15">
      <c r="A128" s="12">
        <v>54</v>
      </c>
      <c r="B128" s="12">
        <v>6306</v>
      </c>
      <c r="C128" s="49" t="s">
        <v>2160</v>
      </c>
      <c r="D128" s="1085"/>
      <c r="E128" s="1086"/>
      <c r="F128" s="920"/>
      <c r="G128" s="844"/>
      <c r="H128" s="844"/>
      <c r="I128" s="844"/>
      <c r="J128" s="844"/>
      <c r="K128" s="844"/>
      <c r="L128" s="845"/>
      <c r="M128" s="836"/>
      <c r="N128" s="837"/>
      <c r="O128" s="837"/>
      <c r="P128" s="837"/>
      <c r="Q128" s="837"/>
      <c r="R128" s="837"/>
      <c r="S128" s="837"/>
      <c r="T128" s="838"/>
      <c r="U128" s="185" t="s">
        <v>1998</v>
      </c>
      <c r="V128" s="186"/>
      <c r="W128" s="186"/>
      <c r="X128" s="186"/>
      <c r="Y128" s="32"/>
      <c r="Z128" s="202"/>
      <c r="AA128" s="202"/>
      <c r="AB128" s="186"/>
      <c r="AC128" s="186"/>
      <c r="AD128" s="186"/>
      <c r="AE128" s="32"/>
      <c r="AF128" s="32"/>
      <c r="AG128" s="32"/>
      <c r="AH128" s="848">
        <f>ROUND(Q10*0.1,0)</f>
        <v>75</v>
      </c>
      <c r="AI128" s="848"/>
      <c r="AJ128" s="186" t="s">
        <v>1397</v>
      </c>
      <c r="AK128" s="572"/>
      <c r="AL128" s="22"/>
      <c r="AM128" s="90">
        <f>-AH128</f>
        <v>-75</v>
      </c>
      <c r="AN128" s="18"/>
    </row>
    <row r="129" spans="1:40" ht="17.25" customHeight="1" x14ac:dyDescent="0.15">
      <c r="A129" s="12">
        <v>54</v>
      </c>
      <c r="B129" s="12">
        <v>6307</v>
      </c>
      <c r="C129" s="49" t="s">
        <v>2161</v>
      </c>
      <c r="D129" s="1085"/>
      <c r="E129" s="1086"/>
      <c r="F129" s="920"/>
      <c r="G129" s="844"/>
      <c r="H129" s="844"/>
      <c r="I129" s="844"/>
      <c r="J129" s="844"/>
      <c r="K129" s="844"/>
      <c r="L129" s="845"/>
      <c r="M129" s="836"/>
      <c r="N129" s="837"/>
      <c r="O129" s="837"/>
      <c r="P129" s="837"/>
      <c r="Q129" s="837"/>
      <c r="R129" s="837"/>
      <c r="S129" s="837"/>
      <c r="T129" s="838"/>
      <c r="U129" s="185" t="s">
        <v>1999</v>
      </c>
      <c r="V129" s="186"/>
      <c r="W129" s="186"/>
      <c r="X129" s="186"/>
      <c r="Y129" s="32"/>
      <c r="Z129" s="202"/>
      <c r="AA129" s="202"/>
      <c r="AB129" s="186"/>
      <c r="AC129" s="186"/>
      <c r="AD129" s="186"/>
      <c r="AE129" s="32"/>
      <c r="AF129" s="32"/>
      <c r="AG129" s="32"/>
      <c r="AH129" s="848">
        <f>ROUND(Q12*0.1,0)</f>
        <v>82</v>
      </c>
      <c r="AI129" s="848"/>
      <c r="AJ129" s="186" t="s">
        <v>1397</v>
      </c>
      <c r="AK129" s="572"/>
      <c r="AL129" s="22"/>
      <c r="AM129" s="90">
        <f t="shared" ref="AM129:AM165" si="0">-AH129</f>
        <v>-82</v>
      </c>
      <c r="AN129" s="18"/>
    </row>
    <row r="130" spans="1:40" ht="17.25" customHeight="1" x14ac:dyDescent="0.15">
      <c r="A130" s="12">
        <v>54</v>
      </c>
      <c r="B130" s="12">
        <v>6308</v>
      </c>
      <c r="C130" s="49" t="s">
        <v>2162</v>
      </c>
      <c r="D130" s="1085"/>
      <c r="E130" s="1086"/>
      <c r="F130" s="920"/>
      <c r="G130" s="844"/>
      <c r="H130" s="844"/>
      <c r="I130" s="844"/>
      <c r="J130" s="844"/>
      <c r="K130" s="844"/>
      <c r="L130" s="845"/>
      <c r="M130" s="849"/>
      <c r="N130" s="839"/>
      <c r="O130" s="839"/>
      <c r="P130" s="839"/>
      <c r="Q130" s="839"/>
      <c r="R130" s="839"/>
      <c r="S130" s="839"/>
      <c r="T130" s="840"/>
      <c r="U130" s="185" t="s">
        <v>2000</v>
      </c>
      <c r="V130" s="186"/>
      <c r="W130" s="186"/>
      <c r="X130" s="186"/>
      <c r="Y130" s="32"/>
      <c r="Z130" s="202"/>
      <c r="AA130" s="202"/>
      <c r="AB130" s="186"/>
      <c r="AC130" s="186"/>
      <c r="AD130" s="186"/>
      <c r="AE130" s="32"/>
      <c r="AF130" s="32"/>
      <c r="AG130" s="32"/>
      <c r="AH130" s="848">
        <f>ROUND(Q14*0.1,0)</f>
        <v>89</v>
      </c>
      <c r="AI130" s="848"/>
      <c r="AJ130" s="186" t="s">
        <v>1397</v>
      </c>
      <c r="AK130" s="572"/>
      <c r="AL130" s="22"/>
      <c r="AM130" s="90">
        <f t="shared" si="0"/>
        <v>-89</v>
      </c>
      <c r="AN130" s="18"/>
    </row>
    <row r="131" spans="1:40" ht="17.25" customHeight="1" x14ac:dyDescent="0.15">
      <c r="A131" s="12">
        <v>54</v>
      </c>
      <c r="B131" s="12">
        <v>6309</v>
      </c>
      <c r="C131" s="49" t="s">
        <v>2163</v>
      </c>
      <c r="D131" s="1085"/>
      <c r="E131" s="1086"/>
      <c r="F131" s="920"/>
      <c r="G131" s="844"/>
      <c r="H131" s="844"/>
      <c r="I131" s="844"/>
      <c r="J131" s="844"/>
      <c r="K131" s="844"/>
      <c r="L131" s="845"/>
      <c r="M131" s="833" t="s">
        <v>2164</v>
      </c>
      <c r="N131" s="834"/>
      <c r="O131" s="834"/>
      <c r="P131" s="834"/>
      <c r="Q131" s="834"/>
      <c r="R131" s="834"/>
      <c r="S131" s="834"/>
      <c r="T131" s="835"/>
      <c r="U131" s="185" t="s">
        <v>1993</v>
      </c>
      <c r="V131" s="186"/>
      <c r="W131" s="186"/>
      <c r="X131" s="186"/>
      <c r="Y131" s="32"/>
      <c r="Z131" s="202"/>
      <c r="AA131" s="202"/>
      <c r="AB131" s="186"/>
      <c r="AC131" s="186"/>
      <c r="AD131" s="186"/>
      <c r="AE131" s="32"/>
      <c r="AF131" s="32"/>
      <c r="AG131" s="32"/>
      <c r="AH131" s="848">
        <f>ROUND(Q16*0.1,0)</f>
        <v>60</v>
      </c>
      <c r="AI131" s="848"/>
      <c r="AJ131" s="186" t="s">
        <v>1397</v>
      </c>
      <c r="AK131" s="572"/>
      <c r="AL131" s="22"/>
      <c r="AM131" s="90">
        <f t="shared" si="0"/>
        <v>-60</v>
      </c>
      <c r="AN131" s="18"/>
    </row>
    <row r="132" spans="1:40" ht="17.25" customHeight="1" x14ac:dyDescent="0.15">
      <c r="A132" s="12">
        <v>54</v>
      </c>
      <c r="B132" s="12">
        <v>6310</v>
      </c>
      <c r="C132" s="49" t="s">
        <v>2165</v>
      </c>
      <c r="D132" s="1085"/>
      <c r="E132" s="1086"/>
      <c r="F132" s="920"/>
      <c r="G132" s="844"/>
      <c r="H132" s="844"/>
      <c r="I132" s="844"/>
      <c r="J132" s="844"/>
      <c r="K132" s="844"/>
      <c r="L132" s="845"/>
      <c r="M132" s="836"/>
      <c r="N132" s="837"/>
      <c r="O132" s="837"/>
      <c r="P132" s="837"/>
      <c r="Q132" s="837"/>
      <c r="R132" s="837"/>
      <c r="S132" s="837"/>
      <c r="T132" s="838"/>
      <c r="U132" s="185" t="s">
        <v>1997</v>
      </c>
      <c r="V132" s="186"/>
      <c r="W132" s="186"/>
      <c r="X132" s="186"/>
      <c r="Y132" s="32"/>
      <c r="Z132" s="202"/>
      <c r="AA132" s="202"/>
      <c r="AB132" s="186"/>
      <c r="AC132" s="186"/>
      <c r="AD132" s="186"/>
      <c r="AE132" s="32"/>
      <c r="AF132" s="32"/>
      <c r="AG132" s="32"/>
      <c r="AH132" s="848">
        <f>ROUND(Q18*0.1,0)</f>
        <v>67</v>
      </c>
      <c r="AI132" s="848"/>
      <c r="AJ132" s="186" t="s">
        <v>1397</v>
      </c>
      <c r="AK132" s="572"/>
      <c r="AL132" s="22"/>
      <c r="AM132" s="90">
        <f t="shared" si="0"/>
        <v>-67</v>
      </c>
      <c r="AN132" s="18"/>
    </row>
    <row r="133" spans="1:40" ht="17.25" customHeight="1" x14ac:dyDescent="0.15">
      <c r="A133" s="12">
        <v>54</v>
      </c>
      <c r="B133" s="12">
        <v>6311</v>
      </c>
      <c r="C133" s="49" t="s">
        <v>2166</v>
      </c>
      <c r="D133" s="1085"/>
      <c r="E133" s="1086"/>
      <c r="F133" s="920"/>
      <c r="G133" s="844"/>
      <c r="H133" s="844"/>
      <c r="I133" s="844"/>
      <c r="J133" s="844"/>
      <c r="K133" s="844"/>
      <c r="L133" s="845"/>
      <c r="M133" s="836"/>
      <c r="N133" s="837"/>
      <c r="O133" s="837"/>
      <c r="P133" s="837"/>
      <c r="Q133" s="837"/>
      <c r="R133" s="837"/>
      <c r="S133" s="837"/>
      <c r="T133" s="838"/>
      <c r="U133" s="185" t="s">
        <v>1998</v>
      </c>
      <c r="V133" s="186"/>
      <c r="W133" s="186"/>
      <c r="X133" s="186"/>
      <c r="Y133" s="32"/>
      <c r="Z133" s="202"/>
      <c r="AA133" s="202"/>
      <c r="AB133" s="186"/>
      <c r="AC133" s="186"/>
      <c r="AD133" s="186"/>
      <c r="AE133" s="32"/>
      <c r="AF133" s="32"/>
      <c r="AG133" s="32"/>
      <c r="AH133" s="848">
        <f>ROUND(Q20*0.1,0)</f>
        <v>75</v>
      </c>
      <c r="AI133" s="848"/>
      <c r="AJ133" s="186" t="s">
        <v>1397</v>
      </c>
      <c r="AK133" s="572"/>
      <c r="AL133" s="22"/>
      <c r="AM133" s="90">
        <f t="shared" si="0"/>
        <v>-75</v>
      </c>
      <c r="AN133" s="18"/>
    </row>
    <row r="134" spans="1:40" ht="17.25" customHeight="1" x14ac:dyDescent="0.15">
      <c r="A134" s="12">
        <v>54</v>
      </c>
      <c r="B134" s="12">
        <v>6312</v>
      </c>
      <c r="C134" s="49" t="s">
        <v>2167</v>
      </c>
      <c r="D134" s="1085"/>
      <c r="E134" s="1086"/>
      <c r="F134" s="920"/>
      <c r="G134" s="844"/>
      <c r="H134" s="844"/>
      <c r="I134" s="844"/>
      <c r="J134" s="844"/>
      <c r="K134" s="844"/>
      <c r="L134" s="845"/>
      <c r="M134" s="836"/>
      <c r="N134" s="837"/>
      <c r="O134" s="837"/>
      <c r="P134" s="837"/>
      <c r="Q134" s="837"/>
      <c r="R134" s="837"/>
      <c r="S134" s="837"/>
      <c r="T134" s="838"/>
      <c r="U134" s="185" t="s">
        <v>1999</v>
      </c>
      <c r="V134" s="186"/>
      <c r="W134" s="186"/>
      <c r="X134" s="186"/>
      <c r="Y134" s="32"/>
      <c r="Z134" s="202"/>
      <c r="AA134" s="202"/>
      <c r="AB134" s="186"/>
      <c r="AC134" s="186"/>
      <c r="AD134" s="186"/>
      <c r="AE134" s="32"/>
      <c r="AF134" s="32"/>
      <c r="AG134" s="32"/>
      <c r="AH134" s="848">
        <f>ROUND(Q22*0.1,0)</f>
        <v>82</v>
      </c>
      <c r="AI134" s="848"/>
      <c r="AJ134" s="186" t="s">
        <v>1397</v>
      </c>
      <c r="AK134" s="572"/>
      <c r="AL134" s="22"/>
      <c r="AM134" s="90">
        <f t="shared" si="0"/>
        <v>-82</v>
      </c>
      <c r="AN134" s="18"/>
    </row>
    <row r="135" spans="1:40" ht="17.25" customHeight="1" x14ac:dyDescent="0.15">
      <c r="A135" s="12">
        <v>54</v>
      </c>
      <c r="B135" s="12">
        <v>6313</v>
      </c>
      <c r="C135" s="49" t="s">
        <v>2168</v>
      </c>
      <c r="D135" s="1085"/>
      <c r="E135" s="1086"/>
      <c r="F135" s="916"/>
      <c r="G135" s="846"/>
      <c r="H135" s="846"/>
      <c r="I135" s="846"/>
      <c r="J135" s="846"/>
      <c r="K135" s="846"/>
      <c r="L135" s="847"/>
      <c r="M135" s="849"/>
      <c r="N135" s="839"/>
      <c r="O135" s="839"/>
      <c r="P135" s="839"/>
      <c r="Q135" s="839"/>
      <c r="R135" s="839"/>
      <c r="S135" s="839"/>
      <c r="T135" s="840"/>
      <c r="U135" s="185" t="s">
        <v>2000</v>
      </c>
      <c r="V135" s="186"/>
      <c r="W135" s="186"/>
      <c r="X135" s="186"/>
      <c r="Y135" s="32"/>
      <c r="Z135" s="202"/>
      <c r="AA135" s="202"/>
      <c r="AB135" s="186"/>
      <c r="AC135" s="186"/>
      <c r="AD135" s="186"/>
      <c r="AE135" s="32"/>
      <c r="AF135" s="32"/>
      <c r="AG135" s="32"/>
      <c r="AH135" s="848">
        <f>ROUND(Q24*0.1,0)</f>
        <v>89</v>
      </c>
      <c r="AI135" s="848"/>
      <c r="AJ135" s="186" t="s">
        <v>1397</v>
      </c>
      <c r="AK135" s="572"/>
      <c r="AL135" s="22"/>
      <c r="AM135" s="90">
        <f t="shared" si="0"/>
        <v>-89</v>
      </c>
      <c r="AN135" s="18"/>
    </row>
    <row r="136" spans="1:40" ht="17.25" customHeight="1" x14ac:dyDescent="0.15">
      <c r="A136" s="12">
        <v>54</v>
      </c>
      <c r="B136" s="12">
        <v>6314</v>
      </c>
      <c r="C136" s="49" t="s">
        <v>1661</v>
      </c>
      <c r="D136" s="1085"/>
      <c r="E136" s="1086"/>
      <c r="F136" s="833" t="s">
        <v>2146</v>
      </c>
      <c r="G136" s="842"/>
      <c r="H136" s="842"/>
      <c r="I136" s="842"/>
      <c r="J136" s="842"/>
      <c r="K136" s="842"/>
      <c r="L136" s="843"/>
      <c r="M136" s="833" t="s">
        <v>2169</v>
      </c>
      <c r="N136" s="834"/>
      <c r="O136" s="834"/>
      <c r="P136" s="834"/>
      <c r="Q136" s="834"/>
      <c r="R136" s="834"/>
      <c r="S136" s="834"/>
      <c r="T136" s="835"/>
      <c r="U136" s="185" t="s">
        <v>1993</v>
      </c>
      <c r="V136" s="186"/>
      <c r="W136" s="186"/>
      <c r="X136" s="186"/>
      <c r="Y136" s="32"/>
      <c r="Z136" s="202"/>
      <c r="AA136" s="202"/>
      <c r="AB136" s="186"/>
      <c r="AC136" s="186"/>
      <c r="AD136" s="186"/>
      <c r="AE136" s="32"/>
      <c r="AF136" s="32"/>
      <c r="AG136" s="32"/>
      <c r="AH136" s="848">
        <f>ROUND(Q26*0.1,0)</f>
        <v>68</v>
      </c>
      <c r="AI136" s="848"/>
      <c r="AJ136" s="186" t="s">
        <v>1397</v>
      </c>
      <c r="AK136" s="572"/>
      <c r="AL136" s="22"/>
      <c r="AM136" s="90">
        <f t="shared" si="0"/>
        <v>-68</v>
      </c>
      <c r="AN136" s="18"/>
    </row>
    <row r="137" spans="1:40" ht="17.25" customHeight="1" x14ac:dyDescent="0.15">
      <c r="A137" s="12">
        <v>54</v>
      </c>
      <c r="B137" s="12">
        <v>6315</v>
      </c>
      <c r="C137" s="49" t="s">
        <v>1662</v>
      </c>
      <c r="D137" s="1085"/>
      <c r="E137" s="1086"/>
      <c r="F137" s="920"/>
      <c r="G137" s="844"/>
      <c r="H137" s="844"/>
      <c r="I137" s="844"/>
      <c r="J137" s="844"/>
      <c r="K137" s="844"/>
      <c r="L137" s="845"/>
      <c r="M137" s="836"/>
      <c r="N137" s="837"/>
      <c r="O137" s="837"/>
      <c r="P137" s="837"/>
      <c r="Q137" s="837"/>
      <c r="R137" s="837"/>
      <c r="S137" s="837"/>
      <c r="T137" s="838"/>
      <c r="U137" s="185" t="s">
        <v>1997</v>
      </c>
      <c r="V137" s="186"/>
      <c r="W137" s="186"/>
      <c r="X137" s="186"/>
      <c r="Y137" s="32"/>
      <c r="Z137" s="202"/>
      <c r="AA137" s="229"/>
      <c r="AB137" s="186"/>
      <c r="AC137" s="186"/>
      <c r="AD137" s="186"/>
      <c r="AE137" s="32"/>
      <c r="AF137" s="32"/>
      <c r="AG137" s="32"/>
      <c r="AH137" s="848">
        <f>ROUND(Q30*0.1,0)</f>
        <v>75</v>
      </c>
      <c r="AI137" s="848"/>
      <c r="AJ137" s="186" t="s">
        <v>1397</v>
      </c>
      <c r="AK137" s="572"/>
      <c r="AL137" s="22"/>
      <c r="AM137" s="90">
        <f t="shared" si="0"/>
        <v>-75</v>
      </c>
      <c r="AN137" s="18"/>
    </row>
    <row r="138" spans="1:40" ht="17.25" customHeight="1" x14ac:dyDescent="0.15">
      <c r="A138" s="12">
        <v>54</v>
      </c>
      <c r="B138" s="12">
        <v>6316</v>
      </c>
      <c r="C138" s="49" t="s">
        <v>1663</v>
      </c>
      <c r="D138" s="1085"/>
      <c r="E138" s="1086"/>
      <c r="F138" s="920"/>
      <c r="G138" s="844"/>
      <c r="H138" s="844"/>
      <c r="I138" s="844"/>
      <c r="J138" s="844"/>
      <c r="K138" s="844"/>
      <c r="L138" s="845"/>
      <c r="M138" s="836"/>
      <c r="N138" s="837"/>
      <c r="O138" s="837"/>
      <c r="P138" s="837"/>
      <c r="Q138" s="837"/>
      <c r="R138" s="837"/>
      <c r="S138" s="837"/>
      <c r="T138" s="838"/>
      <c r="U138" s="185" t="s">
        <v>1998</v>
      </c>
      <c r="V138" s="186"/>
      <c r="W138" s="186"/>
      <c r="X138" s="186"/>
      <c r="Y138" s="32"/>
      <c r="Z138" s="202"/>
      <c r="AA138" s="202"/>
      <c r="AB138" s="186"/>
      <c r="AC138" s="186"/>
      <c r="AD138" s="186"/>
      <c r="AE138" s="32"/>
      <c r="AF138" s="32"/>
      <c r="AG138" s="32"/>
      <c r="AH138" s="848">
        <f>ROUND(Q34*0.1,0)</f>
        <v>83</v>
      </c>
      <c r="AI138" s="848"/>
      <c r="AJ138" s="186" t="s">
        <v>1397</v>
      </c>
      <c r="AK138" s="572"/>
      <c r="AL138" s="22"/>
      <c r="AM138" s="90">
        <f t="shared" si="0"/>
        <v>-83</v>
      </c>
      <c r="AN138" s="18"/>
    </row>
    <row r="139" spans="1:40" ht="17.25" customHeight="1" x14ac:dyDescent="0.15">
      <c r="A139" s="12">
        <v>54</v>
      </c>
      <c r="B139" s="12">
        <v>6317</v>
      </c>
      <c r="C139" s="49" t="s">
        <v>1664</v>
      </c>
      <c r="D139" s="1085"/>
      <c r="E139" s="1086"/>
      <c r="F139" s="920"/>
      <c r="G139" s="844"/>
      <c r="H139" s="844"/>
      <c r="I139" s="844"/>
      <c r="J139" s="844"/>
      <c r="K139" s="844"/>
      <c r="L139" s="845"/>
      <c r="M139" s="836"/>
      <c r="N139" s="837"/>
      <c r="O139" s="837"/>
      <c r="P139" s="837"/>
      <c r="Q139" s="837"/>
      <c r="R139" s="837"/>
      <c r="S139" s="837"/>
      <c r="T139" s="838"/>
      <c r="U139" s="185" t="s">
        <v>1999</v>
      </c>
      <c r="V139" s="186"/>
      <c r="W139" s="186"/>
      <c r="X139" s="186"/>
      <c r="Y139" s="32"/>
      <c r="Z139" s="202"/>
      <c r="AA139" s="202"/>
      <c r="AB139" s="186"/>
      <c r="AC139" s="186"/>
      <c r="AD139" s="186"/>
      <c r="AE139" s="32"/>
      <c r="AF139" s="32"/>
      <c r="AG139" s="32"/>
      <c r="AH139" s="848">
        <f>ROUND(Q38*0.1,0)</f>
        <v>90</v>
      </c>
      <c r="AI139" s="848"/>
      <c r="AJ139" s="186" t="s">
        <v>1397</v>
      </c>
      <c r="AK139" s="572"/>
      <c r="AL139" s="22"/>
      <c r="AM139" s="90">
        <f t="shared" si="0"/>
        <v>-90</v>
      </c>
      <c r="AN139" s="18"/>
    </row>
    <row r="140" spans="1:40" ht="17.25" customHeight="1" x14ac:dyDescent="0.15">
      <c r="A140" s="12">
        <v>54</v>
      </c>
      <c r="B140" s="12">
        <v>6318</v>
      </c>
      <c r="C140" s="49" t="s">
        <v>1665</v>
      </c>
      <c r="D140" s="1085"/>
      <c r="E140" s="1086"/>
      <c r="F140" s="920"/>
      <c r="G140" s="844"/>
      <c r="H140" s="844"/>
      <c r="I140" s="844"/>
      <c r="J140" s="844"/>
      <c r="K140" s="844"/>
      <c r="L140" s="845"/>
      <c r="M140" s="849"/>
      <c r="N140" s="839"/>
      <c r="O140" s="839"/>
      <c r="P140" s="839"/>
      <c r="Q140" s="839"/>
      <c r="R140" s="839"/>
      <c r="S140" s="839"/>
      <c r="T140" s="840"/>
      <c r="U140" s="185" t="s">
        <v>2000</v>
      </c>
      <c r="V140" s="186"/>
      <c r="W140" s="186"/>
      <c r="X140" s="186"/>
      <c r="Y140" s="32"/>
      <c r="Z140" s="202"/>
      <c r="AA140" s="202"/>
      <c r="AB140" s="186"/>
      <c r="AC140" s="186"/>
      <c r="AD140" s="186"/>
      <c r="AE140" s="32"/>
      <c r="AF140" s="32"/>
      <c r="AG140" s="32"/>
      <c r="AH140" s="848">
        <f>ROUND(Q42*0.1,0)</f>
        <v>97</v>
      </c>
      <c r="AI140" s="848"/>
      <c r="AJ140" s="186" t="s">
        <v>1397</v>
      </c>
      <c r="AK140" s="572"/>
      <c r="AL140" s="22"/>
      <c r="AM140" s="90">
        <f t="shared" si="0"/>
        <v>-97</v>
      </c>
      <c r="AN140" s="18"/>
    </row>
    <row r="141" spans="1:40" ht="17.25" customHeight="1" x14ac:dyDescent="0.15">
      <c r="A141" s="12">
        <v>54</v>
      </c>
      <c r="B141" s="12">
        <v>6319</v>
      </c>
      <c r="C141" s="49" t="s">
        <v>1767</v>
      </c>
      <c r="D141" s="1085"/>
      <c r="E141" s="1086"/>
      <c r="F141" s="920"/>
      <c r="G141" s="844"/>
      <c r="H141" s="844"/>
      <c r="I141" s="844"/>
      <c r="J141" s="844"/>
      <c r="K141" s="844"/>
      <c r="L141" s="845"/>
      <c r="M141" s="833" t="s">
        <v>2170</v>
      </c>
      <c r="N141" s="834"/>
      <c r="O141" s="834"/>
      <c r="P141" s="834"/>
      <c r="Q141" s="834"/>
      <c r="R141" s="834"/>
      <c r="S141" s="834"/>
      <c r="T141" s="835"/>
      <c r="U141" s="185" t="s">
        <v>1993</v>
      </c>
      <c r="V141" s="186"/>
      <c r="W141" s="186"/>
      <c r="X141" s="186"/>
      <c r="Y141" s="32"/>
      <c r="Z141" s="202"/>
      <c r="AA141" s="202"/>
      <c r="AB141" s="186"/>
      <c r="AC141" s="186"/>
      <c r="AD141" s="186"/>
      <c r="AE141" s="32"/>
      <c r="AF141" s="32"/>
      <c r="AG141" s="32"/>
      <c r="AH141" s="848">
        <f>ROUND(Q46*0.1,0)</f>
        <v>68</v>
      </c>
      <c r="AI141" s="848"/>
      <c r="AJ141" s="186" t="s">
        <v>1397</v>
      </c>
      <c r="AK141" s="572"/>
      <c r="AL141" s="22"/>
      <c r="AM141" s="90">
        <f t="shared" si="0"/>
        <v>-68</v>
      </c>
      <c r="AN141" s="18"/>
    </row>
    <row r="142" spans="1:40" ht="17.25" customHeight="1" x14ac:dyDescent="0.15">
      <c r="A142" s="12">
        <v>54</v>
      </c>
      <c r="B142" s="12">
        <v>6320</v>
      </c>
      <c r="C142" s="49" t="s">
        <v>1768</v>
      </c>
      <c r="D142" s="1085"/>
      <c r="E142" s="1086"/>
      <c r="F142" s="920"/>
      <c r="G142" s="844"/>
      <c r="H142" s="844"/>
      <c r="I142" s="844"/>
      <c r="J142" s="844"/>
      <c r="K142" s="844"/>
      <c r="L142" s="845"/>
      <c r="M142" s="836"/>
      <c r="N142" s="837"/>
      <c r="O142" s="837"/>
      <c r="P142" s="837"/>
      <c r="Q142" s="837"/>
      <c r="R142" s="837"/>
      <c r="S142" s="837"/>
      <c r="T142" s="838"/>
      <c r="U142" s="185" t="s">
        <v>1997</v>
      </c>
      <c r="V142" s="186"/>
      <c r="W142" s="186"/>
      <c r="X142" s="186"/>
      <c r="Y142" s="32"/>
      <c r="Z142" s="202"/>
      <c r="AA142" s="202"/>
      <c r="AB142" s="186"/>
      <c r="AC142" s="186"/>
      <c r="AD142" s="186"/>
      <c r="AE142" s="32"/>
      <c r="AF142" s="32"/>
      <c r="AG142" s="32"/>
      <c r="AH142" s="848">
        <f>ROUND(Q50*0.1,0)</f>
        <v>75</v>
      </c>
      <c r="AI142" s="848"/>
      <c r="AJ142" s="186" t="s">
        <v>1397</v>
      </c>
      <c r="AK142" s="572"/>
      <c r="AL142" s="22"/>
      <c r="AM142" s="90">
        <f t="shared" si="0"/>
        <v>-75</v>
      </c>
      <c r="AN142" s="18"/>
    </row>
    <row r="143" spans="1:40" ht="17.25" customHeight="1" x14ac:dyDescent="0.15">
      <c r="A143" s="12">
        <v>54</v>
      </c>
      <c r="B143" s="12">
        <v>6321</v>
      </c>
      <c r="C143" s="49" t="s">
        <v>1769</v>
      </c>
      <c r="D143" s="1085"/>
      <c r="E143" s="1086"/>
      <c r="F143" s="920"/>
      <c r="G143" s="844"/>
      <c r="H143" s="844"/>
      <c r="I143" s="844"/>
      <c r="J143" s="844"/>
      <c r="K143" s="844"/>
      <c r="L143" s="845"/>
      <c r="M143" s="836"/>
      <c r="N143" s="837"/>
      <c r="O143" s="837"/>
      <c r="P143" s="837"/>
      <c r="Q143" s="837"/>
      <c r="R143" s="837"/>
      <c r="S143" s="837"/>
      <c r="T143" s="838"/>
      <c r="U143" s="185" t="s">
        <v>1998</v>
      </c>
      <c r="V143" s="186"/>
      <c r="W143" s="186"/>
      <c r="X143" s="186"/>
      <c r="Y143" s="32"/>
      <c r="Z143" s="202"/>
      <c r="AA143" s="202"/>
      <c r="AB143" s="186"/>
      <c r="AC143" s="186"/>
      <c r="AD143" s="186"/>
      <c r="AE143" s="32"/>
      <c r="AF143" s="32"/>
      <c r="AG143" s="32"/>
      <c r="AH143" s="848">
        <f>ROUND(Q54*0.1,0)</f>
        <v>83</v>
      </c>
      <c r="AI143" s="848"/>
      <c r="AJ143" s="186" t="s">
        <v>1397</v>
      </c>
      <c r="AK143" s="572"/>
      <c r="AL143" s="22"/>
      <c r="AM143" s="90">
        <f t="shared" si="0"/>
        <v>-83</v>
      </c>
      <c r="AN143" s="18"/>
    </row>
    <row r="144" spans="1:40" ht="17.25" customHeight="1" x14ac:dyDescent="0.15">
      <c r="A144" s="12">
        <v>54</v>
      </c>
      <c r="B144" s="12">
        <v>6322</v>
      </c>
      <c r="C144" s="49" t="s">
        <v>1770</v>
      </c>
      <c r="D144" s="1085"/>
      <c r="E144" s="1086"/>
      <c r="F144" s="920"/>
      <c r="G144" s="844"/>
      <c r="H144" s="844"/>
      <c r="I144" s="844"/>
      <c r="J144" s="844"/>
      <c r="K144" s="844"/>
      <c r="L144" s="845"/>
      <c r="M144" s="836"/>
      <c r="N144" s="837"/>
      <c r="O144" s="837"/>
      <c r="P144" s="837"/>
      <c r="Q144" s="837"/>
      <c r="R144" s="837"/>
      <c r="S144" s="837"/>
      <c r="T144" s="838"/>
      <c r="U144" s="185" t="s">
        <v>1999</v>
      </c>
      <c r="V144" s="186"/>
      <c r="W144" s="186"/>
      <c r="X144" s="186"/>
      <c r="Y144" s="32"/>
      <c r="Z144" s="202"/>
      <c r="AA144" s="202"/>
      <c r="AB144" s="186"/>
      <c r="AC144" s="186"/>
      <c r="AD144" s="186"/>
      <c r="AE144" s="32"/>
      <c r="AF144" s="32"/>
      <c r="AG144" s="32"/>
      <c r="AH144" s="848">
        <f>ROUND(Q58*0.1,0)</f>
        <v>90</v>
      </c>
      <c r="AI144" s="848"/>
      <c r="AJ144" s="186" t="s">
        <v>1397</v>
      </c>
      <c r="AK144" s="572"/>
      <c r="AL144" s="22"/>
      <c r="AM144" s="90">
        <f t="shared" si="0"/>
        <v>-90</v>
      </c>
      <c r="AN144" s="18"/>
    </row>
    <row r="145" spans="1:40" ht="17.25" customHeight="1" x14ac:dyDescent="0.15">
      <c r="A145" s="12">
        <v>54</v>
      </c>
      <c r="B145" s="12">
        <v>6323</v>
      </c>
      <c r="C145" s="49" t="s">
        <v>1771</v>
      </c>
      <c r="D145" s="1085"/>
      <c r="E145" s="1086"/>
      <c r="F145" s="916"/>
      <c r="G145" s="846"/>
      <c r="H145" s="846"/>
      <c r="I145" s="846"/>
      <c r="J145" s="846"/>
      <c r="K145" s="846"/>
      <c r="L145" s="847"/>
      <c r="M145" s="849"/>
      <c r="N145" s="839"/>
      <c r="O145" s="839"/>
      <c r="P145" s="839"/>
      <c r="Q145" s="839"/>
      <c r="R145" s="839"/>
      <c r="S145" s="839"/>
      <c r="T145" s="840"/>
      <c r="U145" s="185" t="s">
        <v>2000</v>
      </c>
      <c r="V145" s="186"/>
      <c r="W145" s="186"/>
      <c r="X145" s="186"/>
      <c r="Y145" s="32"/>
      <c r="Z145" s="202"/>
      <c r="AA145" s="202"/>
      <c r="AB145" s="186"/>
      <c r="AC145" s="186"/>
      <c r="AD145" s="186"/>
      <c r="AE145" s="32"/>
      <c r="AF145" s="32"/>
      <c r="AG145" s="32"/>
      <c r="AH145" s="848">
        <f>ROUND(Q62*0.1,0)</f>
        <v>97</v>
      </c>
      <c r="AI145" s="848"/>
      <c r="AJ145" s="186" t="s">
        <v>1397</v>
      </c>
      <c r="AK145" s="572"/>
      <c r="AL145" s="22"/>
      <c r="AM145" s="90">
        <f t="shared" si="0"/>
        <v>-97</v>
      </c>
      <c r="AN145" s="18"/>
    </row>
    <row r="146" spans="1:40" ht="17.25" customHeight="1" x14ac:dyDescent="0.15">
      <c r="A146" s="12">
        <v>54</v>
      </c>
      <c r="B146" s="12">
        <v>6324</v>
      </c>
      <c r="C146" s="49" t="s">
        <v>1409</v>
      </c>
      <c r="D146" s="1085"/>
      <c r="E146" s="1086"/>
      <c r="F146" s="833" t="s">
        <v>2171</v>
      </c>
      <c r="G146" s="834"/>
      <c r="H146" s="834"/>
      <c r="I146" s="834"/>
      <c r="J146" s="842"/>
      <c r="K146" s="842"/>
      <c r="L146" s="843"/>
      <c r="M146" s="833" t="s">
        <v>2172</v>
      </c>
      <c r="N146" s="842"/>
      <c r="O146" s="842"/>
      <c r="P146" s="842"/>
      <c r="Q146" s="842"/>
      <c r="R146" s="842"/>
      <c r="S146" s="842"/>
      <c r="T146" s="843"/>
      <c r="U146" s="183" t="s">
        <v>1993</v>
      </c>
      <c r="V146" s="184"/>
      <c r="W146" s="186"/>
      <c r="X146" s="186"/>
      <c r="Y146" s="32"/>
      <c r="Z146" s="202"/>
      <c r="AA146" s="202"/>
      <c r="AB146" s="186"/>
      <c r="AC146" s="186"/>
      <c r="AD146" s="186"/>
      <c r="AE146" s="32"/>
      <c r="AF146" s="32"/>
      <c r="AG146" s="32"/>
      <c r="AH146" s="848">
        <f>ROUND(Q66*0.1,0)</f>
        <v>70</v>
      </c>
      <c r="AI146" s="848"/>
      <c r="AJ146" s="186" t="s">
        <v>1397</v>
      </c>
      <c r="AK146" s="572"/>
      <c r="AL146" s="22"/>
      <c r="AM146" s="90">
        <f t="shared" si="0"/>
        <v>-70</v>
      </c>
      <c r="AN146" s="18"/>
    </row>
    <row r="147" spans="1:40" ht="17.25" customHeight="1" x14ac:dyDescent="0.15">
      <c r="A147" s="12">
        <v>54</v>
      </c>
      <c r="B147" s="12">
        <v>6325</v>
      </c>
      <c r="C147" s="49" t="s">
        <v>1410</v>
      </c>
      <c r="D147" s="1085"/>
      <c r="E147" s="1086"/>
      <c r="F147" s="836"/>
      <c r="G147" s="837"/>
      <c r="H147" s="837"/>
      <c r="I147" s="837"/>
      <c r="J147" s="844"/>
      <c r="K147" s="844"/>
      <c r="L147" s="845"/>
      <c r="M147" s="920"/>
      <c r="N147" s="844"/>
      <c r="O147" s="844"/>
      <c r="P147" s="844"/>
      <c r="Q147" s="844"/>
      <c r="R147" s="844"/>
      <c r="S147" s="844"/>
      <c r="T147" s="845"/>
      <c r="U147" s="185" t="s">
        <v>1997</v>
      </c>
      <c r="V147" s="186"/>
      <c r="W147" s="186"/>
      <c r="X147" s="186"/>
      <c r="Y147" s="32"/>
      <c r="Z147" s="202"/>
      <c r="AA147" s="202"/>
      <c r="AB147" s="186"/>
      <c r="AC147" s="186"/>
      <c r="AD147" s="186"/>
      <c r="AE147" s="32"/>
      <c r="AF147" s="32"/>
      <c r="AG147" s="32"/>
      <c r="AH147" s="848">
        <f>ROUND(Q68*0.1,0)</f>
        <v>77</v>
      </c>
      <c r="AI147" s="848"/>
      <c r="AJ147" s="186" t="s">
        <v>1397</v>
      </c>
      <c r="AK147" s="572"/>
      <c r="AL147" s="22"/>
      <c r="AM147" s="90">
        <f t="shared" si="0"/>
        <v>-77</v>
      </c>
      <c r="AN147" s="18"/>
    </row>
    <row r="148" spans="1:40" ht="17.25" customHeight="1" x14ac:dyDescent="0.15">
      <c r="A148" s="12">
        <v>54</v>
      </c>
      <c r="B148" s="12">
        <v>6326</v>
      </c>
      <c r="C148" s="49" t="s">
        <v>1411</v>
      </c>
      <c r="D148" s="1085"/>
      <c r="E148" s="1086"/>
      <c r="F148" s="836"/>
      <c r="G148" s="837"/>
      <c r="H148" s="837"/>
      <c r="I148" s="837"/>
      <c r="J148" s="844"/>
      <c r="K148" s="844"/>
      <c r="L148" s="845"/>
      <c r="M148" s="920"/>
      <c r="N148" s="844"/>
      <c r="O148" s="844"/>
      <c r="P148" s="844"/>
      <c r="Q148" s="844"/>
      <c r="R148" s="844"/>
      <c r="S148" s="844"/>
      <c r="T148" s="845"/>
      <c r="U148" s="185" t="s">
        <v>1998</v>
      </c>
      <c r="V148" s="186"/>
      <c r="W148" s="186"/>
      <c r="X148" s="186"/>
      <c r="Y148" s="32"/>
      <c r="Z148" s="202"/>
      <c r="AA148" s="202"/>
      <c r="AB148" s="186"/>
      <c r="AC148" s="186"/>
      <c r="AD148" s="186"/>
      <c r="AE148" s="32"/>
      <c r="AF148" s="32"/>
      <c r="AG148" s="32"/>
      <c r="AH148" s="848">
        <f>ROUND(Q70*0.1,0)</f>
        <v>84</v>
      </c>
      <c r="AI148" s="848"/>
      <c r="AJ148" s="186" t="s">
        <v>1397</v>
      </c>
      <c r="AK148" s="572"/>
      <c r="AL148" s="22"/>
      <c r="AM148" s="90">
        <f t="shared" si="0"/>
        <v>-84</v>
      </c>
      <c r="AN148" s="18"/>
    </row>
    <row r="149" spans="1:40" ht="17.25" customHeight="1" x14ac:dyDescent="0.15">
      <c r="A149" s="12">
        <v>54</v>
      </c>
      <c r="B149" s="12">
        <v>6327</v>
      </c>
      <c r="C149" s="49" t="s">
        <v>1412</v>
      </c>
      <c r="D149" s="1085"/>
      <c r="E149" s="1086"/>
      <c r="F149" s="836"/>
      <c r="G149" s="837"/>
      <c r="H149" s="837"/>
      <c r="I149" s="837"/>
      <c r="J149" s="844"/>
      <c r="K149" s="844"/>
      <c r="L149" s="845"/>
      <c r="M149" s="920"/>
      <c r="N149" s="844"/>
      <c r="O149" s="844"/>
      <c r="P149" s="844"/>
      <c r="Q149" s="844"/>
      <c r="R149" s="844"/>
      <c r="S149" s="844"/>
      <c r="T149" s="845"/>
      <c r="U149" s="185" t="s">
        <v>1999</v>
      </c>
      <c r="V149" s="186"/>
      <c r="W149" s="186"/>
      <c r="X149" s="186"/>
      <c r="Y149" s="32"/>
      <c r="Z149" s="202"/>
      <c r="AA149" s="202"/>
      <c r="AB149" s="186"/>
      <c r="AC149" s="186"/>
      <c r="AD149" s="186"/>
      <c r="AE149" s="32"/>
      <c r="AF149" s="32"/>
      <c r="AG149" s="32"/>
      <c r="AH149" s="848">
        <f>ROUND(Q72*0.1,0)</f>
        <v>91</v>
      </c>
      <c r="AI149" s="848"/>
      <c r="AJ149" s="186" t="s">
        <v>1397</v>
      </c>
      <c r="AK149" s="572"/>
      <c r="AL149" s="22"/>
      <c r="AM149" s="90">
        <f t="shared" si="0"/>
        <v>-91</v>
      </c>
      <c r="AN149" s="18"/>
    </row>
    <row r="150" spans="1:40" ht="17.25" customHeight="1" x14ac:dyDescent="0.15">
      <c r="A150" s="12">
        <v>54</v>
      </c>
      <c r="B150" s="12">
        <v>6328</v>
      </c>
      <c r="C150" s="49" t="s">
        <v>1413</v>
      </c>
      <c r="D150" s="1085"/>
      <c r="E150" s="1086"/>
      <c r="F150" s="836"/>
      <c r="G150" s="837"/>
      <c r="H150" s="837"/>
      <c r="I150" s="837"/>
      <c r="J150" s="844"/>
      <c r="K150" s="844"/>
      <c r="L150" s="845"/>
      <c r="M150" s="916"/>
      <c r="N150" s="846"/>
      <c r="O150" s="846"/>
      <c r="P150" s="846"/>
      <c r="Q150" s="846"/>
      <c r="R150" s="846"/>
      <c r="S150" s="846"/>
      <c r="T150" s="847"/>
      <c r="U150" s="185" t="s">
        <v>2000</v>
      </c>
      <c r="V150" s="186"/>
      <c r="W150" s="186"/>
      <c r="X150" s="186"/>
      <c r="Y150" s="32"/>
      <c r="Z150" s="202"/>
      <c r="AA150" s="202"/>
      <c r="AB150" s="186"/>
      <c r="AC150" s="186"/>
      <c r="AD150" s="186"/>
      <c r="AE150" s="32"/>
      <c r="AF150" s="32"/>
      <c r="AG150" s="32"/>
      <c r="AH150" s="848">
        <f>ROUND(Q74*0.1,0)</f>
        <v>97</v>
      </c>
      <c r="AI150" s="848"/>
      <c r="AJ150" s="186" t="s">
        <v>1397</v>
      </c>
      <c r="AK150" s="572"/>
      <c r="AL150" s="22"/>
      <c r="AM150" s="90">
        <f t="shared" si="0"/>
        <v>-97</v>
      </c>
      <c r="AN150" s="18"/>
    </row>
    <row r="151" spans="1:40" ht="17.25" customHeight="1" x14ac:dyDescent="0.15">
      <c r="A151" s="12">
        <v>54</v>
      </c>
      <c r="B151" s="12">
        <v>6329</v>
      </c>
      <c r="C151" s="49" t="s">
        <v>1414</v>
      </c>
      <c r="D151" s="1085"/>
      <c r="E151" s="1086"/>
      <c r="F151" s="836"/>
      <c r="G151" s="837"/>
      <c r="H151" s="837"/>
      <c r="I151" s="837"/>
      <c r="J151" s="844"/>
      <c r="K151" s="844"/>
      <c r="L151" s="845"/>
      <c r="M151" s="833" t="s">
        <v>2173</v>
      </c>
      <c r="N151" s="842"/>
      <c r="O151" s="842"/>
      <c r="P151" s="842"/>
      <c r="Q151" s="842"/>
      <c r="R151" s="842"/>
      <c r="S151" s="842"/>
      <c r="T151" s="843"/>
      <c r="U151" s="185" t="s">
        <v>1993</v>
      </c>
      <c r="V151" s="186"/>
      <c r="W151" s="186"/>
      <c r="X151" s="186"/>
      <c r="Y151" s="32"/>
      <c r="Z151" s="202"/>
      <c r="AA151" s="202"/>
      <c r="AB151" s="186"/>
      <c r="AC151" s="186"/>
      <c r="AD151" s="186"/>
      <c r="AE151" s="32"/>
      <c r="AF151" s="32"/>
      <c r="AG151" s="32"/>
      <c r="AH151" s="848">
        <f>ROUND(Q76*0.1,0)</f>
        <v>70</v>
      </c>
      <c r="AI151" s="848"/>
      <c r="AJ151" s="186" t="s">
        <v>1397</v>
      </c>
      <c r="AK151" s="572"/>
      <c r="AL151" s="22"/>
      <c r="AM151" s="90">
        <f t="shared" si="0"/>
        <v>-70</v>
      </c>
      <c r="AN151" s="18"/>
    </row>
    <row r="152" spans="1:40" ht="17.25" customHeight="1" x14ac:dyDescent="0.15">
      <c r="A152" s="12">
        <v>54</v>
      </c>
      <c r="B152" s="12">
        <v>6330</v>
      </c>
      <c r="C152" s="49" t="s">
        <v>1415</v>
      </c>
      <c r="D152" s="1085"/>
      <c r="E152" s="1086"/>
      <c r="F152" s="836"/>
      <c r="G152" s="837"/>
      <c r="H152" s="837"/>
      <c r="I152" s="837"/>
      <c r="J152" s="844"/>
      <c r="K152" s="844"/>
      <c r="L152" s="845"/>
      <c r="M152" s="920"/>
      <c r="N152" s="844"/>
      <c r="O152" s="844"/>
      <c r="P152" s="844"/>
      <c r="Q152" s="844"/>
      <c r="R152" s="844"/>
      <c r="S152" s="844"/>
      <c r="T152" s="845"/>
      <c r="U152" s="185" t="s">
        <v>1997</v>
      </c>
      <c r="V152" s="186"/>
      <c r="W152" s="186"/>
      <c r="X152" s="186"/>
      <c r="Y152" s="32"/>
      <c r="Z152" s="202"/>
      <c r="AA152" s="202"/>
      <c r="AB152" s="186"/>
      <c r="AC152" s="186"/>
      <c r="AD152" s="186"/>
      <c r="AE152" s="32"/>
      <c r="AF152" s="32"/>
      <c r="AG152" s="32"/>
      <c r="AH152" s="848">
        <f>ROUND(Q78*0.1,0)</f>
        <v>77</v>
      </c>
      <c r="AI152" s="848"/>
      <c r="AJ152" s="186" t="s">
        <v>1397</v>
      </c>
      <c r="AK152" s="572"/>
      <c r="AL152" s="22"/>
      <c r="AM152" s="90">
        <f t="shared" si="0"/>
        <v>-77</v>
      </c>
      <c r="AN152" s="18"/>
    </row>
    <row r="153" spans="1:40" ht="17.25" customHeight="1" x14ac:dyDescent="0.15">
      <c r="A153" s="12">
        <v>54</v>
      </c>
      <c r="B153" s="12">
        <v>6331</v>
      </c>
      <c r="C153" s="49" t="s">
        <v>1416</v>
      </c>
      <c r="D153" s="1085"/>
      <c r="E153" s="1086"/>
      <c r="F153" s="836"/>
      <c r="G153" s="837"/>
      <c r="H153" s="837"/>
      <c r="I153" s="837"/>
      <c r="J153" s="844"/>
      <c r="K153" s="844"/>
      <c r="L153" s="845"/>
      <c r="M153" s="920"/>
      <c r="N153" s="844"/>
      <c r="O153" s="844"/>
      <c r="P153" s="844"/>
      <c r="Q153" s="844"/>
      <c r="R153" s="844"/>
      <c r="S153" s="844"/>
      <c r="T153" s="845"/>
      <c r="U153" s="185" t="s">
        <v>1998</v>
      </c>
      <c r="V153" s="186"/>
      <c r="W153" s="186"/>
      <c r="X153" s="186"/>
      <c r="Y153" s="32"/>
      <c r="Z153" s="202"/>
      <c r="AA153" s="202"/>
      <c r="AB153" s="186"/>
      <c r="AC153" s="186"/>
      <c r="AD153" s="186"/>
      <c r="AE153" s="32"/>
      <c r="AF153" s="32"/>
      <c r="AG153" s="32"/>
      <c r="AH153" s="848">
        <f>ROUND(Q80*0.1,0)</f>
        <v>84</v>
      </c>
      <c r="AI153" s="848"/>
      <c r="AJ153" s="186" t="s">
        <v>1397</v>
      </c>
      <c r="AK153" s="572"/>
      <c r="AL153" s="22"/>
      <c r="AM153" s="90">
        <f t="shared" si="0"/>
        <v>-84</v>
      </c>
      <c r="AN153" s="18"/>
    </row>
    <row r="154" spans="1:40" ht="17.25" customHeight="1" x14ac:dyDescent="0.15">
      <c r="A154" s="12">
        <v>54</v>
      </c>
      <c r="B154" s="12">
        <v>6332</v>
      </c>
      <c r="C154" s="49" t="s">
        <v>1417</v>
      </c>
      <c r="D154" s="1085"/>
      <c r="E154" s="1086"/>
      <c r="F154" s="836"/>
      <c r="G154" s="837"/>
      <c r="H154" s="837"/>
      <c r="I154" s="837"/>
      <c r="J154" s="844"/>
      <c r="K154" s="844"/>
      <c r="L154" s="845"/>
      <c r="M154" s="920"/>
      <c r="N154" s="844"/>
      <c r="O154" s="844"/>
      <c r="P154" s="844"/>
      <c r="Q154" s="844"/>
      <c r="R154" s="844"/>
      <c r="S154" s="844"/>
      <c r="T154" s="845"/>
      <c r="U154" s="185" t="s">
        <v>1999</v>
      </c>
      <c r="V154" s="186"/>
      <c r="W154" s="186"/>
      <c r="X154" s="186"/>
      <c r="Y154" s="32"/>
      <c r="Z154" s="202"/>
      <c r="AA154" s="202"/>
      <c r="AB154" s="186"/>
      <c r="AC154" s="186"/>
      <c r="AD154" s="186"/>
      <c r="AE154" s="32"/>
      <c r="AF154" s="32"/>
      <c r="AG154" s="32"/>
      <c r="AH154" s="848">
        <f>ROUND(Q82*0.1,0)</f>
        <v>91</v>
      </c>
      <c r="AI154" s="848"/>
      <c r="AJ154" s="186" t="s">
        <v>1397</v>
      </c>
      <c r="AK154" s="572"/>
      <c r="AL154" s="22"/>
      <c r="AM154" s="90">
        <f t="shared" si="0"/>
        <v>-91</v>
      </c>
      <c r="AN154" s="18"/>
    </row>
    <row r="155" spans="1:40" ht="17.25" customHeight="1" x14ac:dyDescent="0.15">
      <c r="A155" s="12">
        <v>54</v>
      </c>
      <c r="B155" s="12">
        <v>6333</v>
      </c>
      <c r="C155" s="49" t="s">
        <v>1418</v>
      </c>
      <c r="D155" s="1085"/>
      <c r="E155" s="1086"/>
      <c r="F155" s="849"/>
      <c r="G155" s="839"/>
      <c r="H155" s="839"/>
      <c r="I155" s="839"/>
      <c r="J155" s="846"/>
      <c r="K155" s="846"/>
      <c r="L155" s="847"/>
      <c r="M155" s="916"/>
      <c r="N155" s="846"/>
      <c r="O155" s="846"/>
      <c r="P155" s="846"/>
      <c r="Q155" s="846"/>
      <c r="R155" s="846"/>
      <c r="S155" s="846"/>
      <c r="T155" s="847"/>
      <c r="U155" s="185" t="s">
        <v>2000</v>
      </c>
      <c r="V155" s="186"/>
      <c r="W155" s="186"/>
      <c r="X155" s="186"/>
      <c r="Y155" s="32"/>
      <c r="Z155" s="202"/>
      <c r="AA155" s="202"/>
      <c r="AB155" s="186"/>
      <c r="AC155" s="186"/>
      <c r="AD155" s="186"/>
      <c r="AE155" s="32"/>
      <c r="AF155" s="32"/>
      <c r="AG155" s="32"/>
      <c r="AH155" s="848">
        <f>ROUND(Q84*0.1,0)</f>
        <v>97</v>
      </c>
      <c r="AI155" s="848"/>
      <c r="AJ155" s="186" t="s">
        <v>1397</v>
      </c>
      <c r="AK155" s="572"/>
      <c r="AL155" s="22"/>
      <c r="AM155" s="90">
        <f t="shared" si="0"/>
        <v>-97</v>
      </c>
      <c r="AN155" s="18"/>
    </row>
    <row r="156" spans="1:40" ht="17.25" customHeight="1" x14ac:dyDescent="0.15">
      <c r="A156" s="12">
        <v>54</v>
      </c>
      <c r="B156" s="12">
        <v>6334</v>
      </c>
      <c r="C156" s="49" t="s">
        <v>1867</v>
      </c>
      <c r="D156" s="1085"/>
      <c r="E156" s="1086"/>
      <c r="F156" s="833" t="s">
        <v>2148</v>
      </c>
      <c r="G156" s="834"/>
      <c r="H156" s="834"/>
      <c r="I156" s="834"/>
      <c r="J156" s="842"/>
      <c r="K156" s="842"/>
      <c r="L156" s="843"/>
      <c r="M156" s="833" t="s">
        <v>2174</v>
      </c>
      <c r="N156" s="842"/>
      <c r="O156" s="842"/>
      <c r="P156" s="842"/>
      <c r="Q156" s="842"/>
      <c r="R156" s="842"/>
      <c r="S156" s="842"/>
      <c r="T156" s="843"/>
      <c r="U156" s="185" t="s">
        <v>1993</v>
      </c>
      <c r="V156" s="186"/>
      <c r="W156" s="186"/>
      <c r="X156" s="186"/>
      <c r="Y156" s="32"/>
      <c r="Z156" s="202"/>
      <c r="AA156" s="202"/>
      <c r="AB156" s="186"/>
      <c r="AC156" s="186"/>
      <c r="AD156" s="186"/>
      <c r="AE156" s="32"/>
      <c r="AF156" s="32"/>
      <c r="AG156" s="32"/>
      <c r="AH156" s="848">
        <f>ROUND(Q86*0.1,0)</f>
        <v>77</v>
      </c>
      <c r="AI156" s="848"/>
      <c r="AJ156" s="186" t="s">
        <v>1397</v>
      </c>
      <c r="AK156" s="572"/>
      <c r="AL156" s="22"/>
      <c r="AM156" s="90">
        <f t="shared" si="0"/>
        <v>-77</v>
      </c>
      <c r="AN156" s="18"/>
    </row>
    <row r="157" spans="1:40" ht="17.25" customHeight="1" x14ac:dyDescent="0.15">
      <c r="A157" s="12">
        <v>54</v>
      </c>
      <c r="B157" s="12">
        <v>6335</v>
      </c>
      <c r="C157" s="49" t="s">
        <v>1868</v>
      </c>
      <c r="D157" s="1085"/>
      <c r="E157" s="1086"/>
      <c r="F157" s="836"/>
      <c r="G157" s="837"/>
      <c r="H157" s="837"/>
      <c r="I157" s="837"/>
      <c r="J157" s="844"/>
      <c r="K157" s="844"/>
      <c r="L157" s="845"/>
      <c r="M157" s="920"/>
      <c r="N157" s="844"/>
      <c r="O157" s="844"/>
      <c r="P157" s="844"/>
      <c r="Q157" s="844"/>
      <c r="R157" s="844"/>
      <c r="S157" s="844"/>
      <c r="T157" s="845"/>
      <c r="U157" s="185" t="s">
        <v>1997</v>
      </c>
      <c r="V157" s="186"/>
      <c r="W157" s="186"/>
      <c r="X157" s="186"/>
      <c r="Y157" s="32"/>
      <c r="Z157" s="202"/>
      <c r="AA157" s="202"/>
      <c r="AB157" s="186"/>
      <c r="AC157" s="186"/>
      <c r="AD157" s="186"/>
      <c r="AE157" s="32"/>
      <c r="AF157" s="32"/>
      <c r="AG157" s="32"/>
      <c r="AH157" s="848">
        <f>ROUND(Q90*0.1,0)</f>
        <v>84</v>
      </c>
      <c r="AI157" s="848"/>
      <c r="AJ157" s="186" t="s">
        <v>1397</v>
      </c>
      <c r="AK157" s="572"/>
      <c r="AL157" s="22"/>
      <c r="AM157" s="90">
        <f t="shared" si="0"/>
        <v>-84</v>
      </c>
      <c r="AN157" s="18"/>
    </row>
    <row r="158" spans="1:40" ht="17.25" customHeight="1" x14ac:dyDescent="0.15">
      <c r="A158" s="12">
        <v>54</v>
      </c>
      <c r="B158" s="12">
        <v>6336</v>
      </c>
      <c r="C158" s="49" t="s">
        <v>1869</v>
      </c>
      <c r="D158" s="1085"/>
      <c r="E158" s="1086"/>
      <c r="F158" s="836"/>
      <c r="G158" s="837"/>
      <c r="H158" s="837"/>
      <c r="I158" s="837"/>
      <c r="J158" s="844"/>
      <c r="K158" s="844"/>
      <c r="L158" s="845"/>
      <c r="M158" s="920"/>
      <c r="N158" s="844"/>
      <c r="O158" s="844"/>
      <c r="P158" s="844"/>
      <c r="Q158" s="844"/>
      <c r="R158" s="844"/>
      <c r="S158" s="844"/>
      <c r="T158" s="845"/>
      <c r="U158" s="185" t="s">
        <v>1998</v>
      </c>
      <c r="V158" s="186"/>
      <c r="W158" s="186"/>
      <c r="X158" s="186"/>
      <c r="Y158" s="32"/>
      <c r="Z158" s="202"/>
      <c r="AA158" s="202"/>
      <c r="AB158" s="186"/>
      <c r="AC158" s="186"/>
      <c r="AD158" s="186"/>
      <c r="AE158" s="32"/>
      <c r="AF158" s="32"/>
      <c r="AG158" s="32"/>
      <c r="AH158" s="848">
        <f>ROUND(Q94*0.1,0)</f>
        <v>91</v>
      </c>
      <c r="AI158" s="848"/>
      <c r="AJ158" s="186" t="s">
        <v>1397</v>
      </c>
      <c r="AK158" s="572"/>
      <c r="AL158" s="22"/>
      <c r="AM158" s="90">
        <f t="shared" si="0"/>
        <v>-91</v>
      </c>
      <c r="AN158" s="18"/>
    </row>
    <row r="159" spans="1:40" ht="17.25" customHeight="1" x14ac:dyDescent="0.15">
      <c r="A159" s="12">
        <v>54</v>
      </c>
      <c r="B159" s="12">
        <v>6337</v>
      </c>
      <c r="C159" s="49" t="s">
        <v>1870</v>
      </c>
      <c r="D159" s="1085"/>
      <c r="E159" s="1086"/>
      <c r="F159" s="836"/>
      <c r="G159" s="837"/>
      <c r="H159" s="837"/>
      <c r="I159" s="837"/>
      <c r="J159" s="844"/>
      <c r="K159" s="844"/>
      <c r="L159" s="845"/>
      <c r="M159" s="920"/>
      <c r="N159" s="844"/>
      <c r="O159" s="844"/>
      <c r="P159" s="844"/>
      <c r="Q159" s="844"/>
      <c r="R159" s="844"/>
      <c r="S159" s="844"/>
      <c r="T159" s="845"/>
      <c r="U159" s="185" t="s">
        <v>1999</v>
      </c>
      <c r="V159" s="186"/>
      <c r="W159" s="186"/>
      <c r="X159" s="186"/>
      <c r="Y159" s="32"/>
      <c r="Z159" s="202"/>
      <c r="AA159" s="202"/>
      <c r="AB159" s="186"/>
      <c r="AC159" s="186"/>
      <c r="AD159" s="186"/>
      <c r="AE159" s="32"/>
      <c r="AF159" s="32"/>
      <c r="AG159" s="32"/>
      <c r="AH159" s="848">
        <f>ROUND(Q98*0.1,0)</f>
        <v>98</v>
      </c>
      <c r="AI159" s="848"/>
      <c r="AJ159" s="186" t="s">
        <v>1397</v>
      </c>
      <c r="AK159" s="572"/>
      <c r="AL159" s="22"/>
      <c r="AM159" s="90">
        <f t="shared" si="0"/>
        <v>-98</v>
      </c>
      <c r="AN159" s="18"/>
    </row>
    <row r="160" spans="1:40" ht="17.25" customHeight="1" x14ac:dyDescent="0.15">
      <c r="A160" s="12">
        <v>54</v>
      </c>
      <c r="B160" s="12">
        <v>6338</v>
      </c>
      <c r="C160" s="49" t="s">
        <v>1871</v>
      </c>
      <c r="D160" s="1085"/>
      <c r="E160" s="1086"/>
      <c r="F160" s="836"/>
      <c r="G160" s="837"/>
      <c r="H160" s="837"/>
      <c r="I160" s="837"/>
      <c r="J160" s="844"/>
      <c r="K160" s="844"/>
      <c r="L160" s="845"/>
      <c r="M160" s="916"/>
      <c r="N160" s="846"/>
      <c r="O160" s="846"/>
      <c r="P160" s="846"/>
      <c r="Q160" s="846"/>
      <c r="R160" s="846"/>
      <c r="S160" s="846"/>
      <c r="T160" s="847"/>
      <c r="U160" s="185" t="s">
        <v>2000</v>
      </c>
      <c r="V160" s="186"/>
      <c r="W160" s="186"/>
      <c r="X160" s="186"/>
      <c r="Y160" s="32"/>
      <c r="Z160" s="202"/>
      <c r="AA160" s="202"/>
      <c r="AB160" s="186"/>
      <c r="AC160" s="186"/>
      <c r="AD160" s="186"/>
      <c r="AE160" s="32"/>
      <c r="AF160" s="32"/>
      <c r="AG160" s="32"/>
      <c r="AH160" s="848">
        <f>ROUND(Q102*0.1,0)</f>
        <v>105</v>
      </c>
      <c r="AI160" s="848"/>
      <c r="AJ160" s="186" t="s">
        <v>1397</v>
      </c>
      <c r="AK160" s="572"/>
      <c r="AL160" s="22"/>
      <c r="AM160" s="90">
        <f t="shared" si="0"/>
        <v>-105</v>
      </c>
      <c r="AN160" s="18"/>
    </row>
    <row r="161" spans="1:40" ht="17.25" customHeight="1" x14ac:dyDescent="0.15">
      <c r="A161" s="12">
        <v>54</v>
      </c>
      <c r="B161" s="12">
        <v>6339</v>
      </c>
      <c r="C161" s="49" t="s">
        <v>1872</v>
      </c>
      <c r="D161" s="1085"/>
      <c r="E161" s="1086"/>
      <c r="F161" s="836"/>
      <c r="G161" s="837"/>
      <c r="H161" s="837"/>
      <c r="I161" s="837"/>
      <c r="J161" s="844"/>
      <c r="K161" s="844"/>
      <c r="L161" s="845"/>
      <c r="M161" s="833" t="s">
        <v>2175</v>
      </c>
      <c r="N161" s="842"/>
      <c r="O161" s="842"/>
      <c r="P161" s="842"/>
      <c r="Q161" s="842"/>
      <c r="R161" s="842"/>
      <c r="S161" s="842"/>
      <c r="T161" s="843"/>
      <c r="U161" s="185" t="s">
        <v>1993</v>
      </c>
      <c r="V161" s="186"/>
      <c r="W161" s="186"/>
      <c r="X161" s="186"/>
      <c r="Y161" s="32"/>
      <c r="Z161" s="202"/>
      <c r="AA161" s="202"/>
      <c r="AB161" s="186"/>
      <c r="AC161" s="186"/>
      <c r="AD161" s="186"/>
      <c r="AE161" s="32"/>
      <c r="AF161" s="32"/>
      <c r="AG161" s="32"/>
      <c r="AH161" s="848">
        <f>ROUND(Q106*0.1,0)</f>
        <v>77</v>
      </c>
      <c r="AI161" s="848"/>
      <c r="AJ161" s="186" t="s">
        <v>1397</v>
      </c>
      <c r="AK161" s="572"/>
      <c r="AL161" s="22"/>
      <c r="AM161" s="90">
        <f t="shared" si="0"/>
        <v>-77</v>
      </c>
      <c r="AN161" s="18"/>
    </row>
    <row r="162" spans="1:40" ht="17.25" customHeight="1" x14ac:dyDescent="0.15">
      <c r="A162" s="12">
        <v>54</v>
      </c>
      <c r="B162" s="12">
        <v>6340</v>
      </c>
      <c r="C162" s="49" t="s">
        <v>1873</v>
      </c>
      <c r="D162" s="1085"/>
      <c r="E162" s="1086"/>
      <c r="F162" s="836"/>
      <c r="G162" s="837"/>
      <c r="H162" s="837"/>
      <c r="I162" s="837"/>
      <c r="J162" s="844"/>
      <c r="K162" s="844"/>
      <c r="L162" s="845"/>
      <c r="M162" s="920"/>
      <c r="N162" s="844"/>
      <c r="O162" s="844"/>
      <c r="P162" s="844"/>
      <c r="Q162" s="844"/>
      <c r="R162" s="844"/>
      <c r="S162" s="844"/>
      <c r="T162" s="845"/>
      <c r="U162" s="185" t="s">
        <v>1997</v>
      </c>
      <c r="V162" s="186"/>
      <c r="W162" s="186"/>
      <c r="X162" s="186"/>
      <c r="Y162" s="32"/>
      <c r="Z162" s="202"/>
      <c r="AA162" s="202"/>
      <c r="AB162" s="186"/>
      <c r="AC162" s="186"/>
      <c r="AD162" s="186"/>
      <c r="AE162" s="32"/>
      <c r="AF162" s="32"/>
      <c r="AG162" s="32"/>
      <c r="AH162" s="848">
        <f>ROUND(Q110*0.1,0)</f>
        <v>84</v>
      </c>
      <c r="AI162" s="848"/>
      <c r="AJ162" s="186" t="s">
        <v>1397</v>
      </c>
      <c r="AK162" s="572"/>
      <c r="AL162" s="22"/>
      <c r="AM162" s="90">
        <f t="shared" si="0"/>
        <v>-84</v>
      </c>
      <c r="AN162" s="18"/>
    </row>
    <row r="163" spans="1:40" ht="17.25" customHeight="1" x14ac:dyDescent="0.15">
      <c r="A163" s="12">
        <v>54</v>
      </c>
      <c r="B163" s="12">
        <v>6341</v>
      </c>
      <c r="C163" s="49" t="s">
        <v>1874</v>
      </c>
      <c r="D163" s="1085"/>
      <c r="E163" s="1086"/>
      <c r="F163" s="836"/>
      <c r="G163" s="837"/>
      <c r="H163" s="837"/>
      <c r="I163" s="837"/>
      <c r="J163" s="844"/>
      <c r="K163" s="844"/>
      <c r="L163" s="845"/>
      <c r="M163" s="920"/>
      <c r="N163" s="844"/>
      <c r="O163" s="844"/>
      <c r="P163" s="844"/>
      <c r="Q163" s="844"/>
      <c r="R163" s="844"/>
      <c r="S163" s="844"/>
      <c r="T163" s="845"/>
      <c r="U163" s="185" t="s">
        <v>1998</v>
      </c>
      <c r="V163" s="186"/>
      <c r="W163" s="186"/>
      <c r="X163" s="186"/>
      <c r="Y163" s="32"/>
      <c r="Z163" s="202"/>
      <c r="AA163" s="202"/>
      <c r="AB163" s="186"/>
      <c r="AC163" s="186"/>
      <c r="AD163" s="186"/>
      <c r="AE163" s="32"/>
      <c r="AF163" s="32"/>
      <c r="AG163" s="32"/>
      <c r="AH163" s="848">
        <f>ROUND(Q114*0.1,0)</f>
        <v>91</v>
      </c>
      <c r="AI163" s="848"/>
      <c r="AJ163" s="186" t="s">
        <v>1397</v>
      </c>
      <c r="AK163" s="572"/>
      <c r="AL163" s="22"/>
      <c r="AM163" s="90">
        <f t="shared" si="0"/>
        <v>-91</v>
      </c>
      <c r="AN163" s="18"/>
    </row>
    <row r="164" spans="1:40" ht="17.25" customHeight="1" x14ac:dyDescent="0.15">
      <c r="A164" s="12">
        <v>54</v>
      </c>
      <c r="B164" s="12">
        <v>6342</v>
      </c>
      <c r="C164" s="49" t="s">
        <v>1875</v>
      </c>
      <c r="D164" s="1085"/>
      <c r="E164" s="1086"/>
      <c r="F164" s="836"/>
      <c r="G164" s="837"/>
      <c r="H164" s="837"/>
      <c r="I164" s="837"/>
      <c r="J164" s="844"/>
      <c r="K164" s="844"/>
      <c r="L164" s="845"/>
      <c r="M164" s="920"/>
      <c r="N164" s="844"/>
      <c r="O164" s="844"/>
      <c r="P164" s="844"/>
      <c r="Q164" s="844"/>
      <c r="R164" s="844"/>
      <c r="S164" s="844"/>
      <c r="T164" s="845"/>
      <c r="U164" s="185" t="s">
        <v>1999</v>
      </c>
      <c r="V164" s="186"/>
      <c r="W164" s="186"/>
      <c r="X164" s="186"/>
      <c r="Y164" s="32"/>
      <c r="Z164" s="202"/>
      <c r="AA164" s="202"/>
      <c r="AB164" s="186"/>
      <c r="AC164" s="186"/>
      <c r="AD164" s="186"/>
      <c r="AE164" s="32"/>
      <c r="AF164" s="32"/>
      <c r="AG164" s="32"/>
      <c r="AH164" s="848">
        <f>ROUND(Q118*0.1,0)</f>
        <v>98</v>
      </c>
      <c r="AI164" s="848"/>
      <c r="AJ164" s="186" t="s">
        <v>1397</v>
      </c>
      <c r="AK164" s="572"/>
      <c r="AL164" s="22"/>
      <c r="AM164" s="90">
        <f t="shared" si="0"/>
        <v>-98</v>
      </c>
      <c r="AN164" s="18"/>
    </row>
    <row r="165" spans="1:40" ht="17.25" customHeight="1" x14ac:dyDescent="0.15">
      <c r="A165" s="12">
        <v>54</v>
      </c>
      <c r="B165" s="12">
        <v>6343</v>
      </c>
      <c r="C165" s="49" t="s">
        <v>1876</v>
      </c>
      <c r="D165" s="1087"/>
      <c r="E165" s="1088"/>
      <c r="F165" s="849"/>
      <c r="G165" s="839"/>
      <c r="H165" s="839"/>
      <c r="I165" s="839"/>
      <c r="J165" s="846"/>
      <c r="K165" s="846"/>
      <c r="L165" s="847"/>
      <c r="M165" s="916"/>
      <c r="N165" s="846"/>
      <c r="O165" s="846"/>
      <c r="P165" s="846"/>
      <c r="Q165" s="846"/>
      <c r="R165" s="846"/>
      <c r="S165" s="846"/>
      <c r="T165" s="847"/>
      <c r="U165" s="185" t="s">
        <v>2000</v>
      </c>
      <c r="V165" s="186"/>
      <c r="W165" s="186"/>
      <c r="X165" s="186"/>
      <c r="Y165" s="32"/>
      <c r="Z165" s="202"/>
      <c r="AA165" s="202"/>
      <c r="AB165" s="186"/>
      <c r="AC165" s="186"/>
      <c r="AD165" s="186"/>
      <c r="AE165" s="32"/>
      <c r="AF165" s="32"/>
      <c r="AG165" s="32"/>
      <c r="AH165" s="848">
        <f>ROUND(Q122*0.1,0)</f>
        <v>105</v>
      </c>
      <c r="AI165" s="848"/>
      <c r="AJ165" s="186" t="s">
        <v>1397</v>
      </c>
      <c r="AK165" s="572"/>
      <c r="AL165" s="22"/>
      <c r="AM165" s="90">
        <f t="shared" si="0"/>
        <v>-105</v>
      </c>
      <c r="AN165" s="29"/>
    </row>
    <row r="166" spans="1:40" ht="17.25" customHeight="1" x14ac:dyDescent="0.15">
      <c r="A166" s="12">
        <v>54</v>
      </c>
      <c r="B166" s="12">
        <v>6344</v>
      </c>
      <c r="C166" s="49" t="s">
        <v>1564</v>
      </c>
      <c r="D166" s="341"/>
      <c r="E166" s="186" t="s">
        <v>2176</v>
      </c>
      <c r="F166" s="593"/>
      <c r="G166" s="593"/>
      <c r="H166" s="593"/>
      <c r="I166" s="593"/>
      <c r="J166" s="227"/>
      <c r="K166" s="227"/>
      <c r="L166" s="227"/>
      <c r="M166" s="227"/>
      <c r="N166" s="227"/>
      <c r="O166" s="227"/>
      <c r="P166" s="227"/>
      <c r="Q166" s="227"/>
      <c r="R166" s="227"/>
      <c r="S166" s="227"/>
      <c r="T166" s="227"/>
      <c r="U166" s="186"/>
      <c r="V166" s="186"/>
      <c r="W166" s="186"/>
      <c r="X166" s="186"/>
      <c r="Y166" s="32"/>
      <c r="Z166" s="202"/>
      <c r="AA166" s="202"/>
      <c r="AB166" s="186"/>
      <c r="AC166" s="186"/>
      <c r="AD166" s="186"/>
      <c r="AE166" s="32"/>
      <c r="AF166" s="32"/>
      <c r="AG166" s="32"/>
      <c r="AH166" s="848">
        <v>5</v>
      </c>
      <c r="AI166" s="848"/>
      <c r="AJ166" s="186" t="s">
        <v>1397</v>
      </c>
      <c r="AK166" s="572"/>
      <c r="AL166" s="22"/>
      <c r="AM166" s="90">
        <f>-AH166</f>
        <v>-5</v>
      </c>
      <c r="AN166" s="400" t="s">
        <v>331</v>
      </c>
    </row>
    <row r="167" spans="1:40" ht="17.25" customHeight="1" x14ac:dyDescent="0.15">
      <c r="A167" s="12">
        <v>54</v>
      </c>
      <c r="B167" s="12" t="s">
        <v>3386</v>
      </c>
      <c r="C167" s="241" t="s">
        <v>3696</v>
      </c>
      <c r="D167" s="1083" t="s">
        <v>2016</v>
      </c>
      <c r="E167" s="1092"/>
      <c r="F167" s="833" t="s">
        <v>3140</v>
      </c>
      <c r="G167" s="834"/>
      <c r="H167" s="834"/>
      <c r="I167" s="834"/>
      <c r="J167" s="834"/>
      <c r="K167" s="834"/>
      <c r="L167" s="835"/>
      <c r="M167" s="833" t="s">
        <v>3144</v>
      </c>
      <c r="N167" s="834"/>
      <c r="O167" s="834"/>
      <c r="P167" s="834"/>
      <c r="Q167" s="834"/>
      <c r="R167" s="834"/>
      <c r="S167" s="834"/>
      <c r="T167" s="835"/>
      <c r="U167" s="186" t="s">
        <v>3070</v>
      </c>
      <c r="V167" s="186"/>
      <c r="W167" s="186"/>
      <c r="X167" s="186"/>
      <c r="Y167" s="186"/>
      <c r="Z167" s="186"/>
      <c r="AA167" s="186"/>
      <c r="AB167" s="186"/>
      <c r="AC167" s="186"/>
      <c r="AD167" s="186"/>
      <c r="AE167" s="186"/>
      <c r="AF167" s="186"/>
      <c r="AG167" s="186"/>
      <c r="AH167" s="850">
        <f>ROUND($Q$6*0.01,0)</f>
        <v>6</v>
      </c>
      <c r="AI167" s="850"/>
      <c r="AJ167" s="186" t="s">
        <v>426</v>
      </c>
      <c r="AK167" s="605"/>
      <c r="AL167" s="43"/>
      <c r="AM167" s="340">
        <f>-AH167</f>
        <v>-6</v>
      </c>
      <c r="AN167" s="18"/>
    </row>
    <row r="168" spans="1:40" ht="17.25" customHeight="1" x14ac:dyDescent="0.15">
      <c r="A168" s="12">
        <v>54</v>
      </c>
      <c r="B168" s="12" t="s">
        <v>3387</v>
      </c>
      <c r="C168" s="241" t="s">
        <v>3697</v>
      </c>
      <c r="D168" s="1093"/>
      <c r="E168" s="1094"/>
      <c r="F168" s="836"/>
      <c r="G168" s="837"/>
      <c r="H168" s="837"/>
      <c r="I168" s="837"/>
      <c r="J168" s="837"/>
      <c r="K168" s="837"/>
      <c r="L168" s="838"/>
      <c r="M168" s="836"/>
      <c r="N168" s="837"/>
      <c r="O168" s="837"/>
      <c r="P168" s="837"/>
      <c r="Q168" s="837"/>
      <c r="R168" s="837"/>
      <c r="S168" s="837"/>
      <c r="T168" s="838"/>
      <c r="U168" s="186" t="s">
        <v>3078</v>
      </c>
      <c r="V168" s="186"/>
      <c r="W168" s="186"/>
      <c r="X168" s="186"/>
      <c r="Y168" s="186"/>
      <c r="Z168" s="186"/>
      <c r="AA168" s="186"/>
      <c r="AB168" s="186"/>
      <c r="AC168" s="186"/>
      <c r="AD168" s="186"/>
      <c r="AE168" s="186"/>
      <c r="AF168" s="186"/>
      <c r="AG168" s="186"/>
      <c r="AH168" s="850">
        <f>ROUND($Q$8*0.01,0)</f>
        <v>7</v>
      </c>
      <c r="AI168" s="850"/>
      <c r="AJ168" s="186" t="s">
        <v>426</v>
      </c>
      <c r="AK168" s="605"/>
      <c r="AL168" s="43"/>
      <c r="AM168" s="340">
        <f>-AH168</f>
        <v>-7</v>
      </c>
      <c r="AN168" s="18"/>
    </row>
    <row r="169" spans="1:40" ht="17.25" customHeight="1" x14ac:dyDescent="0.15">
      <c r="A169" s="12">
        <v>54</v>
      </c>
      <c r="B169" s="12" t="s">
        <v>3388</v>
      </c>
      <c r="C169" s="241" t="s">
        <v>3698</v>
      </c>
      <c r="D169" s="1093"/>
      <c r="E169" s="1094"/>
      <c r="F169" s="836"/>
      <c r="G169" s="837"/>
      <c r="H169" s="837"/>
      <c r="I169" s="837"/>
      <c r="J169" s="837"/>
      <c r="K169" s="837"/>
      <c r="L169" s="838"/>
      <c r="M169" s="836"/>
      <c r="N169" s="837"/>
      <c r="O169" s="837"/>
      <c r="P169" s="837"/>
      <c r="Q169" s="837"/>
      <c r="R169" s="837"/>
      <c r="S169" s="837"/>
      <c r="T169" s="838"/>
      <c r="U169" s="186" t="s">
        <v>3079</v>
      </c>
      <c r="V169" s="186"/>
      <c r="W169" s="186"/>
      <c r="X169" s="186"/>
      <c r="Y169" s="186"/>
      <c r="Z169" s="186"/>
      <c r="AA169" s="186"/>
      <c r="AB169" s="186"/>
      <c r="AC169" s="186"/>
      <c r="AD169" s="186"/>
      <c r="AE169" s="186"/>
      <c r="AF169" s="186"/>
      <c r="AG169" s="186"/>
      <c r="AH169" s="850">
        <f>ROUND($Q$10*0.01,0)</f>
        <v>7</v>
      </c>
      <c r="AI169" s="850"/>
      <c r="AJ169" s="186" t="s">
        <v>426</v>
      </c>
      <c r="AK169" s="605"/>
      <c r="AL169" s="43"/>
      <c r="AM169" s="340">
        <f t="shared" ref="AM169:AM206" si="1">-AH169</f>
        <v>-7</v>
      </c>
      <c r="AN169" s="18"/>
    </row>
    <row r="170" spans="1:40" ht="17.25" customHeight="1" x14ac:dyDescent="0.15">
      <c r="A170" s="12">
        <v>54</v>
      </c>
      <c r="B170" s="12" t="s">
        <v>3389</v>
      </c>
      <c r="C170" s="241" t="s">
        <v>3699</v>
      </c>
      <c r="D170" s="1093"/>
      <c r="E170" s="1094"/>
      <c r="F170" s="517"/>
      <c r="G170" s="9"/>
      <c r="H170" s="9"/>
      <c r="I170" s="9"/>
      <c r="J170" s="9"/>
      <c r="K170" s="9"/>
      <c r="L170" s="19"/>
      <c r="M170" s="23"/>
      <c r="N170" s="9"/>
      <c r="O170" s="9"/>
      <c r="P170" s="9"/>
      <c r="Q170" s="9"/>
      <c r="R170" s="9"/>
      <c r="S170" s="9"/>
      <c r="T170" s="19"/>
      <c r="U170" s="186" t="s">
        <v>3080</v>
      </c>
      <c r="V170" s="186"/>
      <c r="W170" s="186"/>
      <c r="X170" s="186"/>
      <c r="Y170" s="186"/>
      <c r="Z170" s="186"/>
      <c r="AA170" s="186"/>
      <c r="AB170" s="186"/>
      <c r="AC170" s="186"/>
      <c r="AD170" s="186"/>
      <c r="AE170" s="186"/>
      <c r="AF170" s="186"/>
      <c r="AG170" s="186"/>
      <c r="AH170" s="850">
        <f>ROUND($Q$12*0.01,0)</f>
        <v>8</v>
      </c>
      <c r="AI170" s="850"/>
      <c r="AJ170" s="186" t="s">
        <v>426</v>
      </c>
      <c r="AK170" s="605"/>
      <c r="AL170" s="43"/>
      <c r="AM170" s="340">
        <f t="shared" si="1"/>
        <v>-8</v>
      </c>
      <c r="AN170" s="18"/>
    </row>
    <row r="171" spans="1:40" ht="17.25" customHeight="1" x14ac:dyDescent="0.15">
      <c r="A171" s="12">
        <v>54</v>
      </c>
      <c r="B171" s="12" t="s">
        <v>3390</v>
      </c>
      <c r="C171" s="241" t="s">
        <v>3700</v>
      </c>
      <c r="D171" s="1093"/>
      <c r="E171" s="1094"/>
      <c r="F171" s="517"/>
      <c r="G171" s="9"/>
      <c r="H171" s="9"/>
      <c r="I171" s="9"/>
      <c r="J171" s="9"/>
      <c r="K171" s="9"/>
      <c r="L171" s="19"/>
      <c r="M171" s="183"/>
      <c r="N171" s="184"/>
      <c r="O171" s="184"/>
      <c r="P171" s="184"/>
      <c r="Q171" s="184"/>
      <c r="R171" s="184"/>
      <c r="S171" s="184"/>
      <c r="T171" s="21"/>
      <c r="U171" s="186" t="s">
        <v>3081</v>
      </c>
      <c r="V171" s="186"/>
      <c r="W171" s="186"/>
      <c r="X171" s="186"/>
      <c r="Y171" s="186"/>
      <c r="Z171" s="186"/>
      <c r="AA171" s="186"/>
      <c r="AB171" s="186"/>
      <c r="AC171" s="186"/>
      <c r="AD171" s="186"/>
      <c r="AE171" s="186"/>
      <c r="AF171" s="186"/>
      <c r="AG171" s="186"/>
      <c r="AH171" s="850">
        <f>ROUND($Q$14*0.01,0)</f>
        <v>9</v>
      </c>
      <c r="AI171" s="850"/>
      <c r="AJ171" s="186" t="s">
        <v>426</v>
      </c>
      <c r="AK171" s="605"/>
      <c r="AL171" s="43"/>
      <c r="AM171" s="340">
        <f t="shared" si="1"/>
        <v>-9</v>
      </c>
      <c r="AN171" s="18"/>
    </row>
    <row r="172" spans="1:40" ht="17.25" customHeight="1" x14ac:dyDescent="0.15">
      <c r="A172" s="12">
        <v>54</v>
      </c>
      <c r="B172" s="12" t="s">
        <v>3391</v>
      </c>
      <c r="C172" s="241" t="s">
        <v>3701</v>
      </c>
      <c r="D172" s="1093"/>
      <c r="E172" s="1094"/>
      <c r="F172" s="517"/>
      <c r="G172" s="9"/>
      <c r="H172" s="9"/>
      <c r="I172" s="9"/>
      <c r="J172" s="9"/>
      <c r="K172" s="9"/>
      <c r="L172" s="19"/>
      <c r="M172" s="833" t="s">
        <v>3145</v>
      </c>
      <c r="N172" s="834"/>
      <c r="O172" s="834"/>
      <c r="P172" s="834"/>
      <c r="Q172" s="834"/>
      <c r="R172" s="834"/>
      <c r="S172" s="834"/>
      <c r="T172" s="835"/>
      <c r="U172" s="186" t="s">
        <v>3070</v>
      </c>
      <c r="V172" s="186"/>
      <c r="W172" s="186"/>
      <c r="X172" s="186"/>
      <c r="Y172" s="186"/>
      <c r="Z172" s="186"/>
      <c r="AA172" s="186"/>
      <c r="AB172" s="186"/>
      <c r="AC172" s="186"/>
      <c r="AD172" s="186"/>
      <c r="AE172" s="186"/>
      <c r="AF172" s="186"/>
      <c r="AG172" s="186"/>
      <c r="AH172" s="850">
        <f>ROUND($Q$16*0.01,0)</f>
        <v>6</v>
      </c>
      <c r="AI172" s="850"/>
      <c r="AJ172" s="186" t="s">
        <v>426</v>
      </c>
      <c r="AK172" s="605"/>
      <c r="AL172" s="43"/>
      <c r="AM172" s="340">
        <f t="shared" si="1"/>
        <v>-6</v>
      </c>
      <c r="AN172" s="18"/>
    </row>
    <row r="173" spans="1:40" ht="17.25" customHeight="1" x14ac:dyDescent="0.15">
      <c r="A173" s="12">
        <v>54</v>
      </c>
      <c r="B173" s="12" t="s">
        <v>3392</v>
      </c>
      <c r="C173" s="241" t="s">
        <v>3702</v>
      </c>
      <c r="D173" s="1093"/>
      <c r="E173" s="1094"/>
      <c r="F173" s="517"/>
      <c r="G173" s="9"/>
      <c r="H173" s="9"/>
      <c r="I173" s="9"/>
      <c r="J173" s="9"/>
      <c r="K173" s="9"/>
      <c r="L173" s="19"/>
      <c r="M173" s="836"/>
      <c r="N173" s="837"/>
      <c r="O173" s="837"/>
      <c r="P173" s="837"/>
      <c r="Q173" s="837"/>
      <c r="R173" s="837"/>
      <c r="S173" s="837"/>
      <c r="T173" s="838"/>
      <c r="U173" s="186" t="s">
        <v>3078</v>
      </c>
      <c r="V173" s="186"/>
      <c r="W173" s="186"/>
      <c r="X173" s="186"/>
      <c r="Y173" s="186"/>
      <c r="Z173" s="186"/>
      <c r="AA173" s="186"/>
      <c r="AB173" s="186"/>
      <c r="AC173" s="186"/>
      <c r="AD173" s="186"/>
      <c r="AE173" s="186"/>
      <c r="AF173" s="186"/>
      <c r="AG173" s="186"/>
      <c r="AH173" s="850">
        <f>ROUND($Q$18*0.01,0)</f>
        <v>7</v>
      </c>
      <c r="AI173" s="850"/>
      <c r="AJ173" s="186" t="s">
        <v>426</v>
      </c>
      <c r="AK173" s="605"/>
      <c r="AL173" s="43"/>
      <c r="AM173" s="340">
        <f t="shared" si="1"/>
        <v>-7</v>
      </c>
      <c r="AN173" s="18"/>
    </row>
    <row r="174" spans="1:40" ht="17.25" customHeight="1" x14ac:dyDescent="0.15">
      <c r="A174" s="12">
        <v>54</v>
      </c>
      <c r="B174" s="12" t="s">
        <v>3393</v>
      </c>
      <c r="C174" s="241" t="s">
        <v>3703</v>
      </c>
      <c r="D174" s="1093"/>
      <c r="E174" s="1094"/>
      <c r="F174" s="517"/>
      <c r="G174" s="9"/>
      <c r="H174" s="9"/>
      <c r="I174" s="9"/>
      <c r="J174" s="9"/>
      <c r="K174" s="9"/>
      <c r="L174" s="19"/>
      <c r="M174" s="836"/>
      <c r="N174" s="837"/>
      <c r="O174" s="837"/>
      <c r="P174" s="837"/>
      <c r="Q174" s="837"/>
      <c r="R174" s="837"/>
      <c r="S174" s="837"/>
      <c r="T174" s="838"/>
      <c r="U174" s="186" t="s">
        <v>3079</v>
      </c>
      <c r="V174" s="186"/>
      <c r="W174" s="186"/>
      <c r="X174" s="186"/>
      <c r="Y174" s="186"/>
      <c r="Z174" s="186"/>
      <c r="AA174" s="186"/>
      <c r="AB174" s="186"/>
      <c r="AC174" s="186"/>
      <c r="AD174" s="186"/>
      <c r="AE174" s="186"/>
      <c r="AF174" s="186"/>
      <c r="AG174" s="186"/>
      <c r="AH174" s="850">
        <f>ROUND($Q$20*0.01,0)</f>
        <v>7</v>
      </c>
      <c r="AI174" s="850"/>
      <c r="AJ174" s="186" t="s">
        <v>426</v>
      </c>
      <c r="AK174" s="605"/>
      <c r="AL174" s="43"/>
      <c r="AM174" s="340">
        <f t="shared" si="1"/>
        <v>-7</v>
      </c>
      <c r="AN174" s="18"/>
    </row>
    <row r="175" spans="1:40" ht="17.25" customHeight="1" x14ac:dyDescent="0.15">
      <c r="A175" s="12">
        <v>54</v>
      </c>
      <c r="B175" s="12" t="s">
        <v>3394</v>
      </c>
      <c r="C175" s="241" t="s">
        <v>3704</v>
      </c>
      <c r="D175" s="1093"/>
      <c r="E175" s="1094"/>
      <c r="F175" s="517"/>
      <c r="G175" s="9"/>
      <c r="H175" s="9"/>
      <c r="I175" s="9"/>
      <c r="J175" s="9"/>
      <c r="K175" s="9"/>
      <c r="L175" s="19"/>
      <c r="M175" s="23"/>
      <c r="N175" s="9"/>
      <c r="O175" s="9"/>
      <c r="P175" s="9"/>
      <c r="Q175" s="9"/>
      <c r="R175" s="9"/>
      <c r="S175" s="9"/>
      <c r="T175" s="19"/>
      <c r="U175" s="186" t="s">
        <v>3080</v>
      </c>
      <c r="V175" s="186"/>
      <c r="W175" s="186"/>
      <c r="X175" s="186"/>
      <c r="Y175" s="186"/>
      <c r="Z175" s="186"/>
      <c r="AA175" s="186"/>
      <c r="AB175" s="186"/>
      <c r="AC175" s="186"/>
      <c r="AD175" s="186"/>
      <c r="AE175" s="186"/>
      <c r="AF175" s="186"/>
      <c r="AG175" s="186"/>
      <c r="AH175" s="850">
        <f>ROUND($Q$22*0.01,0)</f>
        <v>8</v>
      </c>
      <c r="AI175" s="850"/>
      <c r="AJ175" s="186" t="s">
        <v>426</v>
      </c>
      <c r="AK175" s="605"/>
      <c r="AL175" s="43"/>
      <c r="AM175" s="340">
        <f t="shared" si="1"/>
        <v>-8</v>
      </c>
      <c r="AN175" s="18"/>
    </row>
    <row r="176" spans="1:40" ht="17.25" customHeight="1" x14ac:dyDescent="0.15">
      <c r="A176" s="12">
        <v>54</v>
      </c>
      <c r="B176" s="12" t="s">
        <v>3395</v>
      </c>
      <c r="C176" s="241" t="s">
        <v>3705</v>
      </c>
      <c r="D176" s="1093"/>
      <c r="E176" s="1094"/>
      <c r="F176" s="35"/>
      <c r="G176" s="184"/>
      <c r="H176" s="184"/>
      <c r="I176" s="184"/>
      <c r="J176" s="184"/>
      <c r="K176" s="184"/>
      <c r="L176" s="21"/>
      <c r="M176" s="183"/>
      <c r="N176" s="184"/>
      <c r="O176" s="184"/>
      <c r="P176" s="184"/>
      <c r="Q176" s="184"/>
      <c r="R176" s="184"/>
      <c r="S176" s="184"/>
      <c r="T176" s="21"/>
      <c r="U176" s="186" t="s">
        <v>3081</v>
      </c>
      <c r="V176" s="186"/>
      <c r="W176" s="186"/>
      <c r="X176" s="186"/>
      <c r="Y176" s="186"/>
      <c r="Z176" s="186"/>
      <c r="AA176" s="186"/>
      <c r="AB176" s="186"/>
      <c r="AC176" s="186"/>
      <c r="AD176" s="186"/>
      <c r="AE176" s="186"/>
      <c r="AF176" s="186"/>
      <c r="AG176" s="186"/>
      <c r="AH176" s="850">
        <f>ROUND($Q$24*0.01,0)</f>
        <v>9</v>
      </c>
      <c r="AI176" s="850"/>
      <c r="AJ176" s="186" t="s">
        <v>426</v>
      </c>
      <c r="AK176" s="605"/>
      <c r="AL176" s="43"/>
      <c r="AM176" s="340">
        <f t="shared" si="1"/>
        <v>-9</v>
      </c>
      <c r="AN176" s="18"/>
    </row>
    <row r="177" spans="1:40" ht="17.25" customHeight="1" x14ac:dyDescent="0.15">
      <c r="A177" s="12">
        <v>54</v>
      </c>
      <c r="B177" s="12" t="s">
        <v>3396</v>
      </c>
      <c r="C177" s="241" t="s">
        <v>4330</v>
      </c>
      <c r="D177" s="1093"/>
      <c r="E177" s="1094"/>
      <c r="F177" s="833" t="s">
        <v>3141</v>
      </c>
      <c r="G177" s="834"/>
      <c r="H177" s="834"/>
      <c r="I177" s="834"/>
      <c r="J177" s="834"/>
      <c r="K177" s="834"/>
      <c r="L177" s="835"/>
      <c r="M177" s="833" t="s">
        <v>3146</v>
      </c>
      <c r="N177" s="834"/>
      <c r="O177" s="834"/>
      <c r="P177" s="834"/>
      <c r="Q177" s="834"/>
      <c r="R177" s="834"/>
      <c r="S177" s="834"/>
      <c r="T177" s="835"/>
      <c r="U177" s="186" t="s">
        <v>3070</v>
      </c>
      <c r="V177" s="186"/>
      <c r="W177" s="186"/>
      <c r="X177" s="186"/>
      <c r="Y177" s="186"/>
      <c r="Z177" s="186"/>
      <c r="AA177" s="186"/>
      <c r="AB177" s="186"/>
      <c r="AC177" s="186"/>
      <c r="AD177" s="186"/>
      <c r="AE177" s="186"/>
      <c r="AF177" s="186"/>
      <c r="AG177" s="186"/>
      <c r="AH177" s="850">
        <f>ROUND($Q$26*0.01,0)</f>
        <v>7</v>
      </c>
      <c r="AI177" s="850"/>
      <c r="AJ177" s="186" t="s">
        <v>426</v>
      </c>
      <c r="AK177" s="605"/>
      <c r="AL177" s="43"/>
      <c r="AM177" s="340">
        <f t="shared" si="1"/>
        <v>-7</v>
      </c>
      <c r="AN177" s="18"/>
    </row>
    <row r="178" spans="1:40" ht="17.25" customHeight="1" x14ac:dyDescent="0.15">
      <c r="A178" s="12">
        <v>54</v>
      </c>
      <c r="B178" s="12" t="s">
        <v>3397</v>
      </c>
      <c r="C178" s="241" t="s">
        <v>4331</v>
      </c>
      <c r="D178" s="1093"/>
      <c r="E178" s="1094"/>
      <c r="F178" s="836"/>
      <c r="G178" s="837"/>
      <c r="H178" s="837"/>
      <c r="I178" s="837"/>
      <c r="J178" s="837"/>
      <c r="K178" s="837"/>
      <c r="L178" s="838"/>
      <c r="M178" s="836"/>
      <c r="N178" s="837"/>
      <c r="O178" s="837"/>
      <c r="P178" s="837"/>
      <c r="Q178" s="837"/>
      <c r="R178" s="837"/>
      <c r="S178" s="837"/>
      <c r="T178" s="838"/>
      <c r="U178" s="186" t="s">
        <v>3078</v>
      </c>
      <c r="V178" s="186"/>
      <c r="W178" s="186"/>
      <c r="X178" s="186"/>
      <c r="Y178" s="186"/>
      <c r="Z178" s="186"/>
      <c r="AA178" s="186"/>
      <c r="AB178" s="186"/>
      <c r="AC178" s="186"/>
      <c r="AD178" s="186"/>
      <c r="AE178" s="186"/>
      <c r="AF178" s="186"/>
      <c r="AG178" s="186"/>
      <c r="AH178" s="850">
        <f>ROUND($Q$30*0.01,0)</f>
        <v>8</v>
      </c>
      <c r="AI178" s="850"/>
      <c r="AJ178" s="186" t="s">
        <v>426</v>
      </c>
      <c r="AK178" s="605"/>
      <c r="AL178" s="43"/>
      <c r="AM178" s="340">
        <f t="shared" si="1"/>
        <v>-8</v>
      </c>
      <c r="AN178" s="18"/>
    </row>
    <row r="179" spans="1:40" ht="17.25" customHeight="1" x14ac:dyDescent="0.15">
      <c r="A179" s="12">
        <v>54</v>
      </c>
      <c r="B179" s="12" t="s">
        <v>3398</v>
      </c>
      <c r="C179" s="241" t="s">
        <v>4332</v>
      </c>
      <c r="D179" s="1093"/>
      <c r="E179" s="1094"/>
      <c r="F179" s="836"/>
      <c r="G179" s="837"/>
      <c r="H179" s="837"/>
      <c r="I179" s="837"/>
      <c r="J179" s="837"/>
      <c r="K179" s="837"/>
      <c r="L179" s="838"/>
      <c r="M179" s="836"/>
      <c r="N179" s="837"/>
      <c r="O179" s="837"/>
      <c r="P179" s="837"/>
      <c r="Q179" s="837"/>
      <c r="R179" s="837"/>
      <c r="S179" s="837"/>
      <c r="T179" s="838"/>
      <c r="U179" s="186" t="s">
        <v>3079</v>
      </c>
      <c r="V179" s="186"/>
      <c r="W179" s="186"/>
      <c r="X179" s="186"/>
      <c r="Y179" s="186"/>
      <c r="Z179" s="186"/>
      <c r="AA179" s="186"/>
      <c r="AB179" s="186"/>
      <c r="AC179" s="186"/>
      <c r="AD179" s="186"/>
      <c r="AE179" s="186"/>
      <c r="AF179" s="186"/>
      <c r="AG179" s="186"/>
      <c r="AH179" s="850">
        <f>ROUND($Q$34*0.01,0)</f>
        <v>8</v>
      </c>
      <c r="AI179" s="850"/>
      <c r="AJ179" s="186" t="s">
        <v>426</v>
      </c>
      <c r="AK179" s="605"/>
      <c r="AL179" s="43"/>
      <c r="AM179" s="340">
        <f t="shared" si="1"/>
        <v>-8</v>
      </c>
      <c r="AN179" s="18"/>
    </row>
    <row r="180" spans="1:40" ht="17.25" customHeight="1" x14ac:dyDescent="0.15">
      <c r="A180" s="12">
        <v>54</v>
      </c>
      <c r="B180" s="12" t="s">
        <v>3399</v>
      </c>
      <c r="C180" s="241" t="s">
        <v>4333</v>
      </c>
      <c r="D180" s="1093"/>
      <c r="E180" s="1094"/>
      <c r="F180" s="517"/>
      <c r="G180" s="9"/>
      <c r="H180" s="9"/>
      <c r="I180" s="9"/>
      <c r="J180" s="9"/>
      <c r="K180" s="9"/>
      <c r="L180" s="19"/>
      <c r="M180" s="23"/>
      <c r="N180" s="9"/>
      <c r="O180" s="9"/>
      <c r="P180" s="9"/>
      <c r="Q180" s="9"/>
      <c r="R180" s="9"/>
      <c r="S180" s="9"/>
      <c r="T180" s="19"/>
      <c r="U180" s="186" t="s">
        <v>3080</v>
      </c>
      <c r="V180" s="186"/>
      <c r="W180" s="186"/>
      <c r="X180" s="186"/>
      <c r="Y180" s="186"/>
      <c r="Z180" s="186"/>
      <c r="AA180" s="186"/>
      <c r="AB180" s="186"/>
      <c r="AC180" s="186"/>
      <c r="AD180" s="186"/>
      <c r="AE180" s="186"/>
      <c r="AF180" s="186"/>
      <c r="AG180" s="186"/>
      <c r="AH180" s="850">
        <f>ROUND($Q$38*0.01,0)</f>
        <v>9</v>
      </c>
      <c r="AI180" s="850"/>
      <c r="AJ180" s="186" t="s">
        <v>426</v>
      </c>
      <c r="AK180" s="605"/>
      <c r="AL180" s="43"/>
      <c r="AM180" s="340">
        <f t="shared" si="1"/>
        <v>-9</v>
      </c>
      <c r="AN180" s="18"/>
    </row>
    <row r="181" spans="1:40" ht="17.25" customHeight="1" x14ac:dyDescent="0.15">
      <c r="A181" s="12">
        <v>54</v>
      </c>
      <c r="B181" s="12" t="s">
        <v>3400</v>
      </c>
      <c r="C181" s="241" t="s">
        <v>4334</v>
      </c>
      <c r="D181" s="1093"/>
      <c r="E181" s="1094"/>
      <c r="F181" s="517"/>
      <c r="G181" s="9"/>
      <c r="H181" s="9"/>
      <c r="I181" s="9"/>
      <c r="J181" s="9"/>
      <c r="K181" s="9"/>
      <c r="L181" s="19"/>
      <c r="M181" s="183"/>
      <c r="N181" s="184"/>
      <c r="O181" s="184"/>
      <c r="P181" s="184"/>
      <c r="Q181" s="184"/>
      <c r="R181" s="184"/>
      <c r="S181" s="184"/>
      <c r="T181" s="21"/>
      <c r="U181" s="186" t="s">
        <v>3081</v>
      </c>
      <c r="V181" s="186"/>
      <c r="W181" s="186"/>
      <c r="X181" s="186"/>
      <c r="Y181" s="186"/>
      <c r="Z181" s="186"/>
      <c r="AA181" s="186"/>
      <c r="AB181" s="186"/>
      <c r="AC181" s="186"/>
      <c r="AD181" s="186"/>
      <c r="AE181" s="186"/>
      <c r="AF181" s="186"/>
      <c r="AG181" s="186"/>
      <c r="AH181" s="850">
        <f>ROUND($Q$42*0.01,0)</f>
        <v>10</v>
      </c>
      <c r="AI181" s="850"/>
      <c r="AJ181" s="186" t="s">
        <v>426</v>
      </c>
      <c r="AK181" s="605"/>
      <c r="AL181" s="43"/>
      <c r="AM181" s="340">
        <f t="shared" si="1"/>
        <v>-10</v>
      </c>
      <c r="AN181" s="18"/>
    </row>
    <row r="182" spans="1:40" ht="17.25" customHeight="1" x14ac:dyDescent="0.15">
      <c r="A182" s="12">
        <v>54</v>
      </c>
      <c r="B182" s="12" t="s">
        <v>3401</v>
      </c>
      <c r="C182" s="241" t="s">
        <v>4335</v>
      </c>
      <c r="D182" s="1093"/>
      <c r="E182" s="1094"/>
      <c r="F182" s="517"/>
      <c r="G182" s="9"/>
      <c r="H182" s="9"/>
      <c r="I182" s="9"/>
      <c r="J182" s="9"/>
      <c r="K182" s="9"/>
      <c r="L182" s="19"/>
      <c r="M182" s="833" t="s">
        <v>3147</v>
      </c>
      <c r="N182" s="834"/>
      <c r="O182" s="834"/>
      <c r="P182" s="834"/>
      <c r="Q182" s="834"/>
      <c r="R182" s="834"/>
      <c r="S182" s="834"/>
      <c r="T182" s="835"/>
      <c r="U182" s="186" t="s">
        <v>3070</v>
      </c>
      <c r="V182" s="186"/>
      <c r="W182" s="186"/>
      <c r="X182" s="186"/>
      <c r="Y182" s="186"/>
      <c r="Z182" s="186"/>
      <c r="AA182" s="186"/>
      <c r="AB182" s="186"/>
      <c r="AC182" s="186"/>
      <c r="AD182" s="186"/>
      <c r="AE182" s="186"/>
      <c r="AF182" s="186"/>
      <c r="AG182" s="186"/>
      <c r="AH182" s="850">
        <f>ROUND($Q$46*0.01,0)</f>
        <v>7</v>
      </c>
      <c r="AI182" s="850"/>
      <c r="AJ182" s="186" t="s">
        <v>426</v>
      </c>
      <c r="AK182" s="605"/>
      <c r="AL182" s="43"/>
      <c r="AM182" s="340">
        <f t="shared" si="1"/>
        <v>-7</v>
      </c>
      <c r="AN182" s="18"/>
    </row>
    <row r="183" spans="1:40" ht="17.25" customHeight="1" x14ac:dyDescent="0.15">
      <c r="A183" s="12">
        <v>54</v>
      </c>
      <c r="B183" s="12" t="s">
        <v>3402</v>
      </c>
      <c r="C183" s="241" t="s">
        <v>4336</v>
      </c>
      <c r="D183" s="1093"/>
      <c r="E183" s="1094"/>
      <c r="F183" s="517"/>
      <c r="G183" s="9"/>
      <c r="H183" s="9"/>
      <c r="I183" s="9"/>
      <c r="J183" s="9"/>
      <c r="K183" s="9"/>
      <c r="L183" s="19"/>
      <c r="M183" s="836"/>
      <c r="N183" s="837"/>
      <c r="O183" s="837"/>
      <c r="P183" s="837"/>
      <c r="Q183" s="837"/>
      <c r="R183" s="837"/>
      <c r="S183" s="837"/>
      <c r="T183" s="838"/>
      <c r="U183" s="186" t="s">
        <v>3078</v>
      </c>
      <c r="V183" s="186"/>
      <c r="W183" s="186"/>
      <c r="X183" s="186"/>
      <c r="Y183" s="186"/>
      <c r="Z183" s="186"/>
      <c r="AA183" s="186"/>
      <c r="AB183" s="186"/>
      <c r="AC183" s="186"/>
      <c r="AD183" s="186"/>
      <c r="AE183" s="186"/>
      <c r="AF183" s="186"/>
      <c r="AG183" s="186"/>
      <c r="AH183" s="850">
        <f>ROUND($Q$50*0.01,0)</f>
        <v>8</v>
      </c>
      <c r="AI183" s="850"/>
      <c r="AJ183" s="186" t="s">
        <v>426</v>
      </c>
      <c r="AK183" s="605"/>
      <c r="AL183" s="43"/>
      <c r="AM183" s="340">
        <f t="shared" si="1"/>
        <v>-8</v>
      </c>
      <c r="AN183" s="18"/>
    </row>
    <row r="184" spans="1:40" ht="17.25" customHeight="1" x14ac:dyDescent="0.15">
      <c r="A184" s="12">
        <v>54</v>
      </c>
      <c r="B184" s="12" t="s">
        <v>3403</v>
      </c>
      <c r="C184" s="241" t="s">
        <v>4337</v>
      </c>
      <c r="D184" s="1093"/>
      <c r="E184" s="1094"/>
      <c r="F184" s="517"/>
      <c r="G184" s="9"/>
      <c r="H184" s="9"/>
      <c r="I184" s="9"/>
      <c r="J184" s="9"/>
      <c r="K184" s="9"/>
      <c r="L184" s="19"/>
      <c r="M184" s="836"/>
      <c r="N184" s="837"/>
      <c r="O184" s="837"/>
      <c r="P184" s="837"/>
      <c r="Q184" s="837"/>
      <c r="R184" s="837"/>
      <c r="S184" s="837"/>
      <c r="T184" s="838"/>
      <c r="U184" s="186" t="s">
        <v>3079</v>
      </c>
      <c r="V184" s="186"/>
      <c r="W184" s="186"/>
      <c r="X184" s="186"/>
      <c r="Y184" s="186"/>
      <c r="Z184" s="186"/>
      <c r="AA184" s="186"/>
      <c r="AB184" s="186"/>
      <c r="AC184" s="186"/>
      <c r="AD184" s="186"/>
      <c r="AE184" s="186"/>
      <c r="AF184" s="186"/>
      <c r="AG184" s="186"/>
      <c r="AH184" s="850">
        <f>ROUND($Q$54*0.01,0)</f>
        <v>8</v>
      </c>
      <c r="AI184" s="850"/>
      <c r="AJ184" s="186" t="s">
        <v>426</v>
      </c>
      <c r="AK184" s="605"/>
      <c r="AL184" s="43"/>
      <c r="AM184" s="340">
        <f t="shared" si="1"/>
        <v>-8</v>
      </c>
      <c r="AN184" s="18"/>
    </row>
    <row r="185" spans="1:40" ht="17.25" customHeight="1" x14ac:dyDescent="0.15">
      <c r="A185" s="12">
        <v>54</v>
      </c>
      <c r="B185" s="12" t="s">
        <v>3404</v>
      </c>
      <c r="C185" s="241" t="s">
        <v>4338</v>
      </c>
      <c r="D185" s="1093"/>
      <c r="E185" s="1094"/>
      <c r="F185" s="517"/>
      <c r="G185" s="9"/>
      <c r="H185" s="9"/>
      <c r="I185" s="9"/>
      <c r="J185" s="9"/>
      <c r="K185" s="9"/>
      <c r="L185" s="19"/>
      <c r="M185" s="836"/>
      <c r="N185" s="837"/>
      <c r="O185" s="837"/>
      <c r="P185" s="837"/>
      <c r="Q185" s="837"/>
      <c r="R185" s="837"/>
      <c r="S185" s="837"/>
      <c r="T185" s="838"/>
      <c r="U185" s="186" t="s">
        <v>3080</v>
      </c>
      <c r="V185" s="186"/>
      <c r="W185" s="186"/>
      <c r="X185" s="186"/>
      <c r="Y185" s="186"/>
      <c r="Z185" s="186"/>
      <c r="AA185" s="186"/>
      <c r="AB185" s="186"/>
      <c r="AC185" s="186"/>
      <c r="AD185" s="186"/>
      <c r="AE185" s="186"/>
      <c r="AF185" s="186"/>
      <c r="AG185" s="186"/>
      <c r="AH185" s="850">
        <f>ROUND($Q$58*0.01,0)</f>
        <v>9</v>
      </c>
      <c r="AI185" s="850"/>
      <c r="AJ185" s="186" t="s">
        <v>426</v>
      </c>
      <c r="AK185" s="605"/>
      <c r="AL185" s="43"/>
      <c r="AM185" s="340">
        <f t="shared" si="1"/>
        <v>-9</v>
      </c>
      <c r="AN185" s="18"/>
    </row>
    <row r="186" spans="1:40" ht="17.25" customHeight="1" x14ac:dyDescent="0.15">
      <c r="A186" s="12">
        <v>54</v>
      </c>
      <c r="B186" s="12" t="s">
        <v>3405</v>
      </c>
      <c r="C186" s="241" t="s">
        <v>4339</v>
      </c>
      <c r="D186" s="1093"/>
      <c r="E186" s="1094"/>
      <c r="F186" s="35"/>
      <c r="G186" s="184"/>
      <c r="H186" s="184"/>
      <c r="I186" s="184"/>
      <c r="J186" s="184"/>
      <c r="K186" s="184"/>
      <c r="L186" s="21"/>
      <c r="M186" s="849"/>
      <c r="N186" s="839"/>
      <c r="O186" s="839"/>
      <c r="P186" s="839"/>
      <c r="Q186" s="839"/>
      <c r="R186" s="839"/>
      <c r="S186" s="839"/>
      <c r="T186" s="840"/>
      <c r="U186" s="186" t="s">
        <v>3081</v>
      </c>
      <c r="V186" s="186"/>
      <c r="W186" s="186"/>
      <c r="X186" s="186"/>
      <c r="Y186" s="186"/>
      <c r="Z186" s="186"/>
      <c r="AA186" s="186"/>
      <c r="AB186" s="186"/>
      <c r="AC186" s="186"/>
      <c r="AD186" s="186"/>
      <c r="AE186" s="186"/>
      <c r="AF186" s="186"/>
      <c r="AG186" s="186"/>
      <c r="AH186" s="850">
        <f>ROUND($Q$62*0.01,0)</f>
        <v>10</v>
      </c>
      <c r="AI186" s="850"/>
      <c r="AJ186" s="186" t="s">
        <v>426</v>
      </c>
      <c r="AK186" s="605"/>
      <c r="AL186" s="43"/>
      <c r="AM186" s="340">
        <f t="shared" si="1"/>
        <v>-10</v>
      </c>
      <c r="AN186" s="18"/>
    </row>
    <row r="187" spans="1:40" ht="17.25" customHeight="1" x14ac:dyDescent="0.15">
      <c r="A187" s="12">
        <v>54</v>
      </c>
      <c r="B187" s="12" t="s">
        <v>3406</v>
      </c>
      <c r="C187" s="241" t="s">
        <v>3711</v>
      </c>
      <c r="D187" s="1093"/>
      <c r="E187" s="1094"/>
      <c r="F187" s="833" t="s">
        <v>3142</v>
      </c>
      <c r="G187" s="834"/>
      <c r="H187" s="834"/>
      <c r="I187" s="834"/>
      <c r="J187" s="834"/>
      <c r="K187" s="834"/>
      <c r="L187" s="835"/>
      <c r="M187" s="833" t="s">
        <v>3148</v>
      </c>
      <c r="N187" s="834"/>
      <c r="O187" s="834"/>
      <c r="P187" s="834"/>
      <c r="Q187" s="834"/>
      <c r="R187" s="834"/>
      <c r="S187" s="834"/>
      <c r="T187" s="835"/>
      <c r="U187" s="186" t="s">
        <v>3070</v>
      </c>
      <c r="V187" s="186"/>
      <c r="W187" s="186"/>
      <c r="X187" s="186"/>
      <c r="Y187" s="186"/>
      <c r="Z187" s="186"/>
      <c r="AA187" s="186"/>
      <c r="AB187" s="186"/>
      <c r="AC187" s="186"/>
      <c r="AD187" s="186"/>
      <c r="AE187" s="186"/>
      <c r="AF187" s="186"/>
      <c r="AG187" s="186"/>
      <c r="AH187" s="850">
        <f>ROUND($Q$66*0.01,0)</f>
        <v>7</v>
      </c>
      <c r="AI187" s="850"/>
      <c r="AJ187" s="186" t="s">
        <v>426</v>
      </c>
      <c r="AK187" s="605"/>
      <c r="AL187" s="43"/>
      <c r="AM187" s="340">
        <f t="shared" si="1"/>
        <v>-7</v>
      </c>
      <c r="AN187" s="18"/>
    </row>
    <row r="188" spans="1:40" ht="17.25" customHeight="1" x14ac:dyDescent="0.15">
      <c r="A188" s="12">
        <v>54</v>
      </c>
      <c r="B188" s="12" t="s">
        <v>3407</v>
      </c>
      <c r="C188" s="241" t="s">
        <v>3712</v>
      </c>
      <c r="D188" s="1093"/>
      <c r="E188" s="1094"/>
      <c r="F188" s="836"/>
      <c r="G188" s="837"/>
      <c r="H188" s="837"/>
      <c r="I188" s="837"/>
      <c r="J188" s="837"/>
      <c r="K188" s="837"/>
      <c r="L188" s="838"/>
      <c r="M188" s="836"/>
      <c r="N188" s="837"/>
      <c r="O188" s="837"/>
      <c r="P188" s="837"/>
      <c r="Q188" s="837"/>
      <c r="R188" s="837"/>
      <c r="S188" s="837"/>
      <c r="T188" s="838"/>
      <c r="U188" s="186" t="s">
        <v>3078</v>
      </c>
      <c r="V188" s="186"/>
      <c r="W188" s="186"/>
      <c r="X188" s="186"/>
      <c r="Y188" s="186"/>
      <c r="Z188" s="186"/>
      <c r="AA188" s="186"/>
      <c r="AB188" s="186"/>
      <c r="AC188" s="186"/>
      <c r="AD188" s="186"/>
      <c r="AE188" s="186"/>
      <c r="AF188" s="186"/>
      <c r="AG188" s="186"/>
      <c r="AH188" s="850">
        <f>ROUND($Q$68*0.01,0)</f>
        <v>8</v>
      </c>
      <c r="AI188" s="850"/>
      <c r="AJ188" s="186" t="s">
        <v>426</v>
      </c>
      <c r="AK188" s="605"/>
      <c r="AL188" s="43"/>
      <c r="AM188" s="340">
        <f t="shared" si="1"/>
        <v>-8</v>
      </c>
      <c r="AN188" s="18"/>
    </row>
    <row r="189" spans="1:40" ht="17.25" customHeight="1" x14ac:dyDescent="0.15">
      <c r="A189" s="12">
        <v>54</v>
      </c>
      <c r="B189" s="12" t="s">
        <v>3408</v>
      </c>
      <c r="C189" s="241" t="s">
        <v>3713</v>
      </c>
      <c r="D189" s="1093"/>
      <c r="E189" s="1094"/>
      <c r="F189" s="836"/>
      <c r="G189" s="837"/>
      <c r="H189" s="837"/>
      <c r="I189" s="837"/>
      <c r="J189" s="837"/>
      <c r="K189" s="837"/>
      <c r="L189" s="838"/>
      <c r="M189" s="836"/>
      <c r="N189" s="837"/>
      <c r="O189" s="837"/>
      <c r="P189" s="837"/>
      <c r="Q189" s="837"/>
      <c r="R189" s="837"/>
      <c r="S189" s="837"/>
      <c r="T189" s="838"/>
      <c r="U189" s="186" t="s">
        <v>3079</v>
      </c>
      <c r="V189" s="186"/>
      <c r="W189" s="186"/>
      <c r="X189" s="186"/>
      <c r="Y189" s="186"/>
      <c r="Z189" s="186"/>
      <c r="AA189" s="186"/>
      <c r="AB189" s="186"/>
      <c r="AC189" s="186"/>
      <c r="AD189" s="186"/>
      <c r="AE189" s="186"/>
      <c r="AF189" s="186"/>
      <c r="AG189" s="186"/>
      <c r="AH189" s="850">
        <f>ROUND($Q$70*0.01,0)</f>
        <v>8</v>
      </c>
      <c r="AI189" s="850"/>
      <c r="AJ189" s="186" t="s">
        <v>426</v>
      </c>
      <c r="AK189" s="605"/>
      <c r="AL189" s="43"/>
      <c r="AM189" s="340">
        <f t="shared" si="1"/>
        <v>-8</v>
      </c>
      <c r="AN189" s="18"/>
    </row>
    <row r="190" spans="1:40" ht="17.25" customHeight="1" x14ac:dyDescent="0.15">
      <c r="A190" s="12">
        <v>54</v>
      </c>
      <c r="B190" s="12" t="s">
        <v>3409</v>
      </c>
      <c r="C190" s="241" t="s">
        <v>3714</v>
      </c>
      <c r="D190" s="1093"/>
      <c r="E190" s="1094"/>
      <c r="F190" s="517"/>
      <c r="G190" s="9"/>
      <c r="H190" s="9"/>
      <c r="I190" s="9"/>
      <c r="J190" s="9"/>
      <c r="K190" s="9"/>
      <c r="L190" s="19"/>
      <c r="M190" s="23"/>
      <c r="N190" s="9"/>
      <c r="O190" s="9"/>
      <c r="P190" s="9"/>
      <c r="Q190" s="9"/>
      <c r="R190" s="9"/>
      <c r="S190" s="9"/>
      <c r="T190" s="19"/>
      <c r="U190" s="186" t="s">
        <v>3080</v>
      </c>
      <c r="V190" s="186"/>
      <c r="W190" s="186"/>
      <c r="X190" s="186"/>
      <c r="Y190" s="186"/>
      <c r="Z190" s="186"/>
      <c r="AA190" s="186"/>
      <c r="AB190" s="186"/>
      <c r="AC190" s="186"/>
      <c r="AD190" s="186"/>
      <c r="AE190" s="186"/>
      <c r="AF190" s="186"/>
      <c r="AG190" s="186"/>
      <c r="AH190" s="850">
        <f>ROUND($Q$72*0.01,0)</f>
        <v>9</v>
      </c>
      <c r="AI190" s="850"/>
      <c r="AJ190" s="186" t="s">
        <v>426</v>
      </c>
      <c r="AK190" s="605"/>
      <c r="AL190" s="43"/>
      <c r="AM190" s="340">
        <f t="shared" si="1"/>
        <v>-9</v>
      </c>
      <c r="AN190" s="18"/>
    </row>
    <row r="191" spans="1:40" ht="17.25" customHeight="1" x14ac:dyDescent="0.15">
      <c r="A191" s="12">
        <v>54</v>
      </c>
      <c r="B191" s="12" t="s">
        <v>3410</v>
      </c>
      <c r="C191" s="241" t="s">
        <v>3715</v>
      </c>
      <c r="D191" s="1093"/>
      <c r="E191" s="1094"/>
      <c r="F191" s="517"/>
      <c r="G191" s="9"/>
      <c r="H191" s="9"/>
      <c r="I191" s="9"/>
      <c r="J191" s="9"/>
      <c r="K191" s="9"/>
      <c r="L191" s="19"/>
      <c r="M191" s="183"/>
      <c r="N191" s="184"/>
      <c r="O191" s="184"/>
      <c r="P191" s="184"/>
      <c r="Q191" s="184"/>
      <c r="R191" s="184"/>
      <c r="S191" s="184"/>
      <c r="T191" s="21"/>
      <c r="U191" s="186" t="s">
        <v>3081</v>
      </c>
      <c r="V191" s="186"/>
      <c r="W191" s="186"/>
      <c r="X191" s="186"/>
      <c r="Y191" s="186"/>
      <c r="Z191" s="186"/>
      <c r="AA191" s="186"/>
      <c r="AB191" s="186"/>
      <c r="AC191" s="186"/>
      <c r="AD191" s="186"/>
      <c r="AE191" s="186"/>
      <c r="AF191" s="186"/>
      <c r="AG191" s="186"/>
      <c r="AH191" s="850">
        <f>ROUND($Q$74*0.01,0)</f>
        <v>10</v>
      </c>
      <c r="AI191" s="850"/>
      <c r="AJ191" s="186" t="s">
        <v>426</v>
      </c>
      <c r="AK191" s="605"/>
      <c r="AL191" s="43"/>
      <c r="AM191" s="340">
        <f t="shared" si="1"/>
        <v>-10</v>
      </c>
      <c r="AN191" s="18"/>
    </row>
    <row r="192" spans="1:40" ht="17.25" customHeight="1" x14ac:dyDescent="0.15">
      <c r="A192" s="12">
        <v>54</v>
      </c>
      <c r="B192" s="12" t="s">
        <v>3411</v>
      </c>
      <c r="C192" s="241" t="s">
        <v>3716</v>
      </c>
      <c r="D192" s="1093"/>
      <c r="E192" s="1094"/>
      <c r="F192" s="517"/>
      <c r="G192" s="9"/>
      <c r="H192" s="9"/>
      <c r="I192" s="9"/>
      <c r="J192" s="9"/>
      <c r="K192" s="9"/>
      <c r="L192" s="19"/>
      <c r="M192" s="833" t="s">
        <v>3149</v>
      </c>
      <c r="N192" s="834"/>
      <c r="O192" s="834"/>
      <c r="P192" s="834"/>
      <c r="Q192" s="834"/>
      <c r="R192" s="834"/>
      <c r="S192" s="834"/>
      <c r="T192" s="835"/>
      <c r="U192" s="186" t="s">
        <v>3070</v>
      </c>
      <c r="V192" s="186"/>
      <c r="W192" s="186"/>
      <c r="X192" s="186"/>
      <c r="Y192" s="186"/>
      <c r="Z192" s="186"/>
      <c r="AA192" s="186"/>
      <c r="AB192" s="186"/>
      <c r="AC192" s="186"/>
      <c r="AD192" s="186"/>
      <c r="AE192" s="186"/>
      <c r="AF192" s="186"/>
      <c r="AG192" s="186"/>
      <c r="AH192" s="850">
        <f>ROUND($Q$76*0.01,0)</f>
        <v>7</v>
      </c>
      <c r="AI192" s="850"/>
      <c r="AJ192" s="186" t="s">
        <v>426</v>
      </c>
      <c r="AK192" s="605"/>
      <c r="AL192" s="43"/>
      <c r="AM192" s="340">
        <f t="shared" si="1"/>
        <v>-7</v>
      </c>
      <c r="AN192" s="18"/>
    </row>
    <row r="193" spans="1:40" ht="17.25" customHeight="1" x14ac:dyDescent="0.15">
      <c r="A193" s="12">
        <v>54</v>
      </c>
      <c r="B193" s="12" t="s">
        <v>3412</v>
      </c>
      <c r="C193" s="241" t="s">
        <v>3717</v>
      </c>
      <c r="D193" s="1093"/>
      <c r="E193" s="1094"/>
      <c r="F193" s="517"/>
      <c r="G193" s="9"/>
      <c r="H193" s="9"/>
      <c r="I193" s="9"/>
      <c r="J193" s="9"/>
      <c r="K193" s="9"/>
      <c r="L193" s="19"/>
      <c r="M193" s="836"/>
      <c r="N193" s="837"/>
      <c r="O193" s="837"/>
      <c r="P193" s="837"/>
      <c r="Q193" s="837"/>
      <c r="R193" s="837"/>
      <c r="S193" s="837"/>
      <c r="T193" s="838"/>
      <c r="U193" s="186" t="s">
        <v>3078</v>
      </c>
      <c r="V193" s="186"/>
      <c r="W193" s="186"/>
      <c r="X193" s="186"/>
      <c r="Y193" s="186"/>
      <c r="Z193" s="186"/>
      <c r="AA193" s="186"/>
      <c r="AB193" s="186"/>
      <c r="AC193" s="186"/>
      <c r="AD193" s="186"/>
      <c r="AE193" s="186"/>
      <c r="AF193" s="186"/>
      <c r="AG193" s="186"/>
      <c r="AH193" s="850">
        <f>ROUND($Q$78*0.01,0)</f>
        <v>8</v>
      </c>
      <c r="AI193" s="850"/>
      <c r="AJ193" s="186" t="s">
        <v>426</v>
      </c>
      <c r="AK193" s="605"/>
      <c r="AL193" s="43"/>
      <c r="AM193" s="340">
        <f t="shared" si="1"/>
        <v>-8</v>
      </c>
      <c r="AN193" s="18"/>
    </row>
    <row r="194" spans="1:40" ht="17.25" customHeight="1" x14ac:dyDescent="0.15">
      <c r="A194" s="12">
        <v>54</v>
      </c>
      <c r="B194" s="12" t="s">
        <v>3413</v>
      </c>
      <c r="C194" s="241" t="s">
        <v>3718</v>
      </c>
      <c r="D194" s="1093"/>
      <c r="E194" s="1094"/>
      <c r="F194" s="517"/>
      <c r="G194" s="9"/>
      <c r="H194" s="9"/>
      <c r="I194" s="9"/>
      <c r="J194" s="9"/>
      <c r="K194" s="9"/>
      <c r="L194" s="19"/>
      <c r="M194" s="836"/>
      <c r="N194" s="837"/>
      <c r="O194" s="837"/>
      <c r="P194" s="837"/>
      <c r="Q194" s="837"/>
      <c r="R194" s="837"/>
      <c r="S194" s="837"/>
      <c r="T194" s="838"/>
      <c r="U194" s="186" t="s">
        <v>3079</v>
      </c>
      <c r="V194" s="186"/>
      <c r="W194" s="186"/>
      <c r="X194" s="186"/>
      <c r="Y194" s="186"/>
      <c r="Z194" s="186"/>
      <c r="AA194" s="186"/>
      <c r="AB194" s="186"/>
      <c r="AC194" s="186"/>
      <c r="AD194" s="186"/>
      <c r="AE194" s="186"/>
      <c r="AF194" s="186"/>
      <c r="AG194" s="186"/>
      <c r="AH194" s="850">
        <f>ROUND($Q$80*0.01,0)</f>
        <v>8</v>
      </c>
      <c r="AI194" s="850"/>
      <c r="AJ194" s="186" t="s">
        <v>426</v>
      </c>
      <c r="AK194" s="605"/>
      <c r="AL194" s="43"/>
      <c r="AM194" s="340">
        <f t="shared" si="1"/>
        <v>-8</v>
      </c>
      <c r="AN194" s="18"/>
    </row>
    <row r="195" spans="1:40" ht="17.25" customHeight="1" x14ac:dyDescent="0.15">
      <c r="A195" s="12">
        <v>54</v>
      </c>
      <c r="B195" s="12" t="s">
        <v>3414</v>
      </c>
      <c r="C195" s="241" t="s">
        <v>3719</v>
      </c>
      <c r="D195" s="1093"/>
      <c r="E195" s="1094"/>
      <c r="F195" s="517"/>
      <c r="G195" s="9"/>
      <c r="H195" s="9"/>
      <c r="I195" s="9"/>
      <c r="J195" s="9"/>
      <c r="K195" s="9"/>
      <c r="L195" s="19"/>
      <c r="M195" s="23"/>
      <c r="N195" s="9"/>
      <c r="O195" s="9"/>
      <c r="P195" s="9"/>
      <c r="Q195" s="9"/>
      <c r="R195" s="9"/>
      <c r="S195" s="9"/>
      <c r="T195" s="19"/>
      <c r="U195" s="186" t="s">
        <v>3080</v>
      </c>
      <c r="V195" s="186"/>
      <c r="W195" s="186"/>
      <c r="X195" s="186"/>
      <c r="Y195" s="186"/>
      <c r="Z195" s="186"/>
      <c r="AA195" s="186"/>
      <c r="AB195" s="186"/>
      <c r="AC195" s="186"/>
      <c r="AD195" s="186"/>
      <c r="AE195" s="186"/>
      <c r="AF195" s="186"/>
      <c r="AG195" s="186"/>
      <c r="AH195" s="850">
        <f>ROUND($Q$82*0.01,0)</f>
        <v>9</v>
      </c>
      <c r="AI195" s="850"/>
      <c r="AJ195" s="186" t="s">
        <v>426</v>
      </c>
      <c r="AK195" s="605"/>
      <c r="AL195" s="43"/>
      <c r="AM195" s="340">
        <f t="shared" si="1"/>
        <v>-9</v>
      </c>
      <c r="AN195" s="18"/>
    </row>
    <row r="196" spans="1:40" ht="17.25" customHeight="1" x14ac:dyDescent="0.15">
      <c r="A196" s="12">
        <v>54</v>
      </c>
      <c r="B196" s="12" t="s">
        <v>3415</v>
      </c>
      <c r="C196" s="241" t="s">
        <v>3720</v>
      </c>
      <c r="D196" s="1093"/>
      <c r="E196" s="1094"/>
      <c r="F196" s="35"/>
      <c r="G196" s="184"/>
      <c r="H196" s="184"/>
      <c r="I196" s="184"/>
      <c r="J196" s="184"/>
      <c r="K196" s="184"/>
      <c r="L196" s="21"/>
      <c r="M196" s="183"/>
      <c r="N196" s="184"/>
      <c r="O196" s="184"/>
      <c r="P196" s="184"/>
      <c r="Q196" s="184"/>
      <c r="R196" s="184"/>
      <c r="S196" s="184"/>
      <c r="T196" s="21"/>
      <c r="U196" s="186" t="s">
        <v>3081</v>
      </c>
      <c r="V196" s="186"/>
      <c r="W196" s="186"/>
      <c r="X196" s="186"/>
      <c r="Y196" s="186"/>
      <c r="Z196" s="186"/>
      <c r="AA196" s="186"/>
      <c r="AB196" s="186"/>
      <c r="AC196" s="186"/>
      <c r="AD196" s="186"/>
      <c r="AE196" s="186"/>
      <c r="AF196" s="186"/>
      <c r="AG196" s="186"/>
      <c r="AH196" s="850">
        <f>ROUND($Q$84*0.01,0)</f>
        <v>10</v>
      </c>
      <c r="AI196" s="850"/>
      <c r="AJ196" s="186" t="s">
        <v>426</v>
      </c>
      <c r="AK196" s="605"/>
      <c r="AL196" s="43"/>
      <c r="AM196" s="340">
        <f t="shared" si="1"/>
        <v>-10</v>
      </c>
      <c r="AN196" s="18"/>
    </row>
    <row r="197" spans="1:40" ht="17.25" customHeight="1" x14ac:dyDescent="0.15">
      <c r="A197" s="12">
        <v>54</v>
      </c>
      <c r="B197" s="12" t="s">
        <v>3416</v>
      </c>
      <c r="C197" s="241" t="s">
        <v>3706</v>
      </c>
      <c r="D197" s="1093"/>
      <c r="E197" s="1094"/>
      <c r="F197" s="833" t="s">
        <v>3143</v>
      </c>
      <c r="G197" s="834"/>
      <c r="H197" s="834"/>
      <c r="I197" s="834"/>
      <c r="J197" s="834"/>
      <c r="K197" s="834"/>
      <c r="L197" s="835"/>
      <c r="M197" s="833" t="s">
        <v>3150</v>
      </c>
      <c r="N197" s="834"/>
      <c r="O197" s="834"/>
      <c r="P197" s="834"/>
      <c r="Q197" s="834"/>
      <c r="R197" s="834"/>
      <c r="S197" s="834"/>
      <c r="T197" s="835"/>
      <c r="U197" s="186" t="s">
        <v>3070</v>
      </c>
      <c r="V197" s="186"/>
      <c r="W197" s="186"/>
      <c r="X197" s="186"/>
      <c r="Y197" s="186"/>
      <c r="Z197" s="186"/>
      <c r="AA197" s="186"/>
      <c r="AB197" s="186"/>
      <c r="AC197" s="186"/>
      <c r="AD197" s="186"/>
      <c r="AE197" s="186"/>
      <c r="AF197" s="186"/>
      <c r="AG197" s="186"/>
      <c r="AH197" s="850">
        <f>ROUND($Q$86*0.01,0)</f>
        <v>8</v>
      </c>
      <c r="AI197" s="850"/>
      <c r="AJ197" s="186" t="s">
        <v>426</v>
      </c>
      <c r="AK197" s="605"/>
      <c r="AL197" s="43"/>
      <c r="AM197" s="340">
        <f t="shared" si="1"/>
        <v>-8</v>
      </c>
      <c r="AN197" s="18"/>
    </row>
    <row r="198" spans="1:40" ht="17.25" customHeight="1" x14ac:dyDescent="0.15">
      <c r="A198" s="12">
        <v>54</v>
      </c>
      <c r="B198" s="12" t="s">
        <v>3417</v>
      </c>
      <c r="C198" s="241" t="s">
        <v>3707</v>
      </c>
      <c r="D198" s="1093"/>
      <c r="E198" s="1094"/>
      <c r="F198" s="836"/>
      <c r="G198" s="837"/>
      <c r="H198" s="837"/>
      <c r="I198" s="837"/>
      <c r="J198" s="837"/>
      <c r="K198" s="837"/>
      <c r="L198" s="838"/>
      <c r="M198" s="836"/>
      <c r="N198" s="837"/>
      <c r="O198" s="837"/>
      <c r="P198" s="837"/>
      <c r="Q198" s="837"/>
      <c r="R198" s="837"/>
      <c r="S198" s="837"/>
      <c r="T198" s="838"/>
      <c r="U198" s="186" t="s">
        <v>3078</v>
      </c>
      <c r="V198" s="186"/>
      <c r="W198" s="186"/>
      <c r="X198" s="186"/>
      <c r="Y198" s="186"/>
      <c r="Z198" s="186"/>
      <c r="AA198" s="186"/>
      <c r="AB198" s="186"/>
      <c r="AC198" s="186"/>
      <c r="AD198" s="186"/>
      <c r="AE198" s="186"/>
      <c r="AF198" s="186"/>
      <c r="AG198" s="186"/>
      <c r="AH198" s="850">
        <f>ROUND($Q$90*0.01,0)</f>
        <v>8</v>
      </c>
      <c r="AI198" s="850"/>
      <c r="AJ198" s="186" t="s">
        <v>426</v>
      </c>
      <c r="AK198" s="605"/>
      <c r="AL198" s="43"/>
      <c r="AM198" s="340">
        <f t="shared" si="1"/>
        <v>-8</v>
      </c>
      <c r="AN198" s="18"/>
    </row>
    <row r="199" spans="1:40" ht="17.25" customHeight="1" x14ac:dyDescent="0.15">
      <c r="A199" s="12">
        <v>54</v>
      </c>
      <c r="B199" s="12" t="s">
        <v>3418</v>
      </c>
      <c r="C199" s="241" t="s">
        <v>3708</v>
      </c>
      <c r="D199" s="1093"/>
      <c r="E199" s="1094"/>
      <c r="F199" s="836"/>
      <c r="G199" s="837"/>
      <c r="H199" s="837"/>
      <c r="I199" s="837"/>
      <c r="J199" s="837"/>
      <c r="K199" s="837"/>
      <c r="L199" s="838"/>
      <c r="M199" s="836"/>
      <c r="N199" s="837"/>
      <c r="O199" s="837"/>
      <c r="P199" s="837"/>
      <c r="Q199" s="837"/>
      <c r="R199" s="837"/>
      <c r="S199" s="837"/>
      <c r="T199" s="838"/>
      <c r="U199" s="186" t="s">
        <v>3079</v>
      </c>
      <c r="V199" s="186"/>
      <c r="W199" s="186"/>
      <c r="X199" s="186"/>
      <c r="Y199" s="186"/>
      <c r="Z199" s="186"/>
      <c r="AA199" s="186"/>
      <c r="AB199" s="186"/>
      <c r="AC199" s="186"/>
      <c r="AD199" s="186"/>
      <c r="AE199" s="186"/>
      <c r="AF199" s="186"/>
      <c r="AG199" s="186"/>
      <c r="AH199" s="850">
        <f>ROUND($Q$94*0.01,0)</f>
        <v>9</v>
      </c>
      <c r="AI199" s="850"/>
      <c r="AJ199" s="186" t="s">
        <v>426</v>
      </c>
      <c r="AK199" s="605"/>
      <c r="AL199" s="43"/>
      <c r="AM199" s="340">
        <f t="shared" si="1"/>
        <v>-9</v>
      </c>
      <c r="AN199" s="18"/>
    </row>
    <row r="200" spans="1:40" ht="17.25" customHeight="1" x14ac:dyDescent="0.15">
      <c r="A200" s="12">
        <v>54</v>
      </c>
      <c r="B200" s="12" t="s">
        <v>3419</v>
      </c>
      <c r="C200" s="241" t="s">
        <v>3709</v>
      </c>
      <c r="D200" s="1093"/>
      <c r="E200" s="1094"/>
      <c r="F200" s="517"/>
      <c r="G200" s="9"/>
      <c r="H200" s="9"/>
      <c r="I200" s="9"/>
      <c r="J200" s="9"/>
      <c r="K200" s="9"/>
      <c r="L200" s="19"/>
      <c r="M200" s="23"/>
      <c r="N200" s="9"/>
      <c r="O200" s="9"/>
      <c r="P200" s="9"/>
      <c r="Q200" s="9"/>
      <c r="R200" s="9"/>
      <c r="S200" s="9"/>
      <c r="T200" s="19"/>
      <c r="U200" s="186" t="s">
        <v>3080</v>
      </c>
      <c r="V200" s="186"/>
      <c r="W200" s="186"/>
      <c r="X200" s="186"/>
      <c r="Y200" s="186"/>
      <c r="Z200" s="186"/>
      <c r="AA200" s="186"/>
      <c r="AB200" s="186"/>
      <c r="AC200" s="186"/>
      <c r="AD200" s="186"/>
      <c r="AE200" s="186"/>
      <c r="AF200" s="186"/>
      <c r="AG200" s="186"/>
      <c r="AH200" s="850">
        <f>ROUND($Q$98*0.01,0)</f>
        <v>10</v>
      </c>
      <c r="AI200" s="850"/>
      <c r="AJ200" s="186" t="s">
        <v>426</v>
      </c>
      <c r="AK200" s="605"/>
      <c r="AL200" s="43"/>
      <c r="AM200" s="340">
        <f t="shared" si="1"/>
        <v>-10</v>
      </c>
      <c r="AN200" s="18"/>
    </row>
    <row r="201" spans="1:40" ht="17.25" customHeight="1" x14ac:dyDescent="0.15">
      <c r="A201" s="12">
        <v>54</v>
      </c>
      <c r="B201" s="12" t="s">
        <v>3420</v>
      </c>
      <c r="C201" s="241" t="s">
        <v>3710</v>
      </c>
      <c r="D201" s="1093"/>
      <c r="E201" s="1094"/>
      <c r="F201" s="517"/>
      <c r="G201" s="9"/>
      <c r="H201" s="9"/>
      <c r="I201" s="9"/>
      <c r="J201" s="9"/>
      <c r="K201" s="9"/>
      <c r="L201" s="19"/>
      <c r="M201" s="183"/>
      <c r="N201" s="184"/>
      <c r="O201" s="184"/>
      <c r="P201" s="184"/>
      <c r="Q201" s="184"/>
      <c r="R201" s="184"/>
      <c r="S201" s="184"/>
      <c r="T201" s="21"/>
      <c r="U201" s="186" t="s">
        <v>3081</v>
      </c>
      <c r="V201" s="186"/>
      <c r="W201" s="186"/>
      <c r="X201" s="186"/>
      <c r="Y201" s="186"/>
      <c r="Z201" s="186"/>
      <c r="AA201" s="186"/>
      <c r="AB201" s="186"/>
      <c r="AC201" s="186"/>
      <c r="AD201" s="186"/>
      <c r="AE201" s="186"/>
      <c r="AF201" s="186"/>
      <c r="AG201" s="186"/>
      <c r="AH201" s="850">
        <f>ROUND($Q$102*0.01,0)</f>
        <v>10</v>
      </c>
      <c r="AI201" s="850"/>
      <c r="AJ201" s="186" t="s">
        <v>426</v>
      </c>
      <c r="AK201" s="605"/>
      <c r="AL201" s="43"/>
      <c r="AM201" s="340">
        <f t="shared" si="1"/>
        <v>-10</v>
      </c>
      <c r="AN201" s="18"/>
    </row>
    <row r="202" spans="1:40" ht="17.25" customHeight="1" x14ac:dyDescent="0.15">
      <c r="A202" s="12">
        <v>54</v>
      </c>
      <c r="B202" s="12" t="s">
        <v>3421</v>
      </c>
      <c r="C202" s="241" t="s">
        <v>3721</v>
      </c>
      <c r="D202" s="1093"/>
      <c r="E202" s="1094"/>
      <c r="F202" s="517"/>
      <c r="G202" s="9"/>
      <c r="H202" s="9"/>
      <c r="I202" s="9"/>
      <c r="J202" s="9"/>
      <c r="K202" s="9"/>
      <c r="L202" s="19"/>
      <c r="M202" s="833" t="s">
        <v>3151</v>
      </c>
      <c r="N202" s="834"/>
      <c r="O202" s="834"/>
      <c r="P202" s="834"/>
      <c r="Q202" s="834"/>
      <c r="R202" s="834"/>
      <c r="S202" s="834"/>
      <c r="T202" s="835"/>
      <c r="U202" s="186" t="s">
        <v>3070</v>
      </c>
      <c r="V202" s="186"/>
      <c r="W202" s="186"/>
      <c r="X202" s="186"/>
      <c r="Y202" s="186"/>
      <c r="Z202" s="186"/>
      <c r="AA202" s="186"/>
      <c r="AB202" s="186"/>
      <c r="AC202" s="186"/>
      <c r="AD202" s="186"/>
      <c r="AE202" s="186"/>
      <c r="AF202" s="186"/>
      <c r="AG202" s="186"/>
      <c r="AH202" s="850">
        <f>ROUND($Q$106*0.01,0)</f>
        <v>8</v>
      </c>
      <c r="AI202" s="850"/>
      <c r="AJ202" s="186" t="s">
        <v>426</v>
      </c>
      <c r="AK202" s="605"/>
      <c r="AL202" s="43"/>
      <c r="AM202" s="340">
        <f t="shared" si="1"/>
        <v>-8</v>
      </c>
      <c r="AN202" s="18"/>
    </row>
    <row r="203" spans="1:40" ht="17.25" customHeight="1" x14ac:dyDescent="0.15">
      <c r="A203" s="12">
        <v>54</v>
      </c>
      <c r="B203" s="12" t="s">
        <v>3422</v>
      </c>
      <c r="C203" s="241" t="s">
        <v>3722</v>
      </c>
      <c r="D203" s="1093"/>
      <c r="E203" s="1094"/>
      <c r="F203" s="517"/>
      <c r="G203" s="9"/>
      <c r="H203" s="9"/>
      <c r="I203" s="9"/>
      <c r="J203" s="9"/>
      <c r="K203" s="9"/>
      <c r="L203" s="19"/>
      <c r="M203" s="836"/>
      <c r="N203" s="837"/>
      <c r="O203" s="837"/>
      <c r="P203" s="837"/>
      <c r="Q203" s="837"/>
      <c r="R203" s="837"/>
      <c r="S203" s="837"/>
      <c r="T203" s="838"/>
      <c r="U203" s="186" t="s">
        <v>3078</v>
      </c>
      <c r="V203" s="186"/>
      <c r="W203" s="186"/>
      <c r="X203" s="186"/>
      <c r="Y203" s="186"/>
      <c r="Z203" s="186"/>
      <c r="AA203" s="186"/>
      <c r="AB203" s="186"/>
      <c r="AC203" s="186"/>
      <c r="AD203" s="186"/>
      <c r="AE203" s="186"/>
      <c r="AF203" s="186"/>
      <c r="AG203" s="186"/>
      <c r="AH203" s="850">
        <f>ROUND($Q$110*0.01,0)</f>
        <v>8</v>
      </c>
      <c r="AI203" s="850"/>
      <c r="AJ203" s="186" t="s">
        <v>426</v>
      </c>
      <c r="AK203" s="605"/>
      <c r="AL203" s="43"/>
      <c r="AM203" s="340">
        <f t="shared" si="1"/>
        <v>-8</v>
      </c>
      <c r="AN203" s="18"/>
    </row>
    <row r="204" spans="1:40" ht="17.25" customHeight="1" x14ac:dyDescent="0.15">
      <c r="A204" s="12">
        <v>54</v>
      </c>
      <c r="B204" s="12" t="s">
        <v>3423</v>
      </c>
      <c r="C204" s="241" t="s">
        <v>3723</v>
      </c>
      <c r="D204" s="1093"/>
      <c r="E204" s="1094"/>
      <c r="F204" s="517"/>
      <c r="G204" s="9"/>
      <c r="H204" s="9"/>
      <c r="I204" s="9"/>
      <c r="J204" s="9"/>
      <c r="K204" s="9"/>
      <c r="L204" s="19"/>
      <c r="M204" s="836"/>
      <c r="N204" s="837"/>
      <c r="O204" s="837"/>
      <c r="P204" s="837"/>
      <c r="Q204" s="837"/>
      <c r="R204" s="837"/>
      <c r="S204" s="837"/>
      <c r="T204" s="838"/>
      <c r="U204" s="186" t="s">
        <v>3079</v>
      </c>
      <c r="V204" s="186"/>
      <c r="W204" s="186"/>
      <c r="X204" s="186"/>
      <c r="Y204" s="186"/>
      <c r="Z204" s="186"/>
      <c r="AA204" s="186"/>
      <c r="AB204" s="186"/>
      <c r="AC204" s="186"/>
      <c r="AD204" s="186"/>
      <c r="AE204" s="186"/>
      <c r="AF204" s="186"/>
      <c r="AG204" s="186"/>
      <c r="AH204" s="850">
        <f>ROUND($Q$114*0.01,0)</f>
        <v>9</v>
      </c>
      <c r="AI204" s="850"/>
      <c r="AJ204" s="186" t="s">
        <v>426</v>
      </c>
      <c r="AK204" s="605"/>
      <c r="AL204" s="43"/>
      <c r="AM204" s="340">
        <f t="shared" si="1"/>
        <v>-9</v>
      </c>
      <c r="AN204" s="18"/>
    </row>
    <row r="205" spans="1:40" ht="17.25" customHeight="1" x14ac:dyDescent="0.15">
      <c r="A205" s="12">
        <v>54</v>
      </c>
      <c r="B205" s="12" t="s">
        <v>3424</v>
      </c>
      <c r="C205" s="241" t="s">
        <v>3724</v>
      </c>
      <c r="D205" s="1093"/>
      <c r="E205" s="1094"/>
      <c r="F205" s="517"/>
      <c r="G205" s="9"/>
      <c r="H205" s="9"/>
      <c r="I205" s="9"/>
      <c r="J205" s="9"/>
      <c r="K205" s="9"/>
      <c r="L205" s="19"/>
      <c r="M205" s="836"/>
      <c r="N205" s="837"/>
      <c r="O205" s="837"/>
      <c r="P205" s="837"/>
      <c r="Q205" s="837"/>
      <c r="R205" s="837"/>
      <c r="S205" s="837"/>
      <c r="T205" s="838"/>
      <c r="U205" s="186" t="s">
        <v>3080</v>
      </c>
      <c r="V205" s="186"/>
      <c r="W205" s="186"/>
      <c r="X205" s="186"/>
      <c r="Y205" s="186"/>
      <c r="Z205" s="186"/>
      <c r="AA205" s="186"/>
      <c r="AB205" s="186"/>
      <c r="AC205" s="186"/>
      <c r="AD205" s="186"/>
      <c r="AE205" s="186"/>
      <c r="AF205" s="186"/>
      <c r="AG205" s="186"/>
      <c r="AH205" s="850">
        <f>ROUND($Q$118*0.01,0)</f>
        <v>10</v>
      </c>
      <c r="AI205" s="850"/>
      <c r="AJ205" s="186" t="s">
        <v>426</v>
      </c>
      <c r="AK205" s="605"/>
      <c r="AL205" s="43"/>
      <c r="AM205" s="340">
        <f t="shared" si="1"/>
        <v>-10</v>
      </c>
      <c r="AN205" s="18"/>
    </row>
    <row r="206" spans="1:40" ht="17.25" customHeight="1" x14ac:dyDescent="0.15">
      <c r="A206" s="12">
        <v>54</v>
      </c>
      <c r="B206" s="12" t="s">
        <v>3425</v>
      </c>
      <c r="C206" s="241" t="s">
        <v>3725</v>
      </c>
      <c r="D206" s="1095"/>
      <c r="E206" s="1096"/>
      <c r="F206" s="35"/>
      <c r="G206" s="184"/>
      <c r="H206" s="184"/>
      <c r="I206" s="184"/>
      <c r="J206" s="184"/>
      <c r="K206" s="184"/>
      <c r="L206" s="21"/>
      <c r="M206" s="849"/>
      <c r="N206" s="839"/>
      <c r="O206" s="839"/>
      <c r="P206" s="839"/>
      <c r="Q206" s="839"/>
      <c r="R206" s="839"/>
      <c r="S206" s="839"/>
      <c r="T206" s="840"/>
      <c r="U206" s="186" t="s">
        <v>3081</v>
      </c>
      <c r="V206" s="186"/>
      <c r="W206" s="186"/>
      <c r="X206" s="186"/>
      <c r="Y206" s="186"/>
      <c r="Z206" s="186"/>
      <c r="AA206" s="186"/>
      <c r="AB206" s="186"/>
      <c r="AC206" s="186"/>
      <c r="AD206" s="186"/>
      <c r="AE206" s="186"/>
      <c r="AF206" s="186"/>
      <c r="AG206" s="186"/>
      <c r="AH206" s="850">
        <f>ROUND($Q$122*0.01,0)</f>
        <v>10</v>
      </c>
      <c r="AI206" s="850"/>
      <c r="AJ206" s="186" t="s">
        <v>426</v>
      </c>
      <c r="AK206" s="605"/>
      <c r="AL206" s="43"/>
      <c r="AM206" s="340">
        <f t="shared" si="1"/>
        <v>-10</v>
      </c>
      <c r="AN206" s="29"/>
    </row>
    <row r="207" spans="1:40" ht="17.25" customHeight="1" x14ac:dyDescent="0.15">
      <c r="A207" s="12">
        <v>54</v>
      </c>
      <c r="B207" s="12" t="s">
        <v>3769</v>
      </c>
      <c r="C207" s="241" t="s">
        <v>3726</v>
      </c>
      <c r="D207" s="1083" t="s">
        <v>2015</v>
      </c>
      <c r="E207" s="1092"/>
      <c r="F207" s="833" t="s">
        <v>3140</v>
      </c>
      <c r="G207" s="834"/>
      <c r="H207" s="834"/>
      <c r="I207" s="834"/>
      <c r="J207" s="834"/>
      <c r="K207" s="834"/>
      <c r="L207" s="835"/>
      <c r="M207" s="833" t="s">
        <v>3144</v>
      </c>
      <c r="N207" s="834"/>
      <c r="O207" s="834"/>
      <c r="P207" s="834"/>
      <c r="Q207" s="834"/>
      <c r="R207" s="834"/>
      <c r="S207" s="834"/>
      <c r="T207" s="835"/>
      <c r="U207" s="186" t="s">
        <v>3070</v>
      </c>
      <c r="V207" s="186"/>
      <c r="W207" s="186"/>
      <c r="X207" s="186"/>
      <c r="Y207" s="186"/>
      <c r="Z207" s="186"/>
      <c r="AA207" s="186"/>
      <c r="AB207" s="186"/>
      <c r="AC207" s="186"/>
      <c r="AD207" s="186"/>
      <c r="AE207" s="186"/>
      <c r="AF207" s="186"/>
      <c r="AG207" s="186"/>
      <c r="AH207" s="850">
        <f>ROUND($Q$6*0.03,0)</f>
        <v>18</v>
      </c>
      <c r="AI207" s="850"/>
      <c r="AJ207" s="186" t="s">
        <v>426</v>
      </c>
      <c r="AK207" s="605"/>
      <c r="AL207" s="43"/>
      <c r="AM207" s="340">
        <f>-AH207</f>
        <v>-18</v>
      </c>
      <c r="AN207" s="400" t="s">
        <v>331</v>
      </c>
    </row>
    <row r="208" spans="1:40" ht="17.25" customHeight="1" x14ac:dyDescent="0.15">
      <c r="A208" s="12">
        <v>54</v>
      </c>
      <c r="B208" s="12" t="s">
        <v>3767</v>
      </c>
      <c r="C208" s="241" t="s">
        <v>3727</v>
      </c>
      <c r="D208" s="1093"/>
      <c r="E208" s="1094"/>
      <c r="F208" s="836"/>
      <c r="G208" s="837"/>
      <c r="H208" s="837"/>
      <c r="I208" s="837"/>
      <c r="J208" s="837"/>
      <c r="K208" s="837"/>
      <c r="L208" s="838"/>
      <c r="M208" s="836"/>
      <c r="N208" s="837"/>
      <c r="O208" s="837"/>
      <c r="P208" s="837"/>
      <c r="Q208" s="837"/>
      <c r="R208" s="837"/>
      <c r="S208" s="837"/>
      <c r="T208" s="838"/>
      <c r="U208" s="186" t="s">
        <v>3078</v>
      </c>
      <c r="V208" s="186"/>
      <c r="W208" s="186"/>
      <c r="X208" s="186"/>
      <c r="Y208" s="186"/>
      <c r="Z208" s="186"/>
      <c r="AA208" s="186"/>
      <c r="AB208" s="186"/>
      <c r="AC208" s="186"/>
      <c r="AD208" s="186"/>
      <c r="AE208" s="186"/>
      <c r="AF208" s="186"/>
      <c r="AG208" s="186"/>
      <c r="AH208" s="850">
        <f>ROUND($Q$8*0.03,0)</f>
        <v>20</v>
      </c>
      <c r="AI208" s="850"/>
      <c r="AJ208" s="186" t="s">
        <v>426</v>
      </c>
      <c r="AK208" s="605"/>
      <c r="AL208" s="43"/>
      <c r="AM208" s="340">
        <f>-AH208</f>
        <v>-20</v>
      </c>
      <c r="AN208" s="18"/>
    </row>
    <row r="209" spans="1:40" ht="17.25" customHeight="1" x14ac:dyDescent="0.15">
      <c r="A209" s="12">
        <v>54</v>
      </c>
      <c r="B209" s="12" t="s">
        <v>3760</v>
      </c>
      <c r="C209" s="241" t="s">
        <v>3728</v>
      </c>
      <c r="D209" s="1093"/>
      <c r="E209" s="1094"/>
      <c r="F209" s="836"/>
      <c r="G209" s="837"/>
      <c r="H209" s="837"/>
      <c r="I209" s="837"/>
      <c r="J209" s="837"/>
      <c r="K209" s="837"/>
      <c r="L209" s="838"/>
      <c r="M209" s="836"/>
      <c r="N209" s="837"/>
      <c r="O209" s="837"/>
      <c r="P209" s="837"/>
      <c r="Q209" s="837"/>
      <c r="R209" s="837"/>
      <c r="S209" s="837"/>
      <c r="T209" s="838"/>
      <c r="U209" s="186" t="s">
        <v>3079</v>
      </c>
      <c r="V209" s="186"/>
      <c r="W209" s="186"/>
      <c r="X209" s="186"/>
      <c r="Y209" s="186"/>
      <c r="Z209" s="186"/>
      <c r="AA209" s="186"/>
      <c r="AB209" s="186"/>
      <c r="AC209" s="186"/>
      <c r="AD209" s="186"/>
      <c r="AE209" s="186"/>
      <c r="AF209" s="186"/>
      <c r="AG209" s="186"/>
      <c r="AH209" s="850">
        <f>ROUND($Q$10*0.03,0)</f>
        <v>22</v>
      </c>
      <c r="AI209" s="850"/>
      <c r="AJ209" s="186" t="s">
        <v>426</v>
      </c>
      <c r="AK209" s="605"/>
      <c r="AL209" s="43"/>
      <c r="AM209" s="340">
        <f t="shared" ref="AM209:AM246" si="2">-AH209</f>
        <v>-22</v>
      </c>
      <c r="AN209" s="18"/>
    </row>
    <row r="210" spans="1:40" ht="17.25" customHeight="1" x14ac:dyDescent="0.15">
      <c r="A210" s="12">
        <v>54</v>
      </c>
      <c r="B210" s="12" t="s">
        <v>3762</v>
      </c>
      <c r="C210" s="241" t="s">
        <v>3729</v>
      </c>
      <c r="D210" s="1093"/>
      <c r="E210" s="1094"/>
      <c r="F210" s="517"/>
      <c r="G210" s="9"/>
      <c r="H210" s="9"/>
      <c r="I210" s="9"/>
      <c r="J210" s="9"/>
      <c r="K210" s="9"/>
      <c r="L210" s="19"/>
      <c r="M210" s="23"/>
      <c r="N210" s="9"/>
      <c r="O210" s="9"/>
      <c r="P210" s="9"/>
      <c r="Q210" s="9"/>
      <c r="R210" s="9"/>
      <c r="S210" s="9"/>
      <c r="T210" s="19"/>
      <c r="U210" s="186" t="s">
        <v>3080</v>
      </c>
      <c r="V210" s="186"/>
      <c r="W210" s="186"/>
      <c r="X210" s="186"/>
      <c r="Y210" s="186"/>
      <c r="Z210" s="186"/>
      <c r="AA210" s="186"/>
      <c r="AB210" s="186"/>
      <c r="AC210" s="186"/>
      <c r="AD210" s="186"/>
      <c r="AE210" s="186"/>
      <c r="AF210" s="186"/>
      <c r="AG210" s="186"/>
      <c r="AH210" s="850">
        <f>ROUND($Q$12*0.03,0)</f>
        <v>25</v>
      </c>
      <c r="AI210" s="850"/>
      <c r="AJ210" s="186" t="s">
        <v>426</v>
      </c>
      <c r="AK210" s="605"/>
      <c r="AL210" s="43"/>
      <c r="AM210" s="340">
        <f t="shared" si="2"/>
        <v>-25</v>
      </c>
      <c r="AN210" s="18"/>
    </row>
    <row r="211" spans="1:40" ht="17.25" customHeight="1" x14ac:dyDescent="0.15">
      <c r="A211" s="12">
        <v>54</v>
      </c>
      <c r="B211" s="12" t="s">
        <v>3764</v>
      </c>
      <c r="C211" s="241" t="s">
        <v>3730</v>
      </c>
      <c r="D211" s="1093"/>
      <c r="E211" s="1094"/>
      <c r="F211" s="517"/>
      <c r="G211" s="9"/>
      <c r="H211" s="9"/>
      <c r="I211" s="9"/>
      <c r="J211" s="9"/>
      <c r="K211" s="9"/>
      <c r="L211" s="19"/>
      <c r="M211" s="183"/>
      <c r="N211" s="184"/>
      <c r="O211" s="184"/>
      <c r="P211" s="184"/>
      <c r="Q211" s="184"/>
      <c r="R211" s="184"/>
      <c r="S211" s="184"/>
      <c r="T211" s="21"/>
      <c r="U211" s="186" t="s">
        <v>3081</v>
      </c>
      <c r="V211" s="186"/>
      <c r="W211" s="186"/>
      <c r="X211" s="186"/>
      <c r="Y211" s="186"/>
      <c r="Z211" s="186"/>
      <c r="AA211" s="186"/>
      <c r="AB211" s="186"/>
      <c r="AC211" s="186"/>
      <c r="AD211" s="186"/>
      <c r="AE211" s="186"/>
      <c r="AF211" s="186"/>
      <c r="AG211" s="186"/>
      <c r="AH211" s="850">
        <f>ROUND($Q$14*0.03,0)</f>
        <v>27</v>
      </c>
      <c r="AI211" s="850"/>
      <c r="AJ211" s="186" t="s">
        <v>426</v>
      </c>
      <c r="AK211" s="605"/>
      <c r="AL211" s="43"/>
      <c r="AM211" s="340">
        <f t="shared" si="2"/>
        <v>-27</v>
      </c>
      <c r="AN211" s="18"/>
    </row>
    <row r="212" spans="1:40" ht="17.25" customHeight="1" x14ac:dyDescent="0.15">
      <c r="A212" s="12">
        <v>54</v>
      </c>
      <c r="B212" s="12" t="s">
        <v>3765</v>
      </c>
      <c r="C212" s="241" t="s">
        <v>3731</v>
      </c>
      <c r="D212" s="1093"/>
      <c r="E212" s="1094"/>
      <c r="F212" s="517"/>
      <c r="G212" s="9"/>
      <c r="H212" s="9"/>
      <c r="I212" s="9"/>
      <c r="J212" s="9"/>
      <c r="K212" s="9"/>
      <c r="L212" s="19"/>
      <c r="M212" s="833" t="s">
        <v>3145</v>
      </c>
      <c r="N212" s="834"/>
      <c r="O212" s="834"/>
      <c r="P212" s="834"/>
      <c r="Q212" s="834"/>
      <c r="R212" s="834"/>
      <c r="S212" s="834"/>
      <c r="T212" s="835"/>
      <c r="U212" s="186" t="s">
        <v>3070</v>
      </c>
      <c r="V212" s="186"/>
      <c r="W212" s="186"/>
      <c r="X212" s="186"/>
      <c r="Y212" s="186"/>
      <c r="Z212" s="186"/>
      <c r="AA212" s="186"/>
      <c r="AB212" s="186"/>
      <c r="AC212" s="186"/>
      <c r="AD212" s="186"/>
      <c r="AE212" s="186"/>
      <c r="AF212" s="186"/>
      <c r="AG212" s="186"/>
      <c r="AH212" s="850">
        <f>ROUND($Q$16*0.03,0)</f>
        <v>18</v>
      </c>
      <c r="AI212" s="850"/>
      <c r="AJ212" s="186" t="s">
        <v>426</v>
      </c>
      <c r="AK212" s="605"/>
      <c r="AL212" s="43"/>
      <c r="AM212" s="340">
        <f t="shared" si="2"/>
        <v>-18</v>
      </c>
      <c r="AN212" s="18"/>
    </row>
    <row r="213" spans="1:40" ht="17.25" customHeight="1" x14ac:dyDescent="0.15">
      <c r="A213" s="12">
        <v>54</v>
      </c>
      <c r="B213" s="12" t="s">
        <v>3766</v>
      </c>
      <c r="C213" s="241" t="s">
        <v>3732</v>
      </c>
      <c r="D213" s="1093"/>
      <c r="E213" s="1094"/>
      <c r="F213" s="517"/>
      <c r="G213" s="9"/>
      <c r="H213" s="9"/>
      <c r="I213" s="9"/>
      <c r="J213" s="9"/>
      <c r="K213" s="9"/>
      <c r="L213" s="19"/>
      <c r="M213" s="836"/>
      <c r="N213" s="837"/>
      <c r="O213" s="837"/>
      <c r="P213" s="837"/>
      <c r="Q213" s="837"/>
      <c r="R213" s="837"/>
      <c r="S213" s="837"/>
      <c r="T213" s="838"/>
      <c r="U213" s="186" t="s">
        <v>3078</v>
      </c>
      <c r="V213" s="186"/>
      <c r="W213" s="186"/>
      <c r="X213" s="186"/>
      <c r="Y213" s="186"/>
      <c r="Z213" s="186"/>
      <c r="AA213" s="186"/>
      <c r="AB213" s="186"/>
      <c r="AC213" s="186"/>
      <c r="AD213" s="186"/>
      <c r="AE213" s="186"/>
      <c r="AF213" s="186"/>
      <c r="AG213" s="186"/>
      <c r="AH213" s="850">
        <f>ROUND($Q$18*0.03,0)</f>
        <v>20</v>
      </c>
      <c r="AI213" s="850"/>
      <c r="AJ213" s="186" t="s">
        <v>426</v>
      </c>
      <c r="AK213" s="605"/>
      <c r="AL213" s="43"/>
      <c r="AM213" s="340">
        <f t="shared" si="2"/>
        <v>-20</v>
      </c>
      <c r="AN213" s="18"/>
    </row>
    <row r="214" spans="1:40" ht="17.25" customHeight="1" x14ac:dyDescent="0.15">
      <c r="A214" s="12">
        <v>54</v>
      </c>
      <c r="B214" s="12" t="s">
        <v>3770</v>
      </c>
      <c r="C214" s="241" t="s">
        <v>3733</v>
      </c>
      <c r="D214" s="1093"/>
      <c r="E214" s="1094"/>
      <c r="F214" s="517"/>
      <c r="G214" s="9"/>
      <c r="H214" s="9"/>
      <c r="I214" s="9"/>
      <c r="J214" s="9"/>
      <c r="K214" s="9"/>
      <c r="L214" s="19"/>
      <c r="M214" s="836"/>
      <c r="N214" s="837"/>
      <c r="O214" s="837"/>
      <c r="P214" s="837"/>
      <c r="Q214" s="837"/>
      <c r="R214" s="837"/>
      <c r="S214" s="837"/>
      <c r="T214" s="838"/>
      <c r="U214" s="186" t="s">
        <v>3079</v>
      </c>
      <c r="V214" s="186"/>
      <c r="W214" s="186"/>
      <c r="X214" s="186"/>
      <c r="Y214" s="186"/>
      <c r="Z214" s="186"/>
      <c r="AA214" s="186"/>
      <c r="AB214" s="186"/>
      <c r="AC214" s="186"/>
      <c r="AD214" s="186"/>
      <c r="AE214" s="186"/>
      <c r="AF214" s="186"/>
      <c r="AG214" s="186"/>
      <c r="AH214" s="850">
        <f>ROUND($Q$20*0.03,0)</f>
        <v>22</v>
      </c>
      <c r="AI214" s="850"/>
      <c r="AJ214" s="186" t="s">
        <v>426</v>
      </c>
      <c r="AK214" s="605"/>
      <c r="AL214" s="43"/>
      <c r="AM214" s="340">
        <f t="shared" si="2"/>
        <v>-22</v>
      </c>
      <c r="AN214" s="18"/>
    </row>
    <row r="215" spans="1:40" ht="17.25" customHeight="1" x14ac:dyDescent="0.15">
      <c r="A215" s="12">
        <v>54</v>
      </c>
      <c r="B215" s="12" t="s">
        <v>3771</v>
      </c>
      <c r="C215" s="241" t="s">
        <v>3734</v>
      </c>
      <c r="D215" s="1093"/>
      <c r="E215" s="1094"/>
      <c r="F215" s="517"/>
      <c r="G215" s="9"/>
      <c r="H215" s="9"/>
      <c r="I215" s="9"/>
      <c r="J215" s="9"/>
      <c r="K215" s="9"/>
      <c r="L215" s="19"/>
      <c r="M215" s="23"/>
      <c r="N215" s="9"/>
      <c r="O215" s="9"/>
      <c r="P215" s="9"/>
      <c r="Q215" s="9"/>
      <c r="R215" s="9"/>
      <c r="S215" s="9"/>
      <c r="T215" s="19"/>
      <c r="U215" s="186" t="s">
        <v>3080</v>
      </c>
      <c r="V215" s="186"/>
      <c r="W215" s="186"/>
      <c r="X215" s="186"/>
      <c r="Y215" s="186"/>
      <c r="Z215" s="186"/>
      <c r="AA215" s="186"/>
      <c r="AB215" s="186"/>
      <c r="AC215" s="186"/>
      <c r="AD215" s="186"/>
      <c r="AE215" s="186"/>
      <c r="AF215" s="186"/>
      <c r="AG215" s="186"/>
      <c r="AH215" s="850">
        <f>ROUND($Q$22*0.03,0)</f>
        <v>25</v>
      </c>
      <c r="AI215" s="850"/>
      <c r="AJ215" s="186" t="s">
        <v>426</v>
      </c>
      <c r="AK215" s="605"/>
      <c r="AL215" s="43"/>
      <c r="AM215" s="340">
        <f t="shared" si="2"/>
        <v>-25</v>
      </c>
      <c r="AN215" s="18"/>
    </row>
    <row r="216" spans="1:40" ht="17.25" customHeight="1" x14ac:dyDescent="0.15">
      <c r="A216" s="12">
        <v>54</v>
      </c>
      <c r="B216" s="12" t="s">
        <v>3772</v>
      </c>
      <c r="C216" s="241" t="s">
        <v>3735</v>
      </c>
      <c r="D216" s="1093"/>
      <c r="E216" s="1094"/>
      <c r="F216" s="35"/>
      <c r="G216" s="184"/>
      <c r="H216" s="184"/>
      <c r="I216" s="184"/>
      <c r="J216" s="184"/>
      <c r="K216" s="184"/>
      <c r="L216" s="21"/>
      <c r="M216" s="183"/>
      <c r="N216" s="184"/>
      <c r="O216" s="184"/>
      <c r="P216" s="184"/>
      <c r="Q216" s="184"/>
      <c r="R216" s="184"/>
      <c r="S216" s="184"/>
      <c r="T216" s="21"/>
      <c r="U216" s="186" t="s">
        <v>3081</v>
      </c>
      <c r="V216" s="186"/>
      <c r="W216" s="186"/>
      <c r="X216" s="186"/>
      <c r="Y216" s="186"/>
      <c r="Z216" s="186"/>
      <c r="AA216" s="186"/>
      <c r="AB216" s="186"/>
      <c r="AC216" s="186"/>
      <c r="AD216" s="186"/>
      <c r="AE216" s="186"/>
      <c r="AF216" s="186"/>
      <c r="AG216" s="186"/>
      <c r="AH216" s="850">
        <f>ROUND($Q$24*0.03,0)</f>
        <v>27</v>
      </c>
      <c r="AI216" s="850"/>
      <c r="AJ216" s="186" t="s">
        <v>426</v>
      </c>
      <c r="AK216" s="605"/>
      <c r="AL216" s="43"/>
      <c r="AM216" s="340">
        <f t="shared" si="2"/>
        <v>-27</v>
      </c>
      <c r="AN216" s="18"/>
    </row>
    <row r="217" spans="1:40" ht="17.25" customHeight="1" x14ac:dyDescent="0.15">
      <c r="A217" s="12">
        <v>54</v>
      </c>
      <c r="B217" s="12" t="s">
        <v>3773</v>
      </c>
      <c r="C217" s="241" t="s">
        <v>4340</v>
      </c>
      <c r="D217" s="1093"/>
      <c r="E217" s="1094"/>
      <c r="F217" s="833" t="s">
        <v>3141</v>
      </c>
      <c r="G217" s="834"/>
      <c r="H217" s="834"/>
      <c r="I217" s="834"/>
      <c r="J217" s="834"/>
      <c r="K217" s="834"/>
      <c r="L217" s="835"/>
      <c r="M217" s="833" t="s">
        <v>3146</v>
      </c>
      <c r="N217" s="834"/>
      <c r="O217" s="834"/>
      <c r="P217" s="834"/>
      <c r="Q217" s="834"/>
      <c r="R217" s="834"/>
      <c r="S217" s="834"/>
      <c r="T217" s="835"/>
      <c r="U217" s="186" t="s">
        <v>3070</v>
      </c>
      <c r="V217" s="186"/>
      <c r="W217" s="186"/>
      <c r="X217" s="186"/>
      <c r="Y217" s="186"/>
      <c r="Z217" s="186"/>
      <c r="AA217" s="186"/>
      <c r="AB217" s="186"/>
      <c r="AC217" s="186"/>
      <c r="AD217" s="186"/>
      <c r="AE217" s="186"/>
      <c r="AF217" s="186"/>
      <c r="AG217" s="186"/>
      <c r="AH217" s="850">
        <f>ROUND($Q$26*0.03,0)</f>
        <v>20</v>
      </c>
      <c r="AI217" s="850"/>
      <c r="AJ217" s="186" t="s">
        <v>426</v>
      </c>
      <c r="AK217" s="605"/>
      <c r="AL217" s="43"/>
      <c r="AM217" s="340">
        <f t="shared" si="2"/>
        <v>-20</v>
      </c>
      <c r="AN217" s="18"/>
    </row>
    <row r="218" spans="1:40" ht="17.25" customHeight="1" x14ac:dyDescent="0.15">
      <c r="A218" s="12">
        <v>54</v>
      </c>
      <c r="B218" s="12" t="s">
        <v>3774</v>
      </c>
      <c r="C218" s="241" t="s">
        <v>4341</v>
      </c>
      <c r="D218" s="1093"/>
      <c r="E218" s="1094"/>
      <c r="F218" s="836"/>
      <c r="G218" s="837"/>
      <c r="H218" s="837"/>
      <c r="I218" s="837"/>
      <c r="J218" s="837"/>
      <c r="K218" s="837"/>
      <c r="L218" s="838"/>
      <c r="M218" s="836"/>
      <c r="N218" s="837"/>
      <c r="O218" s="837"/>
      <c r="P218" s="837"/>
      <c r="Q218" s="837"/>
      <c r="R218" s="837"/>
      <c r="S218" s="837"/>
      <c r="T218" s="838"/>
      <c r="U218" s="186" t="s">
        <v>3078</v>
      </c>
      <c r="V218" s="186"/>
      <c r="W218" s="186"/>
      <c r="X218" s="186"/>
      <c r="Y218" s="186"/>
      <c r="Z218" s="186"/>
      <c r="AA218" s="186"/>
      <c r="AB218" s="186"/>
      <c r="AC218" s="186"/>
      <c r="AD218" s="186"/>
      <c r="AE218" s="186"/>
      <c r="AF218" s="186"/>
      <c r="AG218" s="186"/>
      <c r="AH218" s="850">
        <f>ROUND($Q$30*0.03,0)</f>
        <v>23</v>
      </c>
      <c r="AI218" s="850"/>
      <c r="AJ218" s="186" t="s">
        <v>426</v>
      </c>
      <c r="AK218" s="605"/>
      <c r="AL218" s="43"/>
      <c r="AM218" s="340">
        <f t="shared" si="2"/>
        <v>-23</v>
      </c>
      <c r="AN218" s="18"/>
    </row>
    <row r="219" spans="1:40" ht="17.25" customHeight="1" x14ac:dyDescent="0.15">
      <c r="A219" s="12">
        <v>54</v>
      </c>
      <c r="B219" s="12" t="s">
        <v>3775</v>
      </c>
      <c r="C219" s="241" t="s">
        <v>4342</v>
      </c>
      <c r="D219" s="1093"/>
      <c r="E219" s="1094"/>
      <c r="F219" s="836"/>
      <c r="G219" s="837"/>
      <c r="H219" s="837"/>
      <c r="I219" s="837"/>
      <c r="J219" s="837"/>
      <c r="K219" s="837"/>
      <c r="L219" s="838"/>
      <c r="M219" s="836"/>
      <c r="N219" s="837"/>
      <c r="O219" s="837"/>
      <c r="P219" s="837"/>
      <c r="Q219" s="837"/>
      <c r="R219" s="837"/>
      <c r="S219" s="837"/>
      <c r="T219" s="838"/>
      <c r="U219" s="186" t="s">
        <v>3079</v>
      </c>
      <c r="V219" s="186"/>
      <c r="W219" s="186"/>
      <c r="X219" s="186"/>
      <c r="Y219" s="186"/>
      <c r="Z219" s="186"/>
      <c r="AA219" s="186"/>
      <c r="AB219" s="186"/>
      <c r="AC219" s="186"/>
      <c r="AD219" s="186"/>
      <c r="AE219" s="186"/>
      <c r="AF219" s="186"/>
      <c r="AG219" s="186"/>
      <c r="AH219" s="850">
        <f>ROUND($Q$34*0.03,0)</f>
        <v>25</v>
      </c>
      <c r="AI219" s="850"/>
      <c r="AJ219" s="186" t="s">
        <v>426</v>
      </c>
      <c r="AK219" s="605"/>
      <c r="AL219" s="43"/>
      <c r="AM219" s="340">
        <f t="shared" si="2"/>
        <v>-25</v>
      </c>
      <c r="AN219" s="18"/>
    </row>
    <row r="220" spans="1:40" ht="17.25" customHeight="1" x14ac:dyDescent="0.15">
      <c r="A220" s="12">
        <v>54</v>
      </c>
      <c r="B220" s="12" t="s">
        <v>3776</v>
      </c>
      <c r="C220" s="241" t="s">
        <v>4343</v>
      </c>
      <c r="D220" s="1093"/>
      <c r="E220" s="1094"/>
      <c r="F220" s="517"/>
      <c r="G220" s="9"/>
      <c r="H220" s="9"/>
      <c r="I220" s="9"/>
      <c r="J220" s="9"/>
      <c r="K220" s="9"/>
      <c r="L220" s="19"/>
      <c r="M220" s="23"/>
      <c r="N220" s="9"/>
      <c r="O220" s="9"/>
      <c r="P220" s="9"/>
      <c r="Q220" s="9"/>
      <c r="R220" s="9"/>
      <c r="S220" s="9"/>
      <c r="T220" s="19"/>
      <c r="U220" s="186" t="s">
        <v>3080</v>
      </c>
      <c r="V220" s="186"/>
      <c r="W220" s="186"/>
      <c r="X220" s="186"/>
      <c r="Y220" s="186"/>
      <c r="Z220" s="186"/>
      <c r="AA220" s="186"/>
      <c r="AB220" s="186"/>
      <c r="AC220" s="186"/>
      <c r="AD220" s="186"/>
      <c r="AE220" s="186"/>
      <c r="AF220" s="186"/>
      <c r="AG220" s="186"/>
      <c r="AH220" s="850">
        <f>ROUND($Q$38*0.03,0)</f>
        <v>27</v>
      </c>
      <c r="AI220" s="850"/>
      <c r="AJ220" s="186" t="s">
        <v>426</v>
      </c>
      <c r="AK220" s="605"/>
      <c r="AL220" s="43"/>
      <c r="AM220" s="340">
        <f t="shared" si="2"/>
        <v>-27</v>
      </c>
      <c r="AN220" s="18"/>
    </row>
    <row r="221" spans="1:40" ht="17.25" customHeight="1" x14ac:dyDescent="0.15">
      <c r="A221" s="12">
        <v>54</v>
      </c>
      <c r="B221" s="12" t="s">
        <v>3777</v>
      </c>
      <c r="C221" s="241" t="s">
        <v>4344</v>
      </c>
      <c r="D221" s="1093"/>
      <c r="E221" s="1094"/>
      <c r="F221" s="517"/>
      <c r="G221" s="9"/>
      <c r="H221" s="9"/>
      <c r="I221" s="9"/>
      <c r="J221" s="9"/>
      <c r="K221" s="9"/>
      <c r="L221" s="19"/>
      <c r="M221" s="183"/>
      <c r="N221" s="184"/>
      <c r="O221" s="184"/>
      <c r="P221" s="184"/>
      <c r="Q221" s="184"/>
      <c r="R221" s="184"/>
      <c r="S221" s="184"/>
      <c r="T221" s="21"/>
      <c r="U221" s="186" t="s">
        <v>3081</v>
      </c>
      <c r="V221" s="186"/>
      <c r="W221" s="186"/>
      <c r="X221" s="186"/>
      <c r="Y221" s="186"/>
      <c r="Z221" s="186"/>
      <c r="AA221" s="186"/>
      <c r="AB221" s="186"/>
      <c r="AC221" s="186"/>
      <c r="AD221" s="186"/>
      <c r="AE221" s="186"/>
      <c r="AF221" s="186"/>
      <c r="AG221" s="186"/>
      <c r="AH221" s="850">
        <f>ROUND($Q$42*0.03,0)</f>
        <v>29</v>
      </c>
      <c r="AI221" s="850"/>
      <c r="AJ221" s="186" t="s">
        <v>426</v>
      </c>
      <c r="AK221" s="605"/>
      <c r="AL221" s="43"/>
      <c r="AM221" s="340">
        <f t="shared" si="2"/>
        <v>-29</v>
      </c>
      <c r="AN221" s="18"/>
    </row>
    <row r="222" spans="1:40" ht="17.25" customHeight="1" x14ac:dyDescent="0.15">
      <c r="A222" s="12">
        <v>54</v>
      </c>
      <c r="B222" s="12" t="s">
        <v>3778</v>
      </c>
      <c r="C222" s="241" t="s">
        <v>4345</v>
      </c>
      <c r="D222" s="1093"/>
      <c r="E222" s="1094"/>
      <c r="F222" s="517"/>
      <c r="G222" s="9"/>
      <c r="H222" s="9"/>
      <c r="I222" s="9"/>
      <c r="J222" s="9"/>
      <c r="K222" s="9"/>
      <c r="L222" s="19"/>
      <c r="M222" s="833" t="s">
        <v>3147</v>
      </c>
      <c r="N222" s="834"/>
      <c r="O222" s="834"/>
      <c r="P222" s="834"/>
      <c r="Q222" s="834"/>
      <c r="R222" s="834"/>
      <c r="S222" s="834"/>
      <c r="T222" s="835"/>
      <c r="U222" s="186" t="s">
        <v>3070</v>
      </c>
      <c r="V222" s="186"/>
      <c r="W222" s="186"/>
      <c r="X222" s="186"/>
      <c r="Y222" s="186"/>
      <c r="Z222" s="186"/>
      <c r="AA222" s="186"/>
      <c r="AB222" s="186"/>
      <c r="AC222" s="186"/>
      <c r="AD222" s="186"/>
      <c r="AE222" s="186"/>
      <c r="AF222" s="186"/>
      <c r="AG222" s="186"/>
      <c r="AH222" s="850">
        <f>ROUND($Q$46*0.03,0)</f>
        <v>20</v>
      </c>
      <c r="AI222" s="850"/>
      <c r="AJ222" s="186" t="s">
        <v>426</v>
      </c>
      <c r="AK222" s="605"/>
      <c r="AL222" s="43"/>
      <c r="AM222" s="340">
        <f t="shared" si="2"/>
        <v>-20</v>
      </c>
      <c r="AN222" s="18"/>
    </row>
    <row r="223" spans="1:40" ht="17.25" customHeight="1" x14ac:dyDescent="0.15">
      <c r="A223" s="12">
        <v>54</v>
      </c>
      <c r="B223" s="12" t="s">
        <v>3779</v>
      </c>
      <c r="C223" s="241" t="s">
        <v>4346</v>
      </c>
      <c r="D223" s="1093"/>
      <c r="E223" s="1094"/>
      <c r="F223" s="517"/>
      <c r="G223" s="9"/>
      <c r="H223" s="9"/>
      <c r="I223" s="9"/>
      <c r="J223" s="9"/>
      <c r="K223" s="9"/>
      <c r="L223" s="19"/>
      <c r="M223" s="836"/>
      <c r="N223" s="837"/>
      <c r="O223" s="837"/>
      <c r="P223" s="837"/>
      <c r="Q223" s="837"/>
      <c r="R223" s="837"/>
      <c r="S223" s="837"/>
      <c r="T223" s="838"/>
      <c r="U223" s="186" t="s">
        <v>3078</v>
      </c>
      <c r="V223" s="186"/>
      <c r="W223" s="186"/>
      <c r="X223" s="186"/>
      <c r="Y223" s="186"/>
      <c r="Z223" s="186"/>
      <c r="AA223" s="186"/>
      <c r="AB223" s="186"/>
      <c r="AC223" s="186"/>
      <c r="AD223" s="186"/>
      <c r="AE223" s="186"/>
      <c r="AF223" s="186"/>
      <c r="AG223" s="186"/>
      <c r="AH223" s="850">
        <f>ROUND($Q$50*0.03,0)</f>
        <v>23</v>
      </c>
      <c r="AI223" s="850"/>
      <c r="AJ223" s="186" t="s">
        <v>426</v>
      </c>
      <c r="AK223" s="605"/>
      <c r="AL223" s="43"/>
      <c r="AM223" s="340">
        <f t="shared" si="2"/>
        <v>-23</v>
      </c>
      <c r="AN223" s="18"/>
    </row>
    <row r="224" spans="1:40" ht="17.25" customHeight="1" x14ac:dyDescent="0.15">
      <c r="A224" s="12">
        <v>54</v>
      </c>
      <c r="B224" s="12" t="s">
        <v>3780</v>
      </c>
      <c r="C224" s="241" t="s">
        <v>4347</v>
      </c>
      <c r="D224" s="1093"/>
      <c r="E224" s="1094"/>
      <c r="F224" s="517"/>
      <c r="G224" s="9"/>
      <c r="H224" s="9"/>
      <c r="I224" s="9"/>
      <c r="J224" s="9"/>
      <c r="K224" s="9"/>
      <c r="L224" s="19"/>
      <c r="M224" s="836"/>
      <c r="N224" s="837"/>
      <c r="O224" s="837"/>
      <c r="P224" s="837"/>
      <c r="Q224" s="837"/>
      <c r="R224" s="837"/>
      <c r="S224" s="837"/>
      <c r="T224" s="838"/>
      <c r="U224" s="186" t="s">
        <v>3079</v>
      </c>
      <c r="V224" s="186"/>
      <c r="W224" s="186"/>
      <c r="X224" s="186"/>
      <c r="Y224" s="186"/>
      <c r="Z224" s="186"/>
      <c r="AA224" s="186"/>
      <c r="AB224" s="186"/>
      <c r="AC224" s="186"/>
      <c r="AD224" s="186"/>
      <c r="AE224" s="186"/>
      <c r="AF224" s="186"/>
      <c r="AG224" s="186"/>
      <c r="AH224" s="850">
        <f>ROUND($Q$54*0.03,0)</f>
        <v>25</v>
      </c>
      <c r="AI224" s="850"/>
      <c r="AJ224" s="186" t="s">
        <v>426</v>
      </c>
      <c r="AK224" s="605"/>
      <c r="AL224" s="43"/>
      <c r="AM224" s="340">
        <f t="shared" si="2"/>
        <v>-25</v>
      </c>
      <c r="AN224" s="18"/>
    </row>
    <row r="225" spans="1:40" ht="17.25" customHeight="1" x14ac:dyDescent="0.15">
      <c r="A225" s="12">
        <v>54</v>
      </c>
      <c r="B225" s="12" t="s">
        <v>3781</v>
      </c>
      <c r="C225" s="241" t="s">
        <v>4348</v>
      </c>
      <c r="D225" s="1093"/>
      <c r="E225" s="1094"/>
      <c r="F225" s="517"/>
      <c r="G225" s="9"/>
      <c r="H225" s="9"/>
      <c r="I225" s="9"/>
      <c r="J225" s="9"/>
      <c r="K225" s="9"/>
      <c r="L225" s="19"/>
      <c r="M225" s="836"/>
      <c r="N225" s="837"/>
      <c r="O225" s="837"/>
      <c r="P225" s="837"/>
      <c r="Q225" s="837"/>
      <c r="R225" s="837"/>
      <c r="S225" s="837"/>
      <c r="T225" s="838"/>
      <c r="U225" s="186" t="s">
        <v>3080</v>
      </c>
      <c r="V225" s="186"/>
      <c r="W225" s="186"/>
      <c r="X225" s="186"/>
      <c r="Y225" s="186"/>
      <c r="Z225" s="186"/>
      <c r="AA225" s="186"/>
      <c r="AB225" s="186"/>
      <c r="AC225" s="186"/>
      <c r="AD225" s="186"/>
      <c r="AE225" s="186"/>
      <c r="AF225" s="186"/>
      <c r="AG225" s="186"/>
      <c r="AH225" s="850">
        <f>ROUND($Q$58*0.03,0)</f>
        <v>27</v>
      </c>
      <c r="AI225" s="850"/>
      <c r="AJ225" s="186" t="s">
        <v>426</v>
      </c>
      <c r="AK225" s="605"/>
      <c r="AL225" s="43"/>
      <c r="AM225" s="340">
        <f t="shared" si="2"/>
        <v>-27</v>
      </c>
      <c r="AN225" s="18"/>
    </row>
    <row r="226" spans="1:40" ht="17.25" customHeight="1" x14ac:dyDescent="0.15">
      <c r="A226" s="12">
        <v>54</v>
      </c>
      <c r="B226" s="12" t="s">
        <v>3782</v>
      </c>
      <c r="C226" s="241" t="s">
        <v>4349</v>
      </c>
      <c r="D226" s="1093"/>
      <c r="E226" s="1094"/>
      <c r="F226" s="35"/>
      <c r="G226" s="184"/>
      <c r="H226" s="184"/>
      <c r="I226" s="184"/>
      <c r="J226" s="184"/>
      <c r="K226" s="184"/>
      <c r="L226" s="21"/>
      <c r="M226" s="849"/>
      <c r="N226" s="839"/>
      <c r="O226" s="839"/>
      <c r="P226" s="839"/>
      <c r="Q226" s="839"/>
      <c r="R226" s="839"/>
      <c r="S226" s="839"/>
      <c r="T226" s="840"/>
      <c r="U226" s="186" t="s">
        <v>3081</v>
      </c>
      <c r="V226" s="186"/>
      <c r="W226" s="186"/>
      <c r="X226" s="186"/>
      <c r="Y226" s="186"/>
      <c r="Z226" s="186"/>
      <c r="AA226" s="186"/>
      <c r="AB226" s="186"/>
      <c r="AC226" s="186"/>
      <c r="AD226" s="186"/>
      <c r="AE226" s="186"/>
      <c r="AF226" s="186"/>
      <c r="AG226" s="186"/>
      <c r="AH226" s="850">
        <f>ROUND($Q$62*0.03,0)</f>
        <v>29</v>
      </c>
      <c r="AI226" s="850"/>
      <c r="AJ226" s="186" t="s">
        <v>426</v>
      </c>
      <c r="AK226" s="605"/>
      <c r="AL226" s="43"/>
      <c r="AM226" s="340">
        <f t="shared" si="2"/>
        <v>-29</v>
      </c>
      <c r="AN226" s="18"/>
    </row>
    <row r="227" spans="1:40" ht="17.25" customHeight="1" x14ac:dyDescent="0.15">
      <c r="A227" s="12">
        <v>54</v>
      </c>
      <c r="B227" s="12" t="s">
        <v>3783</v>
      </c>
      <c r="C227" s="241" t="s">
        <v>3741</v>
      </c>
      <c r="D227" s="1093"/>
      <c r="E227" s="1094"/>
      <c r="F227" s="833" t="s">
        <v>3142</v>
      </c>
      <c r="G227" s="834"/>
      <c r="H227" s="834"/>
      <c r="I227" s="834"/>
      <c r="J227" s="834"/>
      <c r="K227" s="834"/>
      <c r="L227" s="835"/>
      <c r="M227" s="833" t="s">
        <v>3148</v>
      </c>
      <c r="N227" s="834"/>
      <c r="O227" s="834"/>
      <c r="P227" s="834"/>
      <c r="Q227" s="834"/>
      <c r="R227" s="834"/>
      <c r="S227" s="834"/>
      <c r="T227" s="835"/>
      <c r="U227" s="186" t="s">
        <v>3070</v>
      </c>
      <c r="V227" s="186"/>
      <c r="W227" s="186"/>
      <c r="X227" s="186"/>
      <c r="Y227" s="186"/>
      <c r="Z227" s="186"/>
      <c r="AA227" s="186"/>
      <c r="AB227" s="186"/>
      <c r="AC227" s="186"/>
      <c r="AD227" s="186"/>
      <c r="AE227" s="186"/>
      <c r="AF227" s="186"/>
      <c r="AG227" s="186"/>
      <c r="AH227" s="850">
        <f>ROUND($Q$66*0.03,0)</f>
        <v>21</v>
      </c>
      <c r="AI227" s="850"/>
      <c r="AJ227" s="186" t="s">
        <v>426</v>
      </c>
      <c r="AK227" s="605"/>
      <c r="AL227" s="43"/>
      <c r="AM227" s="340">
        <f t="shared" si="2"/>
        <v>-21</v>
      </c>
      <c r="AN227" s="18"/>
    </row>
    <row r="228" spans="1:40" ht="17.25" customHeight="1" x14ac:dyDescent="0.15">
      <c r="A228" s="12">
        <v>54</v>
      </c>
      <c r="B228" s="12" t="s">
        <v>3784</v>
      </c>
      <c r="C228" s="241" t="s">
        <v>3742</v>
      </c>
      <c r="D228" s="1093"/>
      <c r="E228" s="1094"/>
      <c r="F228" s="836"/>
      <c r="G228" s="837"/>
      <c r="H228" s="837"/>
      <c r="I228" s="837"/>
      <c r="J228" s="837"/>
      <c r="K228" s="837"/>
      <c r="L228" s="838"/>
      <c r="M228" s="836"/>
      <c r="N228" s="837"/>
      <c r="O228" s="837"/>
      <c r="P228" s="837"/>
      <c r="Q228" s="837"/>
      <c r="R228" s="837"/>
      <c r="S228" s="837"/>
      <c r="T228" s="838"/>
      <c r="U228" s="186" t="s">
        <v>3078</v>
      </c>
      <c r="V228" s="186"/>
      <c r="W228" s="186"/>
      <c r="X228" s="186"/>
      <c r="Y228" s="186"/>
      <c r="Z228" s="186"/>
      <c r="AA228" s="186"/>
      <c r="AB228" s="186"/>
      <c r="AC228" s="186"/>
      <c r="AD228" s="186"/>
      <c r="AE228" s="186"/>
      <c r="AF228" s="186"/>
      <c r="AG228" s="186"/>
      <c r="AH228" s="850">
        <f>ROUND($Q$68*0.03,0)</f>
        <v>23</v>
      </c>
      <c r="AI228" s="850"/>
      <c r="AJ228" s="186" t="s">
        <v>426</v>
      </c>
      <c r="AK228" s="605"/>
      <c r="AL228" s="43"/>
      <c r="AM228" s="340">
        <f t="shared" si="2"/>
        <v>-23</v>
      </c>
      <c r="AN228" s="18"/>
    </row>
    <row r="229" spans="1:40" ht="17.25" customHeight="1" x14ac:dyDescent="0.15">
      <c r="A229" s="12">
        <v>54</v>
      </c>
      <c r="B229" s="12" t="s">
        <v>3785</v>
      </c>
      <c r="C229" s="241" t="s">
        <v>3743</v>
      </c>
      <c r="D229" s="1093"/>
      <c r="E229" s="1094"/>
      <c r="F229" s="836"/>
      <c r="G229" s="837"/>
      <c r="H229" s="837"/>
      <c r="I229" s="837"/>
      <c r="J229" s="837"/>
      <c r="K229" s="837"/>
      <c r="L229" s="838"/>
      <c r="M229" s="836"/>
      <c r="N229" s="837"/>
      <c r="O229" s="837"/>
      <c r="P229" s="837"/>
      <c r="Q229" s="837"/>
      <c r="R229" s="837"/>
      <c r="S229" s="837"/>
      <c r="T229" s="838"/>
      <c r="U229" s="186" t="s">
        <v>3079</v>
      </c>
      <c r="V229" s="186"/>
      <c r="W229" s="186"/>
      <c r="X229" s="186"/>
      <c r="Y229" s="186"/>
      <c r="Z229" s="186"/>
      <c r="AA229" s="186"/>
      <c r="AB229" s="186"/>
      <c r="AC229" s="186"/>
      <c r="AD229" s="186"/>
      <c r="AE229" s="186"/>
      <c r="AF229" s="186"/>
      <c r="AG229" s="186"/>
      <c r="AH229" s="850">
        <f>ROUND($Q$70*0.03,0)</f>
        <v>25</v>
      </c>
      <c r="AI229" s="850"/>
      <c r="AJ229" s="186" t="s">
        <v>426</v>
      </c>
      <c r="AK229" s="605"/>
      <c r="AL229" s="43"/>
      <c r="AM229" s="340">
        <f t="shared" si="2"/>
        <v>-25</v>
      </c>
      <c r="AN229" s="18"/>
    </row>
    <row r="230" spans="1:40" ht="17.25" customHeight="1" x14ac:dyDescent="0.15">
      <c r="A230" s="12">
        <v>54</v>
      </c>
      <c r="B230" s="12" t="s">
        <v>3786</v>
      </c>
      <c r="C230" s="241" t="s">
        <v>3744</v>
      </c>
      <c r="D230" s="1093"/>
      <c r="E230" s="1094"/>
      <c r="F230" s="517"/>
      <c r="G230" s="9"/>
      <c r="H230" s="9"/>
      <c r="I230" s="9"/>
      <c r="J230" s="9"/>
      <c r="K230" s="9"/>
      <c r="L230" s="19"/>
      <c r="M230" s="23"/>
      <c r="N230" s="9"/>
      <c r="O230" s="9"/>
      <c r="P230" s="9"/>
      <c r="Q230" s="9"/>
      <c r="R230" s="9"/>
      <c r="S230" s="9"/>
      <c r="T230" s="19"/>
      <c r="U230" s="186" t="s">
        <v>3080</v>
      </c>
      <c r="V230" s="186"/>
      <c r="W230" s="186"/>
      <c r="X230" s="186"/>
      <c r="Y230" s="186"/>
      <c r="Z230" s="186"/>
      <c r="AA230" s="186"/>
      <c r="AB230" s="186"/>
      <c r="AC230" s="186"/>
      <c r="AD230" s="186"/>
      <c r="AE230" s="186"/>
      <c r="AF230" s="186"/>
      <c r="AG230" s="186"/>
      <c r="AH230" s="850">
        <f>ROUND($Q$72*0.03,0)</f>
        <v>27</v>
      </c>
      <c r="AI230" s="850"/>
      <c r="AJ230" s="186" t="s">
        <v>426</v>
      </c>
      <c r="AK230" s="605"/>
      <c r="AL230" s="43"/>
      <c r="AM230" s="340">
        <f t="shared" si="2"/>
        <v>-27</v>
      </c>
      <c r="AN230" s="18"/>
    </row>
    <row r="231" spans="1:40" ht="17.25" customHeight="1" x14ac:dyDescent="0.15">
      <c r="A231" s="12">
        <v>54</v>
      </c>
      <c r="B231" s="12" t="s">
        <v>3787</v>
      </c>
      <c r="C231" s="241" t="s">
        <v>3745</v>
      </c>
      <c r="D231" s="1093"/>
      <c r="E231" s="1094"/>
      <c r="F231" s="517"/>
      <c r="G231" s="9"/>
      <c r="H231" s="9"/>
      <c r="I231" s="9"/>
      <c r="J231" s="9"/>
      <c r="K231" s="9"/>
      <c r="L231" s="19"/>
      <c r="M231" s="183"/>
      <c r="N231" s="184"/>
      <c r="O231" s="184"/>
      <c r="P231" s="184"/>
      <c r="Q231" s="184"/>
      <c r="R231" s="184"/>
      <c r="S231" s="184"/>
      <c r="T231" s="21"/>
      <c r="U231" s="186" t="s">
        <v>3081</v>
      </c>
      <c r="V231" s="186"/>
      <c r="W231" s="186"/>
      <c r="X231" s="186"/>
      <c r="Y231" s="186"/>
      <c r="Z231" s="186"/>
      <c r="AA231" s="186"/>
      <c r="AB231" s="186"/>
      <c r="AC231" s="186"/>
      <c r="AD231" s="186"/>
      <c r="AE231" s="186"/>
      <c r="AF231" s="186"/>
      <c r="AG231" s="186"/>
      <c r="AH231" s="850">
        <f>ROUND($Q$74*0.03,0)</f>
        <v>29</v>
      </c>
      <c r="AI231" s="850"/>
      <c r="AJ231" s="186" t="s">
        <v>426</v>
      </c>
      <c r="AK231" s="605"/>
      <c r="AL231" s="43"/>
      <c r="AM231" s="340">
        <f t="shared" si="2"/>
        <v>-29</v>
      </c>
      <c r="AN231" s="18"/>
    </row>
    <row r="232" spans="1:40" ht="17.25" customHeight="1" x14ac:dyDescent="0.15">
      <c r="A232" s="12">
        <v>54</v>
      </c>
      <c r="B232" s="12" t="s">
        <v>3788</v>
      </c>
      <c r="C232" s="241" t="s">
        <v>3746</v>
      </c>
      <c r="D232" s="1093"/>
      <c r="E232" s="1094"/>
      <c r="F232" s="517"/>
      <c r="G232" s="9"/>
      <c r="H232" s="9"/>
      <c r="I232" s="9"/>
      <c r="J232" s="9"/>
      <c r="K232" s="9"/>
      <c r="L232" s="19"/>
      <c r="M232" s="833" t="s">
        <v>3149</v>
      </c>
      <c r="N232" s="834"/>
      <c r="O232" s="834"/>
      <c r="P232" s="834"/>
      <c r="Q232" s="834"/>
      <c r="R232" s="834"/>
      <c r="S232" s="834"/>
      <c r="T232" s="835"/>
      <c r="U232" s="186" t="s">
        <v>3070</v>
      </c>
      <c r="V232" s="186"/>
      <c r="W232" s="186"/>
      <c r="X232" s="186"/>
      <c r="Y232" s="186"/>
      <c r="Z232" s="186"/>
      <c r="AA232" s="186"/>
      <c r="AB232" s="186"/>
      <c r="AC232" s="186"/>
      <c r="AD232" s="186"/>
      <c r="AE232" s="186"/>
      <c r="AF232" s="186"/>
      <c r="AG232" s="186"/>
      <c r="AH232" s="850">
        <f>ROUND($Q$76*0.03,0)</f>
        <v>21</v>
      </c>
      <c r="AI232" s="850"/>
      <c r="AJ232" s="186" t="s">
        <v>426</v>
      </c>
      <c r="AK232" s="605"/>
      <c r="AL232" s="43"/>
      <c r="AM232" s="340">
        <f t="shared" si="2"/>
        <v>-21</v>
      </c>
      <c r="AN232" s="18"/>
    </row>
    <row r="233" spans="1:40" ht="17.25" customHeight="1" x14ac:dyDescent="0.15">
      <c r="A233" s="12">
        <v>54</v>
      </c>
      <c r="B233" s="12" t="s">
        <v>3789</v>
      </c>
      <c r="C233" s="241" t="s">
        <v>3747</v>
      </c>
      <c r="D233" s="1093"/>
      <c r="E233" s="1094"/>
      <c r="F233" s="517"/>
      <c r="G233" s="9"/>
      <c r="H233" s="9"/>
      <c r="I233" s="9"/>
      <c r="J233" s="9"/>
      <c r="K233" s="9"/>
      <c r="L233" s="19"/>
      <c r="M233" s="836"/>
      <c r="N233" s="837"/>
      <c r="O233" s="837"/>
      <c r="P233" s="837"/>
      <c r="Q233" s="837"/>
      <c r="R233" s="837"/>
      <c r="S233" s="837"/>
      <c r="T233" s="838"/>
      <c r="U233" s="186" t="s">
        <v>3078</v>
      </c>
      <c r="V233" s="186"/>
      <c r="W233" s="186"/>
      <c r="X233" s="186"/>
      <c r="Y233" s="186"/>
      <c r="Z233" s="186"/>
      <c r="AA233" s="186"/>
      <c r="AB233" s="186"/>
      <c r="AC233" s="186"/>
      <c r="AD233" s="186"/>
      <c r="AE233" s="186"/>
      <c r="AF233" s="186"/>
      <c r="AG233" s="186"/>
      <c r="AH233" s="850">
        <f>ROUND($Q$78*0.03,0)</f>
        <v>23</v>
      </c>
      <c r="AI233" s="850"/>
      <c r="AJ233" s="186" t="s">
        <v>426</v>
      </c>
      <c r="AK233" s="605"/>
      <c r="AL233" s="43"/>
      <c r="AM233" s="340">
        <f t="shared" si="2"/>
        <v>-23</v>
      </c>
      <c r="AN233" s="18"/>
    </row>
    <row r="234" spans="1:40" ht="17.25" customHeight="1" x14ac:dyDescent="0.15">
      <c r="A234" s="12">
        <v>54</v>
      </c>
      <c r="B234" s="12" t="s">
        <v>3790</v>
      </c>
      <c r="C234" s="241" t="s">
        <v>3748</v>
      </c>
      <c r="D234" s="1093"/>
      <c r="E234" s="1094"/>
      <c r="F234" s="517"/>
      <c r="G234" s="9"/>
      <c r="H234" s="9"/>
      <c r="I234" s="9"/>
      <c r="J234" s="9"/>
      <c r="K234" s="9"/>
      <c r="L234" s="19"/>
      <c r="M234" s="836"/>
      <c r="N234" s="837"/>
      <c r="O234" s="837"/>
      <c r="P234" s="837"/>
      <c r="Q234" s="837"/>
      <c r="R234" s="837"/>
      <c r="S234" s="837"/>
      <c r="T234" s="838"/>
      <c r="U234" s="186" t="s">
        <v>3079</v>
      </c>
      <c r="V234" s="186"/>
      <c r="W234" s="186"/>
      <c r="X234" s="186"/>
      <c r="Y234" s="186"/>
      <c r="Z234" s="186"/>
      <c r="AA234" s="186"/>
      <c r="AB234" s="186"/>
      <c r="AC234" s="186"/>
      <c r="AD234" s="186"/>
      <c r="AE234" s="186"/>
      <c r="AF234" s="186"/>
      <c r="AG234" s="186"/>
      <c r="AH234" s="850">
        <f>ROUND($Q$80*0.03,0)</f>
        <v>25</v>
      </c>
      <c r="AI234" s="850"/>
      <c r="AJ234" s="186" t="s">
        <v>426</v>
      </c>
      <c r="AK234" s="605"/>
      <c r="AL234" s="43"/>
      <c r="AM234" s="340">
        <f t="shared" si="2"/>
        <v>-25</v>
      </c>
      <c r="AN234" s="18"/>
    </row>
    <row r="235" spans="1:40" ht="17.25" customHeight="1" x14ac:dyDescent="0.15">
      <c r="A235" s="12">
        <v>54</v>
      </c>
      <c r="B235" s="12" t="s">
        <v>3791</v>
      </c>
      <c r="C235" s="241" t="s">
        <v>3749</v>
      </c>
      <c r="D235" s="1093"/>
      <c r="E235" s="1094"/>
      <c r="F235" s="517"/>
      <c r="G235" s="9"/>
      <c r="H235" s="9"/>
      <c r="I235" s="9"/>
      <c r="J235" s="9"/>
      <c r="K235" s="9"/>
      <c r="L235" s="19"/>
      <c r="M235" s="23"/>
      <c r="N235" s="9"/>
      <c r="O235" s="9"/>
      <c r="P235" s="9"/>
      <c r="Q235" s="9"/>
      <c r="R235" s="9"/>
      <c r="S235" s="9"/>
      <c r="T235" s="19"/>
      <c r="U235" s="186" t="s">
        <v>3080</v>
      </c>
      <c r="V235" s="186"/>
      <c r="W235" s="186"/>
      <c r="X235" s="186"/>
      <c r="Y235" s="186"/>
      <c r="Z235" s="186"/>
      <c r="AA235" s="186"/>
      <c r="AB235" s="186"/>
      <c r="AC235" s="186"/>
      <c r="AD235" s="186"/>
      <c r="AE235" s="186"/>
      <c r="AF235" s="186"/>
      <c r="AG235" s="186"/>
      <c r="AH235" s="850">
        <f>ROUND($Q$82*0.03,0)</f>
        <v>27</v>
      </c>
      <c r="AI235" s="850"/>
      <c r="AJ235" s="186" t="s">
        <v>426</v>
      </c>
      <c r="AK235" s="605"/>
      <c r="AL235" s="43"/>
      <c r="AM235" s="340">
        <f t="shared" si="2"/>
        <v>-27</v>
      </c>
      <c r="AN235" s="18"/>
    </row>
    <row r="236" spans="1:40" ht="17.25" customHeight="1" x14ac:dyDescent="0.15">
      <c r="A236" s="12">
        <v>54</v>
      </c>
      <c r="B236" s="12" t="s">
        <v>3792</v>
      </c>
      <c r="C236" s="241" t="s">
        <v>3750</v>
      </c>
      <c r="D236" s="1093"/>
      <c r="E236" s="1094"/>
      <c r="F236" s="35"/>
      <c r="G236" s="184"/>
      <c r="H236" s="184"/>
      <c r="I236" s="184"/>
      <c r="J236" s="184"/>
      <c r="K236" s="184"/>
      <c r="L236" s="21"/>
      <c r="M236" s="183"/>
      <c r="N236" s="184"/>
      <c r="O236" s="184"/>
      <c r="P236" s="184"/>
      <c r="Q236" s="184"/>
      <c r="R236" s="184"/>
      <c r="S236" s="184"/>
      <c r="T236" s="21"/>
      <c r="U236" s="186" t="s">
        <v>3081</v>
      </c>
      <c r="V236" s="186"/>
      <c r="W236" s="186"/>
      <c r="X236" s="186"/>
      <c r="Y236" s="186"/>
      <c r="Z236" s="186"/>
      <c r="AA236" s="186"/>
      <c r="AB236" s="186"/>
      <c r="AC236" s="186"/>
      <c r="AD236" s="186"/>
      <c r="AE236" s="186"/>
      <c r="AF236" s="186"/>
      <c r="AG236" s="186"/>
      <c r="AH236" s="850">
        <f>ROUND($Q$84*0.03,0)</f>
        <v>29</v>
      </c>
      <c r="AI236" s="850"/>
      <c r="AJ236" s="186" t="s">
        <v>426</v>
      </c>
      <c r="AK236" s="605"/>
      <c r="AL236" s="43"/>
      <c r="AM236" s="340">
        <f t="shared" si="2"/>
        <v>-29</v>
      </c>
      <c r="AN236" s="18"/>
    </row>
    <row r="237" spans="1:40" ht="17.25" customHeight="1" x14ac:dyDescent="0.15">
      <c r="A237" s="12">
        <v>54</v>
      </c>
      <c r="B237" s="12" t="s">
        <v>3793</v>
      </c>
      <c r="C237" s="241" t="s">
        <v>3736</v>
      </c>
      <c r="D237" s="1093"/>
      <c r="E237" s="1094"/>
      <c r="F237" s="833" t="s">
        <v>3143</v>
      </c>
      <c r="G237" s="834"/>
      <c r="H237" s="834"/>
      <c r="I237" s="834"/>
      <c r="J237" s="834"/>
      <c r="K237" s="834"/>
      <c r="L237" s="835"/>
      <c r="M237" s="833" t="s">
        <v>3150</v>
      </c>
      <c r="N237" s="834"/>
      <c r="O237" s="834"/>
      <c r="P237" s="834"/>
      <c r="Q237" s="834"/>
      <c r="R237" s="834"/>
      <c r="S237" s="834"/>
      <c r="T237" s="835"/>
      <c r="U237" s="186" t="s">
        <v>3070</v>
      </c>
      <c r="V237" s="186"/>
      <c r="W237" s="186"/>
      <c r="X237" s="186"/>
      <c r="Y237" s="186"/>
      <c r="Z237" s="186"/>
      <c r="AA237" s="186"/>
      <c r="AB237" s="186"/>
      <c r="AC237" s="186"/>
      <c r="AD237" s="186"/>
      <c r="AE237" s="186"/>
      <c r="AF237" s="186"/>
      <c r="AG237" s="186"/>
      <c r="AH237" s="850">
        <f>ROUND($Q$86*0.03,0)</f>
        <v>23</v>
      </c>
      <c r="AI237" s="850"/>
      <c r="AJ237" s="186" t="s">
        <v>426</v>
      </c>
      <c r="AK237" s="605"/>
      <c r="AL237" s="43"/>
      <c r="AM237" s="340">
        <f t="shared" si="2"/>
        <v>-23</v>
      </c>
      <c r="AN237" s="18"/>
    </row>
    <row r="238" spans="1:40" ht="17.25" customHeight="1" x14ac:dyDescent="0.15">
      <c r="A238" s="12">
        <v>54</v>
      </c>
      <c r="B238" s="12" t="s">
        <v>3794</v>
      </c>
      <c r="C238" s="241" t="s">
        <v>3737</v>
      </c>
      <c r="D238" s="1093"/>
      <c r="E238" s="1094"/>
      <c r="F238" s="836"/>
      <c r="G238" s="837"/>
      <c r="H238" s="837"/>
      <c r="I238" s="837"/>
      <c r="J238" s="837"/>
      <c r="K238" s="837"/>
      <c r="L238" s="838"/>
      <c r="M238" s="836"/>
      <c r="N238" s="837"/>
      <c r="O238" s="837"/>
      <c r="P238" s="837"/>
      <c r="Q238" s="837"/>
      <c r="R238" s="837"/>
      <c r="S238" s="837"/>
      <c r="T238" s="838"/>
      <c r="U238" s="186" t="s">
        <v>3078</v>
      </c>
      <c r="V238" s="186"/>
      <c r="W238" s="186"/>
      <c r="X238" s="186"/>
      <c r="Y238" s="186"/>
      <c r="Z238" s="186"/>
      <c r="AA238" s="186"/>
      <c r="AB238" s="186"/>
      <c r="AC238" s="186"/>
      <c r="AD238" s="186"/>
      <c r="AE238" s="186"/>
      <c r="AF238" s="186"/>
      <c r="AG238" s="186"/>
      <c r="AH238" s="850">
        <f>ROUND($Q$90*0.03,0)</f>
        <v>25</v>
      </c>
      <c r="AI238" s="850"/>
      <c r="AJ238" s="186" t="s">
        <v>426</v>
      </c>
      <c r="AK238" s="605"/>
      <c r="AL238" s="43"/>
      <c r="AM238" s="340">
        <f t="shared" si="2"/>
        <v>-25</v>
      </c>
      <c r="AN238" s="18"/>
    </row>
    <row r="239" spans="1:40" ht="17.25" customHeight="1" x14ac:dyDescent="0.15">
      <c r="A239" s="12">
        <v>54</v>
      </c>
      <c r="B239" s="12" t="s">
        <v>3795</v>
      </c>
      <c r="C239" s="241" t="s">
        <v>3738</v>
      </c>
      <c r="D239" s="1093"/>
      <c r="E239" s="1094"/>
      <c r="F239" s="836"/>
      <c r="G239" s="837"/>
      <c r="H239" s="837"/>
      <c r="I239" s="837"/>
      <c r="J239" s="837"/>
      <c r="K239" s="837"/>
      <c r="L239" s="838"/>
      <c r="M239" s="836"/>
      <c r="N239" s="837"/>
      <c r="O239" s="837"/>
      <c r="P239" s="837"/>
      <c r="Q239" s="837"/>
      <c r="R239" s="837"/>
      <c r="S239" s="837"/>
      <c r="T239" s="838"/>
      <c r="U239" s="186" t="s">
        <v>3079</v>
      </c>
      <c r="V239" s="186"/>
      <c r="W239" s="186"/>
      <c r="X239" s="186"/>
      <c r="Y239" s="186"/>
      <c r="Z239" s="186"/>
      <c r="AA239" s="186"/>
      <c r="AB239" s="186"/>
      <c r="AC239" s="186"/>
      <c r="AD239" s="186"/>
      <c r="AE239" s="186"/>
      <c r="AF239" s="186"/>
      <c r="AG239" s="186"/>
      <c r="AH239" s="850">
        <f>ROUND($Q$94*0.03,0)</f>
        <v>27</v>
      </c>
      <c r="AI239" s="850"/>
      <c r="AJ239" s="186" t="s">
        <v>426</v>
      </c>
      <c r="AK239" s="605"/>
      <c r="AL239" s="43"/>
      <c r="AM239" s="340">
        <f t="shared" si="2"/>
        <v>-27</v>
      </c>
      <c r="AN239" s="18"/>
    </row>
    <row r="240" spans="1:40" ht="17.25" customHeight="1" x14ac:dyDescent="0.15">
      <c r="A240" s="12">
        <v>54</v>
      </c>
      <c r="B240" s="12" t="s">
        <v>3797</v>
      </c>
      <c r="C240" s="241" t="s">
        <v>3739</v>
      </c>
      <c r="D240" s="1093"/>
      <c r="E240" s="1094"/>
      <c r="F240" s="517"/>
      <c r="G240" s="9"/>
      <c r="H240" s="9"/>
      <c r="I240" s="9"/>
      <c r="J240" s="9"/>
      <c r="K240" s="9"/>
      <c r="L240" s="19"/>
      <c r="M240" s="23"/>
      <c r="N240" s="9"/>
      <c r="O240" s="9"/>
      <c r="P240" s="9"/>
      <c r="Q240" s="9"/>
      <c r="R240" s="9"/>
      <c r="S240" s="9"/>
      <c r="T240" s="19"/>
      <c r="U240" s="186" t="s">
        <v>3080</v>
      </c>
      <c r="V240" s="186"/>
      <c r="W240" s="186"/>
      <c r="X240" s="186"/>
      <c r="Y240" s="186"/>
      <c r="Z240" s="186"/>
      <c r="AA240" s="186"/>
      <c r="AB240" s="186"/>
      <c r="AC240" s="186"/>
      <c r="AD240" s="186"/>
      <c r="AE240" s="186"/>
      <c r="AF240" s="186"/>
      <c r="AG240" s="186"/>
      <c r="AH240" s="850">
        <f>ROUND($Q$98*0.03,0)</f>
        <v>29</v>
      </c>
      <c r="AI240" s="850"/>
      <c r="AJ240" s="186" t="s">
        <v>426</v>
      </c>
      <c r="AK240" s="605"/>
      <c r="AL240" s="43"/>
      <c r="AM240" s="340">
        <f t="shared" si="2"/>
        <v>-29</v>
      </c>
      <c r="AN240" s="18"/>
    </row>
    <row r="241" spans="1:40" ht="17.25" customHeight="1" x14ac:dyDescent="0.15">
      <c r="A241" s="12">
        <v>54</v>
      </c>
      <c r="B241" s="12" t="s">
        <v>3798</v>
      </c>
      <c r="C241" s="241" t="s">
        <v>3740</v>
      </c>
      <c r="D241" s="1093"/>
      <c r="E241" s="1094"/>
      <c r="F241" s="517"/>
      <c r="G241" s="9"/>
      <c r="H241" s="9"/>
      <c r="I241" s="9"/>
      <c r="J241" s="9"/>
      <c r="K241" s="9"/>
      <c r="L241" s="19"/>
      <c r="M241" s="183"/>
      <c r="N241" s="184"/>
      <c r="O241" s="184"/>
      <c r="P241" s="184"/>
      <c r="Q241" s="184"/>
      <c r="R241" s="184"/>
      <c r="S241" s="184"/>
      <c r="T241" s="21"/>
      <c r="U241" s="186" t="s">
        <v>3081</v>
      </c>
      <c r="V241" s="186"/>
      <c r="W241" s="186"/>
      <c r="X241" s="186"/>
      <c r="Y241" s="186"/>
      <c r="Z241" s="186"/>
      <c r="AA241" s="186"/>
      <c r="AB241" s="186"/>
      <c r="AC241" s="186"/>
      <c r="AD241" s="186"/>
      <c r="AE241" s="186"/>
      <c r="AF241" s="186"/>
      <c r="AG241" s="186"/>
      <c r="AH241" s="850">
        <f>ROUND($Q$102*0.03,0)</f>
        <v>31</v>
      </c>
      <c r="AI241" s="850"/>
      <c r="AJ241" s="186" t="s">
        <v>426</v>
      </c>
      <c r="AK241" s="605"/>
      <c r="AL241" s="43"/>
      <c r="AM241" s="340">
        <f t="shared" si="2"/>
        <v>-31</v>
      </c>
      <c r="AN241" s="18"/>
    </row>
    <row r="242" spans="1:40" ht="17.25" customHeight="1" x14ac:dyDescent="0.15">
      <c r="A242" s="12">
        <v>54</v>
      </c>
      <c r="B242" s="12" t="s">
        <v>3799</v>
      </c>
      <c r="C242" s="241" t="s">
        <v>3751</v>
      </c>
      <c r="D242" s="1093"/>
      <c r="E242" s="1094"/>
      <c r="F242" s="517"/>
      <c r="G242" s="9"/>
      <c r="H242" s="9"/>
      <c r="I242" s="9"/>
      <c r="J242" s="9"/>
      <c r="K242" s="9"/>
      <c r="L242" s="19"/>
      <c r="M242" s="833" t="s">
        <v>3151</v>
      </c>
      <c r="N242" s="834"/>
      <c r="O242" s="834"/>
      <c r="P242" s="834"/>
      <c r="Q242" s="834"/>
      <c r="R242" s="834"/>
      <c r="S242" s="834"/>
      <c r="T242" s="835"/>
      <c r="U242" s="186" t="s">
        <v>3070</v>
      </c>
      <c r="V242" s="186"/>
      <c r="W242" s="186"/>
      <c r="X242" s="186"/>
      <c r="Y242" s="186"/>
      <c r="Z242" s="186"/>
      <c r="AA242" s="186"/>
      <c r="AB242" s="186"/>
      <c r="AC242" s="186"/>
      <c r="AD242" s="186"/>
      <c r="AE242" s="186"/>
      <c r="AF242" s="186"/>
      <c r="AG242" s="186"/>
      <c r="AH242" s="850">
        <f>ROUND($Q$106*0.03,0)</f>
        <v>23</v>
      </c>
      <c r="AI242" s="850"/>
      <c r="AJ242" s="186" t="s">
        <v>426</v>
      </c>
      <c r="AK242" s="605"/>
      <c r="AL242" s="43"/>
      <c r="AM242" s="340">
        <f t="shared" si="2"/>
        <v>-23</v>
      </c>
      <c r="AN242" s="18"/>
    </row>
    <row r="243" spans="1:40" ht="17.25" customHeight="1" x14ac:dyDescent="0.15">
      <c r="A243" s="12">
        <v>54</v>
      </c>
      <c r="B243" s="12" t="s">
        <v>3800</v>
      </c>
      <c r="C243" s="241" t="s">
        <v>3752</v>
      </c>
      <c r="D243" s="1093"/>
      <c r="E243" s="1094"/>
      <c r="F243" s="517"/>
      <c r="G243" s="9"/>
      <c r="H243" s="9"/>
      <c r="I243" s="9"/>
      <c r="J243" s="9"/>
      <c r="K243" s="9"/>
      <c r="L243" s="19"/>
      <c r="M243" s="836"/>
      <c r="N243" s="837"/>
      <c r="O243" s="837"/>
      <c r="P243" s="837"/>
      <c r="Q243" s="837"/>
      <c r="R243" s="837"/>
      <c r="S243" s="837"/>
      <c r="T243" s="838"/>
      <c r="U243" s="186" t="s">
        <v>3078</v>
      </c>
      <c r="V243" s="186"/>
      <c r="W243" s="186"/>
      <c r="X243" s="186"/>
      <c r="Y243" s="186"/>
      <c r="Z243" s="186"/>
      <c r="AA243" s="186"/>
      <c r="AB243" s="186"/>
      <c r="AC243" s="186"/>
      <c r="AD243" s="186"/>
      <c r="AE243" s="186"/>
      <c r="AF243" s="186"/>
      <c r="AG243" s="186"/>
      <c r="AH243" s="850">
        <f>ROUND($Q$110*0.03,0)</f>
        <v>25</v>
      </c>
      <c r="AI243" s="850"/>
      <c r="AJ243" s="186" t="s">
        <v>426</v>
      </c>
      <c r="AK243" s="605"/>
      <c r="AL243" s="43"/>
      <c r="AM243" s="340">
        <f t="shared" si="2"/>
        <v>-25</v>
      </c>
      <c r="AN243" s="18"/>
    </row>
    <row r="244" spans="1:40" ht="17.25" customHeight="1" x14ac:dyDescent="0.15">
      <c r="A244" s="12">
        <v>54</v>
      </c>
      <c r="B244" s="12" t="s">
        <v>3801</v>
      </c>
      <c r="C244" s="241" t="s">
        <v>3753</v>
      </c>
      <c r="D244" s="1093"/>
      <c r="E244" s="1094"/>
      <c r="F244" s="517"/>
      <c r="G244" s="9"/>
      <c r="H244" s="9"/>
      <c r="I244" s="9"/>
      <c r="J244" s="9"/>
      <c r="K244" s="9"/>
      <c r="L244" s="19"/>
      <c r="M244" s="836"/>
      <c r="N244" s="837"/>
      <c r="O244" s="837"/>
      <c r="P244" s="837"/>
      <c r="Q244" s="837"/>
      <c r="R244" s="837"/>
      <c r="S244" s="837"/>
      <c r="T244" s="838"/>
      <c r="U244" s="186" t="s">
        <v>3079</v>
      </c>
      <c r="V244" s="186"/>
      <c r="W244" s="186"/>
      <c r="X244" s="186"/>
      <c r="Y244" s="186"/>
      <c r="Z244" s="186"/>
      <c r="AA244" s="186"/>
      <c r="AB244" s="186"/>
      <c r="AC244" s="186"/>
      <c r="AD244" s="186"/>
      <c r="AE244" s="186"/>
      <c r="AF244" s="186"/>
      <c r="AG244" s="186"/>
      <c r="AH244" s="850">
        <f>ROUND($Q$114*0.03,0)</f>
        <v>27</v>
      </c>
      <c r="AI244" s="850"/>
      <c r="AJ244" s="186" t="s">
        <v>426</v>
      </c>
      <c r="AK244" s="605"/>
      <c r="AL244" s="43"/>
      <c r="AM244" s="340">
        <f t="shared" si="2"/>
        <v>-27</v>
      </c>
      <c r="AN244" s="18"/>
    </row>
    <row r="245" spans="1:40" ht="17.25" customHeight="1" x14ac:dyDescent="0.15">
      <c r="A245" s="12">
        <v>54</v>
      </c>
      <c r="B245" s="12" t="s">
        <v>3802</v>
      </c>
      <c r="C245" s="241" t="s">
        <v>3754</v>
      </c>
      <c r="D245" s="1093"/>
      <c r="E245" s="1094"/>
      <c r="F245" s="517"/>
      <c r="G245" s="9"/>
      <c r="H245" s="9"/>
      <c r="I245" s="9"/>
      <c r="J245" s="9"/>
      <c r="K245" s="9"/>
      <c r="L245" s="19"/>
      <c r="M245" s="836"/>
      <c r="N245" s="837"/>
      <c r="O245" s="837"/>
      <c r="P245" s="837"/>
      <c r="Q245" s="837"/>
      <c r="R245" s="837"/>
      <c r="S245" s="837"/>
      <c r="T245" s="838"/>
      <c r="U245" s="186" t="s">
        <v>3080</v>
      </c>
      <c r="V245" s="186"/>
      <c r="W245" s="186"/>
      <c r="X245" s="186"/>
      <c r="Y245" s="186"/>
      <c r="Z245" s="186"/>
      <c r="AA245" s="186"/>
      <c r="AB245" s="186"/>
      <c r="AC245" s="186"/>
      <c r="AD245" s="186"/>
      <c r="AE245" s="186"/>
      <c r="AF245" s="186"/>
      <c r="AG245" s="186"/>
      <c r="AH245" s="850">
        <f>ROUND($Q$118*0.03,0)</f>
        <v>29</v>
      </c>
      <c r="AI245" s="850"/>
      <c r="AJ245" s="186" t="s">
        <v>426</v>
      </c>
      <c r="AK245" s="605"/>
      <c r="AL245" s="43"/>
      <c r="AM245" s="340">
        <f t="shared" si="2"/>
        <v>-29</v>
      </c>
      <c r="AN245" s="18"/>
    </row>
    <row r="246" spans="1:40" ht="17.25" customHeight="1" x14ac:dyDescent="0.15">
      <c r="A246" s="12">
        <v>54</v>
      </c>
      <c r="B246" s="12" t="s">
        <v>3803</v>
      </c>
      <c r="C246" s="241" t="s">
        <v>3755</v>
      </c>
      <c r="D246" s="1095"/>
      <c r="E246" s="1096"/>
      <c r="F246" s="35"/>
      <c r="G246" s="184"/>
      <c r="H246" s="184"/>
      <c r="I246" s="184"/>
      <c r="J246" s="184"/>
      <c r="K246" s="184"/>
      <c r="L246" s="21"/>
      <c r="M246" s="849"/>
      <c r="N246" s="839"/>
      <c r="O246" s="839"/>
      <c r="P246" s="839"/>
      <c r="Q246" s="839"/>
      <c r="R246" s="839"/>
      <c r="S246" s="839"/>
      <c r="T246" s="840"/>
      <c r="U246" s="186" t="s">
        <v>3081</v>
      </c>
      <c r="V246" s="186"/>
      <c r="W246" s="186"/>
      <c r="X246" s="186"/>
      <c r="Y246" s="186"/>
      <c r="Z246" s="186"/>
      <c r="AA246" s="186"/>
      <c r="AB246" s="186"/>
      <c r="AC246" s="186"/>
      <c r="AD246" s="186"/>
      <c r="AE246" s="186"/>
      <c r="AF246" s="186"/>
      <c r="AG246" s="186"/>
      <c r="AH246" s="850">
        <f>ROUND($Q$122*0.03,0)</f>
        <v>31</v>
      </c>
      <c r="AI246" s="850"/>
      <c r="AJ246" s="186" t="s">
        <v>426</v>
      </c>
      <c r="AK246" s="605"/>
      <c r="AL246" s="43"/>
      <c r="AM246" s="340">
        <f t="shared" si="2"/>
        <v>-31</v>
      </c>
      <c r="AN246" s="18"/>
    </row>
    <row r="247" spans="1:40" ht="17.25" customHeight="1" x14ac:dyDescent="0.15">
      <c r="A247" s="12">
        <v>54</v>
      </c>
      <c r="B247" s="12">
        <v>6345</v>
      </c>
      <c r="C247" s="49" t="s">
        <v>2177</v>
      </c>
      <c r="D247" s="341"/>
      <c r="E247" s="186" t="s">
        <v>1630</v>
      </c>
      <c r="F247" s="593"/>
      <c r="G247" s="593"/>
      <c r="H247" s="593"/>
      <c r="I247" s="593"/>
      <c r="J247" s="227"/>
      <c r="K247" s="227"/>
      <c r="L247" s="227"/>
      <c r="M247" s="227"/>
      <c r="N247" s="227"/>
      <c r="O247" s="227"/>
      <c r="P247" s="227"/>
      <c r="Q247" s="227"/>
      <c r="R247" s="571"/>
      <c r="S247" s="571"/>
      <c r="T247" s="571"/>
      <c r="U247" s="186"/>
      <c r="V247" s="186"/>
      <c r="W247" s="186"/>
      <c r="X247" s="186"/>
      <c r="Y247" s="32"/>
      <c r="Z247" s="202"/>
      <c r="AA247" s="202"/>
      <c r="AB247" s="186"/>
      <c r="AC247" s="186"/>
      <c r="AD247" s="186"/>
      <c r="AE247" s="32"/>
      <c r="AF247" s="32"/>
      <c r="AG247" s="32"/>
      <c r="AH247" s="848">
        <v>14</v>
      </c>
      <c r="AI247" s="848"/>
      <c r="AJ247" s="186" t="s">
        <v>1397</v>
      </c>
      <c r="AK247" s="572"/>
      <c r="AL247" s="22"/>
      <c r="AM247" s="90">
        <f>-AH247</f>
        <v>-14</v>
      </c>
      <c r="AN247" s="18"/>
    </row>
    <row r="248" spans="1:40" ht="17.25" customHeight="1" x14ac:dyDescent="0.15">
      <c r="A248" s="12">
        <v>54</v>
      </c>
      <c r="B248" s="12">
        <v>6132</v>
      </c>
      <c r="C248" s="14" t="s">
        <v>1117</v>
      </c>
      <c r="D248" s="16"/>
      <c r="E248" s="1" t="s">
        <v>2178</v>
      </c>
      <c r="F248" s="1"/>
      <c r="G248" s="1"/>
      <c r="H248" s="1"/>
      <c r="I248" s="1"/>
      <c r="J248" s="1"/>
      <c r="K248" s="1"/>
      <c r="L248" s="1"/>
      <c r="M248" s="1"/>
      <c r="N248" s="1"/>
      <c r="O248" s="1"/>
      <c r="P248" s="1"/>
      <c r="Q248" s="67"/>
      <c r="R248" s="604" t="s">
        <v>1119</v>
      </c>
      <c r="S248" s="605"/>
      <c r="T248" s="186"/>
      <c r="U248" s="605"/>
      <c r="V248" s="605"/>
      <c r="W248" s="605"/>
      <c r="X248" s="605"/>
      <c r="Y248" s="605"/>
      <c r="Z248" s="605"/>
      <c r="AA248" s="605"/>
      <c r="AB248" s="605"/>
      <c r="AC248" s="605"/>
      <c r="AD248" s="605"/>
      <c r="AE248" s="605"/>
      <c r="AF248" s="605"/>
      <c r="AG248" s="605"/>
      <c r="AH248" s="848">
        <v>36</v>
      </c>
      <c r="AI248" s="848"/>
      <c r="AJ248" s="186" t="s">
        <v>307</v>
      </c>
      <c r="AK248" s="572"/>
      <c r="AL248" s="32"/>
      <c r="AM248" s="90">
        <f t="shared" ref="AM248:AM315" si="3">AH248</f>
        <v>36</v>
      </c>
      <c r="AN248" s="18"/>
    </row>
    <row r="249" spans="1:40" ht="17.25" customHeight="1" x14ac:dyDescent="0.15">
      <c r="A249" s="12">
        <v>54</v>
      </c>
      <c r="B249" s="12">
        <v>6135</v>
      </c>
      <c r="C249" s="14" t="s">
        <v>1118</v>
      </c>
      <c r="D249" s="183"/>
      <c r="E249" s="184"/>
      <c r="F249" s="184"/>
      <c r="G249" s="184"/>
      <c r="H249" s="184"/>
      <c r="I249" s="184"/>
      <c r="J249" s="184"/>
      <c r="K249" s="184"/>
      <c r="L249" s="184"/>
      <c r="M249" s="184"/>
      <c r="N249" s="184"/>
      <c r="O249" s="184"/>
      <c r="P249" s="184"/>
      <c r="Q249" s="208"/>
      <c r="R249" s="604" t="s">
        <v>1120</v>
      </c>
      <c r="S249" s="606"/>
      <c r="T249" s="186"/>
      <c r="U249" s="606"/>
      <c r="V249" s="606"/>
      <c r="W249" s="606"/>
      <c r="X249" s="606"/>
      <c r="Y249" s="606"/>
      <c r="Z249" s="606"/>
      <c r="AA249" s="606"/>
      <c r="AB249" s="606"/>
      <c r="AC249" s="606"/>
      <c r="AD249" s="606"/>
      <c r="AE249" s="606"/>
      <c r="AF249" s="606"/>
      <c r="AG249" s="606"/>
      <c r="AH249" s="848">
        <v>46</v>
      </c>
      <c r="AI249" s="848"/>
      <c r="AJ249" s="186" t="s">
        <v>307</v>
      </c>
      <c r="AK249" s="572"/>
      <c r="AL249" s="32"/>
      <c r="AM249" s="90">
        <f t="shared" si="3"/>
        <v>46</v>
      </c>
      <c r="AN249" s="18"/>
    </row>
    <row r="250" spans="1:40" ht="17.25" customHeight="1" x14ac:dyDescent="0.15">
      <c r="A250" s="12">
        <v>54</v>
      </c>
      <c r="B250" s="12">
        <v>6113</v>
      </c>
      <c r="C250" s="14" t="s">
        <v>524</v>
      </c>
      <c r="D250" s="2"/>
      <c r="E250" s="834" t="s">
        <v>616</v>
      </c>
      <c r="F250" s="834"/>
      <c r="G250" s="834"/>
      <c r="H250" s="852" t="s">
        <v>617</v>
      </c>
      <c r="I250" s="896"/>
      <c r="J250" s="896"/>
      <c r="K250" s="896"/>
      <c r="L250" s="896"/>
      <c r="M250" s="896"/>
      <c r="N250" s="896"/>
      <c r="O250" s="896"/>
      <c r="P250" s="896"/>
      <c r="Q250" s="897"/>
      <c r="R250" s="604" t="s">
        <v>267</v>
      </c>
      <c r="S250" s="605"/>
      <c r="T250" s="186"/>
      <c r="U250" s="605"/>
      <c r="V250" s="605"/>
      <c r="W250" s="605"/>
      <c r="X250" s="605"/>
      <c r="Y250" s="605"/>
      <c r="Z250" s="605"/>
      <c r="AA250" s="605"/>
      <c r="AB250" s="605"/>
      <c r="AC250" s="605"/>
      <c r="AD250" s="605"/>
      <c r="AE250" s="605"/>
      <c r="AF250" s="605"/>
      <c r="AG250" s="605"/>
      <c r="AH250" s="848">
        <v>12</v>
      </c>
      <c r="AI250" s="848"/>
      <c r="AJ250" s="186" t="s">
        <v>307</v>
      </c>
      <c r="AK250" s="572"/>
      <c r="AL250" s="32"/>
      <c r="AM250" s="90">
        <f t="shared" si="3"/>
        <v>12</v>
      </c>
      <c r="AN250" s="18"/>
    </row>
    <row r="251" spans="1:40" ht="17.25" customHeight="1" x14ac:dyDescent="0.15">
      <c r="A251" s="12">
        <v>54</v>
      </c>
      <c r="B251" s="12">
        <v>6114</v>
      </c>
      <c r="C251" s="14" t="s">
        <v>525</v>
      </c>
      <c r="D251" s="88"/>
      <c r="E251" s="837"/>
      <c r="F251" s="837"/>
      <c r="G251" s="837"/>
      <c r="H251" s="852" t="s">
        <v>618</v>
      </c>
      <c r="I251" s="896"/>
      <c r="J251" s="896"/>
      <c r="K251" s="896"/>
      <c r="L251" s="896"/>
      <c r="M251" s="896"/>
      <c r="N251" s="896"/>
      <c r="O251" s="896"/>
      <c r="P251" s="896"/>
      <c r="Q251" s="897"/>
      <c r="R251" s="604" t="s">
        <v>268</v>
      </c>
      <c r="S251" s="605"/>
      <c r="T251" s="186"/>
      <c r="U251" s="605"/>
      <c r="V251" s="605"/>
      <c r="W251" s="605"/>
      <c r="X251" s="605"/>
      <c r="Y251" s="605"/>
      <c r="Z251" s="605"/>
      <c r="AA251" s="605"/>
      <c r="AB251" s="605"/>
      <c r="AC251" s="605"/>
      <c r="AD251" s="605"/>
      <c r="AE251" s="605"/>
      <c r="AF251" s="605"/>
      <c r="AG251" s="605"/>
      <c r="AH251" s="848">
        <v>4</v>
      </c>
      <c r="AI251" s="848"/>
      <c r="AJ251" s="186" t="s">
        <v>307</v>
      </c>
      <c r="AK251" s="572"/>
      <c r="AL251" s="32"/>
      <c r="AM251" s="90">
        <f t="shared" si="3"/>
        <v>4</v>
      </c>
      <c r="AN251" s="18"/>
    </row>
    <row r="252" spans="1:40" ht="17.25" customHeight="1" x14ac:dyDescent="0.15">
      <c r="A252" s="12">
        <v>54</v>
      </c>
      <c r="B252" s="12">
        <v>6115</v>
      </c>
      <c r="C252" s="14" t="s">
        <v>526</v>
      </c>
      <c r="D252" s="88"/>
      <c r="E252" s="837"/>
      <c r="F252" s="837"/>
      <c r="G252" s="837"/>
      <c r="H252" s="852" t="s">
        <v>619</v>
      </c>
      <c r="I252" s="896"/>
      <c r="J252" s="896"/>
      <c r="K252" s="896"/>
      <c r="L252" s="896"/>
      <c r="M252" s="896"/>
      <c r="N252" s="896"/>
      <c r="O252" s="896"/>
      <c r="P252" s="896"/>
      <c r="Q252" s="897"/>
      <c r="R252" s="604" t="s">
        <v>267</v>
      </c>
      <c r="S252" s="605"/>
      <c r="T252" s="186"/>
      <c r="U252" s="605"/>
      <c r="V252" s="605"/>
      <c r="W252" s="605"/>
      <c r="X252" s="605"/>
      <c r="Y252" s="605"/>
      <c r="Z252" s="605"/>
      <c r="AA252" s="605"/>
      <c r="AB252" s="605"/>
      <c r="AC252" s="605"/>
      <c r="AD252" s="605"/>
      <c r="AE252" s="605"/>
      <c r="AF252" s="605"/>
      <c r="AG252" s="605"/>
      <c r="AH252" s="848">
        <v>23</v>
      </c>
      <c r="AI252" s="848"/>
      <c r="AJ252" s="186" t="s">
        <v>307</v>
      </c>
      <c r="AK252" s="572"/>
      <c r="AL252" s="32"/>
      <c r="AM252" s="90">
        <f t="shared" si="3"/>
        <v>23</v>
      </c>
      <c r="AN252" s="18"/>
    </row>
    <row r="253" spans="1:40" ht="17.25" customHeight="1" x14ac:dyDescent="0.15">
      <c r="A253" s="12">
        <v>54</v>
      </c>
      <c r="B253" s="12">
        <v>6116</v>
      </c>
      <c r="C253" s="14" t="s">
        <v>527</v>
      </c>
      <c r="D253" s="157"/>
      <c r="E253" s="839"/>
      <c r="F253" s="839"/>
      <c r="G253" s="839"/>
      <c r="H253" s="852" t="s">
        <v>620</v>
      </c>
      <c r="I253" s="896"/>
      <c r="J253" s="896"/>
      <c r="K253" s="896"/>
      <c r="L253" s="896"/>
      <c r="M253" s="896"/>
      <c r="N253" s="896"/>
      <c r="O253" s="896"/>
      <c r="P253" s="896"/>
      <c r="Q253" s="897"/>
      <c r="R253" s="604" t="s">
        <v>268</v>
      </c>
      <c r="S253" s="605"/>
      <c r="T253" s="186"/>
      <c r="U253" s="605"/>
      <c r="V253" s="605"/>
      <c r="W253" s="605"/>
      <c r="X253" s="605"/>
      <c r="Y253" s="17"/>
      <c r="Z253" s="605"/>
      <c r="AA253" s="605"/>
      <c r="AB253" s="605"/>
      <c r="AC253" s="605"/>
      <c r="AD253" s="605"/>
      <c r="AE253" s="605"/>
      <c r="AF253" s="605"/>
      <c r="AG253" s="605"/>
      <c r="AH253" s="848">
        <v>8</v>
      </c>
      <c r="AI253" s="848"/>
      <c r="AJ253" s="186" t="s">
        <v>307</v>
      </c>
      <c r="AK253" s="572"/>
      <c r="AL253" s="32"/>
      <c r="AM253" s="90">
        <f t="shared" si="3"/>
        <v>8</v>
      </c>
      <c r="AN253" s="18"/>
    </row>
    <row r="254" spans="1:40" ht="17.25" customHeight="1" x14ac:dyDescent="0.15">
      <c r="A254" s="12">
        <v>54</v>
      </c>
      <c r="B254" s="12">
        <v>6117</v>
      </c>
      <c r="C254" s="14" t="s">
        <v>963</v>
      </c>
      <c r="D254" s="2"/>
      <c r="E254" s="834" t="s">
        <v>621</v>
      </c>
      <c r="F254" s="834"/>
      <c r="G254" s="835"/>
      <c r="H254" s="1048" t="s">
        <v>959</v>
      </c>
      <c r="I254" s="1019"/>
      <c r="J254" s="1019"/>
      <c r="K254" s="1019"/>
      <c r="L254" s="1019"/>
      <c r="M254" s="1019"/>
      <c r="N254" s="1019"/>
      <c r="O254" s="1019"/>
      <c r="P254" s="1019"/>
      <c r="Q254" s="1020"/>
      <c r="R254" s="34" t="s">
        <v>2179</v>
      </c>
      <c r="S254" s="17"/>
      <c r="T254" s="1"/>
      <c r="U254" s="17"/>
      <c r="V254" s="17"/>
      <c r="W254" s="17"/>
      <c r="X254" s="17"/>
      <c r="Y254" s="17"/>
      <c r="Z254" s="605"/>
      <c r="AA254" s="605"/>
      <c r="AB254" s="605"/>
      <c r="AC254" s="605"/>
      <c r="AD254" s="605"/>
      <c r="AE254" s="605"/>
      <c r="AF254" s="605"/>
      <c r="AG254" s="605"/>
      <c r="AH254" s="848">
        <v>41</v>
      </c>
      <c r="AI254" s="848"/>
      <c r="AJ254" s="186" t="s">
        <v>307</v>
      </c>
      <c r="AK254" s="572"/>
      <c r="AL254" s="32"/>
      <c r="AM254" s="90">
        <f t="shared" si="3"/>
        <v>41</v>
      </c>
      <c r="AN254" s="18"/>
    </row>
    <row r="255" spans="1:40" ht="17.25" customHeight="1" x14ac:dyDescent="0.15">
      <c r="A255" s="12">
        <v>54</v>
      </c>
      <c r="B255" s="12">
        <v>6118</v>
      </c>
      <c r="C255" s="14" t="s">
        <v>964</v>
      </c>
      <c r="D255" s="88"/>
      <c r="E255" s="837"/>
      <c r="F255" s="837"/>
      <c r="G255" s="838"/>
      <c r="H255" s="1048" t="s">
        <v>960</v>
      </c>
      <c r="I255" s="1019"/>
      <c r="J255" s="1019"/>
      <c r="K255" s="1019"/>
      <c r="L255" s="1019"/>
      <c r="M255" s="1019"/>
      <c r="N255" s="1019"/>
      <c r="O255" s="1019"/>
      <c r="P255" s="1019"/>
      <c r="Q255" s="1020"/>
      <c r="R255" s="34" t="s">
        <v>2180</v>
      </c>
      <c r="S255" s="205"/>
      <c r="T255" s="1"/>
      <c r="U255" s="205"/>
      <c r="V255" s="205"/>
      <c r="W255" s="205"/>
      <c r="X255" s="205"/>
      <c r="Y255" s="205"/>
      <c r="Z255" s="606"/>
      <c r="AA255" s="606"/>
      <c r="AB255" s="606"/>
      <c r="AC255" s="606"/>
      <c r="AD255" s="606"/>
      <c r="AE255" s="606"/>
      <c r="AF255" s="606"/>
      <c r="AG255" s="606"/>
      <c r="AH255" s="848">
        <v>13</v>
      </c>
      <c r="AI255" s="848"/>
      <c r="AJ255" s="186" t="s">
        <v>307</v>
      </c>
      <c r="AK255" s="572"/>
      <c r="AL255" s="32"/>
      <c r="AM255" s="90">
        <f t="shared" si="3"/>
        <v>13</v>
      </c>
      <c r="AN255" s="18"/>
    </row>
    <row r="256" spans="1:40" ht="17.25" customHeight="1" x14ac:dyDescent="0.15">
      <c r="A256" s="12">
        <v>54</v>
      </c>
      <c r="B256" s="12">
        <v>6119</v>
      </c>
      <c r="C256" s="14" t="s">
        <v>965</v>
      </c>
      <c r="D256" s="88"/>
      <c r="E256" s="837"/>
      <c r="F256" s="837"/>
      <c r="G256" s="838"/>
      <c r="H256" s="1048" t="s">
        <v>961</v>
      </c>
      <c r="I256" s="1019"/>
      <c r="J256" s="1019"/>
      <c r="K256" s="1019"/>
      <c r="L256" s="1019"/>
      <c r="M256" s="1019"/>
      <c r="N256" s="1019"/>
      <c r="O256" s="1019"/>
      <c r="P256" s="1019"/>
      <c r="Q256" s="1020"/>
      <c r="R256" s="34" t="s">
        <v>2181</v>
      </c>
      <c r="S256" s="205"/>
      <c r="T256" s="1"/>
      <c r="U256" s="205"/>
      <c r="V256" s="205"/>
      <c r="W256" s="205"/>
      <c r="X256" s="205"/>
      <c r="Y256" s="205"/>
      <c r="Z256" s="606"/>
      <c r="AA256" s="606"/>
      <c r="AB256" s="606"/>
      <c r="AC256" s="606"/>
      <c r="AD256" s="606"/>
      <c r="AE256" s="606"/>
      <c r="AF256" s="606"/>
      <c r="AG256" s="606"/>
      <c r="AH256" s="848">
        <v>46</v>
      </c>
      <c r="AI256" s="848"/>
      <c r="AJ256" s="186" t="s">
        <v>307</v>
      </c>
      <c r="AK256" s="572"/>
      <c r="AL256" s="32"/>
      <c r="AM256" s="90">
        <f t="shared" si="3"/>
        <v>46</v>
      </c>
      <c r="AN256" s="18"/>
    </row>
    <row r="257" spans="1:40" ht="17.25" customHeight="1" x14ac:dyDescent="0.15">
      <c r="A257" s="12">
        <v>54</v>
      </c>
      <c r="B257" s="12">
        <v>6120</v>
      </c>
      <c r="C257" s="14" t="s">
        <v>966</v>
      </c>
      <c r="D257" s="88"/>
      <c r="E257" s="837"/>
      <c r="F257" s="837"/>
      <c r="G257" s="838"/>
      <c r="H257" s="1048" t="s">
        <v>962</v>
      </c>
      <c r="I257" s="1019"/>
      <c r="J257" s="1019"/>
      <c r="K257" s="1019"/>
      <c r="L257" s="1019"/>
      <c r="M257" s="1019"/>
      <c r="N257" s="1019"/>
      <c r="O257" s="1019"/>
      <c r="P257" s="1019"/>
      <c r="Q257" s="1020"/>
      <c r="R257" s="604" t="s">
        <v>2182</v>
      </c>
      <c r="S257" s="606"/>
      <c r="T257" s="186"/>
      <c r="U257" s="606"/>
      <c r="V257" s="606"/>
      <c r="W257" s="606"/>
      <c r="X257" s="606"/>
      <c r="Y257" s="606"/>
      <c r="Z257" s="606"/>
      <c r="AA257" s="606"/>
      <c r="AB257" s="606"/>
      <c r="AC257" s="606"/>
      <c r="AD257" s="606"/>
      <c r="AE257" s="606"/>
      <c r="AF257" s="606"/>
      <c r="AG257" s="606"/>
      <c r="AH257" s="848">
        <v>18</v>
      </c>
      <c r="AI257" s="848"/>
      <c r="AJ257" s="186" t="s">
        <v>307</v>
      </c>
      <c r="AK257" s="572"/>
      <c r="AL257" s="32"/>
      <c r="AM257" s="90">
        <f t="shared" si="3"/>
        <v>18</v>
      </c>
      <c r="AN257" s="18"/>
    </row>
    <row r="258" spans="1:40" ht="17.25" customHeight="1" x14ac:dyDescent="0.15">
      <c r="A258" s="12">
        <v>54</v>
      </c>
      <c r="B258" s="12">
        <v>6127</v>
      </c>
      <c r="C258" s="49" t="s">
        <v>1431</v>
      </c>
      <c r="D258" s="88"/>
      <c r="E258" s="837"/>
      <c r="F258" s="837"/>
      <c r="G258" s="838"/>
      <c r="H258" s="852" t="s">
        <v>1427</v>
      </c>
      <c r="I258" s="896"/>
      <c r="J258" s="896"/>
      <c r="K258" s="896"/>
      <c r="L258" s="896"/>
      <c r="M258" s="896"/>
      <c r="N258" s="896"/>
      <c r="O258" s="896"/>
      <c r="P258" s="896"/>
      <c r="Q258" s="897"/>
      <c r="R258" s="604" t="s">
        <v>2179</v>
      </c>
      <c r="S258" s="606"/>
      <c r="T258" s="186"/>
      <c r="U258" s="606"/>
      <c r="V258" s="606"/>
      <c r="W258" s="606"/>
      <c r="X258" s="606"/>
      <c r="Y258" s="606"/>
      <c r="Z258" s="605"/>
      <c r="AA258" s="605"/>
      <c r="AB258" s="605"/>
      <c r="AC258" s="605"/>
      <c r="AD258" s="605"/>
      <c r="AE258" s="605"/>
      <c r="AF258" s="605"/>
      <c r="AG258" s="605"/>
      <c r="AH258" s="848">
        <v>56</v>
      </c>
      <c r="AI258" s="848"/>
      <c r="AJ258" s="186" t="s">
        <v>307</v>
      </c>
      <c r="AK258" s="572"/>
      <c r="AL258" s="32"/>
      <c r="AM258" s="90">
        <f t="shared" si="3"/>
        <v>56</v>
      </c>
      <c r="AN258" s="18"/>
    </row>
    <row r="259" spans="1:40" ht="17.25" customHeight="1" x14ac:dyDescent="0.15">
      <c r="A259" s="12">
        <v>54</v>
      </c>
      <c r="B259" s="12">
        <v>6128</v>
      </c>
      <c r="C259" s="49" t="s">
        <v>1432</v>
      </c>
      <c r="D259" s="88"/>
      <c r="E259" s="837"/>
      <c r="F259" s="837"/>
      <c r="G259" s="838"/>
      <c r="H259" s="852" t="s">
        <v>1428</v>
      </c>
      <c r="I259" s="896"/>
      <c r="J259" s="896"/>
      <c r="K259" s="896"/>
      <c r="L259" s="896"/>
      <c r="M259" s="896"/>
      <c r="N259" s="896"/>
      <c r="O259" s="896"/>
      <c r="P259" s="896"/>
      <c r="Q259" s="897"/>
      <c r="R259" s="604" t="s">
        <v>2180</v>
      </c>
      <c r="S259" s="606"/>
      <c r="T259" s="186"/>
      <c r="U259" s="606"/>
      <c r="V259" s="606"/>
      <c r="W259" s="606"/>
      <c r="X259" s="606"/>
      <c r="Y259" s="606"/>
      <c r="Z259" s="605"/>
      <c r="AA259" s="605"/>
      <c r="AB259" s="605"/>
      <c r="AC259" s="605"/>
      <c r="AD259" s="605"/>
      <c r="AE259" s="605"/>
      <c r="AF259" s="605"/>
      <c r="AG259" s="605"/>
      <c r="AH259" s="848">
        <v>16</v>
      </c>
      <c r="AI259" s="848"/>
      <c r="AJ259" s="186" t="s">
        <v>307</v>
      </c>
      <c r="AK259" s="572"/>
      <c r="AL259" s="32"/>
      <c r="AM259" s="90">
        <f t="shared" si="3"/>
        <v>16</v>
      </c>
      <c r="AN259" s="18"/>
    </row>
    <row r="260" spans="1:40" ht="17.25" customHeight="1" x14ac:dyDescent="0.15">
      <c r="A260" s="12">
        <v>54</v>
      </c>
      <c r="B260" s="12">
        <v>6129</v>
      </c>
      <c r="C260" s="49" t="s">
        <v>1433</v>
      </c>
      <c r="D260" s="88"/>
      <c r="E260" s="837"/>
      <c r="F260" s="837"/>
      <c r="G260" s="838"/>
      <c r="H260" s="852" t="s">
        <v>1429</v>
      </c>
      <c r="I260" s="896"/>
      <c r="J260" s="896"/>
      <c r="K260" s="896"/>
      <c r="L260" s="896"/>
      <c r="M260" s="896"/>
      <c r="N260" s="896"/>
      <c r="O260" s="896"/>
      <c r="P260" s="896"/>
      <c r="Q260" s="897"/>
      <c r="R260" s="604" t="s">
        <v>2181</v>
      </c>
      <c r="S260" s="606"/>
      <c r="T260" s="186"/>
      <c r="U260" s="606"/>
      <c r="V260" s="606"/>
      <c r="W260" s="606"/>
      <c r="X260" s="606"/>
      <c r="Y260" s="606"/>
      <c r="Z260" s="605"/>
      <c r="AA260" s="605"/>
      <c r="AB260" s="605"/>
      <c r="AC260" s="605"/>
      <c r="AD260" s="605"/>
      <c r="AE260" s="605"/>
      <c r="AF260" s="605"/>
      <c r="AG260" s="605"/>
      <c r="AH260" s="848">
        <v>61</v>
      </c>
      <c r="AI260" s="848"/>
      <c r="AJ260" s="186" t="s">
        <v>307</v>
      </c>
      <c r="AK260" s="572"/>
      <c r="AL260" s="32"/>
      <c r="AM260" s="90">
        <f t="shared" si="3"/>
        <v>61</v>
      </c>
      <c r="AN260" s="18"/>
    </row>
    <row r="261" spans="1:40" ht="17.25" customHeight="1" x14ac:dyDescent="0.15">
      <c r="A261" s="12">
        <v>54</v>
      </c>
      <c r="B261" s="12">
        <v>6130</v>
      </c>
      <c r="C261" s="49" t="s">
        <v>1434</v>
      </c>
      <c r="D261" s="157"/>
      <c r="E261" s="839"/>
      <c r="F261" s="839"/>
      <c r="G261" s="840"/>
      <c r="H261" s="852" t="s">
        <v>1430</v>
      </c>
      <c r="I261" s="896"/>
      <c r="J261" s="896"/>
      <c r="K261" s="896"/>
      <c r="L261" s="896"/>
      <c r="M261" s="896"/>
      <c r="N261" s="896"/>
      <c r="O261" s="896"/>
      <c r="P261" s="896"/>
      <c r="Q261" s="897"/>
      <c r="R261" s="604" t="s">
        <v>2182</v>
      </c>
      <c r="S261" s="606"/>
      <c r="T261" s="186"/>
      <c r="U261" s="606"/>
      <c r="V261" s="606"/>
      <c r="W261" s="606"/>
      <c r="X261" s="606"/>
      <c r="Y261" s="606"/>
      <c r="Z261" s="605"/>
      <c r="AA261" s="605"/>
      <c r="AB261" s="605"/>
      <c r="AC261" s="605"/>
      <c r="AD261" s="605"/>
      <c r="AE261" s="605"/>
      <c r="AF261" s="605"/>
      <c r="AG261" s="605"/>
      <c r="AH261" s="848">
        <v>21</v>
      </c>
      <c r="AI261" s="848"/>
      <c r="AJ261" s="186" t="s">
        <v>307</v>
      </c>
      <c r="AK261" s="572"/>
      <c r="AL261" s="32"/>
      <c r="AM261" s="90">
        <f t="shared" si="3"/>
        <v>21</v>
      </c>
      <c r="AN261" s="18"/>
    </row>
    <row r="262" spans="1:40" ht="17.25" customHeight="1" x14ac:dyDescent="0.15">
      <c r="A262" s="12">
        <v>54</v>
      </c>
      <c r="B262" s="12">
        <v>6002</v>
      </c>
      <c r="C262" s="14" t="s">
        <v>332</v>
      </c>
      <c r="D262" s="186"/>
      <c r="E262" s="186" t="s">
        <v>2183</v>
      </c>
      <c r="F262" s="186"/>
      <c r="G262" s="186"/>
      <c r="H262" s="186"/>
      <c r="I262" s="186"/>
      <c r="J262" s="186"/>
      <c r="K262" s="186"/>
      <c r="L262" s="186"/>
      <c r="M262" s="186"/>
      <c r="N262" s="186"/>
      <c r="O262" s="186"/>
      <c r="P262" s="186"/>
      <c r="Q262" s="186"/>
      <c r="R262" s="186"/>
      <c r="S262" s="186"/>
      <c r="T262" s="186"/>
      <c r="U262" s="186"/>
      <c r="V262" s="186"/>
      <c r="W262" s="186"/>
      <c r="X262" s="186"/>
      <c r="Y262" s="32"/>
      <c r="Z262" s="202"/>
      <c r="AA262" s="202"/>
      <c r="AB262" s="186"/>
      <c r="AC262" s="186"/>
      <c r="AD262" s="202"/>
      <c r="AE262" s="202"/>
      <c r="AF262" s="186"/>
      <c r="AG262" s="186"/>
      <c r="AH262" s="848">
        <v>5</v>
      </c>
      <c r="AI262" s="848"/>
      <c r="AJ262" s="605" t="s">
        <v>691</v>
      </c>
      <c r="AK262" s="572"/>
      <c r="AL262" s="32"/>
      <c r="AM262" s="90">
        <f t="shared" si="3"/>
        <v>5</v>
      </c>
      <c r="AN262" s="18"/>
    </row>
    <row r="263" spans="1:40" ht="17.25" customHeight="1" x14ac:dyDescent="0.15">
      <c r="A263" s="12">
        <v>54</v>
      </c>
      <c r="B263" s="12">
        <v>4001</v>
      </c>
      <c r="C263" s="14" t="s">
        <v>1565</v>
      </c>
      <c r="D263" s="16"/>
      <c r="E263" s="1" t="s">
        <v>1568</v>
      </c>
      <c r="F263" s="1"/>
      <c r="G263" s="1"/>
      <c r="H263" s="1"/>
      <c r="I263" s="1"/>
      <c r="J263" s="1"/>
      <c r="K263" s="1"/>
      <c r="L263" s="1"/>
      <c r="M263" s="15"/>
      <c r="N263" s="186" t="s">
        <v>1964</v>
      </c>
      <c r="O263" s="186"/>
      <c r="P263" s="186"/>
      <c r="Q263" s="186"/>
      <c r="R263" s="186"/>
      <c r="S263" s="186"/>
      <c r="T263" s="186"/>
      <c r="U263" s="186"/>
      <c r="V263" s="186"/>
      <c r="W263" s="186"/>
      <c r="X263" s="186"/>
      <c r="Y263" s="186"/>
      <c r="Z263" s="186"/>
      <c r="AA263" s="186"/>
      <c r="AB263" s="186"/>
      <c r="AC263" s="186"/>
      <c r="AD263" s="32"/>
      <c r="AE263" s="32"/>
      <c r="AF263" s="186"/>
      <c r="AG263" s="186"/>
      <c r="AH263" s="848">
        <v>100</v>
      </c>
      <c r="AI263" s="848"/>
      <c r="AJ263" s="605" t="s">
        <v>691</v>
      </c>
      <c r="AK263" s="572"/>
      <c r="AL263" s="32"/>
      <c r="AM263" s="90">
        <f>AH263</f>
        <v>100</v>
      </c>
      <c r="AN263" s="400" t="s">
        <v>533</v>
      </c>
    </row>
    <row r="264" spans="1:40" ht="17.25" customHeight="1" x14ac:dyDescent="0.15">
      <c r="A264" s="12">
        <v>54</v>
      </c>
      <c r="B264" s="12">
        <v>4002</v>
      </c>
      <c r="C264" s="14" t="s">
        <v>1566</v>
      </c>
      <c r="D264" s="23"/>
      <c r="E264" s="169"/>
      <c r="F264" s="9"/>
      <c r="G264" s="9"/>
      <c r="H264" s="9"/>
      <c r="I264" s="9"/>
      <c r="J264" s="9"/>
      <c r="K264" s="9"/>
      <c r="L264" s="9"/>
      <c r="M264" s="19"/>
      <c r="N264" s="34" t="s">
        <v>2184</v>
      </c>
      <c r="O264" s="614"/>
      <c r="P264" s="614"/>
      <c r="Q264" s="614"/>
      <c r="R264" s="614"/>
      <c r="S264" s="1"/>
      <c r="T264" s="1"/>
      <c r="U264" s="1"/>
      <c r="V264" s="15"/>
      <c r="W264" s="186"/>
      <c r="X264" s="186"/>
      <c r="Y264" s="186"/>
      <c r="Z264" s="186"/>
      <c r="AA264" s="186"/>
      <c r="AB264" s="186"/>
      <c r="AC264" s="186"/>
      <c r="AD264" s="32"/>
      <c r="AE264" s="32"/>
      <c r="AF264" s="186"/>
      <c r="AG264" s="186"/>
      <c r="AH264" s="848">
        <v>200</v>
      </c>
      <c r="AI264" s="848"/>
      <c r="AJ264" s="605" t="s">
        <v>307</v>
      </c>
      <c r="AK264" s="572"/>
      <c r="AL264" s="32"/>
      <c r="AM264" s="90">
        <f t="shared" ref="AM264:AM265" si="4">AH264</f>
        <v>200</v>
      </c>
      <c r="AN264" s="18"/>
    </row>
    <row r="265" spans="1:40" ht="17.25" customHeight="1" x14ac:dyDescent="0.15">
      <c r="A265" s="12">
        <v>54</v>
      </c>
      <c r="B265" s="12">
        <v>4003</v>
      </c>
      <c r="C265" s="14" t="s">
        <v>1567</v>
      </c>
      <c r="D265" s="183"/>
      <c r="E265" s="20"/>
      <c r="F265" s="184"/>
      <c r="G265" s="184"/>
      <c r="H265" s="184"/>
      <c r="I265" s="184"/>
      <c r="J265" s="184"/>
      <c r="K265" s="184"/>
      <c r="L265" s="184"/>
      <c r="M265" s="21"/>
      <c r="N265" s="304"/>
      <c r="O265" s="20" t="s">
        <v>2098</v>
      </c>
      <c r="P265" s="619"/>
      <c r="Q265" s="619"/>
      <c r="R265" s="619"/>
      <c r="S265" s="184"/>
      <c r="T265" s="184"/>
      <c r="U265" s="184"/>
      <c r="V265" s="42"/>
      <c r="W265" s="1089" t="s">
        <v>2097</v>
      </c>
      <c r="X265" s="896"/>
      <c r="Y265" s="896"/>
      <c r="Z265" s="896"/>
      <c r="AA265" s="896"/>
      <c r="AB265" s="896"/>
      <c r="AC265" s="896"/>
      <c r="AD265" s="896"/>
      <c r="AE265" s="896"/>
      <c r="AF265" s="896"/>
      <c r="AG265" s="896"/>
      <c r="AH265" s="848">
        <v>100</v>
      </c>
      <c r="AI265" s="848"/>
      <c r="AJ265" s="605" t="s">
        <v>307</v>
      </c>
      <c r="AK265" s="572"/>
      <c r="AL265" s="32"/>
      <c r="AM265" s="90">
        <f t="shared" si="4"/>
        <v>100</v>
      </c>
      <c r="AN265" s="29"/>
    </row>
    <row r="266" spans="1:40" ht="17.25" customHeight="1" x14ac:dyDescent="0.15">
      <c r="A266" s="12">
        <v>54</v>
      </c>
      <c r="B266" s="12">
        <v>6003</v>
      </c>
      <c r="C266" s="14" t="s">
        <v>1569</v>
      </c>
      <c r="D266" s="16"/>
      <c r="E266" s="17" t="s">
        <v>2099</v>
      </c>
      <c r="F266" s="1"/>
      <c r="G266" s="1"/>
      <c r="H266" s="1"/>
      <c r="I266" s="1"/>
      <c r="J266" s="1"/>
      <c r="K266" s="1"/>
      <c r="L266" s="1"/>
      <c r="M266" s="15"/>
      <c r="N266" s="17" t="s">
        <v>1571</v>
      </c>
      <c r="O266" s="186"/>
      <c r="P266" s="186"/>
      <c r="Q266" s="186"/>
      <c r="R266" s="186"/>
      <c r="S266" s="186"/>
      <c r="T266" s="186"/>
      <c r="U266" s="186"/>
      <c r="V266" s="186"/>
      <c r="W266" s="186"/>
      <c r="X266" s="186"/>
      <c r="Y266" s="32"/>
      <c r="Z266" s="202"/>
      <c r="AA266" s="202"/>
      <c r="AB266" s="186"/>
      <c r="AC266" s="186"/>
      <c r="AD266" s="202"/>
      <c r="AE266" s="202"/>
      <c r="AF266" s="186"/>
      <c r="AG266" s="186"/>
      <c r="AH266" s="848">
        <v>12</v>
      </c>
      <c r="AI266" s="848"/>
      <c r="AJ266" s="605" t="s">
        <v>307</v>
      </c>
      <c r="AK266" s="572"/>
      <c r="AL266" s="32"/>
      <c r="AM266" s="90">
        <f>AH266</f>
        <v>12</v>
      </c>
      <c r="AN266" s="400" t="s">
        <v>331</v>
      </c>
    </row>
    <row r="267" spans="1:40" ht="17.25" customHeight="1" x14ac:dyDescent="0.15">
      <c r="A267" s="12">
        <v>54</v>
      </c>
      <c r="B267" s="12">
        <v>6004</v>
      </c>
      <c r="C267" s="14" t="s">
        <v>1570</v>
      </c>
      <c r="D267" s="23"/>
      <c r="E267" s="169"/>
      <c r="F267" s="9"/>
      <c r="G267" s="9"/>
      <c r="H267" s="9"/>
      <c r="I267" s="9"/>
      <c r="J267" s="9"/>
      <c r="K267" s="9"/>
      <c r="L267" s="9"/>
      <c r="M267" s="19"/>
      <c r="N267" s="17" t="s">
        <v>1572</v>
      </c>
      <c r="O267" s="186"/>
      <c r="P267" s="186"/>
      <c r="Q267" s="186"/>
      <c r="R267" s="186"/>
      <c r="S267" s="186"/>
      <c r="T267" s="186"/>
      <c r="U267" s="186"/>
      <c r="V267" s="186"/>
      <c r="W267" s="186"/>
      <c r="X267" s="186"/>
      <c r="Y267" s="32"/>
      <c r="Z267" s="202"/>
      <c r="AA267" s="202"/>
      <c r="AB267" s="186"/>
      <c r="AC267" s="186"/>
      <c r="AD267" s="202"/>
      <c r="AE267" s="202"/>
      <c r="AF267" s="186"/>
      <c r="AG267" s="186"/>
      <c r="AH267" s="848">
        <v>20</v>
      </c>
      <c r="AI267" s="848"/>
      <c r="AJ267" s="605" t="s">
        <v>307</v>
      </c>
      <c r="AK267" s="572"/>
      <c r="AL267" s="32"/>
      <c r="AM267" s="90">
        <f>AH267</f>
        <v>20</v>
      </c>
      <c r="AN267" s="400" t="s">
        <v>533</v>
      </c>
    </row>
    <row r="268" spans="1:40" ht="17.25" customHeight="1" x14ac:dyDescent="0.15">
      <c r="A268" s="12">
        <v>54</v>
      </c>
      <c r="B268" s="12">
        <v>6005</v>
      </c>
      <c r="C268" s="14" t="s">
        <v>3152</v>
      </c>
      <c r="D268" s="183"/>
      <c r="E268" s="20"/>
      <c r="F268" s="184"/>
      <c r="G268" s="184"/>
      <c r="H268" s="184"/>
      <c r="I268" s="184"/>
      <c r="J268" s="184"/>
      <c r="K268" s="184"/>
      <c r="L268" s="184"/>
      <c r="M268" s="21"/>
      <c r="N268" s="17" t="s">
        <v>3153</v>
      </c>
      <c r="O268" s="186"/>
      <c r="P268" s="186"/>
      <c r="Q268" s="186"/>
      <c r="R268" s="186"/>
      <c r="S268" s="186"/>
      <c r="T268" s="186"/>
      <c r="U268" s="186"/>
      <c r="V268" s="186"/>
      <c r="W268" s="186"/>
      <c r="X268" s="186"/>
      <c r="Y268" s="32"/>
      <c r="Z268" s="202"/>
      <c r="AA268" s="202"/>
      <c r="AB268" s="186"/>
      <c r="AC268" s="186"/>
      <c r="AD268" s="202"/>
      <c r="AE268" s="202"/>
      <c r="AF268" s="186"/>
      <c r="AG268" s="186"/>
      <c r="AH268" s="848">
        <v>20</v>
      </c>
      <c r="AI268" s="848"/>
      <c r="AJ268" s="605" t="s">
        <v>307</v>
      </c>
      <c r="AK268" s="572"/>
      <c r="AL268" s="32"/>
      <c r="AM268" s="90">
        <f>AH268</f>
        <v>20</v>
      </c>
      <c r="AN268" s="18"/>
    </row>
    <row r="269" spans="1:40" ht="17.25" customHeight="1" x14ac:dyDescent="0.15">
      <c r="A269" s="12">
        <v>54</v>
      </c>
      <c r="B269" s="12">
        <v>6124</v>
      </c>
      <c r="C269" s="49" t="s">
        <v>2185</v>
      </c>
      <c r="D269" s="16" t="s">
        <v>2098</v>
      </c>
      <c r="E269" s="17" t="s">
        <v>1509</v>
      </c>
      <c r="F269" s="17"/>
      <c r="G269" s="17"/>
      <c r="H269" s="17"/>
      <c r="I269" s="1"/>
      <c r="J269" s="1"/>
      <c r="K269" s="1"/>
      <c r="L269" s="607"/>
      <c r="M269" s="608"/>
      <c r="N269" s="185" t="s">
        <v>2186</v>
      </c>
      <c r="O269" s="202"/>
      <c r="P269" s="186"/>
      <c r="Q269" s="186"/>
      <c r="R269" s="186"/>
      <c r="S269" s="186"/>
      <c r="T269" s="186"/>
      <c r="U269" s="186"/>
      <c r="V269" s="186"/>
      <c r="W269" s="186"/>
      <c r="X269" s="186"/>
      <c r="Y269" s="32"/>
      <c r="Z269" s="202"/>
      <c r="AA269" s="202"/>
      <c r="AB269" s="186"/>
      <c r="AC269" s="186"/>
      <c r="AD269" s="202"/>
      <c r="AE269" s="202"/>
      <c r="AF269" s="186"/>
      <c r="AG269" s="186"/>
      <c r="AH269" s="848">
        <v>30</v>
      </c>
      <c r="AI269" s="848"/>
      <c r="AJ269" s="605" t="s">
        <v>307</v>
      </c>
      <c r="AK269" s="572"/>
      <c r="AL269" s="32"/>
      <c r="AM269" s="90">
        <f>AH269</f>
        <v>30</v>
      </c>
      <c r="AN269" s="18"/>
    </row>
    <row r="270" spans="1:40" ht="17.25" customHeight="1" x14ac:dyDescent="0.15">
      <c r="A270" s="12">
        <v>54</v>
      </c>
      <c r="B270" s="12">
        <v>6125</v>
      </c>
      <c r="C270" s="49" t="s">
        <v>2187</v>
      </c>
      <c r="D270" s="183"/>
      <c r="E270" s="20"/>
      <c r="F270" s="20"/>
      <c r="G270" s="20"/>
      <c r="H270" s="20"/>
      <c r="I270" s="184"/>
      <c r="J270" s="184"/>
      <c r="K270" s="184"/>
      <c r="L270" s="713"/>
      <c r="M270" s="714"/>
      <c r="N270" s="184" t="s">
        <v>2188</v>
      </c>
      <c r="O270" s="713"/>
      <c r="P270" s="186"/>
      <c r="Q270" s="186"/>
      <c r="R270" s="186"/>
      <c r="S270" s="186"/>
      <c r="T270" s="186"/>
      <c r="U270" s="186"/>
      <c r="V270" s="186"/>
      <c r="W270" s="186"/>
      <c r="X270" s="186"/>
      <c r="Y270" s="32"/>
      <c r="Z270" s="202"/>
      <c r="AA270" s="202"/>
      <c r="AB270" s="186"/>
      <c r="AC270" s="186"/>
      <c r="AD270" s="202"/>
      <c r="AE270" s="202"/>
      <c r="AF270" s="186"/>
      <c r="AG270" s="186"/>
      <c r="AH270" s="848">
        <v>60</v>
      </c>
      <c r="AI270" s="848"/>
      <c r="AJ270" s="605" t="s">
        <v>307</v>
      </c>
      <c r="AK270" s="572"/>
      <c r="AL270" s="32"/>
      <c r="AM270" s="90">
        <f>AH270</f>
        <v>60</v>
      </c>
      <c r="AN270" s="29"/>
    </row>
    <row r="271" spans="1:40" ht="17.25" customHeight="1" x14ac:dyDescent="0.15">
      <c r="A271" s="12">
        <v>54</v>
      </c>
      <c r="B271" s="12">
        <v>6109</v>
      </c>
      <c r="C271" s="14" t="s">
        <v>388</v>
      </c>
      <c r="D271" s="664"/>
      <c r="E271" s="605" t="s">
        <v>532</v>
      </c>
      <c r="F271" s="186"/>
      <c r="G271" s="186"/>
      <c r="H271" s="186"/>
      <c r="I271" s="186"/>
      <c r="J271" s="186"/>
      <c r="K271" s="186"/>
      <c r="L271" s="186"/>
      <c r="M271" s="186"/>
      <c r="N271" s="186"/>
      <c r="O271" s="186"/>
      <c r="P271" s="186"/>
      <c r="Q271" s="186"/>
      <c r="R271" s="186"/>
      <c r="S271" s="186"/>
      <c r="T271" s="186"/>
      <c r="U271" s="186"/>
      <c r="V271" s="186"/>
      <c r="W271" s="186"/>
      <c r="X271" s="186"/>
      <c r="Y271" s="32"/>
      <c r="Z271" s="202"/>
      <c r="AA271" s="202"/>
      <c r="AB271" s="186"/>
      <c r="AC271" s="186"/>
      <c r="AD271" s="202"/>
      <c r="AE271" s="202"/>
      <c r="AF271" s="186"/>
      <c r="AG271" s="186"/>
      <c r="AH271" s="848">
        <v>120</v>
      </c>
      <c r="AI271" s="848"/>
      <c r="AJ271" s="186" t="s">
        <v>307</v>
      </c>
      <c r="AK271" s="572"/>
      <c r="AL271" s="32"/>
      <c r="AM271" s="90">
        <f t="shared" si="3"/>
        <v>120</v>
      </c>
      <c r="AN271" s="400" t="s">
        <v>331</v>
      </c>
    </row>
    <row r="272" spans="1:40" ht="17.25" customHeight="1" x14ac:dyDescent="0.15">
      <c r="A272" s="12">
        <v>54</v>
      </c>
      <c r="B272" s="12">
        <v>6100</v>
      </c>
      <c r="C272" s="39" t="s">
        <v>427</v>
      </c>
      <c r="D272" s="664"/>
      <c r="E272" s="186" t="s">
        <v>791</v>
      </c>
      <c r="F272" s="186"/>
      <c r="G272" s="186"/>
      <c r="H272" s="186"/>
      <c r="I272" s="186"/>
      <c r="J272" s="186"/>
      <c r="K272" s="186"/>
      <c r="L272" s="186"/>
      <c r="M272" s="186"/>
      <c r="N272" s="186"/>
      <c r="O272" s="186"/>
      <c r="P272" s="186"/>
      <c r="Q272" s="186"/>
      <c r="R272" s="186"/>
      <c r="S272" s="186"/>
      <c r="T272" s="186"/>
      <c r="U272" s="186"/>
      <c r="V272" s="186"/>
      <c r="W272" s="186"/>
      <c r="X272" s="186"/>
      <c r="Y272" s="186"/>
      <c r="Z272" s="186"/>
      <c r="AA272" s="186"/>
      <c r="AB272" s="186"/>
      <c r="AC272" s="186"/>
      <c r="AD272" s="605"/>
      <c r="AE272" s="605"/>
      <c r="AF272" s="605"/>
      <c r="AG272" s="32"/>
      <c r="AH272" s="848">
        <v>25</v>
      </c>
      <c r="AI272" s="848"/>
      <c r="AJ272" s="186" t="s">
        <v>307</v>
      </c>
      <c r="AK272" s="605"/>
      <c r="AL272" s="605"/>
      <c r="AM272" s="90">
        <f t="shared" si="3"/>
        <v>25</v>
      </c>
      <c r="AN272" s="18"/>
    </row>
    <row r="273" spans="1:40" ht="17.25" customHeight="1" x14ac:dyDescent="0.15">
      <c r="A273" s="12">
        <v>54</v>
      </c>
      <c r="B273" s="12">
        <v>6200</v>
      </c>
      <c r="C273" s="39" t="s">
        <v>792</v>
      </c>
      <c r="D273" s="664"/>
      <c r="E273" s="186" t="s">
        <v>793</v>
      </c>
      <c r="F273" s="186"/>
      <c r="G273" s="186"/>
      <c r="H273" s="186"/>
      <c r="I273" s="186"/>
      <c r="J273" s="186"/>
      <c r="K273" s="186"/>
      <c r="L273" s="186"/>
      <c r="M273" s="186"/>
      <c r="N273" s="186"/>
      <c r="O273" s="186"/>
      <c r="P273" s="186"/>
      <c r="Q273" s="186"/>
      <c r="R273" s="186"/>
      <c r="S273" s="186"/>
      <c r="T273" s="186"/>
      <c r="U273" s="186"/>
      <c r="V273" s="186"/>
      <c r="W273" s="186"/>
      <c r="X273" s="186"/>
      <c r="Y273" s="186"/>
      <c r="Z273" s="186"/>
      <c r="AA273" s="186"/>
      <c r="AB273" s="186"/>
      <c r="AC273" s="186"/>
      <c r="AD273" s="605"/>
      <c r="AE273" s="605"/>
      <c r="AF273" s="605"/>
      <c r="AG273" s="32"/>
      <c r="AH273" s="848">
        <v>5</v>
      </c>
      <c r="AI273" s="848"/>
      <c r="AJ273" s="186" t="s">
        <v>307</v>
      </c>
      <c r="AK273" s="605"/>
      <c r="AL273" s="605"/>
      <c r="AM273" s="90">
        <f t="shared" si="3"/>
        <v>5</v>
      </c>
      <c r="AN273" s="41"/>
    </row>
    <row r="274" spans="1:40" ht="17.25" customHeight="1" x14ac:dyDescent="0.15">
      <c r="A274" s="12">
        <v>54</v>
      </c>
      <c r="B274" s="12">
        <v>6250</v>
      </c>
      <c r="C274" s="39" t="s">
        <v>1435</v>
      </c>
      <c r="D274" s="664"/>
      <c r="E274" s="186" t="s">
        <v>2189</v>
      </c>
      <c r="F274" s="186"/>
      <c r="G274" s="186"/>
      <c r="H274" s="186"/>
      <c r="I274" s="186"/>
      <c r="J274" s="186"/>
      <c r="K274" s="186"/>
      <c r="L274" s="186"/>
      <c r="M274" s="186"/>
      <c r="N274" s="186"/>
      <c r="O274" s="186"/>
      <c r="P274" s="186"/>
      <c r="Q274" s="186"/>
      <c r="R274" s="186"/>
      <c r="S274" s="186"/>
      <c r="T274" s="186"/>
      <c r="U274" s="186"/>
      <c r="V274" s="186"/>
      <c r="W274" s="186"/>
      <c r="X274" s="186"/>
      <c r="Y274" s="186"/>
      <c r="Z274" s="186"/>
      <c r="AA274" s="186"/>
      <c r="AB274" s="186"/>
      <c r="AC274" s="186"/>
      <c r="AD274" s="605"/>
      <c r="AE274" s="605"/>
      <c r="AF274" s="605"/>
      <c r="AG274" s="32"/>
      <c r="AH274" s="848">
        <v>26</v>
      </c>
      <c r="AI274" s="848"/>
      <c r="AJ274" s="186" t="s">
        <v>307</v>
      </c>
      <c r="AK274" s="605"/>
      <c r="AL274" s="605"/>
      <c r="AM274" s="90">
        <f t="shared" si="3"/>
        <v>26</v>
      </c>
      <c r="AN274" s="41"/>
    </row>
    <row r="275" spans="1:40" ht="17.25" customHeight="1" x14ac:dyDescent="0.15">
      <c r="A275" s="12">
        <v>54</v>
      </c>
      <c r="B275" s="12">
        <v>6251</v>
      </c>
      <c r="C275" s="39" t="s">
        <v>1373</v>
      </c>
      <c r="D275" s="664"/>
      <c r="E275" s="186" t="s">
        <v>2190</v>
      </c>
      <c r="F275" s="186"/>
      <c r="G275" s="186"/>
      <c r="H275" s="186"/>
      <c r="I275" s="186"/>
      <c r="J275" s="186"/>
      <c r="K275" s="186"/>
      <c r="L275" s="186"/>
      <c r="M275" s="186"/>
      <c r="N275" s="186"/>
      <c r="O275" s="186"/>
      <c r="P275" s="186"/>
      <c r="Q275" s="186"/>
      <c r="R275" s="186"/>
      <c r="S275" s="186"/>
      <c r="T275" s="186"/>
      <c r="U275" s="186"/>
      <c r="V275" s="186"/>
      <c r="W275" s="186"/>
      <c r="X275" s="186"/>
      <c r="Y275" s="186"/>
      <c r="Z275" s="186"/>
      <c r="AA275" s="186"/>
      <c r="AB275" s="186"/>
      <c r="AC275" s="186"/>
      <c r="AD275" s="605"/>
      <c r="AE275" s="605"/>
      <c r="AF275" s="605"/>
      <c r="AG275" s="32"/>
      <c r="AH275" s="848">
        <v>41</v>
      </c>
      <c r="AI275" s="848"/>
      <c r="AJ275" s="186" t="s">
        <v>307</v>
      </c>
      <c r="AK275" s="605"/>
      <c r="AL275" s="605"/>
      <c r="AM275" s="90">
        <f t="shared" si="3"/>
        <v>41</v>
      </c>
      <c r="AN275" s="41"/>
    </row>
    <row r="276" spans="1:40" ht="17.25" customHeight="1" x14ac:dyDescent="0.15">
      <c r="A276" s="12">
        <v>54</v>
      </c>
      <c r="B276" s="12">
        <v>6300</v>
      </c>
      <c r="C276" s="39" t="s">
        <v>794</v>
      </c>
      <c r="D276" s="664"/>
      <c r="E276" s="186" t="s">
        <v>795</v>
      </c>
      <c r="F276" s="186"/>
      <c r="G276" s="186"/>
      <c r="H276" s="186"/>
      <c r="I276" s="186"/>
      <c r="J276" s="186"/>
      <c r="K276" s="186"/>
      <c r="L276" s="186"/>
      <c r="M276" s="186"/>
      <c r="N276" s="186"/>
      <c r="O276" s="186"/>
      <c r="P276" s="186"/>
      <c r="Q276" s="186"/>
      <c r="R276" s="186"/>
      <c r="S276" s="186"/>
      <c r="T276" s="186"/>
      <c r="U276" s="186"/>
      <c r="V276" s="186"/>
      <c r="W276" s="186"/>
      <c r="X276" s="186"/>
      <c r="Y276" s="186"/>
      <c r="Z276" s="186"/>
      <c r="AA276" s="186"/>
      <c r="AB276" s="186"/>
      <c r="AC276" s="186"/>
      <c r="AD276" s="605"/>
      <c r="AE276" s="605"/>
      <c r="AF276" s="605"/>
      <c r="AG276" s="32"/>
      <c r="AH276" s="848">
        <v>246</v>
      </c>
      <c r="AI276" s="848"/>
      <c r="AJ276" s="186" t="s">
        <v>2191</v>
      </c>
      <c r="AK276" s="605"/>
      <c r="AL276" s="612"/>
      <c r="AM276" s="90">
        <f t="shared" si="3"/>
        <v>246</v>
      </c>
      <c r="AN276" s="400" t="s">
        <v>796</v>
      </c>
    </row>
    <row r="277" spans="1:40" ht="17.25" customHeight="1" x14ac:dyDescent="0.15">
      <c r="A277" s="12">
        <v>54</v>
      </c>
      <c r="B277" s="12">
        <v>6301</v>
      </c>
      <c r="C277" s="49" t="s">
        <v>1374</v>
      </c>
      <c r="D277" s="664"/>
      <c r="E277" s="186" t="s">
        <v>2192</v>
      </c>
      <c r="F277" s="186"/>
      <c r="G277" s="186"/>
      <c r="H277" s="186"/>
      <c r="I277" s="186"/>
      <c r="J277" s="186"/>
      <c r="K277" s="186"/>
      <c r="L277" s="186"/>
      <c r="M277" s="186"/>
      <c r="N277" s="186"/>
      <c r="O277" s="186"/>
      <c r="P277" s="186"/>
      <c r="Q277" s="186"/>
      <c r="R277" s="186"/>
      <c r="S277" s="186"/>
      <c r="T277" s="186"/>
      <c r="U277" s="186"/>
      <c r="V277" s="186"/>
      <c r="W277" s="186"/>
      <c r="X277" s="186"/>
      <c r="Y277" s="186"/>
      <c r="Z277" s="186"/>
      <c r="AA277" s="186"/>
      <c r="AB277" s="186"/>
      <c r="AC277" s="186"/>
      <c r="AD277" s="605"/>
      <c r="AE277" s="605"/>
      <c r="AF277" s="605"/>
      <c r="AG277" s="32"/>
      <c r="AH277" s="848">
        <v>560</v>
      </c>
      <c r="AI277" s="848"/>
      <c r="AJ277" s="186" t="s">
        <v>2191</v>
      </c>
      <c r="AK277" s="605"/>
      <c r="AL277" s="612"/>
      <c r="AM277" s="90">
        <f t="shared" si="3"/>
        <v>560</v>
      </c>
      <c r="AN277" s="29"/>
    </row>
    <row r="278" spans="1:40" ht="17.25" customHeight="1" x14ac:dyDescent="0.15">
      <c r="A278" s="12">
        <v>54</v>
      </c>
      <c r="B278" s="12">
        <v>6400</v>
      </c>
      <c r="C278" s="39" t="s">
        <v>2193</v>
      </c>
      <c r="D278" s="664" t="s">
        <v>2194</v>
      </c>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c r="AA278" s="186"/>
      <c r="AB278" s="186"/>
      <c r="AC278" s="186"/>
      <c r="AD278" s="605"/>
      <c r="AE278" s="605"/>
      <c r="AF278" s="605"/>
      <c r="AG278" s="32"/>
      <c r="AH278" s="848">
        <v>30</v>
      </c>
      <c r="AI278" s="848"/>
      <c r="AJ278" s="186" t="s">
        <v>307</v>
      </c>
      <c r="AK278" s="605"/>
      <c r="AL278" s="605"/>
      <c r="AM278" s="90">
        <f t="shared" si="3"/>
        <v>30</v>
      </c>
      <c r="AN278" s="29" t="s">
        <v>331</v>
      </c>
    </row>
    <row r="279" spans="1:40" ht="17.25" customHeight="1" x14ac:dyDescent="0.15">
      <c r="A279" s="12">
        <v>54</v>
      </c>
      <c r="B279" s="12">
        <v>6151</v>
      </c>
      <c r="C279" s="39" t="s">
        <v>2196</v>
      </c>
      <c r="D279" s="35" t="s">
        <v>3154</v>
      </c>
      <c r="E279" s="186"/>
      <c r="F279" s="186"/>
      <c r="G279" s="186"/>
      <c r="H279" s="186"/>
      <c r="I279" s="186"/>
      <c r="J279" s="186"/>
      <c r="K279" s="186"/>
      <c r="L279" s="186"/>
      <c r="M279" s="186"/>
      <c r="N279" s="186"/>
      <c r="O279" s="186"/>
      <c r="P279" s="186"/>
      <c r="Q279" s="186"/>
      <c r="R279" s="186"/>
      <c r="S279" s="186"/>
      <c r="T279" s="186"/>
      <c r="U279" s="186"/>
      <c r="V279" s="184"/>
      <c r="W279" s="184"/>
      <c r="X279" s="184"/>
      <c r="Y279" s="184"/>
      <c r="Z279" s="184"/>
      <c r="AA279" s="184"/>
      <c r="AB279" s="184"/>
      <c r="AC279" s="184"/>
      <c r="AD279" s="184"/>
      <c r="AE279" s="184"/>
      <c r="AF279" s="184"/>
      <c r="AG279" s="184"/>
      <c r="AH279" s="848">
        <v>70</v>
      </c>
      <c r="AI279" s="848"/>
      <c r="AJ279" s="186" t="s">
        <v>2197</v>
      </c>
      <c r="AK279" s="605"/>
      <c r="AL279" s="605"/>
      <c r="AM279" s="340">
        <f>AH279</f>
        <v>70</v>
      </c>
      <c r="AN279" s="400" t="s">
        <v>3356</v>
      </c>
    </row>
    <row r="280" spans="1:40" ht="17.25" customHeight="1" x14ac:dyDescent="0.15">
      <c r="A280" s="12">
        <v>54</v>
      </c>
      <c r="B280" s="12">
        <v>6353</v>
      </c>
      <c r="C280" s="39" t="s">
        <v>2195</v>
      </c>
      <c r="D280" s="664" t="s">
        <v>3155</v>
      </c>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c r="AA280" s="186"/>
      <c r="AB280" s="186"/>
      <c r="AC280" s="186"/>
      <c r="AD280" s="605"/>
      <c r="AE280" s="605"/>
      <c r="AF280" s="605"/>
      <c r="AG280" s="32"/>
      <c r="AH280" s="848">
        <v>200</v>
      </c>
      <c r="AI280" s="848"/>
      <c r="AJ280" s="186" t="s">
        <v>307</v>
      </c>
      <c r="AK280" s="605"/>
      <c r="AL280" s="605"/>
      <c r="AM280" s="90">
        <f>AH280</f>
        <v>200</v>
      </c>
      <c r="AN280" s="400" t="s">
        <v>799</v>
      </c>
    </row>
    <row r="281" spans="1:40" ht="17.25" customHeight="1" x14ac:dyDescent="0.15">
      <c r="A281" s="12">
        <v>54</v>
      </c>
      <c r="B281" s="12">
        <v>6501</v>
      </c>
      <c r="C281" s="39" t="s">
        <v>188</v>
      </c>
      <c r="D281" s="95" t="s">
        <v>3156</v>
      </c>
      <c r="E281" s="1"/>
      <c r="F281" s="1"/>
      <c r="G281" s="1"/>
      <c r="H281" s="1"/>
      <c r="I281" s="1"/>
      <c r="J281" s="1"/>
      <c r="K281" s="1"/>
      <c r="L281" s="1"/>
      <c r="M281" s="15"/>
      <c r="N281" s="186" t="s">
        <v>186</v>
      </c>
      <c r="O281" s="186"/>
      <c r="P281" s="186"/>
      <c r="Q281" s="186"/>
      <c r="R281" s="186"/>
      <c r="S281" s="186"/>
      <c r="T281" s="186"/>
      <c r="U281" s="186"/>
      <c r="V281" s="186"/>
      <c r="W281" s="186"/>
      <c r="X281" s="186"/>
      <c r="Y281" s="186"/>
      <c r="Z281" s="186"/>
      <c r="AA281" s="186"/>
      <c r="AB281" s="186"/>
      <c r="AC281" s="186"/>
      <c r="AD281" s="186"/>
      <c r="AE281" s="186"/>
      <c r="AF281" s="186"/>
      <c r="AG281" s="186"/>
      <c r="AH281" s="848">
        <v>460</v>
      </c>
      <c r="AI281" s="848"/>
      <c r="AJ281" s="186" t="s">
        <v>2191</v>
      </c>
      <c r="AK281" s="605"/>
      <c r="AL281" s="605"/>
      <c r="AM281" s="90">
        <f t="shared" si="3"/>
        <v>460</v>
      </c>
      <c r="AN281" s="400" t="s">
        <v>797</v>
      </c>
    </row>
    <row r="282" spans="1:40" ht="17.25" customHeight="1" x14ac:dyDescent="0.15">
      <c r="A282" s="12">
        <v>54</v>
      </c>
      <c r="B282" s="12">
        <v>6504</v>
      </c>
      <c r="C282" s="39" t="s">
        <v>189</v>
      </c>
      <c r="D282" s="93"/>
      <c r="E282" s="9"/>
      <c r="F282" s="9"/>
      <c r="G282" s="9"/>
      <c r="H282" s="9"/>
      <c r="I282" s="9"/>
      <c r="J282" s="9"/>
      <c r="K282" s="9"/>
      <c r="L282" s="9"/>
      <c r="M282" s="19"/>
      <c r="N282" s="186" t="s">
        <v>187</v>
      </c>
      <c r="O282" s="184"/>
      <c r="P282" s="184"/>
      <c r="Q282" s="184"/>
      <c r="R282" s="184"/>
      <c r="S282" s="184"/>
      <c r="T282" s="184"/>
      <c r="U282" s="184"/>
      <c r="V282" s="184"/>
      <c r="W282" s="184"/>
      <c r="X282" s="184"/>
      <c r="Y282" s="184"/>
      <c r="Z282" s="184"/>
      <c r="AA282" s="184"/>
      <c r="AB282" s="184"/>
      <c r="AC282" s="184"/>
      <c r="AD282" s="184"/>
      <c r="AE282" s="184"/>
      <c r="AF282" s="184"/>
      <c r="AG282" s="184"/>
      <c r="AH282" s="848">
        <v>460</v>
      </c>
      <c r="AI282" s="848"/>
      <c r="AJ282" s="186" t="s">
        <v>2191</v>
      </c>
      <c r="AK282" s="605"/>
      <c r="AL282" s="605"/>
      <c r="AM282" s="90">
        <f>AH282</f>
        <v>460</v>
      </c>
      <c r="AN282" s="18"/>
    </row>
    <row r="283" spans="1:40" ht="17.25" customHeight="1" x14ac:dyDescent="0.15">
      <c r="A283" s="12">
        <v>54</v>
      </c>
      <c r="B283" s="12">
        <v>6502</v>
      </c>
      <c r="C283" s="39" t="s">
        <v>798</v>
      </c>
      <c r="D283" s="93"/>
      <c r="E283" s="9"/>
      <c r="F283" s="9"/>
      <c r="G283" s="9"/>
      <c r="H283" s="9"/>
      <c r="I283" s="9"/>
      <c r="J283" s="9"/>
      <c r="K283" s="9"/>
      <c r="L283" s="9"/>
      <c r="M283" s="19"/>
      <c r="N283" s="186" t="s">
        <v>269</v>
      </c>
      <c r="O283" s="184"/>
      <c r="P283" s="184"/>
      <c r="Q283" s="184"/>
      <c r="R283" s="184"/>
      <c r="S283" s="184"/>
      <c r="T283" s="184"/>
      <c r="U283" s="184"/>
      <c r="V283" s="184"/>
      <c r="W283" s="184"/>
      <c r="X283" s="184"/>
      <c r="Y283" s="184"/>
      <c r="Z283" s="184"/>
      <c r="AA283" s="184"/>
      <c r="AB283" s="184"/>
      <c r="AC283" s="184"/>
      <c r="AD283" s="184"/>
      <c r="AE283" s="184"/>
      <c r="AF283" s="184"/>
      <c r="AG283" s="184"/>
      <c r="AH283" s="848">
        <v>400</v>
      </c>
      <c r="AI283" s="848"/>
      <c r="AJ283" s="186" t="s">
        <v>2191</v>
      </c>
      <c r="AK283" s="605"/>
      <c r="AL283" s="605"/>
      <c r="AM283" s="90">
        <f t="shared" si="3"/>
        <v>400</v>
      </c>
      <c r="AN283" s="400" t="s">
        <v>799</v>
      </c>
    </row>
    <row r="284" spans="1:40" ht="17.25" customHeight="1" x14ac:dyDescent="0.15">
      <c r="A284" s="12">
        <v>54</v>
      </c>
      <c r="B284" s="12">
        <v>6503</v>
      </c>
      <c r="C284" s="39" t="s">
        <v>800</v>
      </c>
      <c r="D284" s="93"/>
      <c r="E284" s="9"/>
      <c r="F284" s="9"/>
      <c r="G284" s="9"/>
      <c r="H284" s="9"/>
      <c r="I284" s="9"/>
      <c r="J284" s="9"/>
      <c r="K284" s="9"/>
      <c r="L284" s="9"/>
      <c r="M284" s="19"/>
      <c r="N284" s="186" t="s">
        <v>270</v>
      </c>
      <c r="O284" s="184"/>
      <c r="P284" s="184"/>
      <c r="Q284" s="184"/>
      <c r="R284" s="184"/>
      <c r="S284" s="184"/>
      <c r="T284" s="184"/>
      <c r="U284" s="184"/>
      <c r="V284" s="184"/>
      <c r="W284" s="184"/>
      <c r="X284" s="184"/>
      <c r="Y284" s="184"/>
      <c r="Z284" s="184"/>
      <c r="AA284" s="184"/>
      <c r="AB284" s="184"/>
      <c r="AC284" s="184"/>
      <c r="AD284" s="184"/>
      <c r="AE284" s="184"/>
      <c r="AF284" s="184"/>
      <c r="AG284" s="184"/>
      <c r="AH284" s="848">
        <v>500</v>
      </c>
      <c r="AI284" s="848"/>
      <c r="AJ284" s="186" t="s">
        <v>2191</v>
      </c>
      <c r="AK284" s="605"/>
      <c r="AL284" s="605"/>
      <c r="AM284" s="90">
        <f t="shared" si="3"/>
        <v>500</v>
      </c>
      <c r="AN284" s="18"/>
    </row>
    <row r="285" spans="1:40" ht="17.25" customHeight="1" x14ac:dyDescent="0.15">
      <c r="A285" s="12">
        <v>54</v>
      </c>
      <c r="B285" s="12">
        <v>6150</v>
      </c>
      <c r="C285" s="39" t="s">
        <v>2873</v>
      </c>
      <c r="D285" s="35"/>
      <c r="E285" s="184"/>
      <c r="F285" s="184"/>
      <c r="G285" s="184"/>
      <c r="H285" s="184"/>
      <c r="I285" s="184"/>
      <c r="J285" s="184"/>
      <c r="K285" s="184"/>
      <c r="L285" s="184"/>
      <c r="M285" s="21"/>
      <c r="N285" s="186" t="s">
        <v>3157</v>
      </c>
      <c r="O285" s="186"/>
      <c r="P285" s="186"/>
      <c r="Q285" s="186"/>
      <c r="R285" s="186"/>
      <c r="S285" s="186"/>
      <c r="T285" s="186"/>
      <c r="U285" s="186"/>
      <c r="V285" s="184"/>
      <c r="W285" s="184"/>
      <c r="X285" s="184"/>
      <c r="Y285" s="184"/>
      <c r="Z285" s="184"/>
      <c r="AA285" s="184"/>
      <c r="AB285" s="184"/>
      <c r="AC285" s="184"/>
      <c r="AD285" s="184"/>
      <c r="AE285" s="184"/>
      <c r="AF285" s="184"/>
      <c r="AG285" s="184"/>
      <c r="AH285" s="848">
        <v>250</v>
      </c>
      <c r="AI285" s="848"/>
      <c r="AJ285" s="186" t="s">
        <v>2197</v>
      </c>
      <c r="AK285" s="605"/>
      <c r="AL285" s="605"/>
      <c r="AM285" s="340">
        <f>AH285</f>
        <v>250</v>
      </c>
      <c r="AN285" s="18"/>
    </row>
    <row r="286" spans="1:40" ht="21" customHeight="1" x14ac:dyDescent="0.15">
      <c r="A286" s="12">
        <v>54</v>
      </c>
      <c r="B286" s="12">
        <v>6155</v>
      </c>
      <c r="C286" s="267" t="s">
        <v>3159</v>
      </c>
      <c r="D286" s="95" t="s">
        <v>3158</v>
      </c>
      <c r="E286" s="1"/>
      <c r="F286" s="1"/>
      <c r="G286" s="1"/>
      <c r="H286" s="1"/>
      <c r="I286" s="1"/>
      <c r="J286" s="1"/>
      <c r="K286" s="1"/>
      <c r="L286" s="1"/>
      <c r="M286" s="15"/>
      <c r="N286" s="1072" t="s">
        <v>4076</v>
      </c>
      <c r="O286" s="1073"/>
      <c r="P286" s="1073"/>
      <c r="Q286" s="1073"/>
      <c r="R286" s="1073"/>
      <c r="S286" s="1073"/>
      <c r="T286" s="1073"/>
      <c r="U286" s="1073"/>
      <c r="V286" s="1073"/>
      <c r="W286" s="1073"/>
      <c r="X286" s="1073"/>
      <c r="Y286" s="1073"/>
      <c r="Z286" s="1073"/>
      <c r="AA286" s="1073"/>
      <c r="AB286" s="1073"/>
      <c r="AC286" s="1073"/>
      <c r="AD286" s="1073"/>
      <c r="AE286" s="1073"/>
      <c r="AF286" s="1073"/>
      <c r="AG286" s="1073"/>
      <c r="AH286" s="848">
        <v>50</v>
      </c>
      <c r="AI286" s="848"/>
      <c r="AJ286" s="186" t="s">
        <v>2197</v>
      </c>
      <c r="AK286" s="605"/>
      <c r="AL286" s="605"/>
      <c r="AM286" s="340">
        <f>AH286</f>
        <v>50</v>
      </c>
      <c r="AN286" s="149" t="s">
        <v>533</v>
      </c>
    </row>
    <row r="287" spans="1:40" ht="17.25" customHeight="1" x14ac:dyDescent="0.15">
      <c r="A287" s="12">
        <v>54</v>
      </c>
      <c r="B287" s="12">
        <v>6156</v>
      </c>
      <c r="C287" s="267" t="s">
        <v>3160</v>
      </c>
      <c r="D287" s="35"/>
      <c r="E287" s="184"/>
      <c r="F287" s="184"/>
      <c r="G287" s="184"/>
      <c r="H287" s="184"/>
      <c r="I287" s="184"/>
      <c r="J287" s="184"/>
      <c r="K287" s="184"/>
      <c r="L287" s="184"/>
      <c r="M287" s="21"/>
      <c r="N287" s="186" t="s">
        <v>3357</v>
      </c>
      <c r="O287" s="186"/>
      <c r="P287" s="663"/>
      <c r="Q287" s="605"/>
      <c r="R287" s="186"/>
      <c r="S287" s="186"/>
      <c r="T287" s="186"/>
      <c r="U287" s="186"/>
      <c r="V287" s="184"/>
      <c r="W287" s="184"/>
      <c r="X287" s="184"/>
      <c r="Y287" s="184"/>
      <c r="Z287" s="184"/>
      <c r="AA287" s="184"/>
      <c r="AB287" s="184"/>
      <c r="AC287" s="184"/>
      <c r="AD287" s="184"/>
      <c r="AE287" s="184"/>
      <c r="AF287" s="184"/>
      <c r="AG287" s="184"/>
      <c r="AH287" s="848">
        <v>5</v>
      </c>
      <c r="AI287" s="848"/>
      <c r="AJ287" s="186" t="s">
        <v>2197</v>
      </c>
      <c r="AK287" s="605"/>
      <c r="AL287" s="43"/>
      <c r="AM287" s="340">
        <f>AH287</f>
        <v>5</v>
      </c>
      <c r="AN287" s="18"/>
    </row>
    <row r="288" spans="1:40" ht="17.25" customHeight="1" x14ac:dyDescent="0.15">
      <c r="A288" s="12">
        <v>54</v>
      </c>
      <c r="B288" s="12">
        <v>6290</v>
      </c>
      <c r="C288" s="39" t="s">
        <v>1595</v>
      </c>
      <c r="D288" s="95" t="s">
        <v>3161</v>
      </c>
      <c r="E288" s="1"/>
      <c r="F288" s="1"/>
      <c r="G288" s="1"/>
      <c r="H288" s="1"/>
      <c r="I288" s="1"/>
      <c r="J288" s="1"/>
      <c r="K288" s="1"/>
      <c r="L288" s="1"/>
      <c r="M288" s="1"/>
      <c r="N288" s="1"/>
      <c r="O288" s="1"/>
      <c r="P288" s="1"/>
      <c r="Q288" s="1"/>
      <c r="R288" s="1"/>
      <c r="S288" s="1"/>
      <c r="T288" s="1"/>
      <c r="U288" s="186"/>
      <c r="V288" s="186"/>
      <c r="W288" s="186"/>
      <c r="X288" s="186"/>
      <c r="Y288" s="186"/>
      <c r="Z288" s="186"/>
      <c r="AA288" s="186"/>
      <c r="AB288" s="186"/>
      <c r="AC288" s="186"/>
      <c r="AD288" s="605"/>
      <c r="AE288" s="605"/>
      <c r="AF288" s="605"/>
      <c r="AG288" s="32"/>
      <c r="AH288" s="848">
        <v>11</v>
      </c>
      <c r="AI288" s="848"/>
      <c r="AJ288" s="186" t="s">
        <v>307</v>
      </c>
      <c r="AK288" s="572"/>
      <c r="AL288" s="32"/>
      <c r="AM288" s="90">
        <f t="shared" si="3"/>
        <v>11</v>
      </c>
      <c r="AN288" s="400" t="s">
        <v>2198</v>
      </c>
    </row>
    <row r="289" spans="1:40" ht="17.25" customHeight="1" x14ac:dyDescent="0.15">
      <c r="A289" s="12">
        <v>54</v>
      </c>
      <c r="B289" s="12">
        <v>6274</v>
      </c>
      <c r="C289" s="39" t="s">
        <v>896</v>
      </c>
      <c r="D289" s="95" t="s">
        <v>3162</v>
      </c>
      <c r="E289" s="1"/>
      <c r="F289" s="1"/>
      <c r="G289" s="1"/>
      <c r="H289" s="1"/>
      <c r="I289" s="1"/>
      <c r="J289" s="1"/>
      <c r="K289" s="1"/>
      <c r="L289" s="1"/>
      <c r="M289" s="1"/>
      <c r="N289" s="1"/>
      <c r="O289" s="1"/>
      <c r="P289" s="1"/>
      <c r="Q289" s="1"/>
      <c r="R289" s="1"/>
      <c r="S289" s="1"/>
      <c r="T289" s="1"/>
      <c r="U289" s="186"/>
      <c r="V289" s="186"/>
      <c r="W289" s="186"/>
      <c r="X289" s="186"/>
      <c r="Y289" s="186"/>
      <c r="Z289" s="186"/>
      <c r="AA289" s="186"/>
      <c r="AB289" s="186"/>
      <c r="AC289" s="186"/>
      <c r="AD289" s="605"/>
      <c r="AE289" s="605"/>
      <c r="AF289" s="605"/>
      <c r="AG289" s="32"/>
      <c r="AH289" s="848">
        <v>28</v>
      </c>
      <c r="AI289" s="848"/>
      <c r="AJ289" s="186" t="s">
        <v>307</v>
      </c>
      <c r="AK289" s="605"/>
      <c r="AL289" s="605"/>
      <c r="AM289" s="90">
        <f t="shared" si="3"/>
        <v>28</v>
      </c>
      <c r="AN289" s="18"/>
    </row>
    <row r="290" spans="1:40" ht="17.25" customHeight="1" x14ac:dyDescent="0.15">
      <c r="A290" s="12">
        <v>54</v>
      </c>
      <c r="B290" s="12">
        <v>6281</v>
      </c>
      <c r="C290" s="39" t="s">
        <v>333</v>
      </c>
      <c r="D290" s="95" t="s">
        <v>3163</v>
      </c>
      <c r="E290" s="1"/>
      <c r="F290" s="1"/>
      <c r="G290" s="1"/>
      <c r="H290" s="1"/>
      <c r="I290" s="1"/>
      <c r="J290" s="1"/>
      <c r="K290" s="1"/>
      <c r="L290" s="1"/>
      <c r="M290" s="15"/>
      <c r="N290" s="16" t="s">
        <v>346</v>
      </c>
      <c r="O290" s="1"/>
      <c r="P290" s="1"/>
      <c r="Q290" s="1"/>
      <c r="R290" s="1"/>
      <c r="S290" s="1"/>
      <c r="T290" s="1"/>
      <c r="U290" s="186"/>
      <c r="V290" s="186"/>
      <c r="W290" s="186"/>
      <c r="X290" s="186"/>
      <c r="Y290" s="186"/>
      <c r="Z290" s="186"/>
      <c r="AA290" s="186"/>
      <c r="AB290" s="186"/>
      <c r="AC290" s="186"/>
      <c r="AD290" s="605"/>
      <c r="AE290" s="605"/>
      <c r="AF290" s="605"/>
      <c r="AG290" s="32"/>
      <c r="AH290" s="848">
        <v>400</v>
      </c>
      <c r="AI290" s="848"/>
      <c r="AJ290" s="186" t="s">
        <v>307</v>
      </c>
      <c r="AK290" s="605"/>
      <c r="AL290" s="605"/>
      <c r="AM290" s="90">
        <f t="shared" si="3"/>
        <v>400</v>
      </c>
      <c r="AN290" s="400" t="s">
        <v>533</v>
      </c>
    </row>
    <row r="291" spans="1:40" ht="17.25" customHeight="1" x14ac:dyDescent="0.15">
      <c r="A291" s="12">
        <v>54</v>
      </c>
      <c r="B291" s="12">
        <v>6282</v>
      </c>
      <c r="C291" s="39" t="s">
        <v>334</v>
      </c>
      <c r="D291" s="94"/>
      <c r="E291" s="184"/>
      <c r="F291" s="184"/>
      <c r="G291" s="184"/>
      <c r="H291" s="184"/>
      <c r="I291" s="184"/>
      <c r="J291" s="184"/>
      <c r="K291" s="184"/>
      <c r="L291" s="184"/>
      <c r="M291" s="21"/>
      <c r="N291" s="185" t="s">
        <v>347</v>
      </c>
      <c r="O291" s="1"/>
      <c r="P291" s="1"/>
      <c r="Q291" s="1"/>
      <c r="R291" s="1"/>
      <c r="S291" s="1"/>
      <c r="T291" s="1"/>
      <c r="U291" s="186"/>
      <c r="V291" s="186"/>
      <c r="W291" s="186"/>
      <c r="X291" s="186"/>
      <c r="Y291" s="186"/>
      <c r="Z291" s="186"/>
      <c r="AA291" s="186"/>
      <c r="AB291" s="186"/>
      <c r="AC291" s="186"/>
      <c r="AD291" s="605"/>
      <c r="AE291" s="605"/>
      <c r="AF291" s="605"/>
      <c r="AG291" s="32"/>
      <c r="AH291" s="848">
        <v>100</v>
      </c>
      <c r="AI291" s="848"/>
      <c r="AJ291" s="186" t="s">
        <v>307</v>
      </c>
      <c r="AK291" s="605"/>
      <c r="AL291" s="605"/>
      <c r="AM291" s="90">
        <f t="shared" si="3"/>
        <v>100</v>
      </c>
      <c r="AN291" s="41"/>
    </row>
    <row r="292" spans="1:40" ht="17.25" customHeight="1" x14ac:dyDescent="0.15">
      <c r="A292" s="12">
        <v>54</v>
      </c>
      <c r="B292" s="12">
        <v>6123</v>
      </c>
      <c r="C292" s="39" t="s">
        <v>2199</v>
      </c>
      <c r="D292" s="95" t="s">
        <v>3164</v>
      </c>
      <c r="E292" s="1"/>
      <c r="F292" s="1"/>
      <c r="G292" s="1"/>
      <c r="H292" s="1"/>
      <c r="I292" s="1"/>
      <c r="J292" s="1"/>
      <c r="K292" s="1"/>
      <c r="L292" s="1"/>
      <c r="M292" s="15"/>
      <c r="N292" s="95" t="s">
        <v>2200</v>
      </c>
      <c r="O292" s="1"/>
      <c r="P292" s="1"/>
      <c r="Q292" s="1"/>
      <c r="R292" s="1"/>
      <c r="S292" s="1"/>
      <c r="T292" s="186"/>
      <c r="U292" s="186"/>
      <c r="V292" s="186"/>
      <c r="W292" s="186"/>
      <c r="X292" s="186"/>
      <c r="Y292" s="186"/>
      <c r="Z292" s="186"/>
      <c r="AA292" s="186"/>
      <c r="AB292" s="186"/>
      <c r="AC292" s="605"/>
      <c r="AD292" s="605"/>
      <c r="AE292" s="605"/>
      <c r="AF292" s="605"/>
      <c r="AG292" s="32"/>
      <c r="AH292" s="848">
        <v>90</v>
      </c>
      <c r="AI292" s="848"/>
      <c r="AJ292" s="186" t="s">
        <v>307</v>
      </c>
      <c r="AK292" s="605"/>
      <c r="AL292" s="605"/>
      <c r="AM292" s="90">
        <f>AH292</f>
        <v>90</v>
      </c>
      <c r="AN292" s="18"/>
    </row>
    <row r="293" spans="1:40" ht="17.25" customHeight="1" x14ac:dyDescent="0.15">
      <c r="A293" s="12">
        <v>54</v>
      </c>
      <c r="B293" s="12">
        <v>6131</v>
      </c>
      <c r="C293" s="39" t="s">
        <v>2201</v>
      </c>
      <c r="D293" s="94"/>
      <c r="E293" s="184"/>
      <c r="F293" s="184"/>
      <c r="G293" s="184"/>
      <c r="H293" s="184"/>
      <c r="I293" s="184"/>
      <c r="J293" s="184"/>
      <c r="K293" s="184"/>
      <c r="L293" s="184"/>
      <c r="M293" s="21"/>
      <c r="N293" s="95" t="s">
        <v>2202</v>
      </c>
      <c r="O293" s="1"/>
      <c r="P293" s="1"/>
      <c r="Q293" s="1"/>
      <c r="R293" s="1"/>
      <c r="S293" s="1"/>
      <c r="T293" s="186"/>
      <c r="U293" s="186"/>
      <c r="V293" s="186"/>
      <c r="W293" s="186"/>
      <c r="X293" s="186"/>
      <c r="Y293" s="186"/>
      <c r="Z293" s="186"/>
      <c r="AA293" s="186"/>
      <c r="AB293" s="186"/>
      <c r="AC293" s="605"/>
      <c r="AD293" s="605"/>
      <c r="AE293" s="605"/>
      <c r="AF293" s="605"/>
      <c r="AG293" s="32"/>
      <c r="AH293" s="848">
        <v>110</v>
      </c>
      <c r="AI293" s="848"/>
      <c r="AJ293" s="186" t="s">
        <v>307</v>
      </c>
      <c r="AK293" s="605"/>
      <c r="AL293" s="605"/>
      <c r="AM293" s="90">
        <f>AH293</f>
        <v>110</v>
      </c>
      <c r="AN293" s="18"/>
    </row>
    <row r="294" spans="1:40" ht="17.25" customHeight="1" x14ac:dyDescent="0.15">
      <c r="A294" s="12">
        <v>54</v>
      </c>
      <c r="B294" s="12">
        <v>6275</v>
      </c>
      <c r="C294" s="39" t="s">
        <v>1148</v>
      </c>
      <c r="D294" s="664" t="s">
        <v>3165</v>
      </c>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c r="AA294" s="186"/>
      <c r="AB294" s="186"/>
      <c r="AC294" s="186"/>
      <c r="AD294" s="605"/>
      <c r="AE294" s="605"/>
      <c r="AF294" s="605"/>
      <c r="AG294" s="32"/>
      <c r="AH294" s="848">
        <v>6</v>
      </c>
      <c r="AI294" s="848"/>
      <c r="AJ294" s="186" t="s">
        <v>307</v>
      </c>
      <c r="AK294" s="605"/>
      <c r="AL294" s="605"/>
      <c r="AM294" s="90">
        <f t="shared" si="3"/>
        <v>6</v>
      </c>
      <c r="AN294" s="400" t="s">
        <v>797</v>
      </c>
    </row>
    <row r="295" spans="1:40" ht="17.25" customHeight="1" x14ac:dyDescent="0.15">
      <c r="A295" s="12">
        <v>54</v>
      </c>
      <c r="B295" s="12">
        <v>6152</v>
      </c>
      <c r="C295" s="157" t="s">
        <v>3167</v>
      </c>
      <c r="D295" s="185" t="s">
        <v>3166</v>
      </c>
      <c r="E295" s="186"/>
      <c r="F295" s="186"/>
      <c r="G295" s="186"/>
      <c r="H295" s="186"/>
      <c r="I295" s="186"/>
      <c r="J295" s="186"/>
      <c r="K295" s="186"/>
      <c r="L295" s="186"/>
      <c r="M295" s="186"/>
      <c r="N295" s="186"/>
      <c r="O295" s="9"/>
      <c r="P295" s="9"/>
      <c r="Q295" s="9"/>
      <c r="R295" s="9"/>
      <c r="S295" s="9"/>
      <c r="T295" s="9"/>
      <c r="U295" s="184"/>
      <c r="V295" s="184"/>
      <c r="W295" s="184"/>
      <c r="X295" s="184"/>
      <c r="Y295" s="184"/>
      <c r="Z295" s="184"/>
      <c r="AA295" s="184"/>
      <c r="AB295" s="184"/>
      <c r="AC295" s="184"/>
      <c r="AD295" s="184"/>
      <c r="AE295" s="184"/>
      <c r="AF295" s="184"/>
      <c r="AG295" s="184"/>
      <c r="AH295" s="1044">
        <v>594</v>
      </c>
      <c r="AI295" s="1044"/>
      <c r="AJ295" s="184" t="s">
        <v>307</v>
      </c>
      <c r="AK295" s="20"/>
      <c r="AL295" s="20"/>
      <c r="AM295" s="340">
        <f>AH295</f>
        <v>594</v>
      </c>
      <c r="AN295" s="92" t="s">
        <v>533</v>
      </c>
    </row>
    <row r="296" spans="1:40" ht="17.25" customHeight="1" x14ac:dyDescent="0.15">
      <c r="A296" s="12">
        <v>54</v>
      </c>
      <c r="B296" s="12">
        <v>6289</v>
      </c>
      <c r="C296" s="39" t="s">
        <v>1441</v>
      </c>
      <c r="D296" s="95" t="s">
        <v>3168</v>
      </c>
      <c r="E296" s="1"/>
      <c r="F296" s="1"/>
      <c r="G296" s="1"/>
      <c r="H296" s="1"/>
      <c r="I296" s="1"/>
      <c r="J296" s="1"/>
      <c r="K296" s="1"/>
      <c r="L296" s="1"/>
      <c r="M296" s="15"/>
      <c r="N296" s="16" t="s">
        <v>1984</v>
      </c>
      <c r="O296" s="1"/>
      <c r="P296" s="1"/>
      <c r="Q296" s="1"/>
      <c r="R296" s="1"/>
      <c r="S296" s="1"/>
      <c r="T296" s="1"/>
      <c r="U296" s="186"/>
      <c r="V296" s="186"/>
      <c r="W296" s="186"/>
      <c r="X296" s="186"/>
      <c r="Y296" s="186"/>
      <c r="Z296" s="186"/>
      <c r="AA296" s="186"/>
      <c r="AB296" s="186"/>
      <c r="AC296" s="186"/>
      <c r="AD296" s="605"/>
      <c r="AE296" s="605"/>
      <c r="AF296" s="605"/>
      <c r="AG296" s="32"/>
      <c r="AH296" s="850">
        <v>325</v>
      </c>
      <c r="AI296" s="850"/>
      <c r="AJ296" s="186" t="s">
        <v>307</v>
      </c>
      <c r="AK296" s="605"/>
      <c r="AL296" s="605"/>
      <c r="AM296" s="340">
        <f t="shared" si="3"/>
        <v>325</v>
      </c>
      <c r="AN296" s="400" t="s">
        <v>797</v>
      </c>
    </row>
    <row r="297" spans="1:40" ht="17.25" customHeight="1" x14ac:dyDescent="0.15">
      <c r="A297" s="12">
        <v>54</v>
      </c>
      <c r="B297" s="12">
        <v>6291</v>
      </c>
      <c r="C297" s="39" t="s">
        <v>1982</v>
      </c>
      <c r="D297" s="93"/>
      <c r="E297" s="9"/>
      <c r="F297" s="9"/>
      <c r="G297" s="9"/>
      <c r="H297" s="9"/>
      <c r="I297" s="9"/>
      <c r="J297" s="9"/>
      <c r="K297" s="9"/>
      <c r="L297" s="9"/>
      <c r="M297" s="19"/>
      <c r="N297" s="16" t="s">
        <v>2203</v>
      </c>
      <c r="O297" s="1"/>
      <c r="P297" s="1"/>
      <c r="Q297" s="1"/>
      <c r="R297" s="1"/>
      <c r="S297" s="1"/>
      <c r="T297" s="1"/>
      <c r="U297" s="186"/>
      <c r="V297" s="186"/>
      <c r="W297" s="186"/>
      <c r="X297" s="186"/>
      <c r="Y297" s="186"/>
      <c r="Z297" s="186"/>
      <c r="AA297" s="186"/>
      <c r="AB297" s="186"/>
      <c r="AC297" s="186"/>
      <c r="AD297" s="605"/>
      <c r="AE297" s="605"/>
      <c r="AF297" s="605"/>
      <c r="AG297" s="32"/>
      <c r="AH297" s="848">
        <v>650</v>
      </c>
      <c r="AI297" s="848"/>
      <c r="AJ297" s="186" t="s">
        <v>307</v>
      </c>
      <c r="AK297" s="605"/>
      <c r="AL297" s="605"/>
      <c r="AM297" s="90">
        <f t="shared" si="3"/>
        <v>650</v>
      </c>
      <c r="AN297" s="18"/>
    </row>
    <row r="298" spans="1:40" ht="17.25" customHeight="1" x14ac:dyDescent="0.15">
      <c r="A298" s="12">
        <v>54</v>
      </c>
      <c r="B298" s="12">
        <v>6292</v>
      </c>
      <c r="C298" s="39" t="s">
        <v>1983</v>
      </c>
      <c r="D298" s="94"/>
      <c r="E298" s="184"/>
      <c r="F298" s="184"/>
      <c r="G298" s="184"/>
      <c r="H298" s="184"/>
      <c r="I298" s="184"/>
      <c r="J298" s="184"/>
      <c r="K298" s="184"/>
      <c r="L298" s="184"/>
      <c r="M298" s="21"/>
      <c r="N298" s="185" t="s">
        <v>2204</v>
      </c>
      <c r="O298" s="1"/>
      <c r="P298" s="1"/>
      <c r="Q298" s="1"/>
      <c r="R298" s="1"/>
      <c r="S298" s="1"/>
      <c r="T298" s="1"/>
      <c r="U298" s="186"/>
      <c r="V298" s="186"/>
      <c r="W298" s="186"/>
      <c r="X298" s="186"/>
      <c r="Y298" s="186"/>
      <c r="Z298" s="186"/>
      <c r="AA298" s="186"/>
      <c r="AB298" s="186"/>
      <c r="AC298" s="186"/>
      <c r="AD298" s="605"/>
      <c r="AE298" s="605"/>
      <c r="AF298" s="605"/>
      <c r="AG298" s="32"/>
      <c r="AH298" s="841">
        <v>1300</v>
      </c>
      <c r="AI298" s="841"/>
      <c r="AJ298" s="186" t="s">
        <v>307</v>
      </c>
      <c r="AK298" s="605"/>
      <c r="AL298" s="605"/>
      <c r="AM298" s="401">
        <f t="shared" si="3"/>
        <v>1300</v>
      </c>
      <c r="AN298" s="41"/>
    </row>
    <row r="299" spans="1:40" ht="17.25" customHeight="1" x14ac:dyDescent="0.15">
      <c r="A299" s="12">
        <v>54</v>
      </c>
      <c r="B299" s="12">
        <v>6287</v>
      </c>
      <c r="C299" s="39" t="s">
        <v>2205</v>
      </c>
      <c r="D299" s="95" t="s">
        <v>3169</v>
      </c>
      <c r="E299" s="1"/>
      <c r="F299" s="1"/>
      <c r="G299" s="1"/>
      <c r="H299" s="1"/>
      <c r="I299" s="1"/>
      <c r="J299" s="1"/>
      <c r="K299" s="1"/>
      <c r="L299" s="1"/>
      <c r="M299" s="15"/>
      <c r="N299" s="16" t="s">
        <v>2206</v>
      </c>
      <c r="O299" s="1"/>
      <c r="P299" s="1"/>
      <c r="Q299" s="1"/>
      <c r="R299" s="1"/>
      <c r="S299" s="1"/>
      <c r="T299" s="1"/>
      <c r="U299" s="15"/>
      <c r="V299" s="186" t="s">
        <v>2020</v>
      </c>
      <c r="W299" s="186"/>
      <c r="X299" s="186"/>
      <c r="Y299" s="186"/>
      <c r="Z299" s="186"/>
      <c r="AA299" s="186"/>
      <c r="AB299" s="186"/>
      <c r="AC299" s="186"/>
      <c r="AD299" s="605"/>
      <c r="AE299" s="605"/>
      <c r="AF299" s="605"/>
      <c r="AG299" s="32"/>
      <c r="AH299" s="848">
        <v>72</v>
      </c>
      <c r="AI299" s="848"/>
      <c r="AJ299" s="186" t="s">
        <v>307</v>
      </c>
      <c r="AK299" s="572"/>
      <c r="AL299" s="32"/>
      <c r="AM299" s="90">
        <f t="shared" si="3"/>
        <v>72</v>
      </c>
      <c r="AN299" s="400" t="s">
        <v>2207</v>
      </c>
    </row>
    <row r="300" spans="1:40" ht="17.25" customHeight="1" x14ac:dyDescent="0.15">
      <c r="A300" s="12">
        <v>54</v>
      </c>
      <c r="B300" s="12">
        <v>6276</v>
      </c>
      <c r="C300" s="14" t="s">
        <v>1375</v>
      </c>
      <c r="D300" s="23"/>
      <c r="E300" s="562"/>
      <c r="F300" s="169"/>
      <c r="G300" s="169"/>
      <c r="H300" s="562"/>
      <c r="I300" s="169"/>
      <c r="J300" s="169"/>
      <c r="K300" s="169"/>
      <c r="L300" s="169"/>
      <c r="M300" s="563"/>
      <c r="N300" s="517"/>
      <c r="O300" s="633"/>
      <c r="P300" s="633"/>
      <c r="Q300" s="633"/>
      <c r="R300" s="633"/>
      <c r="S300" s="633"/>
      <c r="T300" s="633"/>
      <c r="U300" s="207"/>
      <c r="V300" s="605" t="s">
        <v>1512</v>
      </c>
      <c r="W300" s="605"/>
      <c r="X300" s="605"/>
      <c r="Y300" s="605"/>
      <c r="Z300" s="605"/>
      <c r="AA300" s="605"/>
      <c r="AB300" s="605"/>
      <c r="AC300" s="605"/>
      <c r="AD300" s="605"/>
      <c r="AE300" s="605"/>
      <c r="AF300" s="605"/>
      <c r="AG300" s="605"/>
      <c r="AH300" s="848">
        <v>144</v>
      </c>
      <c r="AI300" s="848"/>
      <c r="AJ300" s="186" t="s">
        <v>307</v>
      </c>
      <c r="AK300" s="572"/>
      <c r="AL300" s="32"/>
      <c r="AM300" s="90">
        <f t="shared" si="3"/>
        <v>144</v>
      </c>
      <c r="AN300" s="18"/>
    </row>
    <row r="301" spans="1:40" ht="17.25" customHeight="1" x14ac:dyDescent="0.15">
      <c r="A301" s="12">
        <v>54</v>
      </c>
      <c r="B301" s="12">
        <v>6277</v>
      </c>
      <c r="C301" s="14" t="s">
        <v>1376</v>
      </c>
      <c r="D301" s="88"/>
      <c r="E301" s="562"/>
      <c r="F301" s="169"/>
      <c r="G301" s="169"/>
      <c r="H301" s="562"/>
      <c r="I301" s="169"/>
      <c r="J301" s="169"/>
      <c r="K301" s="169"/>
      <c r="L301" s="169"/>
      <c r="M301" s="563"/>
      <c r="N301" s="517"/>
      <c r="O301" s="633"/>
      <c r="P301" s="633"/>
      <c r="Q301" s="633"/>
      <c r="R301" s="633"/>
      <c r="S301" s="633"/>
      <c r="T301" s="633"/>
      <c r="U301" s="207"/>
      <c r="V301" s="605" t="s">
        <v>1513</v>
      </c>
      <c r="W301" s="605"/>
      <c r="X301" s="605"/>
      <c r="Y301" s="605"/>
      <c r="Z301" s="605"/>
      <c r="AA301" s="605"/>
      <c r="AB301" s="605"/>
      <c r="AC301" s="605"/>
      <c r="AD301" s="605"/>
      <c r="AE301" s="605"/>
      <c r="AF301" s="605"/>
      <c r="AG301" s="605"/>
      <c r="AH301" s="848">
        <v>680</v>
      </c>
      <c r="AI301" s="848"/>
      <c r="AJ301" s="186" t="s">
        <v>307</v>
      </c>
      <c r="AK301" s="572"/>
      <c r="AL301" s="32"/>
      <c r="AM301" s="90">
        <f t="shared" si="3"/>
        <v>680</v>
      </c>
      <c r="AN301" s="18"/>
    </row>
    <row r="302" spans="1:40" ht="17.25" customHeight="1" x14ac:dyDescent="0.15">
      <c r="A302" s="12">
        <v>54</v>
      </c>
      <c r="B302" s="12">
        <v>6283</v>
      </c>
      <c r="C302" s="14" t="s">
        <v>1516</v>
      </c>
      <c r="D302" s="88"/>
      <c r="E302" s="562"/>
      <c r="F302" s="169"/>
      <c r="G302" s="169"/>
      <c r="H302" s="562"/>
      <c r="I302" s="169"/>
      <c r="J302" s="169"/>
      <c r="K302" s="169"/>
      <c r="L302" s="169"/>
      <c r="M302" s="563"/>
      <c r="N302" s="35"/>
      <c r="O302" s="393"/>
      <c r="P302" s="393"/>
      <c r="Q302" s="393"/>
      <c r="R302" s="393"/>
      <c r="S302" s="393"/>
      <c r="T302" s="393"/>
      <c r="U302" s="208"/>
      <c r="V302" s="605" t="s">
        <v>1514</v>
      </c>
      <c r="W302" s="605"/>
      <c r="X302" s="605"/>
      <c r="Y302" s="605"/>
      <c r="Z302" s="605"/>
      <c r="AA302" s="605"/>
      <c r="AB302" s="605"/>
      <c r="AC302" s="605"/>
      <c r="AD302" s="605"/>
      <c r="AE302" s="605"/>
      <c r="AF302" s="605"/>
      <c r="AG302" s="605"/>
      <c r="AH302" s="841">
        <v>1280</v>
      </c>
      <c r="AI302" s="841"/>
      <c r="AJ302" s="186" t="s">
        <v>307</v>
      </c>
      <c r="AK302" s="572"/>
      <c r="AL302" s="32"/>
      <c r="AM302" s="401">
        <f t="shared" si="3"/>
        <v>1280</v>
      </c>
      <c r="AN302" s="18"/>
    </row>
    <row r="303" spans="1:40" ht="17.25" customHeight="1" x14ac:dyDescent="0.15">
      <c r="A303" s="12">
        <v>54</v>
      </c>
      <c r="B303" s="12">
        <v>6288</v>
      </c>
      <c r="C303" s="14" t="s">
        <v>2208</v>
      </c>
      <c r="D303" s="88"/>
      <c r="E303" s="562"/>
      <c r="F303" s="169"/>
      <c r="G303" s="169"/>
      <c r="H303" s="562"/>
      <c r="I303" s="169"/>
      <c r="J303" s="169"/>
      <c r="K303" s="169"/>
      <c r="L303" s="169"/>
      <c r="M303" s="563"/>
      <c r="N303" s="517" t="s">
        <v>2209</v>
      </c>
      <c r="O303" s="633"/>
      <c r="P303" s="633"/>
      <c r="Q303" s="633"/>
      <c r="R303" s="633"/>
      <c r="S303" s="633"/>
      <c r="T303" s="633"/>
      <c r="U303" s="207"/>
      <c r="V303" s="186" t="s">
        <v>2020</v>
      </c>
      <c r="W303" s="605"/>
      <c r="X303" s="605"/>
      <c r="Y303" s="605"/>
      <c r="Z303" s="605"/>
      <c r="AA303" s="605"/>
      <c r="AB303" s="605"/>
      <c r="AC303" s="605"/>
      <c r="AD303" s="605"/>
      <c r="AE303" s="605"/>
      <c r="AF303" s="605"/>
      <c r="AG303" s="605"/>
      <c r="AH303" s="848">
        <v>72</v>
      </c>
      <c r="AI303" s="848"/>
      <c r="AJ303" s="186" t="s">
        <v>307</v>
      </c>
      <c r="AK303" s="572"/>
      <c r="AL303" s="32"/>
      <c r="AM303" s="90">
        <f t="shared" si="3"/>
        <v>72</v>
      </c>
      <c r="AN303" s="18"/>
    </row>
    <row r="304" spans="1:40" ht="17.25" customHeight="1" x14ac:dyDescent="0.15">
      <c r="A304" s="12">
        <v>54</v>
      </c>
      <c r="B304" s="12">
        <v>6284</v>
      </c>
      <c r="C304" s="14" t="s">
        <v>1377</v>
      </c>
      <c r="D304" s="88"/>
      <c r="E304" s="562"/>
      <c r="F304" s="169"/>
      <c r="G304" s="169"/>
      <c r="H304" s="562"/>
      <c r="I304" s="169"/>
      <c r="J304" s="169"/>
      <c r="K304" s="169"/>
      <c r="L304" s="169"/>
      <c r="M304" s="563"/>
      <c r="N304" s="517"/>
      <c r="O304" s="633"/>
      <c r="P304" s="633"/>
      <c r="Q304" s="633"/>
      <c r="R304" s="633"/>
      <c r="S304" s="633"/>
      <c r="T304" s="633"/>
      <c r="U304" s="207"/>
      <c r="V304" s="605" t="s">
        <v>1512</v>
      </c>
      <c r="W304" s="605"/>
      <c r="X304" s="605"/>
      <c r="Y304" s="605"/>
      <c r="Z304" s="605"/>
      <c r="AA304" s="605"/>
      <c r="AB304" s="605"/>
      <c r="AC304" s="605"/>
      <c r="AD304" s="605"/>
      <c r="AE304" s="605"/>
      <c r="AF304" s="605"/>
      <c r="AG304" s="605"/>
      <c r="AH304" s="848">
        <v>144</v>
      </c>
      <c r="AI304" s="848"/>
      <c r="AJ304" s="186" t="s">
        <v>307</v>
      </c>
      <c r="AK304" s="572"/>
      <c r="AL304" s="32"/>
      <c r="AM304" s="90">
        <f t="shared" si="3"/>
        <v>144</v>
      </c>
      <c r="AN304" s="18"/>
    </row>
    <row r="305" spans="1:40" ht="17.25" customHeight="1" x14ac:dyDescent="0.15">
      <c r="A305" s="12">
        <v>54</v>
      </c>
      <c r="B305" s="12">
        <v>6285</v>
      </c>
      <c r="C305" s="14" t="s">
        <v>1378</v>
      </c>
      <c r="D305" s="88"/>
      <c r="E305" s="562"/>
      <c r="F305" s="633"/>
      <c r="G305" s="633"/>
      <c r="H305" s="562"/>
      <c r="I305" s="633"/>
      <c r="J305" s="633"/>
      <c r="K305" s="633"/>
      <c r="L305" s="633"/>
      <c r="M305" s="563"/>
      <c r="N305" s="517"/>
      <c r="O305" s="633"/>
      <c r="P305" s="633"/>
      <c r="Q305" s="633"/>
      <c r="R305" s="633"/>
      <c r="S305" s="633"/>
      <c r="T305" s="633"/>
      <c r="U305" s="207"/>
      <c r="V305" s="605" t="s">
        <v>1513</v>
      </c>
      <c r="W305" s="606"/>
      <c r="X305" s="606"/>
      <c r="Y305" s="606"/>
      <c r="Z305" s="606"/>
      <c r="AA305" s="606"/>
      <c r="AB305" s="606"/>
      <c r="AC305" s="606"/>
      <c r="AD305" s="606"/>
      <c r="AE305" s="606"/>
      <c r="AF305" s="606"/>
      <c r="AG305" s="606"/>
      <c r="AH305" s="848">
        <v>780</v>
      </c>
      <c r="AI305" s="848"/>
      <c r="AJ305" s="186" t="s">
        <v>307</v>
      </c>
      <c r="AK305" s="572"/>
      <c r="AL305" s="32"/>
      <c r="AM305" s="90">
        <f t="shared" si="3"/>
        <v>780</v>
      </c>
      <c r="AN305" s="18"/>
    </row>
    <row r="306" spans="1:40" ht="17.25" customHeight="1" x14ac:dyDescent="0.15">
      <c r="A306" s="12">
        <v>54</v>
      </c>
      <c r="B306" s="12">
        <v>6286</v>
      </c>
      <c r="C306" s="14" t="s">
        <v>1517</v>
      </c>
      <c r="D306" s="157"/>
      <c r="E306" s="564"/>
      <c r="F306" s="393"/>
      <c r="G306" s="393"/>
      <c r="H306" s="564"/>
      <c r="I306" s="393"/>
      <c r="J306" s="393"/>
      <c r="K306" s="393"/>
      <c r="L306" s="393"/>
      <c r="M306" s="565"/>
      <c r="N306" s="35"/>
      <c r="O306" s="393"/>
      <c r="P306" s="393"/>
      <c r="Q306" s="393"/>
      <c r="R306" s="393"/>
      <c r="S306" s="393"/>
      <c r="T306" s="393"/>
      <c r="U306" s="208"/>
      <c r="V306" s="605" t="s">
        <v>1514</v>
      </c>
      <c r="W306" s="606"/>
      <c r="X306" s="606"/>
      <c r="Y306" s="606"/>
      <c r="Z306" s="606"/>
      <c r="AA306" s="606"/>
      <c r="AB306" s="606"/>
      <c r="AC306" s="606"/>
      <c r="AD306" s="606"/>
      <c r="AE306" s="606"/>
      <c r="AF306" s="606"/>
      <c r="AG306" s="606"/>
      <c r="AH306" s="841">
        <v>1580</v>
      </c>
      <c r="AI306" s="841"/>
      <c r="AJ306" s="186" t="s">
        <v>307</v>
      </c>
      <c r="AK306" s="572"/>
      <c r="AL306" s="32"/>
      <c r="AM306" s="401">
        <f t="shared" si="3"/>
        <v>1580</v>
      </c>
      <c r="AN306" s="29"/>
    </row>
    <row r="307" spans="1:40" ht="17.25" customHeight="1" x14ac:dyDescent="0.15">
      <c r="A307" s="12">
        <v>54</v>
      </c>
      <c r="B307" s="12">
        <v>6278</v>
      </c>
      <c r="C307" s="14" t="s">
        <v>801</v>
      </c>
      <c r="D307" s="186" t="s">
        <v>3170</v>
      </c>
      <c r="E307" s="186"/>
      <c r="F307" s="186"/>
      <c r="G307" s="186"/>
      <c r="H307" s="186"/>
      <c r="I307" s="186"/>
      <c r="J307" s="186"/>
      <c r="K307" s="186"/>
      <c r="L307" s="186"/>
      <c r="M307" s="186"/>
      <c r="N307" s="186"/>
      <c r="O307" s="186"/>
      <c r="P307" s="186"/>
      <c r="Q307" s="186"/>
      <c r="R307" s="186"/>
      <c r="S307" s="186"/>
      <c r="T307" s="186"/>
      <c r="U307" s="186"/>
      <c r="V307" s="186"/>
      <c r="W307" s="186"/>
      <c r="X307" s="186"/>
      <c r="Y307" s="32"/>
      <c r="Z307" s="202"/>
      <c r="AA307" s="202"/>
      <c r="AB307" s="186"/>
      <c r="AC307" s="186"/>
      <c r="AD307" s="202"/>
      <c r="AE307" s="202"/>
      <c r="AF307" s="186"/>
      <c r="AG307" s="186"/>
      <c r="AH307" s="848">
        <v>10</v>
      </c>
      <c r="AI307" s="848"/>
      <c r="AJ307" s="605" t="s">
        <v>307</v>
      </c>
      <c r="AK307" s="572"/>
      <c r="AL307" s="32"/>
      <c r="AM307" s="90">
        <f t="shared" si="3"/>
        <v>10</v>
      </c>
      <c r="AN307" s="400" t="s">
        <v>2210</v>
      </c>
    </row>
    <row r="308" spans="1:40" ht="17.25" customHeight="1" x14ac:dyDescent="0.15">
      <c r="A308" s="12">
        <v>54</v>
      </c>
      <c r="B308" s="12">
        <v>6279</v>
      </c>
      <c r="C308" s="14" t="s">
        <v>335</v>
      </c>
      <c r="D308" s="186" t="s">
        <v>3171</v>
      </c>
      <c r="E308" s="186"/>
      <c r="F308" s="186"/>
      <c r="G308" s="186"/>
      <c r="H308" s="186"/>
      <c r="I308" s="186"/>
      <c r="J308" s="186"/>
      <c r="K308" s="186"/>
      <c r="L308" s="186"/>
      <c r="M308" s="186"/>
      <c r="N308" s="186"/>
      <c r="O308" s="186"/>
      <c r="P308" s="186"/>
      <c r="Q308" s="186"/>
      <c r="R308" s="186"/>
      <c r="S308" s="186"/>
      <c r="T308" s="186"/>
      <c r="U308" s="186"/>
      <c r="V308" s="186"/>
      <c r="W308" s="186"/>
      <c r="X308" s="186"/>
      <c r="Y308" s="32"/>
      <c r="Z308" s="202"/>
      <c r="AA308" s="202"/>
      <c r="AB308" s="186"/>
      <c r="AC308" s="186"/>
      <c r="AD308" s="202"/>
      <c r="AE308" s="202"/>
      <c r="AF308" s="186"/>
      <c r="AG308" s="186"/>
      <c r="AH308" s="848">
        <v>40</v>
      </c>
      <c r="AI308" s="848"/>
      <c r="AJ308" s="605" t="s">
        <v>307</v>
      </c>
      <c r="AK308" s="572"/>
      <c r="AL308" s="32"/>
      <c r="AM308" s="90">
        <f t="shared" si="3"/>
        <v>40</v>
      </c>
      <c r="AN308" s="18"/>
    </row>
    <row r="309" spans="1:40" ht="17.25" customHeight="1" x14ac:dyDescent="0.15">
      <c r="A309" s="12">
        <v>54</v>
      </c>
      <c r="B309" s="12">
        <v>6280</v>
      </c>
      <c r="C309" s="14" t="s">
        <v>493</v>
      </c>
      <c r="D309" s="186" t="s">
        <v>3172</v>
      </c>
      <c r="E309" s="186"/>
      <c r="F309" s="186"/>
      <c r="G309" s="186"/>
      <c r="H309" s="186"/>
      <c r="I309" s="186"/>
      <c r="J309" s="186"/>
      <c r="K309" s="186"/>
      <c r="L309" s="186"/>
      <c r="M309" s="186"/>
      <c r="N309" s="186"/>
      <c r="O309" s="186"/>
      <c r="P309" s="186"/>
      <c r="Q309" s="186"/>
      <c r="R309" s="186"/>
      <c r="S309" s="186"/>
      <c r="T309" s="186"/>
      <c r="U309" s="186"/>
      <c r="V309" s="186"/>
      <c r="W309" s="186"/>
      <c r="X309" s="186"/>
      <c r="Y309" s="32"/>
      <c r="Z309" s="202"/>
      <c r="AA309" s="202"/>
      <c r="AB309" s="186"/>
      <c r="AC309" s="186"/>
      <c r="AD309" s="202"/>
      <c r="AE309" s="202"/>
      <c r="AF309" s="186"/>
      <c r="AG309" s="186"/>
      <c r="AH309" s="848">
        <v>50</v>
      </c>
      <c r="AI309" s="848"/>
      <c r="AJ309" s="605" t="s">
        <v>307</v>
      </c>
      <c r="AK309" s="572"/>
      <c r="AL309" s="32"/>
      <c r="AM309" s="90">
        <f t="shared" si="3"/>
        <v>50</v>
      </c>
      <c r="AN309" s="18"/>
    </row>
    <row r="310" spans="1:40" ht="17.25" customHeight="1" x14ac:dyDescent="0.15">
      <c r="A310" s="12">
        <v>54</v>
      </c>
      <c r="B310" s="12">
        <v>6133</v>
      </c>
      <c r="C310" s="14" t="s">
        <v>528</v>
      </c>
      <c r="D310" s="16" t="s">
        <v>3173</v>
      </c>
      <c r="E310" s="1"/>
      <c r="F310" s="1"/>
      <c r="G310" s="1"/>
      <c r="H310" s="1"/>
      <c r="I310" s="1"/>
      <c r="J310" s="1"/>
      <c r="K310" s="1"/>
      <c r="L310" s="1"/>
      <c r="M310" s="15"/>
      <c r="N310" s="185" t="s">
        <v>2211</v>
      </c>
      <c r="O310" s="186"/>
      <c r="P310" s="186"/>
      <c r="Q310" s="186"/>
      <c r="R310" s="186"/>
      <c r="S310" s="186"/>
      <c r="T310" s="186"/>
      <c r="U310" s="186"/>
      <c r="V310" s="186"/>
      <c r="W310" s="186"/>
      <c r="X310" s="186"/>
      <c r="Y310" s="32"/>
      <c r="Z310" s="202"/>
      <c r="AA310" s="202"/>
      <c r="AB310" s="186"/>
      <c r="AC310" s="202"/>
      <c r="AD310" s="202"/>
      <c r="AE310" s="202"/>
      <c r="AF310" s="186"/>
      <c r="AG310" s="186"/>
      <c r="AH310" s="848">
        <v>3</v>
      </c>
      <c r="AI310" s="848"/>
      <c r="AJ310" s="186" t="s">
        <v>307</v>
      </c>
      <c r="AK310" s="572"/>
      <c r="AL310" s="32"/>
      <c r="AM310" s="90">
        <f t="shared" si="3"/>
        <v>3</v>
      </c>
      <c r="AN310" s="91"/>
    </row>
    <row r="311" spans="1:40" ht="17.25" customHeight="1" x14ac:dyDescent="0.15">
      <c r="A311" s="12">
        <v>54</v>
      </c>
      <c r="B311" s="12">
        <v>6134</v>
      </c>
      <c r="C311" s="14" t="s">
        <v>529</v>
      </c>
      <c r="D311" s="183"/>
      <c r="E311" s="184"/>
      <c r="F311" s="184"/>
      <c r="G311" s="184"/>
      <c r="H311" s="184"/>
      <c r="I311" s="184"/>
      <c r="J311" s="184"/>
      <c r="K311" s="184"/>
      <c r="L311" s="184"/>
      <c r="M311" s="21"/>
      <c r="N311" s="185" t="s">
        <v>2212</v>
      </c>
      <c r="O311" s="186"/>
      <c r="P311" s="186"/>
      <c r="Q311" s="186"/>
      <c r="R311" s="186"/>
      <c r="S311" s="186"/>
      <c r="T311" s="186"/>
      <c r="U311" s="186"/>
      <c r="V311" s="186"/>
      <c r="W311" s="186"/>
      <c r="X311" s="186"/>
      <c r="Y311" s="32"/>
      <c r="Z311" s="202"/>
      <c r="AA311" s="202"/>
      <c r="AB311" s="186"/>
      <c r="AC311" s="202"/>
      <c r="AD311" s="202"/>
      <c r="AE311" s="202"/>
      <c r="AF311" s="186"/>
      <c r="AG311" s="186"/>
      <c r="AH311" s="848">
        <v>4</v>
      </c>
      <c r="AI311" s="848"/>
      <c r="AJ311" s="186" t="s">
        <v>307</v>
      </c>
      <c r="AK311" s="572"/>
      <c r="AL311" s="32"/>
      <c r="AM311" s="90">
        <f t="shared" si="3"/>
        <v>4</v>
      </c>
      <c r="AN311" s="91"/>
    </row>
    <row r="312" spans="1:40" ht="17.25" customHeight="1" x14ac:dyDescent="0.15">
      <c r="A312" s="12">
        <v>54</v>
      </c>
      <c r="B312" s="12">
        <v>6153</v>
      </c>
      <c r="C312" s="241" t="s">
        <v>2888</v>
      </c>
      <c r="D312" s="34" t="s">
        <v>3174</v>
      </c>
      <c r="E312" s="17"/>
      <c r="F312" s="17"/>
      <c r="G312" s="17"/>
      <c r="H312" s="17"/>
      <c r="I312" s="17"/>
      <c r="J312" s="17"/>
      <c r="K312" s="17"/>
      <c r="L312" s="17"/>
      <c r="M312" s="67"/>
      <c r="N312" s="183" t="s">
        <v>2890</v>
      </c>
      <c r="O312" s="184"/>
      <c r="P312" s="663"/>
      <c r="Q312" s="605"/>
      <c r="R312" s="186"/>
      <c r="S312" s="186"/>
      <c r="T312" s="186"/>
      <c r="U312" s="186"/>
      <c r="V312" s="184"/>
      <c r="W312" s="184"/>
      <c r="X312" s="184"/>
      <c r="Y312" s="184"/>
      <c r="Z312" s="184"/>
      <c r="AA312" s="184"/>
      <c r="AB312" s="184"/>
      <c r="AC312" s="184"/>
      <c r="AD312" s="184"/>
      <c r="AE312" s="184"/>
      <c r="AF312" s="184"/>
      <c r="AG312" s="184"/>
      <c r="AH312" s="848">
        <v>150</v>
      </c>
      <c r="AI312" s="848"/>
      <c r="AJ312" s="186" t="s">
        <v>2197</v>
      </c>
      <c r="AK312" s="605"/>
      <c r="AL312" s="605"/>
      <c r="AM312" s="340">
        <f t="shared" si="3"/>
        <v>150</v>
      </c>
      <c r="AN312" s="400" t="s">
        <v>2045</v>
      </c>
    </row>
    <row r="313" spans="1:40" ht="17.25" customHeight="1" x14ac:dyDescent="0.15">
      <c r="A313" s="12">
        <v>54</v>
      </c>
      <c r="B313" s="12">
        <v>6154</v>
      </c>
      <c r="C313" s="241" t="s">
        <v>2889</v>
      </c>
      <c r="D313" s="25"/>
      <c r="E313" s="20"/>
      <c r="F313" s="397"/>
      <c r="G313" s="397"/>
      <c r="H313" s="397"/>
      <c r="I313" s="397"/>
      <c r="J313" s="397"/>
      <c r="K313" s="397"/>
      <c r="L313" s="397"/>
      <c r="M313" s="21"/>
      <c r="N313" s="183" t="s">
        <v>2891</v>
      </c>
      <c r="O313" s="184"/>
      <c r="P313" s="663"/>
      <c r="Q313" s="605"/>
      <c r="R313" s="186"/>
      <c r="S313" s="186"/>
      <c r="T313" s="186"/>
      <c r="U313" s="186"/>
      <c r="V313" s="184"/>
      <c r="W313" s="184"/>
      <c r="X313" s="184"/>
      <c r="Y313" s="184"/>
      <c r="Z313" s="184"/>
      <c r="AA313" s="184"/>
      <c r="AB313" s="184"/>
      <c r="AC313" s="184"/>
      <c r="AD313" s="184"/>
      <c r="AE313" s="184"/>
      <c r="AF313" s="184"/>
      <c r="AG313" s="184"/>
      <c r="AH313" s="848">
        <v>120</v>
      </c>
      <c r="AI313" s="848"/>
      <c r="AJ313" s="186" t="s">
        <v>2197</v>
      </c>
      <c r="AK313" s="605"/>
      <c r="AL313" s="605"/>
      <c r="AM313" s="340">
        <f t="shared" si="3"/>
        <v>120</v>
      </c>
      <c r="AN313" s="29"/>
    </row>
    <row r="314" spans="1:40" ht="17.25" customHeight="1" x14ac:dyDescent="0.15">
      <c r="A314" s="12">
        <v>54</v>
      </c>
      <c r="B314" s="12">
        <v>6121</v>
      </c>
      <c r="C314" s="14" t="s">
        <v>323</v>
      </c>
      <c r="D314" s="605" t="s">
        <v>3175</v>
      </c>
      <c r="E314" s="186"/>
      <c r="F314" s="186"/>
      <c r="G314" s="186"/>
      <c r="H314" s="186"/>
      <c r="I314" s="186"/>
      <c r="J314" s="186"/>
      <c r="K314" s="186"/>
      <c r="L314" s="186"/>
      <c r="M314" s="186"/>
      <c r="N314" s="186"/>
      <c r="O314" s="186"/>
      <c r="P314" s="186"/>
      <c r="Q314" s="186"/>
      <c r="R314" s="186"/>
      <c r="S314" s="186"/>
      <c r="T314" s="186"/>
      <c r="U314" s="186"/>
      <c r="V314" s="186"/>
      <c r="W314" s="186"/>
      <c r="X314" s="186"/>
      <c r="Y314" s="32"/>
      <c r="Z314" s="202"/>
      <c r="AA314" s="202"/>
      <c r="AB314" s="186"/>
      <c r="AC314" s="186"/>
      <c r="AD314" s="202"/>
      <c r="AE314" s="202"/>
      <c r="AF314" s="186"/>
      <c r="AG314" s="186"/>
      <c r="AH314" s="848">
        <v>200</v>
      </c>
      <c r="AI314" s="848"/>
      <c r="AJ314" s="605" t="s">
        <v>307</v>
      </c>
      <c r="AK314" s="572"/>
      <c r="AL314" s="32"/>
      <c r="AM314" s="90">
        <f t="shared" si="3"/>
        <v>200</v>
      </c>
      <c r="AN314" s="400" t="s">
        <v>2198</v>
      </c>
    </row>
    <row r="315" spans="1:40" ht="17.25" customHeight="1" x14ac:dyDescent="0.15">
      <c r="A315" s="12">
        <v>54</v>
      </c>
      <c r="B315" s="12">
        <v>6352</v>
      </c>
      <c r="C315" s="14" t="s">
        <v>2213</v>
      </c>
      <c r="D315" s="34" t="s">
        <v>3176</v>
      </c>
      <c r="E315" s="1"/>
      <c r="F315" s="1"/>
      <c r="G315" s="1"/>
      <c r="H315" s="1"/>
      <c r="I315" s="1"/>
      <c r="J315" s="1"/>
      <c r="K315" s="1"/>
      <c r="L315" s="1"/>
      <c r="M315" s="15"/>
      <c r="N315" s="185" t="s">
        <v>2214</v>
      </c>
      <c r="O315" s="186"/>
      <c r="P315" s="186"/>
      <c r="Q315" s="186"/>
      <c r="R315" s="186"/>
      <c r="S315" s="186"/>
      <c r="T315" s="186"/>
      <c r="U315" s="186"/>
      <c r="V315" s="186"/>
      <c r="W315" s="186"/>
      <c r="X315" s="186"/>
      <c r="Y315" s="32"/>
      <c r="Z315" s="202"/>
      <c r="AA315" s="202"/>
      <c r="AB315" s="186"/>
      <c r="AC315" s="186"/>
      <c r="AD315" s="202"/>
      <c r="AE315" s="202"/>
      <c r="AF315" s="186"/>
      <c r="AG315" s="186"/>
      <c r="AH315" s="841">
        <v>3</v>
      </c>
      <c r="AI315" s="841"/>
      <c r="AJ315" s="186" t="s">
        <v>307</v>
      </c>
      <c r="AK315" s="186"/>
      <c r="AL315" s="22"/>
      <c r="AM315" s="401">
        <f t="shared" si="3"/>
        <v>3</v>
      </c>
      <c r="AN315" s="400" t="s">
        <v>2045</v>
      </c>
    </row>
    <row r="316" spans="1:40" ht="17.25" customHeight="1" x14ac:dyDescent="0.15">
      <c r="A316" s="12">
        <v>54</v>
      </c>
      <c r="B316" s="12">
        <v>6355</v>
      </c>
      <c r="C316" s="288" t="s">
        <v>2215</v>
      </c>
      <c r="D316" s="517"/>
      <c r="E316" s="9"/>
      <c r="F316" s="9"/>
      <c r="G316" s="9"/>
      <c r="H316" s="9"/>
      <c r="I316" s="9"/>
      <c r="J316" s="9"/>
      <c r="K316" s="9"/>
      <c r="L316" s="9"/>
      <c r="M316" s="19"/>
      <c r="N316" s="185" t="s">
        <v>2216</v>
      </c>
      <c r="O316" s="184"/>
      <c r="P316" s="184"/>
      <c r="Q316" s="184"/>
      <c r="R316" s="184"/>
      <c r="S316" s="184"/>
      <c r="T316" s="184"/>
      <c r="U316" s="184"/>
      <c r="V316" s="184"/>
      <c r="W316" s="184"/>
      <c r="X316" s="184"/>
      <c r="Y316" s="45"/>
      <c r="Z316" s="713"/>
      <c r="AA316" s="713"/>
      <c r="AB316" s="184"/>
      <c r="AC316" s="184"/>
      <c r="AD316" s="713"/>
      <c r="AE316" s="713"/>
      <c r="AF316" s="184"/>
      <c r="AG316" s="184"/>
      <c r="AH316" s="841">
        <v>13</v>
      </c>
      <c r="AI316" s="841"/>
      <c r="AJ316" s="186" t="s">
        <v>307</v>
      </c>
      <c r="AK316" s="184"/>
      <c r="AL316" s="21"/>
      <c r="AM316" s="199">
        <f t="shared" ref="AM316:AM331" si="5">AH316</f>
        <v>13</v>
      </c>
      <c r="AN316" s="18"/>
    </row>
    <row r="317" spans="1:40" ht="17.25" customHeight="1" x14ac:dyDescent="0.15">
      <c r="A317" s="12">
        <v>54</v>
      </c>
      <c r="B317" s="12">
        <v>6347</v>
      </c>
      <c r="C317" s="288" t="s">
        <v>1519</v>
      </c>
      <c r="D317" s="34" t="s">
        <v>3177</v>
      </c>
      <c r="E317" s="607"/>
      <c r="F317" s="496"/>
      <c r="G317" s="497"/>
      <c r="H317" s="497"/>
      <c r="I317" s="497"/>
      <c r="J317" s="17"/>
      <c r="K317" s="547"/>
      <c r="L317" s="498"/>
      <c r="M317" s="499"/>
      <c r="N317" s="604" t="s">
        <v>2217</v>
      </c>
      <c r="O317" s="343"/>
      <c r="P317" s="343"/>
      <c r="Q317" s="612"/>
      <c r="R317" s="612"/>
      <c r="S317" s="612"/>
      <c r="T317" s="612"/>
      <c r="U317" s="612"/>
      <c r="V317" s="612"/>
      <c r="W317" s="612"/>
      <c r="X317" s="612"/>
      <c r="Y317" s="612"/>
      <c r="Z317" s="612"/>
      <c r="AA317" s="612"/>
      <c r="AB317" s="612"/>
      <c r="AC317" s="612"/>
      <c r="AD317" s="612"/>
      <c r="AE317" s="612"/>
      <c r="AF317" s="612"/>
      <c r="AG317" s="556"/>
      <c r="AH317" s="841">
        <v>10</v>
      </c>
      <c r="AI317" s="841"/>
      <c r="AJ317" s="186" t="s">
        <v>307</v>
      </c>
      <c r="AK317" s="184"/>
      <c r="AL317" s="21"/>
      <c r="AM317" s="199">
        <f t="shared" si="5"/>
        <v>10</v>
      </c>
      <c r="AN317" s="18"/>
    </row>
    <row r="318" spans="1:40" ht="17.25" customHeight="1" x14ac:dyDescent="0.15">
      <c r="A318" s="12">
        <v>54</v>
      </c>
      <c r="B318" s="12">
        <v>6348</v>
      </c>
      <c r="C318" s="288" t="s">
        <v>2218</v>
      </c>
      <c r="D318" s="517"/>
      <c r="E318" s="609"/>
      <c r="F318" s="344"/>
      <c r="G318" s="203"/>
      <c r="H318" s="203"/>
      <c r="I318" s="203"/>
      <c r="J318" s="700"/>
      <c r="K318" s="700"/>
      <c r="L318" s="700"/>
      <c r="M318" s="701"/>
      <c r="N318" s="604" t="s">
        <v>2219</v>
      </c>
      <c r="O318" s="576"/>
      <c r="P318" s="576"/>
      <c r="Q318" s="576"/>
      <c r="R318" s="601"/>
      <c r="S318" s="601"/>
      <c r="T318" s="601"/>
      <c r="U318" s="601"/>
      <c r="V318" s="601"/>
      <c r="W318" s="601"/>
      <c r="X318" s="601"/>
      <c r="Y318" s="601"/>
      <c r="Z318" s="601"/>
      <c r="AA318" s="601"/>
      <c r="AB318" s="601"/>
      <c r="AC318" s="601"/>
      <c r="AD318" s="601"/>
      <c r="AE318" s="601"/>
      <c r="AF318" s="601"/>
      <c r="AG318" s="601"/>
      <c r="AH318" s="841">
        <v>15</v>
      </c>
      <c r="AI318" s="841"/>
      <c r="AJ318" s="186" t="s">
        <v>307</v>
      </c>
      <c r="AK318" s="184"/>
      <c r="AL318" s="21"/>
      <c r="AM318" s="199">
        <f t="shared" si="5"/>
        <v>15</v>
      </c>
      <c r="AN318" s="18"/>
    </row>
    <row r="319" spans="1:40" ht="17.25" customHeight="1" x14ac:dyDescent="0.15">
      <c r="A319" s="12">
        <v>54</v>
      </c>
      <c r="B319" s="12">
        <v>6349</v>
      </c>
      <c r="C319" s="288" t="s">
        <v>2220</v>
      </c>
      <c r="D319" s="517"/>
      <c r="E319" s="609"/>
      <c r="F319" s="344"/>
      <c r="G319" s="203"/>
      <c r="H319" s="203"/>
      <c r="I319" s="203"/>
      <c r="J319" s="633"/>
      <c r="K319" s="633"/>
      <c r="L319" s="633"/>
      <c r="M319" s="207"/>
      <c r="N319" s="604" t="s">
        <v>2221</v>
      </c>
      <c r="O319" s="606"/>
      <c r="P319" s="606"/>
      <c r="Q319" s="576"/>
      <c r="R319" s="601"/>
      <c r="S319" s="601"/>
      <c r="T319" s="601"/>
      <c r="U319" s="601"/>
      <c r="V319" s="601"/>
      <c r="W319" s="601"/>
      <c r="X319" s="601"/>
      <c r="Y319" s="601"/>
      <c r="Z319" s="601"/>
      <c r="AA319" s="601"/>
      <c r="AB319" s="601"/>
      <c r="AC319" s="601"/>
      <c r="AD319" s="601"/>
      <c r="AE319" s="601"/>
      <c r="AF319" s="601"/>
      <c r="AG319" s="601"/>
      <c r="AH319" s="841">
        <v>20</v>
      </c>
      <c r="AI319" s="841"/>
      <c r="AJ319" s="186" t="s">
        <v>307</v>
      </c>
      <c r="AK319" s="184"/>
      <c r="AL319" s="21"/>
      <c r="AM319" s="199">
        <f t="shared" si="5"/>
        <v>20</v>
      </c>
      <c r="AN319" s="18"/>
    </row>
    <row r="320" spans="1:40" ht="17.25" customHeight="1" x14ac:dyDescent="0.15">
      <c r="A320" s="12">
        <v>54</v>
      </c>
      <c r="B320" s="12">
        <v>6360</v>
      </c>
      <c r="C320" s="267" t="s">
        <v>2222</v>
      </c>
      <c r="D320" s="604" t="s">
        <v>3178</v>
      </c>
      <c r="E320" s="186"/>
      <c r="F320" s="186"/>
      <c r="G320" s="186"/>
      <c r="H320" s="186"/>
      <c r="I320" s="186"/>
      <c r="J320" s="186"/>
      <c r="K320" s="606"/>
      <c r="L320" s="606"/>
      <c r="M320" s="606"/>
      <c r="N320" s="606"/>
      <c r="O320" s="606"/>
      <c r="P320" s="606"/>
      <c r="Q320" s="606"/>
      <c r="R320" s="605"/>
      <c r="S320" s="606"/>
      <c r="T320" s="202"/>
      <c r="U320" s="606"/>
      <c r="V320" s="606"/>
      <c r="W320" s="606"/>
      <c r="X320" s="606"/>
      <c r="Y320" s="606"/>
      <c r="Z320" s="606"/>
      <c r="AA320" s="606"/>
      <c r="AB320" s="606"/>
      <c r="AC320" s="606"/>
      <c r="AD320" s="606"/>
      <c r="AE320" s="606"/>
      <c r="AF320" s="606"/>
      <c r="AG320" s="606"/>
      <c r="AH320" s="841">
        <v>280</v>
      </c>
      <c r="AI320" s="841"/>
      <c r="AJ320" s="186" t="s">
        <v>307</v>
      </c>
      <c r="AK320" s="184"/>
      <c r="AL320" s="21"/>
      <c r="AM320" s="199">
        <f t="shared" si="5"/>
        <v>280</v>
      </c>
      <c r="AN320" s="18"/>
    </row>
    <row r="321" spans="1:40" ht="17.25" customHeight="1" x14ac:dyDescent="0.15">
      <c r="A321" s="12">
        <v>54</v>
      </c>
      <c r="B321" s="12">
        <v>6361</v>
      </c>
      <c r="C321" s="267" t="s">
        <v>1520</v>
      </c>
      <c r="D321" s="34" t="s">
        <v>3179</v>
      </c>
      <c r="E321" s="1"/>
      <c r="F321" s="1"/>
      <c r="G321" s="1"/>
      <c r="H321" s="1"/>
      <c r="I321" s="1"/>
      <c r="J321" s="1"/>
      <c r="K321" s="205"/>
      <c r="L321" s="205"/>
      <c r="M321" s="206"/>
      <c r="N321" s="605" t="s">
        <v>2223</v>
      </c>
      <c r="O321" s="605"/>
      <c r="P321" s="605"/>
      <c r="Q321" s="605"/>
      <c r="R321" s="605"/>
      <c r="S321" s="605"/>
      <c r="T321" s="186"/>
      <c r="U321" s="605"/>
      <c r="V321" s="605"/>
      <c r="W321" s="605"/>
      <c r="X321" s="605"/>
      <c r="Y321" s="605"/>
      <c r="Z321" s="605"/>
      <c r="AA321" s="605"/>
      <c r="AB321" s="605"/>
      <c r="AC321" s="605"/>
      <c r="AD321" s="606"/>
      <c r="AE321" s="606"/>
      <c r="AF321" s="606"/>
      <c r="AG321" s="606"/>
      <c r="AH321" s="841">
        <v>40</v>
      </c>
      <c r="AI321" s="841"/>
      <c r="AJ321" s="186" t="s">
        <v>307</v>
      </c>
      <c r="AK321" s="184"/>
      <c r="AL321" s="21"/>
      <c r="AM321" s="199">
        <f t="shared" si="5"/>
        <v>40</v>
      </c>
      <c r="AN321" s="18"/>
    </row>
    <row r="322" spans="1:40" ht="17.25" customHeight="1" x14ac:dyDescent="0.15">
      <c r="A322" s="12">
        <v>54</v>
      </c>
      <c r="B322" s="12">
        <v>6362</v>
      </c>
      <c r="C322" s="267" t="s">
        <v>2224</v>
      </c>
      <c r="D322" s="35"/>
      <c r="E322" s="184"/>
      <c r="F322" s="184"/>
      <c r="G322" s="184"/>
      <c r="H322" s="184"/>
      <c r="I322" s="184"/>
      <c r="J322" s="184"/>
      <c r="K322" s="393"/>
      <c r="L322" s="393"/>
      <c r="M322" s="208"/>
      <c r="N322" s="605" t="s">
        <v>2225</v>
      </c>
      <c r="O322" s="605"/>
      <c r="P322" s="605"/>
      <c r="Q322" s="605"/>
      <c r="R322" s="605"/>
      <c r="S322" s="605"/>
      <c r="T322" s="186"/>
      <c r="U322" s="605"/>
      <c r="V322" s="605"/>
      <c r="W322" s="605"/>
      <c r="X322" s="605"/>
      <c r="Y322" s="605"/>
      <c r="Z322" s="605"/>
      <c r="AA322" s="605"/>
      <c r="AB322" s="605"/>
      <c r="AC322" s="605"/>
      <c r="AD322" s="606"/>
      <c r="AE322" s="606"/>
      <c r="AF322" s="606"/>
      <c r="AG322" s="606"/>
      <c r="AH322" s="841">
        <v>50</v>
      </c>
      <c r="AI322" s="841"/>
      <c r="AJ322" s="186" t="s">
        <v>307</v>
      </c>
      <c r="AK322" s="184"/>
      <c r="AL322" s="21"/>
      <c r="AM322" s="199">
        <f t="shared" si="5"/>
        <v>50</v>
      </c>
      <c r="AN322" s="18"/>
    </row>
    <row r="323" spans="1:40" ht="17.25" customHeight="1" x14ac:dyDescent="0.15">
      <c r="A323" s="12">
        <v>54</v>
      </c>
      <c r="B323" s="12">
        <v>6270</v>
      </c>
      <c r="C323" s="267" t="s">
        <v>1596</v>
      </c>
      <c r="D323" s="604" t="s">
        <v>3180</v>
      </c>
      <c r="E323" s="186"/>
      <c r="F323" s="186"/>
      <c r="G323" s="186"/>
      <c r="H323" s="186"/>
      <c r="I323" s="186"/>
      <c r="J323" s="186"/>
      <c r="K323" s="606"/>
      <c r="L323" s="606"/>
      <c r="M323" s="606"/>
      <c r="N323" s="605"/>
      <c r="O323" s="605"/>
      <c r="P323" s="605"/>
      <c r="Q323" s="605"/>
      <c r="R323" s="605"/>
      <c r="S323" s="605"/>
      <c r="T323" s="186"/>
      <c r="U323" s="605"/>
      <c r="V323" s="605"/>
      <c r="W323" s="605"/>
      <c r="X323" s="605"/>
      <c r="Y323" s="605"/>
      <c r="Z323" s="605"/>
      <c r="AA323" s="605"/>
      <c r="AB323" s="605"/>
      <c r="AC323" s="605"/>
      <c r="AD323" s="606"/>
      <c r="AE323" s="606"/>
      <c r="AF323" s="606"/>
      <c r="AG323" s="606"/>
      <c r="AH323" s="841">
        <v>20</v>
      </c>
      <c r="AI323" s="841"/>
      <c r="AJ323" s="186" t="s">
        <v>307</v>
      </c>
      <c r="AK323" s="184"/>
      <c r="AL323" s="21"/>
      <c r="AM323" s="199">
        <f t="shared" si="5"/>
        <v>20</v>
      </c>
      <c r="AN323" s="92" t="s">
        <v>1605</v>
      </c>
    </row>
    <row r="324" spans="1:40" ht="17.25" customHeight="1" x14ac:dyDescent="0.15">
      <c r="A324" s="12">
        <v>54</v>
      </c>
      <c r="B324" s="12">
        <v>6166</v>
      </c>
      <c r="C324" s="241" t="s">
        <v>3368</v>
      </c>
      <c r="D324" s="1090" t="s">
        <v>3362</v>
      </c>
      <c r="E324" s="1091"/>
      <c r="F324" s="1091"/>
      <c r="G324" s="1091"/>
      <c r="H324" s="1091"/>
      <c r="I324" s="1091"/>
      <c r="J324" s="1091"/>
      <c r="K324" s="1091"/>
      <c r="L324" s="1091"/>
      <c r="M324" s="1091"/>
      <c r="N324" s="185" t="s">
        <v>3359</v>
      </c>
      <c r="O324" s="186"/>
      <c r="P324" s="186"/>
      <c r="Q324" s="186"/>
      <c r="R324" s="186"/>
      <c r="S324" s="184"/>
      <c r="T324" s="184"/>
      <c r="U324" s="184"/>
      <c r="V324" s="184"/>
      <c r="W324" s="184"/>
      <c r="X324" s="184"/>
      <c r="Y324" s="184"/>
      <c r="Z324" s="184"/>
      <c r="AA324" s="184"/>
      <c r="AB324" s="184"/>
      <c r="AC324" s="184"/>
      <c r="AD324" s="184"/>
      <c r="AE324" s="184"/>
      <c r="AF324" s="184"/>
      <c r="AG324" s="184"/>
      <c r="AH324" s="848">
        <v>10</v>
      </c>
      <c r="AI324" s="848"/>
      <c r="AJ324" s="186" t="s">
        <v>2197</v>
      </c>
      <c r="AK324" s="605"/>
      <c r="AL324" s="605"/>
      <c r="AM324" s="340">
        <f t="shared" ref="AM324" si="6">AH324</f>
        <v>10</v>
      </c>
      <c r="AN324" s="400" t="s">
        <v>533</v>
      </c>
    </row>
    <row r="325" spans="1:40" ht="17.25" customHeight="1" x14ac:dyDescent="0.15">
      <c r="A325" s="12">
        <v>54</v>
      </c>
      <c r="B325" s="12">
        <v>6167</v>
      </c>
      <c r="C325" s="241" t="s">
        <v>3369</v>
      </c>
      <c r="D325" s="670"/>
      <c r="E325" s="671"/>
      <c r="F325" s="671"/>
      <c r="G325" s="671"/>
      <c r="H325" s="671"/>
      <c r="I325" s="671"/>
      <c r="J325" s="671"/>
      <c r="K325" s="671"/>
      <c r="L325" s="671"/>
      <c r="M325" s="671"/>
      <c r="N325" s="185" t="s">
        <v>3360</v>
      </c>
      <c r="O325" s="186"/>
      <c r="P325" s="186"/>
      <c r="Q325" s="186"/>
      <c r="R325" s="186"/>
      <c r="S325" s="184"/>
      <c r="T325" s="184"/>
      <c r="U325" s="184"/>
      <c r="V325" s="184"/>
      <c r="W325" s="184"/>
      <c r="X325" s="184"/>
      <c r="Y325" s="184"/>
      <c r="Z325" s="184"/>
      <c r="AA325" s="184"/>
      <c r="AB325" s="184"/>
      <c r="AC325" s="184"/>
      <c r="AD325" s="184"/>
      <c r="AE325" s="184"/>
      <c r="AF325" s="184"/>
      <c r="AG325" s="184"/>
      <c r="AH325" s="848">
        <v>5</v>
      </c>
      <c r="AI325" s="848"/>
      <c r="AJ325" s="186" t="s">
        <v>2197</v>
      </c>
      <c r="AK325" s="605"/>
      <c r="AL325" s="605"/>
      <c r="AM325" s="340">
        <f t="shared" si="5"/>
        <v>5</v>
      </c>
      <c r="AN325" s="18"/>
    </row>
    <row r="326" spans="1:40" ht="17.25" customHeight="1" x14ac:dyDescent="0.15">
      <c r="A326" s="12">
        <v>54</v>
      </c>
      <c r="B326" s="12">
        <v>9010</v>
      </c>
      <c r="C326" s="241" t="s">
        <v>2878</v>
      </c>
      <c r="D326" s="183" t="s">
        <v>3181</v>
      </c>
      <c r="E326" s="397"/>
      <c r="F326" s="397"/>
      <c r="G326" s="397"/>
      <c r="H326" s="397"/>
      <c r="I326" s="397"/>
      <c r="J326" s="397"/>
      <c r="K326" s="397"/>
      <c r="L326" s="397"/>
      <c r="M326" s="397"/>
      <c r="N326" s="397"/>
      <c r="O326" s="184"/>
      <c r="P326" s="663"/>
      <c r="Q326" s="605"/>
      <c r="R326" s="186"/>
      <c r="S326" s="186"/>
      <c r="T326" s="186"/>
      <c r="U326" s="186"/>
      <c r="V326" s="184"/>
      <c r="W326" s="184"/>
      <c r="X326" s="184"/>
      <c r="Y326" s="184"/>
      <c r="Z326" s="184"/>
      <c r="AA326" s="184"/>
      <c r="AB326" s="184"/>
      <c r="AC326" s="184"/>
      <c r="AD326" s="184"/>
      <c r="AE326" s="184"/>
      <c r="AF326" s="184"/>
      <c r="AG326" s="184"/>
      <c r="AH326" s="848">
        <v>240</v>
      </c>
      <c r="AI326" s="848"/>
      <c r="AJ326" s="186" t="s">
        <v>2197</v>
      </c>
      <c r="AK326" s="605"/>
      <c r="AL326" s="605"/>
      <c r="AM326" s="340">
        <f>AH326</f>
        <v>240</v>
      </c>
      <c r="AN326" s="92" t="s">
        <v>331</v>
      </c>
    </row>
    <row r="327" spans="1:40" ht="17.25" customHeight="1" x14ac:dyDescent="0.15">
      <c r="A327" s="12">
        <v>54</v>
      </c>
      <c r="B327" s="12">
        <v>6237</v>
      </c>
      <c r="C327" s="241" t="s">
        <v>2226</v>
      </c>
      <c r="D327" s="16" t="s">
        <v>3182</v>
      </c>
      <c r="E327" s="1"/>
      <c r="F327" s="74"/>
      <c r="G327" s="74"/>
      <c r="H327" s="74"/>
      <c r="I327" s="74"/>
      <c r="J327" s="74"/>
      <c r="K327" s="74"/>
      <c r="L327" s="74"/>
      <c r="M327" s="74"/>
      <c r="N327" s="185" t="s">
        <v>2892</v>
      </c>
      <c r="O327" s="186"/>
      <c r="P327" s="186"/>
      <c r="Q327" s="186"/>
      <c r="R327" s="186"/>
      <c r="S327" s="184"/>
      <c r="T327" s="184"/>
      <c r="U327" s="184"/>
      <c r="V327" s="184"/>
      <c r="W327" s="184"/>
      <c r="X327" s="184"/>
      <c r="Y327" s="184"/>
      <c r="Z327" s="184"/>
      <c r="AA327" s="184"/>
      <c r="AB327" s="184"/>
      <c r="AC327" s="184"/>
      <c r="AD327" s="184"/>
      <c r="AE327" s="184"/>
      <c r="AF327" s="184"/>
      <c r="AG327" s="184"/>
      <c r="AH327" s="848">
        <v>100</v>
      </c>
      <c r="AI327" s="848"/>
      <c r="AJ327" s="186" t="s">
        <v>2197</v>
      </c>
      <c r="AK327" s="605"/>
      <c r="AL327" s="605"/>
      <c r="AM327" s="340">
        <f t="shared" si="5"/>
        <v>100</v>
      </c>
      <c r="AN327" s="400" t="s">
        <v>533</v>
      </c>
    </row>
    <row r="328" spans="1:40" ht="17.25" customHeight="1" x14ac:dyDescent="0.15">
      <c r="A328" s="12">
        <v>54</v>
      </c>
      <c r="B328" s="12">
        <v>6238</v>
      </c>
      <c r="C328" s="241" t="s">
        <v>2227</v>
      </c>
      <c r="D328" s="25"/>
      <c r="E328" s="20"/>
      <c r="F328" s="397"/>
      <c r="G328" s="397"/>
      <c r="H328" s="397"/>
      <c r="I328" s="397"/>
      <c r="J328" s="397"/>
      <c r="K328" s="397"/>
      <c r="L328" s="397"/>
      <c r="M328" s="397"/>
      <c r="N328" s="183" t="s">
        <v>2895</v>
      </c>
      <c r="O328" s="186"/>
      <c r="P328" s="9"/>
      <c r="Q328" s="9"/>
      <c r="R328" s="184"/>
      <c r="S328" s="184"/>
      <c r="T328" s="184"/>
      <c r="U328" s="184"/>
      <c r="V328" s="184"/>
      <c r="W328" s="184"/>
      <c r="X328" s="184"/>
      <c r="Y328" s="184"/>
      <c r="Z328" s="184"/>
      <c r="AA328" s="184"/>
      <c r="AB328" s="184"/>
      <c r="AC328" s="184"/>
      <c r="AD328" s="184"/>
      <c r="AE328" s="184"/>
      <c r="AF328" s="184"/>
      <c r="AG328" s="184"/>
      <c r="AH328" s="850">
        <v>10</v>
      </c>
      <c r="AI328" s="850"/>
      <c r="AJ328" s="186" t="s">
        <v>307</v>
      </c>
      <c r="AK328" s="605"/>
      <c r="AL328" s="605"/>
      <c r="AM328" s="340">
        <f t="shared" si="5"/>
        <v>10</v>
      </c>
      <c r="AN328" s="29"/>
    </row>
    <row r="329" spans="1:40" ht="17.25" customHeight="1" x14ac:dyDescent="0.15">
      <c r="A329" s="12">
        <v>54</v>
      </c>
      <c r="B329" s="12">
        <v>6099</v>
      </c>
      <c r="C329" s="14" t="s">
        <v>1500</v>
      </c>
      <c r="D329" s="16" t="s">
        <v>3183</v>
      </c>
      <c r="E329" s="1"/>
      <c r="F329" s="1"/>
      <c r="G329" s="1"/>
      <c r="H329" s="1"/>
      <c r="I329" s="1"/>
      <c r="J329" s="1"/>
      <c r="K329" s="1"/>
      <c r="L329" s="1"/>
      <c r="M329" s="15"/>
      <c r="N329" s="185" t="s">
        <v>2116</v>
      </c>
      <c r="O329" s="605"/>
      <c r="P329" s="605"/>
      <c r="Q329" s="605"/>
      <c r="R329" s="605"/>
      <c r="S329" s="605"/>
      <c r="T329" s="186"/>
      <c r="U329" s="605"/>
      <c r="V329" s="605"/>
      <c r="W329" s="605"/>
      <c r="X329" s="605"/>
      <c r="Y329" s="605"/>
      <c r="Z329" s="605"/>
      <c r="AA329" s="605"/>
      <c r="AB329" s="605"/>
      <c r="AC329" s="605"/>
      <c r="AD329" s="606"/>
      <c r="AE329" s="606"/>
      <c r="AF329" s="606"/>
      <c r="AG329" s="606"/>
      <c r="AH329" s="841">
        <v>22</v>
      </c>
      <c r="AI329" s="841"/>
      <c r="AJ329" s="186" t="s">
        <v>307</v>
      </c>
      <c r="AK329" s="184"/>
      <c r="AL329" s="21"/>
      <c r="AM329" s="199">
        <f t="shared" si="5"/>
        <v>22</v>
      </c>
      <c r="AN329" s="400" t="s">
        <v>2198</v>
      </c>
    </row>
    <row r="330" spans="1:40" ht="17.25" customHeight="1" x14ac:dyDescent="0.15">
      <c r="A330" s="12">
        <v>54</v>
      </c>
      <c r="B330" s="12">
        <v>6107</v>
      </c>
      <c r="C330" s="14" t="s">
        <v>530</v>
      </c>
      <c r="D330" s="609"/>
      <c r="E330" s="609"/>
      <c r="F330" s="609"/>
      <c r="G330" s="609"/>
      <c r="H330" s="609"/>
      <c r="I330" s="609"/>
      <c r="J330" s="609"/>
      <c r="K330" s="609"/>
      <c r="L330" s="609"/>
      <c r="M330" s="609"/>
      <c r="N330" s="185" t="s">
        <v>2117</v>
      </c>
      <c r="O330" s="186"/>
      <c r="P330" s="186"/>
      <c r="Q330" s="186"/>
      <c r="R330" s="186"/>
      <c r="S330" s="186"/>
      <c r="T330" s="186"/>
      <c r="U330" s="186"/>
      <c r="V330" s="186"/>
      <c r="W330" s="186"/>
      <c r="X330" s="186"/>
      <c r="Y330" s="186"/>
      <c r="Z330" s="186"/>
      <c r="AA330" s="186"/>
      <c r="AB330" s="186"/>
      <c r="AC330" s="40"/>
      <c r="AD330" s="186"/>
      <c r="AE330" s="186"/>
      <c r="AF330" s="32"/>
      <c r="AG330" s="32"/>
      <c r="AH330" s="848">
        <v>18</v>
      </c>
      <c r="AI330" s="848"/>
      <c r="AJ330" s="186" t="s">
        <v>307</v>
      </c>
      <c r="AK330" s="572"/>
      <c r="AL330" s="32"/>
      <c r="AM330" s="90">
        <f t="shared" si="5"/>
        <v>18</v>
      </c>
      <c r="AN330" s="406"/>
    </row>
    <row r="331" spans="1:40" ht="17.25" customHeight="1" x14ac:dyDescent="0.15">
      <c r="A331" s="12">
        <v>54</v>
      </c>
      <c r="B331" s="12">
        <v>6103</v>
      </c>
      <c r="C331" s="14" t="s">
        <v>531</v>
      </c>
      <c r="D331" s="183"/>
      <c r="E331" s="184"/>
      <c r="F331" s="184"/>
      <c r="G331" s="184"/>
      <c r="H331" s="184"/>
      <c r="I331" s="184"/>
      <c r="J331" s="184"/>
      <c r="K331" s="184"/>
      <c r="L331" s="184"/>
      <c r="M331" s="21"/>
      <c r="N331" s="185" t="s">
        <v>2118</v>
      </c>
      <c r="O331" s="186"/>
      <c r="P331" s="186"/>
      <c r="Q331" s="186"/>
      <c r="R331" s="186"/>
      <c r="S331" s="186"/>
      <c r="T331" s="186"/>
      <c r="U331" s="186"/>
      <c r="V331" s="186"/>
      <c r="W331" s="186"/>
      <c r="X331" s="186"/>
      <c r="Y331" s="186"/>
      <c r="Z331" s="186"/>
      <c r="AA331" s="186"/>
      <c r="AB331" s="186"/>
      <c r="AC331" s="40"/>
      <c r="AD331" s="186"/>
      <c r="AE331" s="186"/>
      <c r="AF331" s="32"/>
      <c r="AG331" s="32"/>
      <c r="AH331" s="848">
        <v>6</v>
      </c>
      <c r="AI331" s="848"/>
      <c r="AJ331" s="186" t="s">
        <v>307</v>
      </c>
      <c r="AK331" s="572"/>
      <c r="AL331" s="32"/>
      <c r="AM331" s="90">
        <f t="shared" si="5"/>
        <v>6</v>
      </c>
      <c r="AN331" s="112"/>
    </row>
    <row r="332" spans="1:40" ht="17.25" customHeight="1" x14ac:dyDescent="0.15">
      <c r="A332" s="12">
        <v>54</v>
      </c>
      <c r="B332" s="12">
        <v>6110</v>
      </c>
      <c r="C332" s="754" t="s">
        <v>4572</v>
      </c>
      <c r="D332" s="833" t="s">
        <v>4161</v>
      </c>
      <c r="E332" s="834"/>
      <c r="F332" s="834"/>
      <c r="G332" s="834"/>
      <c r="H332" s="834"/>
      <c r="I332" s="835"/>
      <c r="J332" s="741" t="s">
        <v>4549</v>
      </c>
      <c r="K332" s="741"/>
      <c r="L332" s="741"/>
      <c r="M332" s="741"/>
      <c r="N332" s="741"/>
      <c r="O332" s="741"/>
      <c r="P332" s="741"/>
      <c r="Q332" s="741"/>
      <c r="R332" s="746"/>
      <c r="S332" s="741"/>
      <c r="T332" s="741"/>
      <c r="U332" s="186"/>
      <c r="V332" s="32"/>
      <c r="W332" s="733"/>
      <c r="X332" s="733"/>
      <c r="Y332" s="733"/>
      <c r="Z332" s="733"/>
      <c r="AA332" s="727"/>
      <c r="AB332" s="186"/>
      <c r="AC332" s="186"/>
      <c r="AD332" s="186"/>
      <c r="AE332" s="186"/>
      <c r="AF332" s="40"/>
      <c r="AG332" s="32" t="s">
        <v>328</v>
      </c>
      <c r="AH332" s="741" t="s">
        <v>4621</v>
      </c>
      <c r="AI332" s="741"/>
      <c r="AJ332" s="741"/>
      <c r="AK332" s="186" t="s">
        <v>811</v>
      </c>
      <c r="AL332" s="271"/>
      <c r="AM332" s="90"/>
      <c r="AN332" s="400" t="s">
        <v>533</v>
      </c>
    </row>
    <row r="333" spans="1:40" ht="17.25" customHeight="1" x14ac:dyDescent="0.15">
      <c r="A333" s="760">
        <v>54</v>
      </c>
      <c r="B333" s="760">
        <v>6183</v>
      </c>
      <c r="C333" s="801" t="s">
        <v>4534</v>
      </c>
      <c r="D333" s="836"/>
      <c r="E333" s="837"/>
      <c r="F333" s="837"/>
      <c r="G333" s="837"/>
      <c r="H333" s="837"/>
      <c r="I333" s="838"/>
      <c r="J333" s="763" t="s">
        <v>4516</v>
      </c>
      <c r="K333" s="763"/>
      <c r="L333" s="763"/>
      <c r="M333" s="763"/>
      <c r="N333" s="763"/>
      <c r="O333" s="763"/>
      <c r="P333" s="763"/>
      <c r="Q333" s="763"/>
      <c r="R333" s="764"/>
      <c r="S333" s="763"/>
      <c r="T333" s="763"/>
      <c r="U333" s="765"/>
      <c r="V333" s="764"/>
      <c r="W333" s="763"/>
      <c r="X333" s="763"/>
      <c r="Y333" s="763"/>
      <c r="Z333" s="763"/>
      <c r="AA333" s="766"/>
      <c r="AB333" s="765"/>
      <c r="AC333" s="765"/>
      <c r="AD333" s="765"/>
      <c r="AE333" s="765"/>
      <c r="AF333" s="802"/>
      <c r="AG333" s="764" t="s">
        <v>328</v>
      </c>
      <c r="AH333" s="763" t="s">
        <v>4622</v>
      </c>
      <c r="AI333" s="763"/>
      <c r="AJ333" s="763"/>
      <c r="AK333" s="765" t="s">
        <v>811</v>
      </c>
      <c r="AL333" s="803"/>
      <c r="AM333" s="804"/>
      <c r="AN333" s="743"/>
    </row>
    <row r="334" spans="1:40" ht="17.25" customHeight="1" x14ac:dyDescent="0.15">
      <c r="A334" s="12">
        <v>54</v>
      </c>
      <c r="B334" s="12">
        <v>6108</v>
      </c>
      <c r="C334" s="754" t="s">
        <v>4573</v>
      </c>
      <c r="D334" s="836"/>
      <c r="E334" s="837"/>
      <c r="F334" s="837"/>
      <c r="G334" s="837"/>
      <c r="H334" s="837"/>
      <c r="I334" s="838"/>
      <c r="J334" s="741" t="s">
        <v>4551</v>
      </c>
      <c r="K334" s="741"/>
      <c r="L334" s="741"/>
      <c r="M334" s="741"/>
      <c r="N334" s="741"/>
      <c r="O334" s="741"/>
      <c r="P334" s="741"/>
      <c r="Q334" s="741"/>
      <c r="R334" s="746"/>
      <c r="S334" s="741"/>
      <c r="T334" s="741"/>
      <c r="U334" s="186"/>
      <c r="V334" s="32"/>
      <c r="W334" s="733"/>
      <c r="X334" s="733"/>
      <c r="Y334" s="733"/>
      <c r="Z334" s="733"/>
      <c r="AA334" s="727"/>
      <c r="AB334" s="186"/>
      <c r="AC334" s="186"/>
      <c r="AD334" s="186"/>
      <c r="AE334" s="186"/>
      <c r="AF334" s="40"/>
      <c r="AG334" s="32" t="s">
        <v>328</v>
      </c>
      <c r="AH334" s="741" t="s">
        <v>4616</v>
      </c>
      <c r="AI334" s="741"/>
      <c r="AJ334" s="741"/>
      <c r="AK334" s="186" t="s">
        <v>811</v>
      </c>
      <c r="AL334" s="271"/>
      <c r="AM334" s="90"/>
      <c r="AN334" s="18"/>
    </row>
    <row r="335" spans="1:40" ht="17.25" customHeight="1" x14ac:dyDescent="0.15">
      <c r="A335" s="760">
        <v>54</v>
      </c>
      <c r="B335" s="760">
        <v>6184</v>
      </c>
      <c r="C335" s="801" t="s">
        <v>4535</v>
      </c>
      <c r="D335" s="750"/>
      <c r="E335" s="751"/>
      <c r="F335" s="751"/>
      <c r="G335" s="751"/>
      <c r="H335" s="751"/>
      <c r="I335" s="752"/>
      <c r="J335" s="763" t="s">
        <v>4517</v>
      </c>
      <c r="K335" s="763"/>
      <c r="L335" s="763"/>
      <c r="M335" s="763"/>
      <c r="N335" s="763"/>
      <c r="O335" s="763"/>
      <c r="P335" s="763"/>
      <c r="Q335" s="763"/>
      <c r="R335" s="764"/>
      <c r="S335" s="763"/>
      <c r="T335" s="763"/>
      <c r="U335" s="765"/>
      <c r="V335" s="764"/>
      <c r="W335" s="763"/>
      <c r="X335" s="763"/>
      <c r="Y335" s="763"/>
      <c r="Z335" s="763"/>
      <c r="AA335" s="766"/>
      <c r="AB335" s="765"/>
      <c r="AC335" s="765"/>
      <c r="AD335" s="765"/>
      <c r="AE335" s="765"/>
      <c r="AF335" s="802"/>
      <c r="AG335" s="764" t="s">
        <v>328</v>
      </c>
      <c r="AH335" s="763" t="s">
        <v>4623</v>
      </c>
      <c r="AI335" s="763"/>
      <c r="AJ335" s="763"/>
      <c r="AK335" s="765" t="s">
        <v>811</v>
      </c>
      <c r="AL335" s="803"/>
      <c r="AM335" s="804"/>
      <c r="AN335" s="743"/>
    </row>
    <row r="336" spans="1:40" ht="17.25" customHeight="1" x14ac:dyDescent="0.15">
      <c r="A336" s="12">
        <v>54</v>
      </c>
      <c r="B336" s="12">
        <v>6104</v>
      </c>
      <c r="C336" s="14" t="s">
        <v>2228</v>
      </c>
      <c r="D336" s="23"/>
      <c r="E336" s="9"/>
      <c r="F336" s="9"/>
      <c r="G336" s="9"/>
      <c r="H336" s="9"/>
      <c r="I336" s="19"/>
      <c r="J336" s="741" t="s">
        <v>4552</v>
      </c>
      <c r="K336" s="741"/>
      <c r="L336" s="741"/>
      <c r="M336" s="741"/>
      <c r="N336" s="741"/>
      <c r="O336" s="741"/>
      <c r="P336" s="741"/>
      <c r="Q336" s="741"/>
      <c r="R336" s="746"/>
      <c r="S336" s="741"/>
      <c r="T336" s="741"/>
      <c r="U336" s="186"/>
      <c r="V336" s="32"/>
      <c r="W336" s="733"/>
      <c r="X336" s="733"/>
      <c r="Y336" s="733"/>
      <c r="Z336" s="733"/>
      <c r="AA336" s="727"/>
      <c r="AB336" s="186"/>
      <c r="AC336" s="186"/>
      <c r="AD336" s="186"/>
      <c r="AE336" s="186"/>
      <c r="AF336" s="40"/>
      <c r="AG336" s="32" t="s">
        <v>328</v>
      </c>
      <c r="AH336" s="741" t="s">
        <v>4624</v>
      </c>
      <c r="AI336" s="741"/>
      <c r="AJ336" s="741"/>
      <c r="AK336" s="186" t="s">
        <v>811</v>
      </c>
      <c r="AL336" s="271"/>
      <c r="AM336" s="90"/>
      <c r="AN336" s="18"/>
    </row>
    <row r="337" spans="1:40" ht="17.25" customHeight="1" x14ac:dyDescent="0.15">
      <c r="A337" s="12">
        <v>54</v>
      </c>
      <c r="B337" s="12">
        <v>6380</v>
      </c>
      <c r="C337" s="14" t="s">
        <v>2229</v>
      </c>
      <c r="D337" s="25"/>
      <c r="E337" s="20"/>
      <c r="F337" s="397"/>
      <c r="G337" s="397"/>
      <c r="H337" s="397"/>
      <c r="I337" s="493"/>
      <c r="J337" s="741" t="s">
        <v>4553</v>
      </c>
      <c r="K337" s="741"/>
      <c r="L337" s="741"/>
      <c r="M337" s="741"/>
      <c r="N337" s="741"/>
      <c r="O337" s="741"/>
      <c r="P337" s="741"/>
      <c r="Q337" s="741"/>
      <c r="R337" s="745"/>
      <c r="S337" s="741"/>
      <c r="T337" s="741"/>
      <c r="U337" s="184"/>
      <c r="V337" s="32"/>
      <c r="W337" s="32"/>
      <c r="X337" s="728"/>
      <c r="Y337" s="728"/>
      <c r="Z337" s="184"/>
      <c r="AA337" s="184"/>
      <c r="AB337" s="184"/>
      <c r="AC337" s="184"/>
      <c r="AD337" s="184"/>
      <c r="AE337" s="184"/>
      <c r="AF337" s="184"/>
      <c r="AG337" s="32" t="s">
        <v>328</v>
      </c>
      <c r="AH337" s="741" t="s">
        <v>4625</v>
      </c>
      <c r="AI337" s="741"/>
      <c r="AJ337" s="741"/>
      <c r="AK337" s="186" t="s">
        <v>811</v>
      </c>
      <c r="AL337" s="271"/>
      <c r="AM337" s="340"/>
      <c r="AN337" s="29"/>
    </row>
  </sheetData>
  <mergeCells count="384">
    <mergeCell ref="AH240:AI240"/>
    <mergeCell ref="AH241:AI241"/>
    <mergeCell ref="M242:T246"/>
    <mergeCell ref="AH242:AI242"/>
    <mergeCell ref="AH243:AI243"/>
    <mergeCell ref="AH244:AI244"/>
    <mergeCell ref="AH245:AI245"/>
    <mergeCell ref="AH246:AI246"/>
    <mergeCell ref="AH231:AI231"/>
    <mergeCell ref="M232:T234"/>
    <mergeCell ref="AH232:AI232"/>
    <mergeCell ref="AH233:AI233"/>
    <mergeCell ref="AH234:AI234"/>
    <mergeCell ref="AH235:AI235"/>
    <mergeCell ref="AH236:AI236"/>
    <mergeCell ref="AH217:AI217"/>
    <mergeCell ref="AH218:AI218"/>
    <mergeCell ref="AH219:AI219"/>
    <mergeCell ref="AH220:AI220"/>
    <mergeCell ref="AH221:AI221"/>
    <mergeCell ref="M222:T226"/>
    <mergeCell ref="AH222:AI222"/>
    <mergeCell ref="AH223:AI223"/>
    <mergeCell ref="F237:L239"/>
    <mergeCell ref="M237:T239"/>
    <mergeCell ref="AH237:AI237"/>
    <mergeCell ref="AH238:AI238"/>
    <mergeCell ref="AH239:AI239"/>
    <mergeCell ref="AH224:AI224"/>
    <mergeCell ref="AH225:AI225"/>
    <mergeCell ref="AH226:AI226"/>
    <mergeCell ref="F227:L229"/>
    <mergeCell ref="M227:T229"/>
    <mergeCell ref="AH227:AI227"/>
    <mergeCell ref="AH228:AI228"/>
    <mergeCell ref="AH229:AI229"/>
    <mergeCell ref="AH230:AI230"/>
    <mergeCell ref="AH196:AI196"/>
    <mergeCell ref="AH197:AI197"/>
    <mergeCell ref="AH198:AI198"/>
    <mergeCell ref="AH199:AI199"/>
    <mergeCell ref="AH200:AI200"/>
    <mergeCell ref="AH201:AI201"/>
    <mergeCell ref="AH202:AI202"/>
    <mergeCell ref="AH167:AI167"/>
    <mergeCell ref="D207:E246"/>
    <mergeCell ref="F207:L209"/>
    <mergeCell ref="M207:T209"/>
    <mergeCell ref="AH207:AI207"/>
    <mergeCell ref="AH208:AI208"/>
    <mergeCell ref="AH209:AI209"/>
    <mergeCell ref="AH210:AI210"/>
    <mergeCell ref="AH211:AI211"/>
    <mergeCell ref="M212:T214"/>
    <mergeCell ref="AH212:AI212"/>
    <mergeCell ref="AH213:AI213"/>
    <mergeCell ref="AH214:AI214"/>
    <mergeCell ref="AH215:AI215"/>
    <mergeCell ref="AH216:AI216"/>
    <mergeCell ref="F217:L219"/>
    <mergeCell ref="M217:T219"/>
    <mergeCell ref="D167:E206"/>
    <mergeCell ref="F197:L199"/>
    <mergeCell ref="F187:L189"/>
    <mergeCell ref="F177:L179"/>
    <mergeCell ref="F167:L169"/>
    <mergeCell ref="M197:T199"/>
    <mergeCell ref="M192:T194"/>
    <mergeCell ref="M187:T189"/>
    <mergeCell ref="M177:T179"/>
    <mergeCell ref="M172:T174"/>
    <mergeCell ref="M167:T169"/>
    <mergeCell ref="M202:T206"/>
    <mergeCell ref="M182:T186"/>
    <mergeCell ref="AH310:AI310"/>
    <mergeCell ref="AH311:AI311"/>
    <mergeCell ref="AH314:AI314"/>
    <mergeCell ref="AH315:AI315"/>
    <mergeCell ref="AH316:AI316"/>
    <mergeCell ref="AH317:AI317"/>
    <mergeCell ref="AH304:AI304"/>
    <mergeCell ref="AH305:AI305"/>
    <mergeCell ref="AH306:AI306"/>
    <mergeCell ref="AH307:AI307"/>
    <mergeCell ref="AH308:AI308"/>
    <mergeCell ref="AH309:AI309"/>
    <mergeCell ref="AH327:AI327"/>
    <mergeCell ref="AH328:AI328"/>
    <mergeCell ref="AH329:AI329"/>
    <mergeCell ref="AH330:AI330"/>
    <mergeCell ref="AH331:AI331"/>
    <mergeCell ref="D332:I334"/>
    <mergeCell ref="AH326:AI326"/>
    <mergeCell ref="AH325:AI325"/>
    <mergeCell ref="AH298:AI298"/>
    <mergeCell ref="AH299:AI299"/>
    <mergeCell ref="AH300:AI300"/>
    <mergeCell ref="AH301:AI301"/>
    <mergeCell ref="AH302:AI302"/>
    <mergeCell ref="AH303:AI303"/>
    <mergeCell ref="AH324:AI324"/>
    <mergeCell ref="D324:M324"/>
    <mergeCell ref="AH312:AI312"/>
    <mergeCell ref="AH313:AI313"/>
    <mergeCell ref="AH318:AI318"/>
    <mergeCell ref="AH319:AI319"/>
    <mergeCell ref="AH320:AI320"/>
    <mergeCell ref="AH321:AI321"/>
    <mergeCell ref="AH322:AI322"/>
    <mergeCell ref="AH323:AI323"/>
    <mergeCell ref="AH291:AI291"/>
    <mergeCell ref="AH292:AI292"/>
    <mergeCell ref="AH293:AI293"/>
    <mergeCell ref="AH294:AI294"/>
    <mergeCell ref="AH296:AI296"/>
    <mergeCell ref="AH297:AI297"/>
    <mergeCell ref="AH284:AI284"/>
    <mergeCell ref="AH279:AI279"/>
    <mergeCell ref="AH295:AI295"/>
    <mergeCell ref="AH288:AI288"/>
    <mergeCell ref="AH289:AI289"/>
    <mergeCell ref="AH290:AI290"/>
    <mergeCell ref="AH285:AI285"/>
    <mergeCell ref="AH286:AI286"/>
    <mergeCell ref="AH287:AI287"/>
    <mergeCell ref="AH277:AI277"/>
    <mergeCell ref="AH278:AI278"/>
    <mergeCell ref="AH280:AI280"/>
    <mergeCell ref="AH281:AI281"/>
    <mergeCell ref="AH282:AI282"/>
    <mergeCell ref="AH283:AI283"/>
    <mergeCell ref="AH273:AI273"/>
    <mergeCell ref="AH274:AI274"/>
    <mergeCell ref="AH275:AI275"/>
    <mergeCell ref="AH276:AI276"/>
    <mergeCell ref="AH266:AI266"/>
    <mergeCell ref="AH267:AI267"/>
    <mergeCell ref="AH269:AI269"/>
    <mergeCell ref="AH270:AI270"/>
    <mergeCell ref="AH271:AI271"/>
    <mergeCell ref="AH272:AI272"/>
    <mergeCell ref="AH168:AI168"/>
    <mergeCell ref="AH169:AI169"/>
    <mergeCell ref="AH170:AI170"/>
    <mergeCell ref="AH171:AI171"/>
    <mergeCell ref="AH172:AI172"/>
    <mergeCell ref="AH173:AI173"/>
    <mergeCell ref="AH174:AI174"/>
    <mergeCell ref="AH175:AI175"/>
    <mergeCell ref="AH176:AI176"/>
    <mergeCell ref="AH177:AI177"/>
    <mergeCell ref="AH178:AI178"/>
    <mergeCell ref="AH179:AI179"/>
    <mergeCell ref="AH203:AI203"/>
    <mergeCell ref="AH268:AI268"/>
    <mergeCell ref="AH204:AI204"/>
    <mergeCell ref="AH205:AI205"/>
    <mergeCell ref="AH206:AI206"/>
    <mergeCell ref="AH195:AI195"/>
    <mergeCell ref="W265:AG265"/>
    <mergeCell ref="AH265:AI265"/>
    <mergeCell ref="H257:Q257"/>
    <mergeCell ref="AH257:AI257"/>
    <mergeCell ref="E258:G261"/>
    <mergeCell ref="H258:Q258"/>
    <mergeCell ref="AH258:AI258"/>
    <mergeCell ref="H259:Q259"/>
    <mergeCell ref="AH259:AI259"/>
    <mergeCell ref="H260:Q260"/>
    <mergeCell ref="AH260:AI260"/>
    <mergeCell ref="H261:Q261"/>
    <mergeCell ref="AH261:AI261"/>
    <mergeCell ref="AH262:AI262"/>
    <mergeCell ref="AH263:AI263"/>
    <mergeCell ref="AH264:AI264"/>
    <mergeCell ref="E254:G257"/>
    <mergeCell ref="H254:Q254"/>
    <mergeCell ref="AH254:AI254"/>
    <mergeCell ref="H255:Q255"/>
    <mergeCell ref="AH255:AI255"/>
    <mergeCell ref="H256:Q256"/>
    <mergeCell ref="AH256:AI256"/>
    <mergeCell ref="E250:G253"/>
    <mergeCell ref="H250:Q250"/>
    <mergeCell ref="AH250:AI250"/>
    <mergeCell ref="H251:Q251"/>
    <mergeCell ref="AH251:AI251"/>
    <mergeCell ref="H252:Q252"/>
    <mergeCell ref="AH252:AI252"/>
    <mergeCell ref="H253:Q253"/>
    <mergeCell ref="AH253:AI253"/>
    <mergeCell ref="AH164:AI164"/>
    <mergeCell ref="AH165:AI165"/>
    <mergeCell ref="AH153:AI153"/>
    <mergeCell ref="AH154:AI154"/>
    <mergeCell ref="AH155:AI155"/>
    <mergeCell ref="AH166:AI166"/>
    <mergeCell ref="AH247:AI247"/>
    <mergeCell ref="AH248:AI248"/>
    <mergeCell ref="AH249:AI249"/>
    <mergeCell ref="AH180:AI180"/>
    <mergeCell ref="AH181:AI181"/>
    <mergeCell ref="AH182:AI182"/>
    <mergeCell ref="AH183:AI183"/>
    <mergeCell ref="AH184:AI184"/>
    <mergeCell ref="AH185:AI185"/>
    <mergeCell ref="AH186:AI186"/>
    <mergeCell ref="AH187:AI187"/>
    <mergeCell ref="AH188:AI188"/>
    <mergeCell ref="AH189:AI189"/>
    <mergeCell ref="AH190:AI190"/>
    <mergeCell ref="AH191:AI191"/>
    <mergeCell ref="AH192:AI192"/>
    <mergeCell ref="AH193:AI193"/>
    <mergeCell ref="AH194:AI194"/>
    <mergeCell ref="AH133:AI133"/>
    <mergeCell ref="AH134:AI134"/>
    <mergeCell ref="AH135:AI135"/>
    <mergeCell ref="F156:L165"/>
    <mergeCell ref="M156:T160"/>
    <mergeCell ref="AH156:AI156"/>
    <mergeCell ref="AH157:AI157"/>
    <mergeCell ref="AH158:AI158"/>
    <mergeCell ref="AH159:AI159"/>
    <mergeCell ref="AH160:AI160"/>
    <mergeCell ref="F146:L155"/>
    <mergeCell ref="M146:T150"/>
    <mergeCell ref="AH146:AI146"/>
    <mergeCell ref="AH147:AI147"/>
    <mergeCell ref="AH148:AI148"/>
    <mergeCell ref="AH149:AI149"/>
    <mergeCell ref="AH150:AI150"/>
    <mergeCell ref="M151:T155"/>
    <mergeCell ref="AH151:AI151"/>
    <mergeCell ref="AH152:AI152"/>
    <mergeCell ref="M161:T165"/>
    <mergeCell ref="AH161:AI161"/>
    <mergeCell ref="AH162:AI162"/>
    <mergeCell ref="AH163:AI163"/>
    <mergeCell ref="F136:L145"/>
    <mergeCell ref="M136:T140"/>
    <mergeCell ref="AH136:AI136"/>
    <mergeCell ref="AH137:AI137"/>
    <mergeCell ref="AH138:AI138"/>
    <mergeCell ref="AH139:AI139"/>
    <mergeCell ref="D126:E165"/>
    <mergeCell ref="F126:L135"/>
    <mergeCell ref="M126:T130"/>
    <mergeCell ref="AH126:AI126"/>
    <mergeCell ref="AH127:AI127"/>
    <mergeCell ref="AH128:AI128"/>
    <mergeCell ref="AH129:AI129"/>
    <mergeCell ref="AH130:AI130"/>
    <mergeCell ref="M131:T135"/>
    <mergeCell ref="AH131:AI131"/>
    <mergeCell ref="AH140:AI140"/>
    <mergeCell ref="M141:T145"/>
    <mergeCell ref="AH141:AI141"/>
    <mergeCell ref="AH142:AI142"/>
    <mergeCell ref="AH143:AI143"/>
    <mergeCell ref="AH144:AI144"/>
    <mergeCell ref="AH145:AI145"/>
    <mergeCell ref="AH132:AI132"/>
    <mergeCell ref="AK120:AL120"/>
    <mergeCell ref="AB121:AC121"/>
    <mergeCell ref="Q122:R122"/>
    <mergeCell ref="AK124:AL124"/>
    <mergeCell ref="AB125:AC125"/>
    <mergeCell ref="H111:L112"/>
    <mergeCell ref="AK112:AL112"/>
    <mergeCell ref="AB113:AC113"/>
    <mergeCell ref="Q114:R114"/>
    <mergeCell ref="AK116:AL116"/>
    <mergeCell ref="AB117:AC117"/>
    <mergeCell ref="AI85:AJ85"/>
    <mergeCell ref="AK104:AL104"/>
    <mergeCell ref="AB105:AC105"/>
    <mergeCell ref="Q106:R106"/>
    <mergeCell ref="H107:L110"/>
    <mergeCell ref="AK108:AL108"/>
    <mergeCell ref="AB109:AC109"/>
    <mergeCell ref="Q110:R110"/>
    <mergeCell ref="Q94:R94"/>
    <mergeCell ref="AK96:AL96"/>
    <mergeCell ref="AB97:AC97"/>
    <mergeCell ref="Q98:R98"/>
    <mergeCell ref="AK100:AL100"/>
    <mergeCell ref="AB101:AC101"/>
    <mergeCell ref="Q72:R72"/>
    <mergeCell ref="AI73:AJ73"/>
    <mergeCell ref="Q74:R74"/>
    <mergeCell ref="AI75:AJ75"/>
    <mergeCell ref="Q76:R76"/>
    <mergeCell ref="H77:L79"/>
    <mergeCell ref="AI77:AJ77"/>
    <mergeCell ref="Q78:R78"/>
    <mergeCell ref="AI79:AJ79"/>
    <mergeCell ref="D86:G125"/>
    <mergeCell ref="Q86:R86"/>
    <mergeCell ref="H87:L90"/>
    <mergeCell ref="Q102:R102"/>
    <mergeCell ref="Q118:R118"/>
    <mergeCell ref="AK60:AL60"/>
    <mergeCell ref="AB61:AC61"/>
    <mergeCell ref="Q62:R62"/>
    <mergeCell ref="AK64:AL64"/>
    <mergeCell ref="AB65:AC65"/>
    <mergeCell ref="AK88:AL88"/>
    <mergeCell ref="AB89:AC89"/>
    <mergeCell ref="Q90:R90"/>
    <mergeCell ref="H91:L91"/>
    <mergeCell ref="AK92:AL92"/>
    <mergeCell ref="AB93:AC93"/>
    <mergeCell ref="D66:G85"/>
    <mergeCell ref="Q66:R66"/>
    <mergeCell ref="H67:L69"/>
    <mergeCell ref="AI67:AJ67"/>
    <mergeCell ref="Q68:R68"/>
    <mergeCell ref="AI69:AJ69"/>
    <mergeCell ref="Q70:R70"/>
    <mergeCell ref="AI71:AJ71"/>
    <mergeCell ref="Q58:R58"/>
    <mergeCell ref="AK28:AL28"/>
    <mergeCell ref="AB29:AC29"/>
    <mergeCell ref="Q30:R30"/>
    <mergeCell ref="AK32:AL32"/>
    <mergeCell ref="AB33:AC33"/>
    <mergeCell ref="Q34:R34"/>
    <mergeCell ref="Q24:R24"/>
    <mergeCell ref="AI25:AJ25"/>
    <mergeCell ref="AK44:AL44"/>
    <mergeCell ref="Q50:R50"/>
    <mergeCell ref="AK52:AL52"/>
    <mergeCell ref="AB53:AC53"/>
    <mergeCell ref="Q54:R54"/>
    <mergeCell ref="AK56:AL56"/>
    <mergeCell ref="AB57:AC57"/>
    <mergeCell ref="AK48:AL48"/>
    <mergeCell ref="AB49:AC49"/>
    <mergeCell ref="AK36:AL36"/>
    <mergeCell ref="AB37:AC37"/>
    <mergeCell ref="Q38:R38"/>
    <mergeCell ref="AK40:AL40"/>
    <mergeCell ref="AB41:AC41"/>
    <mergeCell ref="Q42:R42"/>
    <mergeCell ref="D26:D48"/>
    <mergeCell ref="E26:F26"/>
    <mergeCell ref="Q26:R26"/>
    <mergeCell ref="E27:L29"/>
    <mergeCell ref="D6:D25"/>
    <mergeCell ref="E6:F6"/>
    <mergeCell ref="Q6:R6"/>
    <mergeCell ref="E7:L8"/>
    <mergeCell ref="AI7:AJ7"/>
    <mergeCell ref="Q8:R8"/>
    <mergeCell ref="AI9:AJ9"/>
    <mergeCell ref="Q10:R10"/>
    <mergeCell ref="AI11:AJ11"/>
    <mergeCell ref="Q12:R12"/>
    <mergeCell ref="AB45:AC45"/>
    <mergeCell ref="N286:AG286"/>
    <mergeCell ref="E19:L20"/>
    <mergeCell ref="AI19:AJ19"/>
    <mergeCell ref="Q20:R20"/>
    <mergeCell ref="AI21:AJ21"/>
    <mergeCell ref="Q22:R22"/>
    <mergeCell ref="AI23:AJ23"/>
    <mergeCell ref="AI13:AJ13"/>
    <mergeCell ref="Q14:R14"/>
    <mergeCell ref="AI15:AJ15"/>
    <mergeCell ref="E16:F16"/>
    <mergeCell ref="Q16:R16"/>
    <mergeCell ref="E17:L18"/>
    <mergeCell ref="AI17:AJ17"/>
    <mergeCell ref="Q18:R18"/>
    <mergeCell ref="E46:F46"/>
    <mergeCell ref="Q46:R46"/>
    <mergeCell ref="E47:L49"/>
    <mergeCell ref="H80:L82"/>
    <mergeCell ref="Q80:R80"/>
    <mergeCell ref="AI81:AJ81"/>
    <mergeCell ref="Q82:R82"/>
    <mergeCell ref="AI83:AJ83"/>
    <mergeCell ref="Q84:R84"/>
  </mergeCells>
  <phoneticPr fontId="8"/>
  <printOptions horizontalCentered="1"/>
  <pageMargins left="0.39370078740157483" right="0.39370078740157483" top="0.78740157480314965" bottom="0.59055118110236227" header="0.51181102362204722" footer="0.31496062992125984"/>
  <pageSetup paperSize="9" scale="63" firstPageNumber="45" orientation="portrait" useFirstPageNumber="1" r:id="rId1"/>
  <headerFooter alignWithMargins="0">
    <oddHeader>&amp;R&amp;9地域密着型介護老人福祉施設入所者生活介護</oddHeader>
    <oddFooter>&amp;C&amp;14&amp;P</oddFooter>
  </headerFooter>
  <rowBreaks count="6" manualBreakCount="6">
    <brk id="65" max="39" man="1"/>
    <brk id="125" max="39" man="1"/>
    <brk id="165" max="39" man="1"/>
    <brk id="206" max="39" man="1"/>
    <brk id="270" max="39" man="1"/>
    <brk id="30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S147"/>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4" width="2.875" style="434" customWidth="1"/>
    <col min="5" max="7" width="2.875" style="58" customWidth="1"/>
    <col min="8" max="11" width="2.5" style="58" customWidth="1"/>
    <col min="12" max="12" width="3.125" style="58" customWidth="1"/>
    <col min="13" max="13" width="3.5" style="58" customWidth="1"/>
    <col min="14" max="15" width="2.5" style="58" customWidth="1"/>
    <col min="16" max="16" width="1.5" style="58" customWidth="1"/>
    <col min="17" max="18" width="2.5" style="58" customWidth="1"/>
    <col min="19" max="19" width="2.875" style="58" customWidth="1"/>
    <col min="20" max="21" width="2" style="58" customWidth="1"/>
    <col min="22" max="24" width="2.5" style="58" customWidth="1"/>
    <col min="25" max="25" width="1.875" style="58" customWidth="1"/>
    <col min="26" max="26" width="1.5" style="58" customWidth="1"/>
    <col min="27" max="27" width="2.5" style="58" customWidth="1"/>
    <col min="28" max="28" width="2" style="58" customWidth="1"/>
    <col min="29" max="29" width="1.875" style="58" customWidth="1"/>
    <col min="30" max="31" width="2.875" style="58" customWidth="1"/>
    <col min="32" max="32" width="1.875" style="58" customWidth="1"/>
    <col min="33" max="33" width="2.875" style="58" customWidth="1"/>
    <col min="34" max="39" width="2.5" style="58" customWidth="1"/>
    <col min="40" max="40" width="3.5" style="58" customWidth="1"/>
    <col min="41" max="41" width="2.5" style="58" customWidth="1"/>
    <col min="42" max="42" width="3.875" style="58" customWidth="1"/>
    <col min="43" max="44" width="8" style="434" customWidth="1"/>
    <col min="45" max="45" width="2.875" style="434" customWidth="1"/>
    <col min="46" max="16384" width="9" style="434"/>
  </cols>
  <sheetData>
    <row r="1" spans="1:45" ht="17.25" customHeight="1" x14ac:dyDescent="0.15"/>
    <row r="2" spans="1:45" ht="17.25" customHeight="1" x14ac:dyDescent="0.2">
      <c r="B2" s="57" t="s">
        <v>349</v>
      </c>
    </row>
    <row r="3" spans="1:45" ht="13.5" customHeight="1" x14ac:dyDescent="0.2">
      <c r="A3" s="57"/>
    </row>
    <row r="4" spans="1:45" ht="17.25" customHeight="1" x14ac:dyDescent="0.15">
      <c r="A4" s="2" t="s">
        <v>202</v>
      </c>
      <c r="B4" s="201"/>
      <c r="C4" s="3" t="s">
        <v>203</v>
      </c>
      <c r="D4" s="158"/>
      <c r="E4" s="1"/>
      <c r="F4" s="1"/>
      <c r="G4" s="1"/>
      <c r="H4" s="1"/>
      <c r="I4" s="1"/>
      <c r="J4" s="1"/>
      <c r="K4" s="1"/>
      <c r="L4" s="1"/>
      <c r="M4" s="1"/>
      <c r="N4" s="1"/>
      <c r="O4" s="1"/>
      <c r="P4" s="1"/>
      <c r="Q4" s="1"/>
      <c r="R4" s="1"/>
      <c r="S4" s="4" t="s">
        <v>204</v>
      </c>
      <c r="T4" s="1"/>
      <c r="U4" s="1"/>
      <c r="V4" s="1"/>
      <c r="W4" s="1"/>
      <c r="X4" s="1"/>
      <c r="Y4" s="1"/>
      <c r="Z4" s="1"/>
      <c r="AA4" s="1"/>
      <c r="AB4" s="1"/>
      <c r="AC4" s="1"/>
      <c r="AD4" s="1"/>
      <c r="AE4" s="1"/>
      <c r="AF4" s="1"/>
      <c r="AG4" s="1"/>
      <c r="AH4" s="1"/>
      <c r="AI4" s="1"/>
      <c r="AJ4" s="1"/>
      <c r="AK4" s="1"/>
      <c r="AL4" s="1"/>
      <c r="AM4" s="1"/>
      <c r="AN4" s="1"/>
      <c r="AO4" s="1"/>
      <c r="AP4" s="1"/>
      <c r="AQ4" s="59" t="s">
        <v>2054</v>
      </c>
      <c r="AR4" s="59" t="s">
        <v>2055</v>
      </c>
      <c r="AS4" s="609"/>
    </row>
    <row r="5" spans="1:45" ht="17.25" customHeight="1" x14ac:dyDescent="0.15">
      <c r="A5" s="6" t="s">
        <v>205</v>
      </c>
      <c r="B5" s="7" t="s">
        <v>206</v>
      </c>
      <c r="C5" s="714"/>
      <c r="D5" s="712"/>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60" t="s">
        <v>390</v>
      </c>
      <c r="AR5" s="60" t="s">
        <v>391</v>
      </c>
      <c r="AS5" s="609"/>
    </row>
    <row r="6" spans="1:45" ht="17.25" customHeight="1" x14ac:dyDescent="0.15">
      <c r="A6" s="12">
        <v>54</v>
      </c>
      <c r="B6" s="13">
        <v>8151</v>
      </c>
      <c r="C6" s="61" t="s">
        <v>329</v>
      </c>
      <c r="D6" s="1076" t="s">
        <v>1151</v>
      </c>
      <c r="E6" s="1074" t="s">
        <v>2230</v>
      </c>
      <c r="F6" s="1075"/>
      <c r="G6" s="218"/>
      <c r="H6" s="89"/>
      <c r="I6" s="17"/>
      <c r="J6" s="17"/>
      <c r="K6" s="17"/>
      <c r="L6" s="67"/>
      <c r="M6" s="34" t="s">
        <v>421</v>
      </c>
      <c r="N6" s="17"/>
      <c r="O6" s="17"/>
      <c r="P6" s="17"/>
      <c r="Q6" s="880">
        <f>地域福祉施設!Q6</f>
        <v>600</v>
      </c>
      <c r="R6" s="880"/>
      <c r="S6" s="1" t="s">
        <v>391</v>
      </c>
      <c r="T6" s="17"/>
      <c r="U6" s="126"/>
      <c r="V6" s="122"/>
      <c r="W6" s="122"/>
      <c r="X6" s="122"/>
      <c r="Y6" s="122"/>
      <c r="Z6" s="122"/>
      <c r="AA6" s="122"/>
      <c r="AB6" s="122"/>
      <c r="AC6" s="122"/>
      <c r="AD6" s="122"/>
      <c r="AE6" s="122"/>
      <c r="AF6" s="122"/>
      <c r="AG6" s="122"/>
      <c r="AH6" s="1"/>
      <c r="AI6" s="1"/>
      <c r="AJ6" s="1"/>
      <c r="AK6" s="186"/>
      <c r="AL6" s="16"/>
      <c r="AM6" s="1"/>
      <c r="AN6" s="1"/>
      <c r="AO6" s="1"/>
      <c r="AP6" s="15"/>
      <c r="AQ6" s="401">
        <f>ROUND(Q6*$AN$14,0)</f>
        <v>420</v>
      </c>
      <c r="AR6" s="400" t="s">
        <v>2131</v>
      </c>
    </row>
    <row r="7" spans="1:45" ht="17.25" customHeight="1" x14ac:dyDescent="0.15">
      <c r="A7" s="12">
        <v>54</v>
      </c>
      <c r="B7" s="13">
        <v>8153</v>
      </c>
      <c r="C7" s="61" t="s">
        <v>330</v>
      </c>
      <c r="D7" s="1078"/>
      <c r="E7" s="869" t="s">
        <v>2231</v>
      </c>
      <c r="F7" s="870"/>
      <c r="G7" s="870"/>
      <c r="H7" s="870"/>
      <c r="I7" s="870"/>
      <c r="J7" s="870"/>
      <c r="K7" s="870"/>
      <c r="L7" s="871"/>
      <c r="M7" s="517"/>
      <c r="N7" s="169"/>
      <c r="O7" s="169"/>
      <c r="P7" s="169"/>
      <c r="Q7" s="193"/>
      <c r="R7" s="193"/>
      <c r="S7" s="169"/>
      <c r="T7" s="169"/>
      <c r="U7" s="123" t="s">
        <v>2135</v>
      </c>
      <c r="V7" s="124"/>
      <c r="W7" s="124"/>
      <c r="X7" s="124"/>
      <c r="Y7" s="124"/>
      <c r="Z7" s="124"/>
      <c r="AA7" s="124"/>
      <c r="AB7" s="122"/>
      <c r="AC7" s="122"/>
      <c r="AD7" s="122"/>
      <c r="AE7" s="122"/>
      <c r="AF7" s="122"/>
      <c r="AG7" s="122"/>
      <c r="AH7" s="572" t="s">
        <v>706</v>
      </c>
      <c r="AI7" s="831">
        <f>地域福祉施設!AI7</f>
        <v>0.97</v>
      </c>
      <c r="AJ7" s="1079"/>
      <c r="AK7" s="186"/>
      <c r="AL7" s="997" t="s">
        <v>349</v>
      </c>
      <c r="AM7" s="998"/>
      <c r="AN7" s="998"/>
      <c r="AO7" s="820"/>
      <c r="AP7" s="821"/>
      <c r="AQ7" s="401">
        <f>ROUND(ROUND(Q6*AI7,0)*$AN$14,0)</f>
        <v>407</v>
      </c>
      <c r="AR7" s="41"/>
    </row>
    <row r="8" spans="1:45" ht="17.25" customHeight="1" x14ac:dyDescent="0.15">
      <c r="A8" s="12">
        <v>54</v>
      </c>
      <c r="B8" s="13">
        <v>8161</v>
      </c>
      <c r="C8" s="61" t="s">
        <v>229</v>
      </c>
      <c r="D8" s="1078"/>
      <c r="E8" s="869"/>
      <c r="F8" s="870"/>
      <c r="G8" s="870"/>
      <c r="H8" s="870"/>
      <c r="I8" s="870"/>
      <c r="J8" s="870"/>
      <c r="K8" s="870"/>
      <c r="L8" s="871"/>
      <c r="M8" s="34" t="s">
        <v>2134</v>
      </c>
      <c r="N8" s="17"/>
      <c r="O8" s="17"/>
      <c r="P8" s="17"/>
      <c r="Q8" s="880">
        <f>地域福祉施設!Q8</f>
        <v>671</v>
      </c>
      <c r="R8" s="880"/>
      <c r="S8" s="1" t="s">
        <v>391</v>
      </c>
      <c r="T8" s="67"/>
      <c r="U8" s="126"/>
      <c r="V8" s="122"/>
      <c r="W8" s="122"/>
      <c r="X8" s="122"/>
      <c r="Y8" s="122"/>
      <c r="Z8" s="122"/>
      <c r="AA8" s="122"/>
      <c r="AB8" s="122"/>
      <c r="AC8" s="122"/>
      <c r="AD8" s="122"/>
      <c r="AE8" s="122"/>
      <c r="AF8" s="122"/>
      <c r="AG8" s="122"/>
      <c r="AH8" s="4"/>
      <c r="AI8" s="4"/>
      <c r="AJ8" s="4"/>
      <c r="AK8" s="186"/>
      <c r="AL8" s="997"/>
      <c r="AM8" s="998"/>
      <c r="AN8" s="998"/>
      <c r="AO8" s="820"/>
      <c r="AP8" s="821"/>
      <c r="AQ8" s="401">
        <f>ROUND(Q8*$AN$14,0)</f>
        <v>470</v>
      </c>
      <c r="AR8" s="41"/>
    </row>
    <row r="9" spans="1:45" ht="17.25" customHeight="1" x14ac:dyDescent="0.15">
      <c r="A9" s="12">
        <v>54</v>
      </c>
      <c r="B9" s="13">
        <v>8163</v>
      </c>
      <c r="C9" s="61" t="s">
        <v>230</v>
      </c>
      <c r="D9" s="1078"/>
      <c r="E9" s="182" t="s">
        <v>744</v>
      </c>
      <c r="F9" s="219"/>
      <c r="G9" s="219"/>
      <c r="H9" s="169"/>
      <c r="I9" s="169"/>
      <c r="J9" s="169"/>
      <c r="K9" s="169"/>
      <c r="L9" s="518"/>
      <c r="M9" s="35"/>
      <c r="N9" s="20"/>
      <c r="O9" s="20"/>
      <c r="P9" s="20"/>
      <c r="Q9" s="194"/>
      <c r="R9" s="194"/>
      <c r="S9" s="20"/>
      <c r="T9" s="42"/>
      <c r="U9" s="123" t="s">
        <v>2133</v>
      </c>
      <c r="V9" s="124"/>
      <c r="W9" s="124"/>
      <c r="X9" s="124"/>
      <c r="Y9" s="124"/>
      <c r="Z9" s="124"/>
      <c r="AA9" s="124"/>
      <c r="AB9" s="122"/>
      <c r="AC9" s="122"/>
      <c r="AD9" s="122"/>
      <c r="AE9" s="122"/>
      <c r="AF9" s="122"/>
      <c r="AG9" s="122"/>
      <c r="AH9" s="572" t="s">
        <v>706</v>
      </c>
      <c r="AI9" s="831">
        <f>$AI$7</f>
        <v>0.97</v>
      </c>
      <c r="AJ9" s="1079"/>
      <c r="AK9" s="186"/>
      <c r="AL9" s="997"/>
      <c r="AM9" s="998"/>
      <c r="AN9" s="998"/>
      <c r="AO9" s="820"/>
      <c r="AP9" s="821"/>
      <c r="AQ9" s="401">
        <f>ROUND(ROUND(Q8*AI9,0)*$AN$14,0)</f>
        <v>456</v>
      </c>
      <c r="AR9" s="41"/>
    </row>
    <row r="10" spans="1:45" ht="17.25" customHeight="1" x14ac:dyDescent="0.15">
      <c r="A10" s="12">
        <v>54</v>
      </c>
      <c r="B10" s="13">
        <v>8171</v>
      </c>
      <c r="C10" s="61" t="s">
        <v>231</v>
      </c>
      <c r="D10" s="1078"/>
      <c r="E10" s="220"/>
      <c r="F10" s="219"/>
      <c r="G10" s="219"/>
      <c r="H10" s="169"/>
      <c r="I10" s="169"/>
      <c r="J10" s="169"/>
      <c r="K10" s="169"/>
      <c r="L10" s="518"/>
      <c r="M10" s="517" t="s">
        <v>2136</v>
      </c>
      <c r="N10" s="169"/>
      <c r="O10" s="169"/>
      <c r="P10" s="169"/>
      <c r="Q10" s="880">
        <f>地域福祉施設!Q10</f>
        <v>745</v>
      </c>
      <c r="R10" s="880"/>
      <c r="S10" s="9" t="s">
        <v>391</v>
      </c>
      <c r="T10" s="169"/>
      <c r="U10" s="126"/>
      <c r="V10" s="122"/>
      <c r="W10" s="122"/>
      <c r="X10" s="122"/>
      <c r="Y10" s="122"/>
      <c r="Z10" s="122"/>
      <c r="AA10" s="122"/>
      <c r="AB10" s="122"/>
      <c r="AC10" s="122"/>
      <c r="AD10" s="122"/>
      <c r="AE10" s="122"/>
      <c r="AF10" s="122"/>
      <c r="AG10" s="122"/>
      <c r="AH10" s="4"/>
      <c r="AI10" s="4"/>
      <c r="AJ10" s="4"/>
      <c r="AK10" s="186"/>
      <c r="AL10" s="997"/>
      <c r="AM10" s="998"/>
      <c r="AN10" s="998"/>
      <c r="AO10" s="820"/>
      <c r="AP10" s="821"/>
      <c r="AQ10" s="401">
        <f>ROUND(Q10*$AN$14,0)</f>
        <v>522</v>
      </c>
      <c r="AR10" s="41"/>
    </row>
    <row r="11" spans="1:45" ht="17.25" customHeight="1" x14ac:dyDescent="0.15">
      <c r="A11" s="12">
        <v>54</v>
      </c>
      <c r="B11" s="13">
        <v>8173</v>
      </c>
      <c r="C11" s="61" t="s">
        <v>232</v>
      </c>
      <c r="D11" s="1078"/>
      <c r="E11" s="220"/>
      <c r="F11" s="219"/>
      <c r="G11" s="219"/>
      <c r="H11" s="169"/>
      <c r="I11" s="169"/>
      <c r="J11" s="169"/>
      <c r="K11" s="169"/>
      <c r="L11" s="518"/>
      <c r="M11" s="517"/>
      <c r="N11" s="169"/>
      <c r="O11" s="169"/>
      <c r="P11" s="169"/>
      <c r="Q11" s="193"/>
      <c r="R11" s="193"/>
      <c r="S11" s="169"/>
      <c r="T11" s="169"/>
      <c r="U11" s="123" t="s">
        <v>2135</v>
      </c>
      <c r="V11" s="124"/>
      <c r="W11" s="124"/>
      <c r="X11" s="124"/>
      <c r="Y11" s="124"/>
      <c r="Z11" s="124"/>
      <c r="AA11" s="124"/>
      <c r="AB11" s="122"/>
      <c r="AC11" s="122"/>
      <c r="AD11" s="122"/>
      <c r="AE11" s="122"/>
      <c r="AF11" s="122"/>
      <c r="AG11" s="122"/>
      <c r="AH11" s="572" t="s">
        <v>706</v>
      </c>
      <c r="AI11" s="831">
        <f>$AI$7</f>
        <v>0.97</v>
      </c>
      <c r="AJ11" s="1079"/>
      <c r="AK11" s="186"/>
      <c r="AL11" s="997"/>
      <c r="AM11" s="998"/>
      <c r="AN11" s="998"/>
      <c r="AO11" s="820"/>
      <c r="AP11" s="821"/>
      <c r="AQ11" s="401">
        <f>ROUND(ROUND(Q10*AI11,0)*$AN$14,0)</f>
        <v>506</v>
      </c>
      <c r="AR11" s="41"/>
    </row>
    <row r="12" spans="1:45" ht="17.25" customHeight="1" x14ac:dyDescent="0.15">
      <c r="A12" s="12">
        <v>54</v>
      </c>
      <c r="B12" s="13">
        <v>8181</v>
      </c>
      <c r="C12" s="61" t="s">
        <v>233</v>
      </c>
      <c r="D12" s="1078"/>
      <c r="E12" s="220"/>
      <c r="F12" s="219"/>
      <c r="G12" s="219"/>
      <c r="H12" s="169"/>
      <c r="I12" s="169"/>
      <c r="J12" s="169"/>
      <c r="K12" s="169"/>
      <c r="L12" s="518"/>
      <c r="M12" s="34" t="s">
        <v>2232</v>
      </c>
      <c r="N12" s="17"/>
      <c r="O12" s="17"/>
      <c r="P12" s="17"/>
      <c r="Q12" s="880">
        <f>地域福祉施設!Q12</f>
        <v>817</v>
      </c>
      <c r="R12" s="880"/>
      <c r="S12" s="1" t="s">
        <v>391</v>
      </c>
      <c r="T12" s="67"/>
      <c r="U12" s="126"/>
      <c r="V12" s="122"/>
      <c r="W12" s="122"/>
      <c r="X12" s="122"/>
      <c r="Y12" s="122"/>
      <c r="Z12" s="122"/>
      <c r="AA12" s="122"/>
      <c r="AB12" s="122"/>
      <c r="AC12" s="122"/>
      <c r="AD12" s="122"/>
      <c r="AE12" s="122"/>
      <c r="AF12" s="122"/>
      <c r="AG12" s="122"/>
      <c r="AH12" s="186"/>
      <c r="AI12" s="31"/>
      <c r="AJ12" s="31"/>
      <c r="AK12" s="186"/>
      <c r="AL12" s="997"/>
      <c r="AM12" s="998"/>
      <c r="AN12" s="998"/>
      <c r="AO12" s="820"/>
      <c r="AP12" s="821"/>
      <c r="AQ12" s="401">
        <f>ROUND(Q12*$AN$14,0)</f>
        <v>572</v>
      </c>
      <c r="AR12" s="41"/>
    </row>
    <row r="13" spans="1:45" ht="17.25" customHeight="1" x14ac:dyDescent="0.15">
      <c r="A13" s="12">
        <v>54</v>
      </c>
      <c r="B13" s="13">
        <v>8183</v>
      </c>
      <c r="C13" s="61" t="s">
        <v>234</v>
      </c>
      <c r="D13" s="1078"/>
      <c r="E13" s="220"/>
      <c r="F13" s="219"/>
      <c r="G13" s="219"/>
      <c r="H13" s="169"/>
      <c r="I13" s="169"/>
      <c r="J13" s="169"/>
      <c r="K13" s="169"/>
      <c r="L13" s="518"/>
      <c r="M13" s="35"/>
      <c r="N13" s="20"/>
      <c r="O13" s="20"/>
      <c r="P13" s="20"/>
      <c r="Q13" s="194"/>
      <c r="R13" s="194"/>
      <c r="S13" s="20"/>
      <c r="T13" s="42"/>
      <c r="U13" s="123" t="s">
        <v>2135</v>
      </c>
      <c r="V13" s="124"/>
      <c r="W13" s="124"/>
      <c r="X13" s="124"/>
      <c r="Y13" s="124"/>
      <c r="Z13" s="124"/>
      <c r="AA13" s="124"/>
      <c r="AB13" s="122"/>
      <c r="AC13" s="122"/>
      <c r="AD13" s="122"/>
      <c r="AE13" s="122"/>
      <c r="AF13" s="122"/>
      <c r="AG13" s="122"/>
      <c r="AH13" s="578" t="s">
        <v>706</v>
      </c>
      <c r="AI13" s="1055">
        <f>$AI$7</f>
        <v>0.97</v>
      </c>
      <c r="AJ13" s="1056"/>
      <c r="AK13" s="186"/>
      <c r="AL13" s="997"/>
      <c r="AM13" s="998"/>
      <c r="AN13" s="998"/>
      <c r="AO13" s="820"/>
      <c r="AP13" s="821"/>
      <c r="AQ13" s="401">
        <f>ROUND(ROUND(Q12*AI13,0)*$AN$14,0)</f>
        <v>554</v>
      </c>
      <c r="AR13" s="41"/>
    </row>
    <row r="14" spans="1:45" ht="17.25" customHeight="1" x14ac:dyDescent="0.15">
      <c r="A14" s="12">
        <v>54</v>
      </c>
      <c r="B14" s="13">
        <v>8191</v>
      </c>
      <c r="C14" s="61" t="s">
        <v>235</v>
      </c>
      <c r="D14" s="1078"/>
      <c r="E14" s="220"/>
      <c r="F14" s="219"/>
      <c r="G14" s="219"/>
      <c r="H14" s="169"/>
      <c r="I14" s="169"/>
      <c r="J14" s="169"/>
      <c r="K14" s="169"/>
      <c r="L14" s="518"/>
      <c r="M14" s="517" t="s">
        <v>2233</v>
      </c>
      <c r="N14" s="169"/>
      <c r="O14" s="169"/>
      <c r="P14" s="169"/>
      <c r="Q14" s="880">
        <f>地域福祉施設!Q14</f>
        <v>887</v>
      </c>
      <c r="R14" s="880"/>
      <c r="S14" s="9" t="s">
        <v>391</v>
      </c>
      <c r="T14" s="169"/>
      <c r="U14" s="126"/>
      <c r="V14" s="122"/>
      <c r="W14" s="122"/>
      <c r="X14" s="122"/>
      <c r="Y14" s="122"/>
      <c r="Z14" s="122"/>
      <c r="AA14" s="122"/>
      <c r="AB14" s="122"/>
      <c r="AC14" s="122"/>
      <c r="AD14" s="122"/>
      <c r="AE14" s="122"/>
      <c r="AF14" s="122"/>
      <c r="AG14" s="122"/>
      <c r="AH14" s="186"/>
      <c r="AI14" s="31"/>
      <c r="AJ14" s="31"/>
      <c r="AK14" s="186"/>
      <c r="AL14" s="23"/>
      <c r="AM14" s="600" t="s">
        <v>2234</v>
      </c>
      <c r="AN14" s="1032">
        <v>0.7</v>
      </c>
      <c r="AO14" s="1033"/>
      <c r="AP14" s="19"/>
      <c r="AQ14" s="401">
        <f>ROUND(Q14*$AN$14,0)</f>
        <v>621</v>
      </c>
      <c r="AR14" s="41"/>
    </row>
    <row r="15" spans="1:45" ht="17.25" customHeight="1" x14ac:dyDescent="0.15">
      <c r="A15" s="12">
        <v>54</v>
      </c>
      <c r="B15" s="13">
        <v>8193</v>
      </c>
      <c r="C15" s="61" t="s">
        <v>236</v>
      </c>
      <c r="D15" s="1078"/>
      <c r="E15" s="220"/>
      <c r="F15" s="219"/>
      <c r="G15" s="219"/>
      <c r="H15" s="169"/>
      <c r="I15" s="169"/>
      <c r="J15" s="169"/>
      <c r="K15" s="169"/>
      <c r="L15" s="518"/>
      <c r="M15" s="517"/>
      <c r="N15" s="169"/>
      <c r="O15" s="169"/>
      <c r="P15" s="169"/>
      <c r="Q15" s="193"/>
      <c r="R15" s="193"/>
      <c r="S15" s="169"/>
      <c r="T15" s="169"/>
      <c r="U15" s="123" t="s">
        <v>1380</v>
      </c>
      <c r="V15" s="124"/>
      <c r="W15" s="124"/>
      <c r="X15" s="124"/>
      <c r="Y15" s="124"/>
      <c r="Z15" s="124"/>
      <c r="AA15" s="124"/>
      <c r="AB15" s="122"/>
      <c r="AC15" s="122"/>
      <c r="AD15" s="122"/>
      <c r="AE15" s="124"/>
      <c r="AF15" s="124"/>
      <c r="AG15" s="124"/>
      <c r="AH15" s="578" t="s">
        <v>706</v>
      </c>
      <c r="AI15" s="1055">
        <f>$AI$7</f>
        <v>0.97</v>
      </c>
      <c r="AJ15" s="1056"/>
      <c r="AK15" s="186"/>
      <c r="AL15" s="23"/>
      <c r="AM15" s="9"/>
      <c r="AN15" s="9"/>
      <c r="AO15" s="9"/>
      <c r="AP15" s="19"/>
      <c r="AQ15" s="401">
        <f>ROUND(ROUND(Q14*AI15,0)*$AN$14,0)</f>
        <v>602</v>
      </c>
      <c r="AR15" s="41"/>
    </row>
    <row r="16" spans="1:45" ht="17.25" customHeight="1" x14ac:dyDescent="0.15">
      <c r="A16" s="12">
        <v>54</v>
      </c>
      <c r="B16" s="13">
        <v>8155</v>
      </c>
      <c r="C16" s="61" t="s">
        <v>642</v>
      </c>
      <c r="D16" s="1078"/>
      <c r="E16" s="1074" t="s">
        <v>2235</v>
      </c>
      <c r="F16" s="1075"/>
      <c r="G16" s="218"/>
      <c r="H16" s="89"/>
      <c r="I16" s="17"/>
      <c r="J16" s="17"/>
      <c r="K16" s="17"/>
      <c r="L16" s="67"/>
      <c r="M16" s="34" t="s">
        <v>421</v>
      </c>
      <c r="N16" s="17"/>
      <c r="O16" s="17"/>
      <c r="P16" s="17"/>
      <c r="Q16" s="880">
        <f>地域福祉施設!Q16</f>
        <v>600</v>
      </c>
      <c r="R16" s="880"/>
      <c r="S16" s="1" t="s">
        <v>391</v>
      </c>
      <c r="T16" s="17"/>
      <c r="U16" s="126"/>
      <c r="V16" s="122"/>
      <c r="W16" s="122"/>
      <c r="X16" s="122"/>
      <c r="Y16" s="122"/>
      <c r="Z16" s="122"/>
      <c r="AA16" s="122"/>
      <c r="AB16" s="122"/>
      <c r="AC16" s="122"/>
      <c r="AD16" s="122"/>
      <c r="AE16" s="122"/>
      <c r="AF16" s="122"/>
      <c r="AG16" s="122"/>
      <c r="AH16" s="186"/>
      <c r="AI16" s="31"/>
      <c r="AJ16" s="31"/>
      <c r="AK16" s="186"/>
      <c r="AL16" s="23"/>
      <c r="AM16" s="9"/>
      <c r="AN16" s="9"/>
      <c r="AO16" s="9"/>
      <c r="AP16" s="19"/>
      <c r="AQ16" s="401">
        <f>ROUND(Q16*$AN$14,0)</f>
        <v>420</v>
      </c>
      <c r="AR16" s="41"/>
    </row>
    <row r="17" spans="1:44" ht="17.25" customHeight="1" x14ac:dyDescent="0.15">
      <c r="A17" s="12">
        <v>54</v>
      </c>
      <c r="B17" s="13">
        <v>8157</v>
      </c>
      <c r="C17" s="61" t="s">
        <v>643</v>
      </c>
      <c r="D17" s="1078"/>
      <c r="E17" s="869" t="s">
        <v>2141</v>
      </c>
      <c r="F17" s="870"/>
      <c r="G17" s="870"/>
      <c r="H17" s="870"/>
      <c r="I17" s="870"/>
      <c r="J17" s="870"/>
      <c r="K17" s="870"/>
      <c r="L17" s="871"/>
      <c r="M17" s="517"/>
      <c r="N17" s="169"/>
      <c r="O17" s="169"/>
      <c r="P17" s="169"/>
      <c r="Q17" s="193"/>
      <c r="R17" s="193"/>
      <c r="S17" s="169"/>
      <c r="T17" s="169"/>
      <c r="U17" s="123" t="s">
        <v>2137</v>
      </c>
      <c r="V17" s="124"/>
      <c r="W17" s="124"/>
      <c r="X17" s="124"/>
      <c r="Y17" s="124"/>
      <c r="Z17" s="124"/>
      <c r="AA17" s="124"/>
      <c r="AB17" s="122"/>
      <c r="AC17" s="122"/>
      <c r="AD17" s="122"/>
      <c r="AE17" s="124"/>
      <c r="AF17" s="124"/>
      <c r="AG17" s="124"/>
      <c r="AH17" s="578" t="s">
        <v>706</v>
      </c>
      <c r="AI17" s="1055">
        <f>$AI$7</f>
        <v>0.97</v>
      </c>
      <c r="AJ17" s="1056"/>
      <c r="AK17" s="186"/>
      <c r="AL17" s="23"/>
      <c r="AM17" s="9"/>
      <c r="AN17" s="9"/>
      <c r="AO17" s="9"/>
      <c r="AP17" s="19"/>
      <c r="AQ17" s="401">
        <f>ROUND(ROUND(Q16*AI17,0)*$AN$14,0)</f>
        <v>407</v>
      </c>
      <c r="AR17" s="41"/>
    </row>
    <row r="18" spans="1:44" ht="17.25" customHeight="1" x14ac:dyDescent="0.15">
      <c r="A18" s="12">
        <v>54</v>
      </c>
      <c r="B18" s="13">
        <v>8165</v>
      </c>
      <c r="C18" s="61" t="s">
        <v>644</v>
      </c>
      <c r="D18" s="1078"/>
      <c r="E18" s="869"/>
      <c r="F18" s="870"/>
      <c r="G18" s="870"/>
      <c r="H18" s="870"/>
      <c r="I18" s="870"/>
      <c r="J18" s="870"/>
      <c r="K18" s="870"/>
      <c r="L18" s="871"/>
      <c r="M18" s="34" t="s">
        <v>2142</v>
      </c>
      <c r="N18" s="17"/>
      <c r="O18" s="17"/>
      <c r="P18" s="17"/>
      <c r="Q18" s="880">
        <f>地域福祉施設!Q18</f>
        <v>671</v>
      </c>
      <c r="R18" s="880"/>
      <c r="S18" s="1" t="s">
        <v>391</v>
      </c>
      <c r="T18" s="67"/>
      <c r="U18" s="126"/>
      <c r="V18" s="122"/>
      <c r="W18" s="122"/>
      <c r="X18" s="122"/>
      <c r="Y18" s="122"/>
      <c r="Z18" s="122"/>
      <c r="AA18" s="122"/>
      <c r="AB18" s="122"/>
      <c r="AC18" s="122"/>
      <c r="AD18" s="122"/>
      <c r="AE18" s="122"/>
      <c r="AF18" s="122"/>
      <c r="AG18" s="122"/>
      <c r="AH18" s="186"/>
      <c r="AI18" s="31"/>
      <c r="AJ18" s="31"/>
      <c r="AK18" s="186"/>
      <c r="AL18" s="23"/>
      <c r="AM18" s="9"/>
      <c r="AN18" s="9"/>
      <c r="AO18" s="9"/>
      <c r="AP18" s="19"/>
      <c r="AQ18" s="401">
        <f>ROUND(Q18*$AN$14,0)</f>
        <v>470</v>
      </c>
      <c r="AR18" s="41"/>
    </row>
    <row r="19" spans="1:44" ht="17.25" customHeight="1" x14ac:dyDescent="0.15">
      <c r="A19" s="12">
        <v>54</v>
      </c>
      <c r="B19" s="13">
        <v>8167</v>
      </c>
      <c r="C19" s="61" t="s">
        <v>645</v>
      </c>
      <c r="D19" s="1078"/>
      <c r="E19" s="869" t="s">
        <v>2143</v>
      </c>
      <c r="F19" s="870"/>
      <c r="G19" s="870"/>
      <c r="H19" s="870"/>
      <c r="I19" s="870"/>
      <c r="J19" s="870"/>
      <c r="K19" s="870"/>
      <c r="L19" s="871"/>
      <c r="M19" s="35"/>
      <c r="N19" s="20"/>
      <c r="O19" s="20"/>
      <c r="P19" s="20"/>
      <c r="Q19" s="194"/>
      <c r="R19" s="194"/>
      <c r="S19" s="20"/>
      <c r="T19" s="42"/>
      <c r="U19" s="123" t="s">
        <v>2137</v>
      </c>
      <c r="V19" s="124"/>
      <c r="W19" s="124"/>
      <c r="X19" s="124"/>
      <c r="Y19" s="124"/>
      <c r="Z19" s="124"/>
      <c r="AA19" s="124"/>
      <c r="AB19" s="122"/>
      <c r="AC19" s="122"/>
      <c r="AD19" s="122"/>
      <c r="AE19" s="124"/>
      <c r="AF19" s="124"/>
      <c r="AG19" s="124"/>
      <c r="AH19" s="578" t="s">
        <v>706</v>
      </c>
      <c r="AI19" s="1055">
        <f>$AI$7</f>
        <v>0.97</v>
      </c>
      <c r="AJ19" s="1056"/>
      <c r="AK19" s="186"/>
      <c r="AL19" s="23"/>
      <c r="AM19" s="9"/>
      <c r="AN19" s="9"/>
      <c r="AO19" s="9"/>
      <c r="AP19" s="19"/>
      <c r="AQ19" s="401">
        <f>ROUND(ROUND(Q18*AI19,0)*$AN$14,0)</f>
        <v>456</v>
      </c>
      <c r="AR19" s="41"/>
    </row>
    <row r="20" spans="1:44" ht="17.25" customHeight="1" x14ac:dyDescent="0.15">
      <c r="A20" s="12">
        <v>54</v>
      </c>
      <c r="B20" s="13">
        <v>8175</v>
      </c>
      <c r="C20" s="61" t="s">
        <v>646</v>
      </c>
      <c r="D20" s="1078"/>
      <c r="E20" s="869"/>
      <c r="F20" s="870"/>
      <c r="G20" s="870"/>
      <c r="H20" s="870"/>
      <c r="I20" s="870"/>
      <c r="J20" s="870"/>
      <c r="K20" s="870"/>
      <c r="L20" s="871"/>
      <c r="M20" s="517" t="s">
        <v>2144</v>
      </c>
      <c r="N20" s="169"/>
      <c r="O20" s="169"/>
      <c r="P20" s="169"/>
      <c r="Q20" s="880">
        <f>地域福祉施設!Q20</f>
        <v>745</v>
      </c>
      <c r="R20" s="880"/>
      <c r="S20" s="9" t="s">
        <v>391</v>
      </c>
      <c r="T20" s="169"/>
      <c r="U20" s="126"/>
      <c r="V20" s="122"/>
      <c r="W20" s="122"/>
      <c r="X20" s="122"/>
      <c r="Y20" s="122"/>
      <c r="Z20" s="122"/>
      <c r="AA20" s="122"/>
      <c r="AB20" s="122"/>
      <c r="AC20" s="122"/>
      <c r="AD20" s="122"/>
      <c r="AE20" s="122"/>
      <c r="AF20" s="122"/>
      <c r="AG20" s="122"/>
      <c r="AH20" s="186"/>
      <c r="AI20" s="31"/>
      <c r="AJ20" s="31"/>
      <c r="AK20" s="186"/>
      <c r="AL20" s="23"/>
      <c r="AM20" s="9"/>
      <c r="AN20" s="9"/>
      <c r="AO20" s="9"/>
      <c r="AP20" s="19"/>
      <c r="AQ20" s="401">
        <f>ROUND(Q20*$AN$14,0)</f>
        <v>522</v>
      </c>
      <c r="AR20" s="41"/>
    </row>
    <row r="21" spans="1:44" ht="17.25" customHeight="1" x14ac:dyDescent="0.15">
      <c r="A21" s="12">
        <v>54</v>
      </c>
      <c r="B21" s="13">
        <v>8177</v>
      </c>
      <c r="C21" s="61" t="s">
        <v>647</v>
      </c>
      <c r="D21" s="1078"/>
      <c r="E21" s="367"/>
      <c r="F21" s="650"/>
      <c r="G21" s="650"/>
      <c r="H21" s="169"/>
      <c r="I21" s="169"/>
      <c r="J21" s="169"/>
      <c r="K21" s="169"/>
      <c r="L21" s="518"/>
      <c r="M21" s="517"/>
      <c r="N21" s="169"/>
      <c r="O21" s="169"/>
      <c r="P21" s="169"/>
      <c r="Q21" s="193"/>
      <c r="R21" s="193"/>
      <c r="S21" s="169"/>
      <c r="T21" s="169"/>
      <c r="U21" s="123" t="s">
        <v>2137</v>
      </c>
      <c r="V21" s="124"/>
      <c r="W21" s="124"/>
      <c r="X21" s="124"/>
      <c r="Y21" s="124"/>
      <c r="Z21" s="124"/>
      <c r="AA21" s="124"/>
      <c r="AB21" s="122"/>
      <c r="AC21" s="122"/>
      <c r="AD21" s="122"/>
      <c r="AE21" s="124"/>
      <c r="AF21" s="124"/>
      <c r="AG21" s="124"/>
      <c r="AH21" s="578" t="s">
        <v>706</v>
      </c>
      <c r="AI21" s="1055">
        <f>$AI$7</f>
        <v>0.97</v>
      </c>
      <c r="AJ21" s="1056"/>
      <c r="AK21" s="186"/>
      <c r="AL21" s="23"/>
      <c r="AM21" s="9"/>
      <c r="AN21" s="9"/>
      <c r="AO21" s="9"/>
      <c r="AP21" s="19"/>
      <c r="AQ21" s="401">
        <f>ROUND(ROUND(Q20*AI21,0)*$AN$14,0)</f>
        <v>506</v>
      </c>
      <c r="AR21" s="41"/>
    </row>
    <row r="22" spans="1:44" ht="17.25" customHeight="1" x14ac:dyDescent="0.15">
      <c r="A22" s="12">
        <v>54</v>
      </c>
      <c r="B22" s="13">
        <v>8185</v>
      </c>
      <c r="C22" s="61" t="s">
        <v>648</v>
      </c>
      <c r="D22" s="1078"/>
      <c r="E22" s="367"/>
      <c r="F22" s="650"/>
      <c r="G22" s="650"/>
      <c r="H22" s="169"/>
      <c r="I22" s="169"/>
      <c r="J22" s="169"/>
      <c r="K22" s="169"/>
      <c r="L22" s="518"/>
      <c r="M22" s="34" t="s">
        <v>2138</v>
      </c>
      <c r="N22" s="17"/>
      <c r="O22" s="17"/>
      <c r="P22" s="17"/>
      <c r="Q22" s="880">
        <f>地域福祉施設!Q22</f>
        <v>817</v>
      </c>
      <c r="R22" s="880"/>
      <c r="S22" s="1" t="s">
        <v>391</v>
      </c>
      <c r="T22" s="67"/>
      <c r="U22" s="126"/>
      <c r="V22" s="122"/>
      <c r="W22" s="122"/>
      <c r="X22" s="122"/>
      <c r="Y22" s="122"/>
      <c r="Z22" s="122"/>
      <c r="AA22" s="122"/>
      <c r="AB22" s="122"/>
      <c r="AC22" s="122"/>
      <c r="AD22" s="122"/>
      <c r="AE22" s="122"/>
      <c r="AF22" s="122"/>
      <c r="AG22" s="122"/>
      <c r="AH22" s="186"/>
      <c r="AI22" s="31"/>
      <c r="AJ22" s="31"/>
      <c r="AK22" s="186"/>
      <c r="AL22" s="23"/>
      <c r="AM22" s="9"/>
      <c r="AN22" s="9"/>
      <c r="AO22" s="9"/>
      <c r="AP22" s="19"/>
      <c r="AQ22" s="401">
        <f>ROUND(Q22*$AN$14,0)</f>
        <v>572</v>
      </c>
      <c r="AR22" s="41"/>
    </row>
    <row r="23" spans="1:44" ht="17.25" customHeight="1" x14ac:dyDescent="0.15">
      <c r="A23" s="12">
        <v>54</v>
      </c>
      <c r="B23" s="13">
        <v>8187</v>
      </c>
      <c r="C23" s="61" t="s">
        <v>649</v>
      </c>
      <c r="D23" s="1078"/>
      <c r="E23" s="367"/>
      <c r="F23" s="650"/>
      <c r="G23" s="650"/>
      <c r="H23" s="169"/>
      <c r="I23" s="169"/>
      <c r="J23" s="169"/>
      <c r="K23" s="169"/>
      <c r="L23" s="518"/>
      <c r="M23" s="35"/>
      <c r="N23" s="20"/>
      <c r="O23" s="20"/>
      <c r="P23" s="20"/>
      <c r="Q23" s="194"/>
      <c r="R23" s="194"/>
      <c r="S23" s="20"/>
      <c r="T23" s="42"/>
      <c r="U23" s="123" t="s">
        <v>2137</v>
      </c>
      <c r="V23" s="124"/>
      <c r="W23" s="124"/>
      <c r="X23" s="124"/>
      <c r="Y23" s="124"/>
      <c r="Z23" s="124"/>
      <c r="AA23" s="124"/>
      <c r="AB23" s="122"/>
      <c r="AC23" s="122"/>
      <c r="AD23" s="122"/>
      <c r="AE23" s="124"/>
      <c r="AF23" s="124"/>
      <c r="AG23" s="124"/>
      <c r="AH23" s="578" t="s">
        <v>706</v>
      </c>
      <c r="AI23" s="1055">
        <f>$AI$7</f>
        <v>0.97</v>
      </c>
      <c r="AJ23" s="1056"/>
      <c r="AK23" s="186"/>
      <c r="AL23" s="23"/>
      <c r="AM23" s="9"/>
      <c r="AN23" s="9"/>
      <c r="AO23" s="9"/>
      <c r="AP23" s="19"/>
      <c r="AQ23" s="401">
        <f>ROUND(ROUND(Q22*AI23,0)*$AN$14,0)</f>
        <v>554</v>
      </c>
      <c r="AR23" s="41"/>
    </row>
    <row r="24" spans="1:44" ht="17.25" customHeight="1" x14ac:dyDescent="0.15">
      <c r="A24" s="12">
        <v>54</v>
      </c>
      <c r="B24" s="13">
        <v>8195</v>
      </c>
      <c r="C24" s="61" t="s">
        <v>650</v>
      </c>
      <c r="D24" s="1078"/>
      <c r="E24" s="367"/>
      <c r="F24" s="650"/>
      <c r="G24" s="650"/>
      <c r="H24" s="169"/>
      <c r="I24" s="169"/>
      <c r="J24" s="169"/>
      <c r="K24" s="169"/>
      <c r="L24" s="518"/>
      <c r="M24" s="517" t="s">
        <v>2139</v>
      </c>
      <c r="N24" s="169"/>
      <c r="O24" s="169"/>
      <c r="P24" s="169"/>
      <c r="Q24" s="880">
        <f>地域福祉施設!Q24</f>
        <v>887</v>
      </c>
      <c r="R24" s="880"/>
      <c r="S24" s="9" t="s">
        <v>391</v>
      </c>
      <c r="T24" s="169"/>
      <c r="U24" s="126"/>
      <c r="V24" s="122"/>
      <c r="W24" s="122"/>
      <c r="X24" s="122"/>
      <c r="Y24" s="122"/>
      <c r="Z24" s="122"/>
      <c r="AA24" s="122"/>
      <c r="AB24" s="122"/>
      <c r="AC24" s="122"/>
      <c r="AD24" s="122"/>
      <c r="AE24" s="122"/>
      <c r="AF24" s="122"/>
      <c r="AG24" s="122"/>
      <c r="AH24" s="186"/>
      <c r="AI24" s="31"/>
      <c r="AJ24" s="31"/>
      <c r="AK24" s="186"/>
      <c r="AL24" s="23"/>
      <c r="AM24" s="9"/>
      <c r="AN24" s="9"/>
      <c r="AO24" s="9"/>
      <c r="AP24" s="19"/>
      <c r="AQ24" s="401">
        <f>ROUND(Q24*$AN$14,0)</f>
        <v>621</v>
      </c>
      <c r="AR24" s="41"/>
    </row>
    <row r="25" spans="1:44" ht="17.25" customHeight="1" x14ac:dyDescent="0.15">
      <c r="A25" s="12">
        <v>54</v>
      </c>
      <c r="B25" s="13">
        <v>8197</v>
      </c>
      <c r="C25" s="61" t="s">
        <v>2236</v>
      </c>
      <c r="D25" s="1078"/>
      <c r="E25" s="369"/>
      <c r="F25" s="370"/>
      <c r="G25" s="370"/>
      <c r="H25" s="20"/>
      <c r="I25" s="20"/>
      <c r="J25" s="20"/>
      <c r="K25" s="20"/>
      <c r="L25" s="42"/>
      <c r="M25" s="35"/>
      <c r="N25" s="20"/>
      <c r="O25" s="20"/>
      <c r="P25" s="20"/>
      <c r="Q25" s="194"/>
      <c r="R25" s="194"/>
      <c r="S25" s="20"/>
      <c r="T25" s="20"/>
      <c r="U25" s="123" t="s">
        <v>2137</v>
      </c>
      <c r="V25" s="124"/>
      <c r="W25" s="124"/>
      <c r="X25" s="124"/>
      <c r="Y25" s="124"/>
      <c r="Z25" s="124"/>
      <c r="AA25" s="124"/>
      <c r="AB25" s="122"/>
      <c r="AC25" s="122"/>
      <c r="AD25" s="122"/>
      <c r="AE25" s="124"/>
      <c r="AF25" s="124"/>
      <c r="AG25" s="124"/>
      <c r="AH25" s="578" t="s">
        <v>706</v>
      </c>
      <c r="AI25" s="1055">
        <f>$AI$7</f>
        <v>0.97</v>
      </c>
      <c r="AJ25" s="1056"/>
      <c r="AK25" s="186"/>
      <c r="AL25" s="23"/>
      <c r="AM25" s="9"/>
      <c r="AN25" s="9"/>
      <c r="AO25" s="9"/>
      <c r="AP25" s="19"/>
      <c r="AQ25" s="401">
        <f>ROUND(ROUND(Q24*AI25,0)*$AN$14,0)</f>
        <v>602</v>
      </c>
      <c r="AR25" s="41"/>
    </row>
    <row r="26" spans="1:44" ht="17.25" customHeight="1" x14ac:dyDescent="0.15">
      <c r="A26" s="12">
        <v>54</v>
      </c>
      <c r="B26" s="13">
        <v>8451</v>
      </c>
      <c r="C26" s="61" t="s">
        <v>1666</v>
      </c>
      <c r="D26" s="1076" t="s">
        <v>1152</v>
      </c>
      <c r="E26" s="1074" t="s">
        <v>2145</v>
      </c>
      <c r="F26" s="1075"/>
      <c r="G26" s="218"/>
      <c r="H26" s="89"/>
      <c r="I26" s="221"/>
      <c r="J26" s="221"/>
      <c r="K26" s="221"/>
      <c r="L26" s="222"/>
      <c r="M26" s="34" t="s">
        <v>421</v>
      </c>
      <c r="N26" s="17"/>
      <c r="O26" s="17"/>
      <c r="P26" s="17"/>
      <c r="Q26" s="880">
        <f>地域福祉施設!Q26</f>
        <v>682</v>
      </c>
      <c r="R26" s="880"/>
      <c r="S26" s="1" t="s">
        <v>391</v>
      </c>
      <c r="T26" s="17"/>
      <c r="U26" s="34"/>
      <c r="V26" s="1"/>
      <c r="W26" s="1"/>
      <c r="X26" s="1"/>
      <c r="Y26" s="1"/>
      <c r="Z26" s="1"/>
      <c r="AA26" s="1"/>
      <c r="AB26" s="1"/>
      <c r="AC26" s="4"/>
      <c r="AD26" s="4"/>
      <c r="AE26" s="16"/>
      <c r="AF26" s="1"/>
      <c r="AG26" s="15"/>
      <c r="AH26" s="102"/>
      <c r="AI26" s="86"/>
      <c r="AJ26" s="186"/>
      <c r="AK26" s="186"/>
      <c r="AL26" s="186"/>
      <c r="AM26" s="186"/>
      <c r="AN26" s="186"/>
      <c r="AO26" s="186"/>
      <c r="AP26" s="186"/>
      <c r="AQ26" s="401">
        <f>ROUND(Q26*$AF$34,0)</f>
        <v>477</v>
      </c>
      <c r="AR26" s="18"/>
    </row>
    <row r="27" spans="1:44" ht="17.25" customHeight="1" x14ac:dyDescent="0.15">
      <c r="A27" s="12">
        <v>54</v>
      </c>
      <c r="B27" s="13">
        <v>8501</v>
      </c>
      <c r="C27" s="14" t="s">
        <v>1667</v>
      </c>
      <c r="D27" s="1077"/>
      <c r="E27" s="869" t="s">
        <v>2146</v>
      </c>
      <c r="F27" s="870"/>
      <c r="G27" s="870"/>
      <c r="H27" s="870"/>
      <c r="I27" s="870"/>
      <c r="J27" s="870"/>
      <c r="K27" s="870"/>
      <c r="L27" s="871"/>
      <c r="M27" s="517"/>
      <c r="N27" s="169"/>
      <c r="O27" s="169"/>
      <c r="P27" s="169"/>
      <c r="Q27" s="590"/>
      <c r="R27" s="590"/>
      <c r="S27" s="9"/>
      <c r="T27" s="169"/>
      <c r="U27" s="517"/>
      <c r="V27" s="9"/>
      <c r="W27" s="9"/>
      <c r="X27" s="9"/>
      <c r="Y27" s="9"/>
      <c r="Z27" s="9"/>
      <c r="AA27" s="9"/>
      <c r="AB27" s="9"/>
      <c r="AC27" s="11"/>
      <c r="AD27" s="11"/>
      <c r="AE27" s="997" t="s">
        <v>349</v>
      </c>
      <c r="AF27" s="998"/>
      <c r="AG27" s="999"/>
      <c r="AH27" s="121" t="s">
        <v>425</v>
      </c>
      <c r="AI27" s="86"/>
      <c r="AJ27" s="186"/>
      <c r="AK27" s="186"/>
      <c r="AL27" s="186"/>
      <c r="AM27" s="186"/>
      <c r="AN27" s="186"/>
      <c r="AO27" s="556" t="s">
        <v>706</v>
      </c>
      <c r="AP27" s="556">
        <f>地域福祉施設!AL27</f>
        <v>0.97</v>
      </c>
      <c r="AQ27" s="401">
        <f>ROUND(ROUND(Q26*$AF$34,0)*AP27,0)</f>
        <v>463</v>
      </c>
      <c r="AR27" s="18"/>
    </row>
    <row r="28" spans="1:44" ht="17.25" customHeight="1" x14ac:dyDescent="0.15">
      <c r="A28" s="12">
        <v>54</v>
      </c>
      <c r="B28" s="13">
        <v>8453</v>
      </c>
      <c r="C28" s="61" t="s">
        <v>1668</v>
      </c>
      <c r="D28" s="1077"/>
      <c r="E28" s="869"/>
      <c r="F28" s="870"/>
      <c r="G28" s="870"/>
      <c r="H28" s="870"/>
      <c r="I28" s="870"/>
      <c r="J28" s="870"/>
      <c r="K28" s="870"/>
      <c r="L28" s="871"/>
      <c r="M28" s="517"/>
      <c r="N28" s="169"/>
      <c r="O28" s="169"/>
      <c r="P28" s="169"/>
      <c r="Q28" s="193"/>
      <c r="R28" s="193"/>
      <c r="S28" s="169"/>
      <c r="T28" s="169"/>
      <c r="U28" s="692" t="s">
        <v>723</v>
      </c>
      <c r="V28" s="1"/>
      <c r="W28" s="1"/>
      <c r="X28" s="17"/>
      <c r="Y28" s="17"/>
      <c r="Z28" s="17"/>
      <c r="AA28" s="17"/>
      <c r="AB28" s="17"/>
      <c r="AC28" s="62"/>
      <c r="AD28" s="62"/>
      <c r="AE28" s="997"/>
      <c r="AF28" s="998"/>
      <c r="AG28" s="999"/>
      <c r="AH28" s="122"/>
      <c r="AI28" s="85"/>
      <c r="AJ28" s="186"/>
      <c r="AK28" s="186"/>
      <c r="AL28" s="186"/>
      <c r="AM28" s="186"/>
      <c r="AN28" s="186"/>
      <c r="AO28" s="831"/>
      <c r="AP28" s="831"/>
      <c r="AQ28" s="401">
        <f>ROUND(ROUND(Q26*AC29,0)*$AF$34,0)</f>
        <v>463</v>
      </c>
      <c r="AR28" s="41"/>
    </row>
    <row r="29" spans="1:44" ht="17.25" customHeight="1" x14ac:dyDescent="0.15">
      <c r="A29" s="12">
        <v>54</v>
      </c>
      <c r="B29" s="13">
        <v>8502</v>
      </c>
      <c r="C29" s="14" t="s">
        <v>1669</v>
      </c>
      <c r="D29" s="1077"/>
      <c r="E29" s="869"/>
      <c r="F29" s="870"/>
      <c r="G29" s="870"/>
      <c r="H29" s="870"/>
      <c r="I29" s="870"/>
      <c r="J29" s="870"/>
      <c r="K29" s="870"/>
      <c r="L29" s="871"/>
      <c r="M29" s="35"/>
      <c r="N29" s="20"/>
      <c r="O29" s="20"/>
      <c r="P29" s="20"/>
      <c r="Q29" s="194"/>
      <c r="R29" s="194"/>
      <c r="S29" s="20"/>
      <c r="T29" s="42"/>
      <c r="U29" s="97" t="s">
        <v>2147</v>
      </c>
      <c r="V29" s="184"/>
      <c r="W29" s="184"/>
      <c r="X29" s="20"/>
      <c r="Y29" s="20"/>
      <c r="Z29" s="20"/>
      <c r="AA29" s="20"/>
      <c r="AB29" s="578" t="s">
        <v>706</v>
      </c>
      <c r="AC29" s="1055">
        <f>$AI$7</f>
        <v>0.97</v>
      </c>
      <c r="AD29" s="1056"/>
      <c r="AE29" s="997"/>
      <c r="AF29" s="998"/>
      <c r="AG29" s="999"/>
      <c r="AH29" s="121" t="s">
        <v>425</v>
      </c>
      <c r="AI29" s="86"/>
      <c r="AJ29" s="186"/>
      <c r="AK29" s="186"/>
      <c r="AL29" s="186"/>
      <c r="AM29" s="186"/>
      <c r="AN29" s="186"/>
      <c r="AO29" s="556" t="s">
        <v>706</v>
      </c>
      <c r="AP29" s="556">
        <f>$AP$27</f>
        <v>0.97</v>
      </c>
      <c r="AQ29" s="401">
        <f>ROUND(ROUND(ROUND(Q26*AC29,0)*$AF$34,0)*AP29,0)</f>
        <v>449</v>
      </c>
      <c r="AR29" s="41"/>
    </row>
    <row r="30" spans="1:44" ht="17.25" customHeight="1" x14ac:dyDescent="0.15">
      <c r="A30" s="12">
        <v>54</v>
      </c>
      <c r="B30" s="13">
        <v>8461</v>
      </c>
      <c r="C30" s="61" t="s">
        <v>1670</v>
      </c>
      <c r="D30" s="1077"/>
      <c r="E30" s="182" t="s">
        <v>724</v>
      </c>
      <c r="F30" s="219"/>
      <c r="G30" s="219"/>
      <c r="H30" s="105"/>
      <c r="I30" s="105"/>
      <c r="J30" s="105"/>
      <c r="K30" s="105"/>
      <c r="L30" s="106"/>
      <c r="M30" s="517" t="s">
        <v>2134</v>
      </c>
      <c r="N30" s="169"/>
      <c r="O30" s="169"/>
      <c r="P30" s="169"/>
      <c r="Q30" s="880">
        <f>地域福祉施設!Q30</f>
        <v>753</v>
      </c>
      <c r="R30" s="880"/>
      <c r="S30" s="9" t="s">
        <v>391</v>
      </c>
      <c r="T30" s="169"/>
      <c r="U30" s="692"/>
      <c r="V30" s="1"/>
      <c r="W30" s="1"/>
      <c r="X30" s="1"/>
      <c r="Y30" s="1"/>
      <c r="Z30" s="1"/>
      <c r="AA30" s="1"/>
      <c r="AB30" s="4"/>
      <c r="AC30" s="4"/>
      <c r="AD30" s="4"/>
      <c r="AE30" s="997"/>
      <c r="AF30" s="998"/>
      <c r="AG30" s="999"/>
      <c r="AH30" s="121"/>
      <c r="AI30" s="86"/>
      <c r="AJ30" s="186"/>
      <c r="AK30" s="186"/>
      <c r="AL30" s="186"/>
      <c r="AM30" s="186"/>
      <c r="AN30" s="186"/>
      <c r="AO30" s="556"/>
      <c r="AP30" s="556"/>
      <c r="AQ30" s="401">
        <f>ROUND(Q30*$AF$34,0)</f>
        <v>527</v>
      </c>
      <c r="AR30" s="41"/>
    </row>
    <row r="31" spans="1:44" ht="17.25" customHeight="1" x14ac:dyDescent="0.15">
      <c r="A31" s="12">
        <v>54</v>
      </c>
      <c r="B31" s="13">
        <v>8503</v>
      </c>
      <c r="C31" s="14" t="s">
        <v>1671</v>
      </c>
      <c r="D31" s="1077"/>
      <c r="E31" s="220"/>
      <c r="F31" s="219"/>
      <c r="G31" s="219"/>
      <c r="H31" s="105"/>
      <c r="I31" s="105"/>
      <c r="J31" s="105"/>
      <c r="K31" s="105"/>
      <c r="L31" s="106"/>
      <c r="M31" s="517"/>
      <c r="N31" s="169"/>
      <c r="O31" s="169"/>
      <c r="P31" s="169"/>
      <c r="Q31" s="590"/>
      <c r="R31" s="590"/>
      <c r="S31" s="9"/>
      <c r="T31" s="169"/>
      <c r="U31" s="98"/>
      <c r="V31" s="9"/>
      <c r="W31" s="9"/>
      <c r="X31" s="9"/>
      <c r="Y31" s="9"/>
      <c r="Z31" s="9"/>
      <c r="AA31" s="9"/>
      <c r="AB31" s="9"/>
      <c r="AC31" s="11"/>
      <c r="AD31" s="11"/>
      <c r="AE31" s="997"/>
      <c r="AF31" s="998"/>
      <c r="AG31" s="999"/>
      <c r="AH31" s="121" t="s">
        <v>425</v>
      </c>
      <c r="AI31" s="86"/>
      <c r="AJ31" s="186"/>
      <c r="AK31" s="186"/>
      <c r="AL31" s="186"/>
      <c r="AM31" s="186"/>
      <c r="AN31" s="186"/>
      <c r="AO31" s="556" t="s">
        <v>706</v>
      </c>
      <c r="AP31" s="556">
        <f>$AP$27</f>
        <v>0.97</v>
      </c>
      <c r="AQ31" s="401">
        <f>ROUND(ROUND(Q30*$AF$34,0)*AP31,0)</f>
        <v>511</v>
      </c>
      <c r="AR31" s="18"/>
    </row>
    <row r="32" spans="1:44" ht="17.25" customHeight="1" x14ac:dyDescent="0.15">
      <c r="A32" s="12">
        <v>54</v>
      </c>
      <c r="B32" s="13">
        <v>8463</v>
      </c>
      <c r="C32" s="61" t="s">
        <v>1672</v>
      </c>
      <c r="D32" s="1077"/>
      <c r="E32" s="220"/>
      <c r="F32" s="219"/>
      <c r="G32" s="219"/>
      <c r="H32" s="9"/>
      <c r="I32" s="9"/>
      <c r="J32" s="9"/>
      <c r="K32" s="9"/>
      <c r="L32" s="19"/>
      <c r="M32" s="517"/>
      <c r="N32" s="169"/>
      <c r="O32" s="169"/>
      <c r="P32" s="169"/>
      <c r="Q32" s="193"/>
      <c r="R32" s="193"/>
      <c r="S32" s="169"/>
      <c r="T32" s="169"/>
      <c r="U32" s="692" t="s">
        <v>723</v>
      </c>
      <c r="V32" s="1"/>
      <c r="W32" s="1"/>
      <c r="X32" s="17"/>
      <c r="Y32" s="17"/>
      <c r="Z32" s="17"/>
      <c r="AA32" s="17"/>
      <c r="AB32" s="17"/>
      <c r="AC32" s="62"/>
      <c r="AD32" s="62"/>
      <c r="AE32" s="997"/>
      <c r="AF32" s="998"/>
      <c r="AG32" s="999"/>
      <c r="AH32" s="122"/>
      <c r="AI32" s="85"/>
      <c r="AJ32" s="186"/>
      <c r="AK32" s="186"/>
      <c r="AL32" s="186"/>
      <c r="AM32" s="186"/>
      <c r="AN32" s="186"/>
      <c r="AO32" s="831"/>
      <c r="AP32" s="831"/>
      <c r="AQ32" s="401">
        <f>ROUND(ROUND(Q30*AC33,0)*$AF$34,0)</f>
        <v>511</v>
      </c>
      <c r="AR32" s="41"/>
    </row>
    <row r="33" spans="1:44" ht="17.25" customHeight="1" x14ac:dyDescent="0.15">
      <c r="A33" s="12">
        <v>54</v>
      </c>
      <c r="B33" s="13">
        <v>8504</v>
      </c>
      <c r="C33" s="14" t="s">
        <v>1673</v>
      </c>
      <c r="D33" s="1077"/>
      <c r="E33" s="220"/>
      <c r="F33" s="219"/>
      <c r="G33" s="219"/>
      <c r="H33" s="9"/>
      <c r="I33" s="9"/>
      <c r="J33" s="9"/>
      <c r="K33" s="9"/>
      <c r="L33" s="19"/>
      <c r="M33" s="35"/>
      <c r="N33" s="20"/>
      <c r="O33" s="20"/>
      <c r="P33" s="20"/>
      <c r="Q33" s="194"/>
      <c r="R33" s="194"/>
      <c r="S33" s="20"/>
      <c r="T33" s="20"/>
      <c r="U33" s="97" t="s">
        <v>2147</v>
      </c>
      <c r="V33" s="184"/>
      <c r="W33" s="184"/>
      <c r="X33" s="20"/>
      <c r="Y33" s="20"/>
      <c r="Z33" s="20"/>
      <c r="AA33" s="20"/>
      <c r="AB33" s="578" t="s">
        <v>706</v>
      </c>
      <c r="AC33" s="1055">
        <f>$AI$7</f>
        <v>0.97</v>
      </c>
      <c r="AD33" s="1056"/>
      <c r="AE33" s="997"/>
      <c r="AF33" s="998"/>
      <c r="AG33" s="999"/>
      <c r="AH33" s="121" t="s">
        <v>425</v>
      </c>
      <c r="AI33" s="86"/>
      <c r="AJ33" s="186"/>
      <c r="AK33" s="186"/>
      <c r="AL33" s="186"/>
      <c r="AM33" s="186"/>
      <c r="AN33" s="186"/>
      <c r="AO33" s="556" t="s">
        <v>706</v>
      </c>
      <c r="AP33" s="556">
        <f>$AP$27</f>
        <v>0.97</v>
      </c>
      <c r="AQ33" s="401">
        <f>ROUND(ROUND(ROUND(Q30*AC33,0)*$AF$34,0)*AP33,0)</f>
        <v>496</v>
      </c>
      <c r="AR33" s="41"/>
    </row>
    <row r="34" spans="1:44" ht="17.25" customHeight="1" x14ac:dyDescent="0.15">
      <c r="A34" s="12">
        <v>54</v>
      </c>
      <c r="B34" s="13">
        <v>8471</v>
      </c>
      <c r="C34" s="61" t="s">
        <v>1674</v>
      </c>
      <c r="D34" s="1077"/>
      <c r="E34" s="220"/>
      <c r="F34" s="219"/>
      <c r="G34" s="219"/>
      <c r="H34" s="9"/>
      <c r="I34" s="9"/>
      <c r="J34" s="9"/>
      <c r="K34" s="9"/>
      <c r="L34" s="19"/>
      <c r="M34" s="517" t="s">
        <v>2237</v>
      </c>
      <c r="N34" s="169"/>
      <c r="O34" s="169"/>
      <c r="P34" s="169"/>
      <c r="Q34" s="880">
        <f>地域福祉施設!Q34</f>
        <v>828</v>
      </c>
      <c r="R34" s="880"/>
      <c r="S34" s="9" t="s">
        <v>391</v>
      </c>
      <c r="T34" s="169"/>
      <c r="U34" s="98"/>
      <c r="V34" s="9"/>
      <c r="W34" s="9"/>
      <c r="X34" s="9"/>
      <c r="Y34" s="9"/>
      <c r="Z34" s="9"/>
      <c r="AA34" s="9"/>
      <c r="AB34" s="11"/>
      <c r="AC34" s="11"/>
      <c r="AD34" s="11"/>
      <c r="AE34" s="96" t="s">
        <v>1995</v>
      </c>
      <c r="AF34" s="1032">
        <f>$AN$14</f>
        <v>0.7</v>
      </c>
      <c r="AG34" s="1063"/>
      <c r="AH34" s="121"/>
      <c r="AI34" s="86"/>
      <c r="AJ34" s="186"/>
      <c r="AK34" s="186"/>
      <c r="AL34" s="186"/>
      <c r="AM34" s="186"/>
      <c r="AN34" s="186"/>
      <c r="AO34" s="556"/>
      <c r="AP34" s="556"/>
      <c r="AQ34" s="401">
        <f>ROUND(Q34*$AF$34,0)</f>
        <v>580</v>
      </c>
      <c r="AR34" s="41"/>
    </row>
    <row r="35" spans="1:44" ht="17.25" customHeight="1" x14ac:dyDescent="0.15">
      <c r="A35" s="12">
        <v>54</v>
      </c>
      <c r="B35" s="13">
        <v>8505</v>
      </c>
      <c r="C35" s="14" t="s">
        <v>1675</v>
      </c>
      <c r="D35" s="1077"/>
      <c r="E35" s="220"/>
      <c r="F35" s="219"/>
      <c r="G35" s="219"/>
      <c r="H35" s="24"/>
      <c r="I35" s="223"/>
      <c r="J35" s="223"/>
      <c r="K35" s="223"/>
      <c r="L35" s="224"/>
      <c r="M35" s="517"/>
      <c r="N35" s="169"/>
      <c r="O35" s="169"/>
      <c r="P35" s="169"/>
      <c r="Q35" s="590"/>
      <c r="R35" s="590"/>
      <c r="S35" s="9"/>
      <c r="T35" s="169"/>
      <c r="U35" s="98"/>
      <c r="V35" s="9"/>
      <c r="W35" s="9"/>
      <c r="X35" s="9"/>
      <c r="Y35" s="9"/>
      <c r="Z35" s="9"/>
      <c r="AA35" s="9"/>
      <c r="AB35" s="9"/>
      <c r="AC35" s="11"/>
      <c r="AD35" s="11"/>
      <c r="AE35" s="23"/>
      <c r="AF35" s="9"/>
      <c r="AG35" s="19"/>
      <c r="AH35" s="121" t="s">
        <v>425</v>
      </c>
      <c r="AI35" s="86"/>
      <c r="AJ35" s="186"/>
      <c r="AK35" s="186"/>
      <c r="AL35" s="186"/>
      <c r="AM35" s="186"/>
      <c r="AN35" s="186"/>
      <c r="AO35" s="556" t="s">
        <v>706</v>
      </c>
      <c r="AP35" s="556">
        <f>$AP$27</f>
        <v>0.97</v>
      </c>
      <c r="AQ35" s="401">
        <f>ROUND(ROUND(Q34*$AF$34,0)*AP35,0)</f>
        <v>563</v>
      </c>
      <c r="AR35" s="18"/>
    </row>
    <row r="36" spans="1:44" ht="17.25" customHeight="1" x14ac:dyDescent="0.15">
      <c r="A36" s="12">
        <v>54</v>
      </c>
      <c r="B36" s="13">
        <v>8473</v>
      </c>
      <c r="C36" s="61" t="s">
        <v>1676</v>
      </c>
      <c r="D36" s="1077"/>
      <c r="E36" s="220"/>
      <c r="F36" s="219"/>
      <c r="G36" s="219"/>
      <c r="H36" s="169"/>
      <c r="I36" s="169"/>
      <c r="J36" s="169"/>
      <c r="K36" s="169"/>
      <c r="L36" s="518"/>
      <c r="M36" s="517"/>
      <c r="N36" s="169"/>
      <c r="O36" s="169"/>
      <c r="P36" s="169"/>
      <c r="Q36" s="193"/>
      <c r="R36" s="193"/>
      <c r="S36" s="169"/>
      <c r="T36" s="169"/>
      <c r="U36" s="692" t="s">
        <v>723</v>
      </c>
      <c r="V36" s="1"/>
      <c r="W36" s="1"/>
      <c r="X36" s="17"/>
      <c r="Y36" s="17"/>
      <c r="Z36" s="17"/>
      <c r="AA36" s="17"/>
      <c r="AB36" s="17"/>
      <c r="AC36" s="62"/>
      <c r="AD36" s="62"/>
      <c r="AE36" s="517"/>
      <c r="AF36" s="169"/>
      <c r="AG36" s="518"/>
      <c r="AH36" s="122"/>
      <c r="AI36" s="85"/>
      <c r="AJ36" s="186"/>
      <c r="AK36" s="186"/>
      <c r="AL36" s="186"/>
      <c r="AM36" s="186"/>
      <c r="AN36" s="186"/>
      <c r="AO36" s="831"/>
      <c r="AP36" s="831"/>
      <c r="AQ36" s="401">
        <f>ROUND(ROUND(Q34*AC37,0)*$AF$34,0)</f>
        <v>562</v>
      </c>
      <c r="AR36" s="41"/>
    </row>
    <row r="37" spans="1:44" ht="17.25" customHeight="1" x14ac:dyDescent="0.15">
      <c r="A37" s="12">
        <v>54</v>
      </c>
      <c r="B37" s="13">
        <v>8506</v>
      </c>
      <c r="C37" s="14" t="s">
        <v>1677</v>
      </c>
      <c r="D37" s="1077"/>
      <c r="E37" s="220"/>
      <c r="F37" s="219"/>
      <c r="G37" s="219"/>
      <c r="H37" s="583"/>
      <c r="I37" s="583"/>
      <c r="J37" s="583"/>
      <c r="K37" s="583"/>
      <c r="L37" s="584"/>
      <c r="M37" s="35"/>
      <c r="N37" s="20"/>
      <c r="O37" s="20"/>
      <c r="P37" s="20"/>
      <c r="Q37" s="194"/>
      <c r="R37" s="194"/>
      <c r="S37" s="20"/>
      <c r="T37" s="20"/>
      <c r="U37" s="97" t="s">
        <v>2238</v>
      </c>
      <c r="V37" s="184"/>
      <c r="W37" s="184"/>
      <c r="X37" s="20"/>
      <c r="Y37" s="20"/>
      <c r="Z37" s="20"/>
      <c r="AA37" s="20"/>
      <c r="AB37" s="578" t="s">
        <v>706</v>
      </c>
      <c r="AC37" s="1055">
        <f>$AI$7</f>
        <v>0.97</v>
      </c>
      <c r="AD37" s="1056"/>
      <c r="AE37" s="182"/>
      <c r="AF37" s="24"/>
      <c r="AG37" s="278"/>
      <c r="AH37" s="121" t="s">
        <v>425</v>
      </c>
      <c r="AI37" s="86"/>
      <c r="AJ37" s="186"/>
      <c r="AK37" s="186"/>
      <c r="AL37" s="186"/>
      <c r="AM37" s="186"/>
      <c r="AN37" s="186"/>
      <c r="AO37" s="556" t="s">
        <v>706</v>
      </c>
      <c r="AP37" s="556">
        <f>$AP$27</f>
        <v>0.97</v>
      </c>
      <c r="AQ37" s="401">
        <f>ROUND(ROUND(ROUND(Q34*AC37,0)*$AF$34,0)*AP37,0)</f>
        <v>545</v>
      </c>
      <c r="AR37" s="41"/>
    </row>
    <row r="38" spans="1:44" ht="17.25" customHeight="1" x14ac:dyDescent="0.15">
      <c r="A38" s="12">
        <v>54</v>
      </c>
      <c r="B38" s="13">
        <v>8481</v>
      </c>
      <c r="C38" s="61" t="s">
        <v>1678</v>
      </c>
      <c r="D38" s="1077"/>
      <c r="E38" s="220"/>
      <c r="F38" s="219"/>
      <c r="G38" s="219"/>
      <c r="H38" s="169"/>
      <c r="I38" s="169"/>
      <c r="J38" s="169"/>
      <c r="K38" s="169"/>
      <c r="L38" s="518"/>
      <c r="M38" s="517" t="s">
        <v>2138</v>
      </c>
      <c r="N38" s="169"/>
      <c r="O38" s="169"/>
      <c r="P38" s="169"/>
      <c r="Q38" s="880">
        <f>地域福祉施設!Q38</f>
        <v>901</v>
      </c>
      <c r="R38" s="880"/>
      <c r="S38" s="9" t="s">
        <v>391</v>
      </c>
      <c r="T38" s="169"/>
      <c r="U38" s="98"/>
      <c r="V38" s="9"/>
      <c r="W38" s="9"/>
      <c r="X38" s="9"/>
      <c r="Y38" s="9"/>
      <c r="Z38" s="9"/>
      <c r="AA38" s="9"/>
      <c r="AB38" s="11"/>
      <c r="AC38" s="11"/>
      <c r="AD38" s="11"/>
      <c r="AE38" s="23"/>
      <c r="AF38" s="9"/>
      <c r="AG38" s="19"/>
      <c r="AH38" s="121"/>
      <c r="AI38" s="86"/>
      <c r="AJ38" s="186"/>
      <c r="AK38" s="186"/>
      <c r="AL38" s="186"/>
      <c r="AM38" s="186"/>
      <c r="AN38" s="186"/>
      <c r="AO38" s="556"/>
      <c r="AP38" s="556"/>
      <c r="AQ38" s="401">
        <f>ROUND(Q38*$AF$34,0)</f>
        <v>631</v>
      </c>
      <c r="AR38" s="41"/>
    </row>
    <row r="39" spans="1:44" ht="17.25" customHeight="1" x14ac:dyDescent="0.15">
      <c r="A39" s="12">
        <v>54</v>
      </c>
      <c r="B39" s="13">
        <v>8507</v>
      </c>
      <c r="C39" s="14" t="s">
        <v>1679</v>
      </c>
      <c r="D39" s="1077"/>
      <c r="E39" s="220"/>
      <c r="F39" s="219"/>
      <c r="G39" s="219"/>
      <c r="H39" s="24"/>
      <c r="I39" s="223"/>
      <c r="J39" s="223"/>
      <c r="K39" s="223"/>
      <c r="L39" s="224"/>
      <c r="M39" s="517"/>
      <c r="N39" s="169"/>
      <c r="O39" s="169"/>
      <c r="P39" s="169"/>
      <c r="Q39" s="590"/>
      <c r="R39" s="590"/>
      <c r="S39" s="9"/>
      <c r="T39" s="169"/>
      <c r="U39" s="98"/>
      <c r="V39" s="9"/>
      <c r="W39" s="9"/>
      <c r="X39" s="9"/>
      <c r="Y39" s="9"/>
      <c r="Z39" s="9"/>
      <c r="AA39" s="9"/>
      <c r="AB39" s="9"/>
      <c r="AC39" s="11"/>
      <c r="AD39" s="11"/>
      <c r="AE39" s="23"/>
      <c r="AF39" s="9"/>
      <c r="AG39" s="19"/>
      <c r="AH39" s="121" t="s">
        <v>425</v>
      </c>
      <c r="AI39" s="86"/>
      <c r="AJ39" s="186"/>
      <c r="AK39" s="186"/>
      <c r="AL39" s="186"/>
      <c r="AM39" s="186"/>
      <c r="AN39" s="186"/>
      <c r="AO39" s="556" t="s">
        <v>706</v>
      </c>
      <c r="AP39" s="556">
        <f>$AP$27</f>
        <v>0.97</v>
      </c>
      <c r="AQ39" s="401">
        <f>ROUND(ROUND(Q38*$AF$34,0)*AP39,0)</f>
        <v>612</v>
      </c>
      <c r="AR39" s="18"/>
    </row>
    <row r="40" spans="1:44" ht="17.25" customHeight="1" x14ac:dyDescent="0.15">
      <c r="A40" s="12">
        <v>54</v>
      </c>
      <c r="B40" s="13">
        <v>8483</v>
      </c>
      <c r="C40" s="61" t="s">
        <v>1680</v>
      </c>
      <c r="D40" s="1077"/>
      <c r="E40" s="220"/>
      <c r="F40" s="219"/>
      <c r="G40" s="219"/>
      <c r="H40" s="169"/>
      <c r="I40" s="169"/>
      <c r="J40" s="169"/>
      <c r="K40" s="169"/>
      <c r="L40" s="518"/>
      <c r="M40" s="517"/>
      <c r="N40" s="169"/>
      <c r="O40" s="169"/>
      <c r="P40" s="169"/>
      <c r="Q40" s="193"/>
      <c r="R40" s="193"/>
      <c r="S40" s="169"/>
      <c r="T40" s="169"/>
      <c r="U40" s="692" t="s">
        <v>723</v>
      </c>
      <c r="V40" s="1"/>
      <c r="W40" s="1"/>
      <c r="X40" s="17"/>
      <c r="Y40" s="17"/>
      <c r="Z40" s="17"/>
      <c r="AA40" s="17"/>
      <c r="AB40" s="17"/>
      <c r="AC40" s="62"/>
      <c r="AD40" s="62"/>
      <c r="AE40" s="517"/>
      <c r="AF40" s="169"/>
      <c r="AG40" s="518"/>
      <c r="AH40" s="122"/>
      <c r="AI40" s="85"/>
      <c r="AJ40" s="186"/>
      <c r="AK40" s="186"/>
      <c r="AL40" s="186"/>
      <c r="AM40" s="186"/>
      <c r="AN40" s="186"/>
      <c r="AO40" s="831"/>
      <c r="AP40" s="831"/>
      <c r="AQ40" s="401">
        <f>ROUND(ROUND(Q38*AC41,0)*$AF$34,0)</f>
        <v>612</v>
      </c>
      <c r="AR40" s="41"/>
    </row>
    <row r="41" spans="1:44" ht="17.25" customHeight="1" x14ac:dyDescent="0.15">
      <c r="A41" s="12">
        <v>54</v>
      </c>
      <c r="B41" s="13">
        <v>8508</v>
      </c>
      <c r="C41" s="14" t="s">
        <v>1681</v>
      </c>
      <c r="D41" s="1077"/>
      <c r="E41" s="220"/>
      <c r="F41" s="219"/>
      <c r="G41" s="219"/>
      <c r="H41" s="583"/>
      <c r="I41" s="583"/>
      <c r="J41" s="583"/>
      <c r="K41" s="583"/>
      <c r="L41" s="584"/>
      <c r="M41" s="35"/>
      <c r="N41" s="20"/>
      <c r="O41" s="20"/>
      <c r="P41" s="20"/>
      <c r="Q41" s="194"/>
      <c r="R41" s="194"/>
      <c r="S41" s="20"/>
      <c r="T41" s="20"/>
      <c r="U41" s="97" t="s">
        <v>2238</v>
      </c>
      <c r="V41" s="184"/>
      <c r="W41" s="184"/>
      <c r="X41" s="20"/>
      <c r="Y41" s="20"/>
      <c r="Z41" s="20"/>
      <c r="AA41" s="20"/>
      <c r="AB41" s="578" t="s">
        <v>706</v>
      </c>
      <c r="AC41" s="1055">
        <f>$AI$7</f>
        <v>0.97</v>
      </c>
      <c r="AD41" s="1056"/>
      <c r="AE41" s="182"/>
      <c r="AF41" s="24"/>
      <c r="AG41" s="278"/>
      <c r="AH41" s="121" t="s">
        <v>425</v>
      </c>
      <c r="AI41" s="86"/>
      <c r="AJ41" s="186"/>
      <c r="AK41" s="186"/>
      <c r="AL41" s="186"/>
      <c r="AM41" s="186"/>
      <c r="AN41" s="186"/>
      <c r="AO41" s="556" t="s">
        <v>706</v>
      </c>
      <c r="AP41" s="556">
        <f>$AP$27</f>
        <v>0.97</v>
      </c>
      <c r="AQ41" s="401">
        <f>ROUND(ROUND(ROUND(Q38*AC41,0)*$AF$34,0)*AP41,0)</f>
        <v>594</v>
      </c>
      <c r="AR41" s="41"/>
    </row>
    <row r="42" spans="1:44" ht="17.25" customHeight="1" x14ac:dyDescent="0.15">
      <c r="A42" s="12">
        <v>54</v>
      </c>
      <c r="B42" s="13">
        <v>8491</v>
      </c>
      <c r="C42" s="61" t="s">
        <v>1682</v>
      </c>
      <c r="D42" s="1077"/>
      <c r="E42" s="220"/>
      <c r="F42" s="219"/>
      <c r="G42" s="219"/>
      <c r="H42" s="169"/>
      <c r="I42" s="169"/>
      <c r="J42" s="169"/>
      <c r="K42" s="169"/>
      <c r="L42" s="518"/>
      <c r="M42" s="517" t="s">
        <v>2139</v>
      </c>
      <c r="N42" s="169"/>
      <c r="O42" s="169"/>
      <c r="P42" s="169"/>
      <c r="Q42" s="880">
        <f>地域福祉施設!Q42</f>
        <v>971</v>
      </c>
      <c r="R42" s="880"/>
      <c r="S42" s="9" t="s">
        <v>391</v>
      </c>
      <c r="T42" s="169"/>
      <c r="U42" s="98"/>
      <c r="V42" s="9"/>
      <c r="W42" s="9"/>
      <c r="X42" s="9"/>
      <c r="Y42" s="9"/>
      <c r="Z42" s="9"/>
      <c r="AA42" s="9"/>
      <c r="AB42" s="11"/>
      <c r="AC42" s="11"/>
      <c r="AD42" s="11"/>
      <c r="AE42" s="23"/>
      <c r="AF42" s="9"/>
      <c r="AG42" s="19"/>
      <c r="AH42" s="121"/>
      <c r="AI42" s="86"/>
      <c r="AJ42" s="186"/>
      <c r="AK42" s="186"/>
      <c r="AL42" s="186"/>
      <c r="AM42" s="186"/>
      <c r="AN42" s="186"/>
      <c r="AO42" s="556"/>
      <c r="AP42" s="556"/>
      <c r="AQ42" s="401">
        <f>ROUND(Q42*$AF$34,0)</f>
        <v>680</v>
      </c>
      <c r="AR42" s="41"/>
    </row>
    <row r="43" spans="1:44" ht="17.25" customHeight="1" x14ac:dyDescent="0.15">
      <c r="A43" s="12">
        <v>54</v>
      </c>
      <c r="B43" s="13">
        <v>8509</v>
      </c>
      <c r="C43" s="14" t="s">
        <v>1683</v>
      </c>
      <c r="D43" s="1077"/>
      <c r="E43" s="220"/>
      <c r="F43" s="219"/>
      <c r="G43" s="219"/>
      <c r="H43" s="24"/>
      <c r="I43" s="223"/>
      <c r="J43" s="223"/>
      <c r="K43" s="223"/>
      <c r="L43" s="224"/>
      <c r="M43" s="517"/>
      <c r="N43" s="169"/>
      <c r="O43" s="169"/>
      <c r="P43" s="169"/>
      <c r="Q43" s="590"/>
      <c r="R43" s="590"/>
      <c r="S43" s="9"/>
      <c r="T43" s="169"/>
      <c r="U43" s="98"/>
      <c r="V43" s="9"/>
      <c r="W43" s="9"/>
      <c r="X43" s="9"/>
      <c r="Y43" s="9"/>
      <c r="Z43" s="9"/>
      <c r="AA43" s="9"/>
      <c r="AB43" s="9"/>
      <c r="AC43" s="11"/>
      <c r="AD43" s="11"/>
      <c r="AE43" s="23"/>
      <c r="AF43" s="9"/>
      <c r="AG43" s="19"/>
      <c r="AH43" s="121" t="s">
        <v>425</v>
      </c>
      <c r="AI43" s="86"/>
      <c r="AJ43" s="186"/>
      <c r="AK43" s="186"/>
      <c r="AL43" s="186"/>
      <c r="AM43" s="186"/>
      <c r="AN43" s="186"/>
      <c r="AO43" s="556" t="s">
        <v>706</v>
      </c>
      <c r="AP43" s="556">
        <f>$AP$27</f>
        <v>0.97</v>
      </c>
      <c r="AQ43" s="401">
        <f>ROUND(ROUND(Q42*$AF$34,0)*AP43,0)</f>
        <v>660</v>
      </c>
      <c r="AR43" s="18"/>
    </row>
    <row r="44" spans="1:44" ht="17.25" customHeight="1" x14ac:dyDescent="0.15">
      <c r="A44" s="12">
        <v>54</v>
      </c>
      <c r="B44" s="13">
        <v>8493</v>
      </c>
      <c r="C44" s="61" t="s">
        <v>1684</v>
      </c>
      <c r="D44" s="1077"/>
      <c r="E44" s="220"/>
      <c r="F44" s="219"/>
      <c r="G44" s="219"/>
      <c r="H44" s="169"/>
      <c r="I44" s="169"/>
      <c r="J44" s="169"/>
      <c r="K44" s="169"/>
      <c r="L44" s="518"/>
      <c r="M44" s="517"/>
      <c r="N44" s="169"/>
      <c r="O44" s="169"/>
      <c r="P44" s="169"/>
      <c r="Q44" s="193"/>
      <c r="R44" s="193"/>
      <c r="S44" s="169"/>
      <c r="T44" s="169"/>
      <c r="U44" s="692" t="s">
        <v>723</v>
      </c>
      <c r="V44" s="1"/>
      <c r="W44" s="1"/>
      <c r="X44" s="17"/>
      <c r="Y44" s="17"/>
      <c r="Z44" s="17"/>
      <c r="AA44" s="17"/>
      <c r="AB44" s="17"/>
      <c r="AC44" s="62"/>
      <c r="AD44" s="62"/>
      <c r="AE44" s="517"/>
      <c r="AF44" s="169"/>
      <c r="AG44" s="518"/>
      <c r="AH44" s="122"/>
      <c r="AI44" s="85"/>
      <c r="AJ44" s="186"/>
      <c r="AK44" s="186"/>
      <c r="AL44" s="186"/>
      <c r="AM44" s="186"/>
      <c r="AN44" s="186"/>
      <c r="AO44" s="831"/>
      <c r="AP44" s="831"/>
      <c r="AQ44" s="401">
        <f>ROUND(ROUND(Q42*AC45,0)*$AF$34,0)</f>
        <v>659</v>
      </c>
      <c r="AR44" s="41"/>
    </row>
    <row r="45" spans="1:44" ht="17.25" customHeight="1" x14ac:dyDescent="0.15">
      <c r="A45" s="12">
        <v>54</v>
      </c>
      <c r="B45" s="13">
        <v>8510</v>
      </c>
      <c r="C45" s="14" t="s">
        <v>1685</v>
      </c>
      <c r="D45" s="1077"/>
      <c r="E45" s="220"/>
      <c r="F45" s="219"/>
      <c r="G45" s="219"/>
      <c r="H45" s="586"/>
      <c r="I45" s="586"/>
      <c r="J45" s="586"/>
      <c r="K45" s="586"/>
      <c r="L45" s="587"/>
      <c r="M45" s="35"/>
      <c r="N45" s="20"/>
      <c r="O45" s="20"/>
      <c r="P45" s="20"/>
      <c r="Q45" s="194"/>
      <c r="R45" s="194"/>
      <c r="S45" s="20"/>
      <c r="T45" s="20"/>
      <c r="U45" s="97" t="s">
        <v>2147</v>
      </c>
      <c r="V45" s="184"/>
      <c r="W45" s="184"/>
      <c r="X45" s="20"/>
      <c r="Y45" s="20"/>
      <c r="Z45" s="20"/>
      <c r="AA45" s="20"/>
      <c r="AB45" s="578" t="s">
        <v>706</v>
      </c>
      <c r="AC45" s="1055">
        <f>$AI$7</f>
        <v>0.97</v>
      </c>
      <c r="AD45" s="1056"/>
      <c r="AE45" s="182"/>
      <c r="AF45" s="24"/>
      <c r="AG45" s="278"/>
      <c r="AH45" s="121" t="s">
        <v>425</v>
      </c>
      <c r="AI45" s="86"/>
      <c r="AJ45" s="186"/>
      <c r="AK45" s="186"/>
      <c r="AL45" s="186"/>
      <c r="AM45" s="186"/>
      <c r="AN45" s="186"/>
      <c r="AO45" s="556" t="s">
        <v>706</v>
      </c>
      <c r="AP45" s="556">
        <f>$AP$27</f>
        <v>0.97</v>
      </c>
      <c r="AQ45" s="401">
        <f>ROUND(ROUND(ROUND(Q42*AC45,0)*$AF$34,0)*AP45,0)</f>
        <v>639</v>
      </c>
      <c r="AR45" s="41"/>
    </row>
    <row r="46" spans="1:44" ht="17.25" customHeight="1" x14ac:dyDescent="0.15">
      <c r="A46" s="12">
        <v>54</v>
      </c>
      <c r="B46" s="13">
        <v>8455</v>
      </c>
      <c r="C46" s="61" t="s">
        <v>1772</v>
      </c>
      <c r="D46" s="1077"/>
      <c r="E46" s="1074" t="s">
        <v>2140</v>
      </c>
      <c r="F46" s="1075"/>
      <c r="G46" s="218"/>
      <c r="H46" s="89"/>
      <c r="I46" s="221"/>
      <c r="J46" s="221"/>
      <c r="K46" s="221"/>
      <c r="L46" s="222"/>
      <c r="M46" s="34" t="s">
        <v>421</v>
      </c>
      <c r="N46" s="17"/>
      <c r="O46" s="17"/>
      <c r="P46" s="17"/>
      <c r="Q46" s="880">
        <f>地域福祉施設!Q46</f>
        <v>682</v>
      </c>
      <c r="R46" s="880"/>
      <c r="S46" s="1" t="s">
        <v>391</v>
      </c>
      <c r="T46" s="17"/>
      <c r="U46" s="692"/>
      <c r="V46" s="1"/>
      <c r="W46" s="1"/>
      <c r="X46" s="1"/>
      <c r="Y46" s="1"/>
      <c r="Z46" s="1"/>
      <c r="AA46" s="1"/>
      <c r="AB46" s="1"/>
      <c r="AC46" s="4"/>
      <c r="AD46" s="4"/>
      <c r="AE46" s="23"/>
      <c r="AF46" s="9"/>
      <c r="AG46" s="19"/>
      <c r="AH46" s="121"/>
      <c r="AI46" s="86"/>
      <c r="AJ46" s="186"/>
      <c r="AK46" s="186"/>
      <c r="AL46" s="186"/>
      <c r="AM46" s="186"/>
      <c r="AN46" s="186"/>
      <c r="AO46" s="556"/>
      <c r="AP46" s="556"/>
      <c r="AQ46" s="401">
        <f>ROUND(Q46*$AF$34,0)</f>
        <v>477</v>
      </c>
      <c r="AR46" s="41"/>
    </row>
    <row r="47" spans="1:44" ht="17.25" customHeight="1" x14ac:dyDescent="0.15">
      <c r="A47" s="12">
        <v>54</v>
      </c>
      <c r="B47" s="13">
        <v>8511</v>
      </c>
      <c r="C47" s="14" t="s">
        <v>1773</v>
      </c>
      <c r="D47" s="1077"/>
      <c r="E47" s="869" t="s">
        <v>1640</v>
      </c>
      <c r="F47" s="870"/>
      <c r="G47" s="870"/>
      <c r="H47" s="870"/>
      <c r="I47" s="870"/>
      <c r="J47" s="870"/>
      <c r="K47" s="870"/>
      <c r="L47" s="871"/>
      <c r="M47" s="517"/>
      <c r="N47" s="169"/>
      <c r="O47" s="169"/>
      <c r="P47" s="169"/>
      <c r="Q47" s="590"/>
      <c r="R47" s="590"/>
      <c r="S47" s="9"/>
      <c r="T47" s="169"/>
      <c r="U47" s="98"/>
      <c r="V47" s="9"/>
      <c r="W47" s="9"/>
      <c r="X47" s="9"/>
      <c r="Y47" s="9"/>
      <c r="Z47" s="9"/>
      <c r="AA47" s="9"/>
      <c r="AB47" s="9"/>
      <c r="AC47" s="11"/>
      <c r="AD47" s="11"/>
      <c r="AE47" s="23"/>
      <c r="AF47" s="9"/>
      <c r="AG47" s="19"/>
      <c r="AH47" s="121" t="s">
        <v>425</v>
      </c>
      <c r="AI47" s="86"/>
      <c r="AJ47" s="186"/>
      <c r="AK47" s="186"/>
      <c r="AL47" s="186"/>
      <c r="AM47" s="186"/>
      <c r="AN47" s="186"/>
      <c r="AO47" s="556" t="s">
        <v>706</v>
      </c>
      <c r="AP47" s="556">
        <f>$AP$27</f>
        <v>0.97</v>
      </c>
      <c r="AQ47" s="401">
        <f>ROUND(ROUND(Q46*$AF$34,0)*AP47,0)</f>
        <v>463</v>
      </c>
      <c r="AR47" s="18"/>
    </row>
    <row r="48" spans="1:44" ht="17.25" customHeight="1" x14ac:dyDescent="0.15">
      <c r="A48" s="12">
        <v>54</v>
      </c>
      <c r="B48" s="13">
        <v>8457</v>
      </c>
      <c r="C48" s="61" t="s">
        <v>1774</v>
      </c>
      <c r="D48" s="1077"/>
      <c r="E48" s="869"/>
      <c r="F48" s="870"/>
      <c r="G48" s="870"/>
      <c r="H48" s="870"/>
      <c r="I48" s="870"/>
      <c r="J48" s="870"/>
      <c r="K48" s="870"/>
      <c r="L48" s="871"/>
      <c r="M48" s="517"/>
      <c r="N48" s="169"/>
      <c r="O48" s="169"/>
      <c r="P48" s="169"/>
      <c r="Q48" s="193"/>
      <c r="R48" s="193"/>
      <c r="S48" s="169"/>
      <c r="T48" s="169"/>
      <c r="U48" s="692" t="s">
        <v>723</v>
      </c>
      <c r="V48" s="1"/>
      <c r="W48" s="1"/>
      <c r="X48" s="17"/>
      <c r="Y48" s="17"/>
      <c r="Z48" s="17"/>
      <c r="AA48" s="17"/>
      <c r="AB48" s="17"/>
      <c r="AC48" s="62"/>
      <c r="AD48" s="62"/>
      <c r="AE48" s="517"/>
      <c r="AF48" s="169"/>
      <c r="AG48" s="518"/>
      <c r="AH48" s="122"/>
      <c r="AI48" s="85"/>
      <c r="AJ48" s="186"/>
      <c r="AK48" s="186"/>
      <c r="AL48" s="186"/>
      <c r="AM48" s="186"/>
      <c r="AN48" s="186"/>
      <c r="AO48" s="831"/>
      <c r="AP48" s="831"/>
      <c r="AQ48" s="401">
        <f>ROUND(ROUND(Q46*AC49,0)*$AF$34,0)</f>
        <v>463</v>
      </c>
      <c r="AR48" s="41"/>
    </row>
    <row r="49" spans="1:44" ht="17.25" customHeight="1" x14ac:dyDescent="0.15">
      <c r="A49" s="12">
        <v>54</v>
      </c>
      <c r="B49" s="13">
        <v>8512</v>
      </c>
      <c r="C49" s="14" t="s">
        <v>1775</v>
      </c>
      <c r="D49" s="609"/>
      <c r="E49" s="869"/>
      <c r="F49" s="870"/>
      <c r="G49" s="870"/>
      <c r="H49" s="870"/>
      <c r="I49" s="870"/>
      <c r="J49" s="870"/>
      <c r="K49" s="870"/>
      <c r="L49" s="871"/>
      <c r="M49" s="35"/>
      <c r="N49" s="20"/>
      <c r="O49" s="20"/>
      <c r="P49" s="20"/>
      <c r="Q49" s="194"/>
      <c r="R49" s="194"/>
      <c r="S49" s="20"/>
      <c r="T49" s="20"/>
      <c r="U49" s="97" t="s">
        <v>2147</v>
      </c>
      <c r="V49" s="184"/>
      <c r="W49" s="184"/>
      <c r="X49" s="20"/>
      <c r="Y49" s="20"/>
      <c r="Z49" s="20"/>
      <c r="AA49" s="20"/>
      <c r="AB49" s="578" t="s">
        <v>706</v>
      </c>
      <c r="AC49" s="1055">
        <f>$AI$7</f>
        <v>0.97</v>
      </c>
      <c r="AD49" s="1056"/>
      <c r="AE49" s="182"/>
      <c r="AF49" s="24"/>
      <c r="AG49" s="278"/>
      <c r="AH49" s="121" t="s">
        <v>425</v>
      </c>
      <c r="AI49" s="86"/>
      <c r="AJ49" s="186"/>
      <c r="AK49" s="186"/>
      <c r="AL49" s="186"/>
      <c r="AM49" s="186"/>
      <c r="AN49" s="186"/>
      <c r="AO49" s="556" t="s">
        <v>706</v>
      </c>
      <c r="AP49" s="556">
        <f>$AP$27</f>
        <v>0.97</v>
      </c>
      <c r="AQ49" s="401">
        <f>ROUND(ROUND(ROUND(Q46*AC49,0)*$AF$34,0)*AP49,0)</f>
        <v>449</v>
      </c>
      <c r="AR49" s="41"/>
    </row>
    <row r="50" spans="1:44" ht="17.25" customHeight="1" x14ac:dyDescent="0.15">
      <c r="A50" s="12">
        <v>54</v>
      </c>
      <c r="B50" s="13">
        <v>8465</v>
      </c>
      <c r="C50" s="61" t="s">
        <v>1776</v>
      </c>
      <c r="D50" s="88"/>
      <c r="E50" s="182" t="s">
        <v>1438</v>
      </c>
      <c r="F50" s="219"/>
      <c r="G50" s="219"/>
      <c r="H50" s="105"/>
      <c r="I50" s="105"/>
      <c r="J50" s="105"/>
      <c r="K50" s="105"/>
      <c r="L50" s="106"/>
      <c r="M50" s="517" t="s">
        <v>265</v>
      </c>
      <c r="N50" s="169"/>
      <c r="O50" s="169"/>
      <c r="P50" s="169"/>
      <c r="Q50" s="880">
        <f>地域福祉施設!Q50</f>
        <v>753</v>
      </c>
      <c r="R50" s="880"/>
      <c r="S50" s="9" t="s">
        <v>391</v>
      </c>
      <c r="T50" s="169"/>
      <c r="U50" s="98"/>
      <c r="V50" s="9"/>
      <c r="W50" s="9"/>
      <c r="X50" s="9"/>
      <c r="Y50" s="9"/>
      <c r="Z50" s="9"/>
      <c r="AA50" s="9"/>
      <c r="AB50" s="11"/>
      <c r="AC50" s="11"/>
      <c r="AD50" s="11"/>
      <c r="AE50" s="23"/>
      <c r="AF50" s="9"/>
      <c r="AG50" s="19"/>
      <c r="AH50" s="121"/>
      <c r="AI50" s="86"/>
      <c r="AJ50" s="186"/>
      <c r="AK50" s="186"/>
      <c r="AL50" s="186"/>
      <c r="AM50" s="186"/>
      <c r="AN50" s="186"/>
      <c r="AO50" s="556"/>
      <c r="AP50" s="556"/>
      <c r="AQ50" s="401">
        <f>ROUND(Q50*$AF$34,0)</f>
        <v>527</v>
      </c>
      <c r="AR50" s="41"/>
    </row>
    <row r="51" spans="1:44" ht="17.25" customHeight="1" x14ac:dyDescent="0.15">
      <c r="A51" s="12">
        <v>54</v>
      </c>
      <c r="B51" s="13">
        <v>8513</v>
      </c>
      <c r="C51" s="14" t="s">
        <v>1777</v>
      </c>
      <c r="D51" s="609"/>
      <c r="E51" s="220"/>
      <c r="F51" s="219"/>
      <c r="G51" s="219"/>
      <c r="H51" s="105"/>
      <c r="I51" s="105"/>
      <c r="J51" s="105"/>
      <c r="K51" s="105"/>
      <c r="L51" s="106"/>
      <c r="M51" s="517"/>
      <c r="N51" s="169"/>
      <c r="O51" s="169"/>
      <c r="P51" s="169"/>
      <c r="Q51" s="590"/>
      <c r="R51" s="590"/>
      <c r="S51" s="9"/>
      <c r="T51" s="169"/>
      <c r="U51" s="98"/>
      <c r="V51" s="9"/>
      <c r="W51" s="9"/>
      <c r="X51" s="9"/>
      <c r="Y51" s="9"/>
      <c r="Z51" s="9"/>
      <c r="AA51" s="9"/>
      <c r="AB51" s="9"/>
      <c r="AC51" s="11"/>
      <c r="AD51" s="11"/>
      <c r="AE51" s="23"/>
      <c r="AF51" s="9"/>
      <c r="AG51" s="19"/>
      <c r="AH51" s="121" t="s">
        <v>425</v>
      </c>
      <c r="AI51" s="86"/>
      <c r="AJ51" s="186"/>
      <c r="AK51" s="186"/>
      <c r="AL51" s="186"/>
      <c r="AM51" s="186"/>
      <c r="AN51" s="186"/>
      <c r="AO51" s="556" t="s">
        <v>706</v>
      </c>
      <c r="AP51" s="556">
        <f>$AP$27</f>
        <v>0.97</v>
      </c>
      <c r="AQ51" s="401">
        <f>ROUND(ROUND(Q50*$AF$34,0)*AP51,0)</f>
        <v>511</v>
      </c>
      <c r="AR51" s="18"/>
    </row>
    <row r="52" spans="1:44" ht="17.25" customHeight="1" x14ac:dyDescent="0.15">
      <c r="A52" s="12">
        <v>54</v>
      </c>
      <c r="B52" s="13">
        <v>8467</v>
      </c>
      <c r="C52" s="61" t="s">
        <v>1778</v>
      </c>
      <c r="D52" s="88"/>
      <c r="E52" s="220"/>
      <c r="F52" s="219"/>
      <c r="G52" s="219"/>
      <c r="H52" s="583"/>
      <c r="I52" s="583"/>
      <c r="J52" s="583"/>
      <c r="K52" s="583"/>
      <c r="L52" s="584"/>
      <c r="M52" s="517"/>
      <c r="N52" s="169"/>
      <c r="O52" s="169"/>
      <c r="P52" s="169"/>
      <c r="Q52" s="193"/>
      <c r="R52" s="193"/>
      <c r="S52" s="169"/>
      <c r="T52" s="169"/>
      <c r="U52" s="692" t="s">
        <v>723</v>
      </c>
      <c r="V52" s="1"/>
      <c r="W52" s="1"/>
      <c r="X52" s="17"/>
      <c r="Y52" s="17"/>
      <c r="Z52" s="17"/>
      <c r="AA52" s="17"/>
      <c r="AB52" s="17"/>
      <c r="AC52" s="62"/>
      <c r="AD52" s="62"/>
      <c r="AE52" s="517"/>
      <c r="AF52" s="169"/>
      <c r="AG52" s="518"/>
      <c r="AH52" s="122"/>
      <c r="AI52" s="85"/>
      <c r="AJ52" s="186"/>
      <c r="AK52" s="186"/>
      <c r="AL52" s="186"/>
      <c r="AM52" s="186"/>
      <c r="AN52" s="186"/>
      <c r="AO52" s="831"/>
      <c r="AP52" s="831"/>
      <c r="AQ52" s="401">
        <f>ROUND(ROUND(Q50*AC53,0)*$AF$34,0)</f>
        <v>511</v>
      </c>
      <c r="AR52" s="41"/>
    </row>
    <row r="53" spans="1:44" ht="17.25" customHeight="1" x14ac:dyDescent="0.15">
      <c r="A53" s="12">
        <v>54</v>
      </c>
      <c r="B53" s="13">
        <v>8514</v>
      </c>
      <c r="C53" s="14" t="s">
        <v>1779</v>
      </c>
      <c r="D53" s="609"/>
      <c r="E53" s="220"/>
      <c r="F53" s="219"/>
      <c r="G53" s="219"/>
      <c r="H53" s="697"/>
      <c r="I53" s="616"/>
      <c r="J53" s="616"/>
      <c r="K53" s="616"/>
      <c r="L53" s="617"/>
      <c r="M53" s="35"/>
      <c r="N53" s="20"/>
      <c r="O53" s="20"/>
      <c r="P53" s="20"/>
      <c r="Q53" s="194"/>
      <c r="R53" s="194"/>
      <c r="S53" s="20"/>
      <c r="T53" s="20"/>
      <c r="U53" s="97" t="s">
        <v>1386</v>
      </c>
      <c r="V53" s="184"/>
      <c r="W53" s="184"/>
      <c r="X53" s="20"/>
      <c r="Y53" s="20"/>
      <c r="Z53" s="20"/>
      <c r="AA53" s="20"/>
      <c r="AB53" s="578" t="s">
        <v>706</v>
      </c>
      <c r="AC53" s="1055">
        <f>$AI$7</f>
        <v>0.97</v>
      </c>
      <c r="AD53" s="1056"/>
      <c r="AE53" s="182"/>
      <c r="AF53" s="24"/>
      <c r="AG53" s="278"/>
      <c r="AH53" s="121" t="s">
        <v>425</v>
      </c>
      <c r="AI53" s="86"/>
      <c r="AJ53" s="186"/>
      <c r="AK53" s="186"/>
      <c r="AL53" s="186"/>
      <c r="AM53" s="186"/>
      <c r="AN53" s="186"/>
      <c r="AO53" s="556" t="s">
        <v>706</v>
      </c>
      <c r="AP53" s="556">
        <f>$AP$27</f>
        <v>0.97</v>
      </c>
      <c r="AQ53" s="401">
        <f>ROUND(ROUND(ROUND(Q50*AC53,0)*$AF$34,0)*AP53,0)</f>
        <v>496</v>
      </c>
      <c r="AR53" s="41"/>
    </row>
    <row r="54" spans="1:44" ht="17.25" customHeight="1" x14ac:dyDescent="0.15">
      <c r="A54" s="12">
        <v>54</v>
      </c>
      <c r="B54" s="13">
        <v>8475</v>
      </c>
      <c r="C54" s="61" t="s">
        <v>1780</v>
      </c>
      <c r="D54" s="88"/>
      <c r="E54" s="220"/>
      <c r="F54" s="219"/>
      <c r="G54" s="219"/>
      <c r="H54" s="616"/>
      <c r="I54" s="616"/>
      <c r="J54" s="616"/>
      <c r="K54" s="616"/>
      <c r="L54" s="617"/>
      <c r="M54" s="517" t="s">
        <v>1381</v>
      </c>
      <c r="N54" s="169"/>
      <c r="O54" s="169"/>
      <c r="P54" s="169"/>
      <c r="Q54" s="880">
        <f>地域福祉施設!Q54</f>
        <v>828</v>
      </c>
      <c r="R54" s="880"/>
      <c r="S54" s="9" t="s">
        <v>391</v>
      </c>
      <c r="T54" s="169"/>
      <c r="U54" s="98"/>
      <c r="V54" s="9"/>
      <c r="W54" s="9"/>
      <c r="X54" s="9"/>
      <c r="Y54" s="9"/>
      <c r="Z54" s="9"/>
      <c r="AA54" s="9"/>
      <c r="AB54" s="11"/>
      <c r="AC54" s="11"/>
      <c r="AD54" s="11"/>
      <c r="AE54" s="23"/>
      <c r="AF54" s="9"/>
      <c r="AG54" s="19"/>
      <c r="AH54" s="121"/>
      <c r="AI54" s="86"/>
      <c r="AJ54" s="186"/>
      <c r="AK54" s="186"/>
      <c r="AL54" s="186"/>
      <c r="AM54" s="186"/>
      <c r="AN54" s="186"/>
      <c r="AO54" s="556"/>
      <c r="AP54" s="556"/>
      <c r="AQ54" s="401">
        <f>ROUND(Q54*$AF$34,0)</f>
        <v>580</v>
      </c>
      <c r="AR54" s="41"/>
    </row>
    <row r="55" spans="1:44" ht="17.25" customHeight="1" x14ac:dyDescent="0.15">
      <c r="A55" s="12">
        <v>54</v>
      </c>
      <c r="B55" s="13">
        <v>8515</v>
      </c>
      <c r="C55" s="14" t="s">
        <v>1781</v>
      </c>
      <c r="D55" s="609"/>
      <c r="E55" s="220"/>
      <c r="F55" s="219"/>
      <c r="G55" s="219"/>
      <c r="H55" s="24"/>
      <c r="I55" s="223"/>
      <c r="J55" s="223"/>
      <c r="K55" s="223"/>
      <c r="L55" s="224"/>
      <c r="M55" s="517"/>
      <c r="N55" s="169"/>
      <c r="O55" s="169"/>
      <c r="P55" s="169"/>
      <c r="Q55" s="590"/>
      <c r="R55" s="590"/>
      <c r="S55" s="9"/>
      <c r="T55" s="169"/>
      <c r="U55" s="98"/>
      <c r="V55" s="9"/>
      <c r="W55" s="9"/>
      <c r="X55" s="9"/>
      <c r="Y55" s="9"/>
      <c r="Z55" s="9"/>
      <c r="AA55" s="9"/>
      <c r="AB55" s="9"/>
      <c r="AC55" s="11"/>
      <c r="AD55" s="11"/>
      <c r="AE55" s="23"/>
      <c r="AF55" s="9"/>
      <c r="AG55" s="19"/>
      <c r="AH55" s="121" t="s">
        <v>425</v>
      </c>
      <c r="AI55" s="86"/>
      <c r="AJ55" s="186"/>
      <c r="AK55" s="186"/>
      <c r="AL55" s="186"/>
      <c r="AM55" s="186"/>
      <c r="AN55" s="186"/>
      <c r="AO55" s="556" t="s">
        <v>706</v>
      </c>
      <c r="AP55" s="556">
        <f>$AP$27</f>
        <v>0.97</v>
      </c>
      <c r="AQ55" s="401">
        <f>ROUND(ROUND(Q54*$AF$34,0)*AP55,0)</f>
        <v>563</v>
      </c>
      <c r="AR55" s="18"/>
    </row>
    <row r="56" spans="1:44" ht="17.25" customHeight="1" x14ac:dyDescent="0.15">
      <c r="A56" s="12">
        <v>54</v>
      </c>
      <c r="B56" s="13">
        <v>8477</v>
      </c>
      <c r="C56" s="61" t="s">
        <v>1782</v>
      </c>
      <c r="D56" s="88"/>
      <c r="E56" s="220"/>
      <c r="F56" s="219"/>
      <c r="G56" s="219"/>
      <c r="H56" s="169"/>
      <c r="I56" s="169"/>
      <c r="J56" s="169"/>
      <c r="K56" s="169"/>
      <c r="L56" s="518"/>
      <c r="M56" s="517"/>
      <c r="N56" s="169"/>
      <c r="O56" s="169"/>
      <c r="P56" s="169"/>
      <c r="Q56" s="193"/>
      <c r="R56" s="193"/>
      <c r="S56" s="169"/>
      <c r="T56" s="169"/>
      <c r="U56" s="692" t="s">
        <v>723</v>
      </c>
      <c r="V56" s="1"/>
      <c r="W56" s="1"/>
      <c r="X56" s="17"/>
      <c r="Y56" s="17"/>
      <c r="Z56" s="17"/>
      <c r="AA56" s="17"/>
      <c r="AB56" s="17"/>
      <c r="AC56" s="62"/>
      <c r="AD56" s="62"/>
      <c r="AE56" s="517"/>
      <c r="AF56" s="169"/>
      <c r="AG56" s="518"/>
      <c r="AH56" s="122"/>
      <c r="AI56" s="85"/>
      <c r="AJ56" s="186"/>
      <c r="AK56" s="186"/>
      <c r="AL56" s="186"/>
      <c r="AM56" s="186"/>
      <c r="AN56" s="186"/>
      <c r="AO56" s="831"/>
      <c r="AP56" s="831"/>
      <c r="AQ56" s="401">
        <f>ROUND(ROUND(Q54*AC57,0)*$AF$34,0)</f>
        <v>562</v>
      </c>
      <c r="AR56" s="41"/>
    </row>
    <row r="57" spans="1:44" ht="17.25" customHeight="1" x14ac:dyDescent="0.15">
      <c r="A57" s="12">
        <v>54</v>
      </c>
      <c r="B57" s="13">
        <v>8516</v>
      </c>
      <c r="C57" s="14" t="s">
        <v>1783</v>
      </c>
      <c r="D57" s="609"/>
      <c r="E57" s="220"/>
      <c r="F57" s="219"/>
      <c r="G57" s="219"/>
      <c r="H57" s="583"/>
      <c r="I57" s="583"/>
      <c r="J57" s="583"/>
      <c r="K57" s="583"/>
      <c r="L57" s="584"/>
      <c r="M57" s="35"/>
      <c r="N57" s="20"/>
      <c r="O57" s="20"/>
      <c r="P57" s="20"/>
      <c r="Q57" s="194"/>
      <c r="R57" s="194"/>
      <c r="S57" s="20"/>
      <c r="T57" s="20"/>
      <c r="U57" s="97" t="s">
        <v>1386</v>
      </c>
      <c r="V57" s="184"/>
      <c r="W57" s="184"/>
      <c r="X57" s="20"/>
      <c r="Y57" s="20"/>
      <c r="Z57" s="20"/>
      <c r="AA57" s="20"/>
      <c r="AB57" s="578" t="s">
        <v>706</v>
      </c>
      <c r="AC57" s="1055">
        <f>$AI$7</f>
        <v>0.97</v>
      </c>
      <c r="AD57" s="1056"/>
      <c r="AE57" s="182"/>
      <c r="AF57" s="24"/>
      <c r="AG57" s="278"/>
      <c r="AH57" s="121" t="s">
        <v>425</v>
      </c>
      <c r="AI57" s="86"/>
      <c r="AJ57" s="186"/>
      <c r="AK57" s="186"/>
      <c r="AL57" s="186"/>
      <c r="AM57" s="186"/>
      <c r="AN57" s="186"/>
      <c r="AO57" s="556" t="s">
        <v>706</v>
      </c>
      <c r="AP57" s="556">
        <f>$AP$27</f>
        <v>0.97</v>
      </c>
      <c r="AQ57" s="401">
        <f>ROUND(ROUND(ROUND(Q54*AC57,0)*$AF$34,0)*AP57,0)</f>
        <v>545</v>
      </c>
      <c r="AR57" s="41"/>
    </row>
    <row r="58" spans="1:44" ht="17.25" customHeight="1" x14ac:dyDescent="0.15">
      <c r="A58" s="12">
        <v>54</v>
      </c>
      <c r="B58" s="13">
        <v>8485</v>
      </c>
      <c r="C58" s="61" t="s">
        <v>1784</v>
      </c>
      <c r="D58" s="88"/>
      <c r="E58" s="220"/>
      <c r="F58" s="219"/>
      <c r="G58" s="219"/>
      <c r="H58" s="169"/>
      <c r="I58" s="169"/>
      <c r="J58" s="169"/>
      <c r="K58" s="169"/>
      <c r="L58" s="518"/>
      <c r="M58" s="517" t="s">
        <v>2138</v>
      </c>
      <c r="N58" s="169"/>
      <c r="O58" s="169"/>
      <c r="P58" s="169"/>
      <c r="Q58" s="880">
        <f>地域福祉施設!Q58</f>
        <v>901</v>
      </c>
      <c r="R58" s="880"/>
      <c r="S58" s="9" t="s">
        <v>391</v>
      </c>
      <c r="T58" s="169"/>
      <c r="U58" s="98"/>
      <c r="V58" s="9"/>
      <c r="W58" s="9"/>
      <c r="X58" s="9"/>
      <c r="Y58" s="9"/>
      <c r="Z58" s="9"/>
      <c r="AA58" s="9"/>
      <c r="AB58" s="11"/>
      <c r="AC58" s="11"/>
      <c r="AD58" s="11"/>
      <c r="AE58" s="23"/>
      <c r="AF58" s="9"/>
      <c r="AG58" s="19"/>
      <c r="AH58" s="121"/>
      <c r="AI58" s="86"/>
      <c r="AJ58" s="186"/>
      <c r="AK58" s="186"/>
      <c r="AL58" s="186"/>
      <c r="AM58" s="186"/>
      <c r="AN58" s="186"/>
      <c r="AO58" s="556"/>
      <c r="AP58" s="556"/>
      <c r="AQ58" s="401">
        <f>ROUND(Q58*$AF$34,0)</f>
        <v>631</v>
      </c>
      <c r="AR58" s="41"/>
    </row>
    <row r="59" spans="1:44" ht="17.25" customHeight="1" x14ac:dyDescent="0.15">
      <c r="A59" s="12">
        <v>54</v>
      </c>
      <c r="B59" s="13">
        <v>8517</v>
      </c>
      <c r="C59" s="14" t="s">
        <v>1785</v>
      </c>
      <c r="D59" s="609"/>
      <c r="E59" s="220"/>
      <c r="F59" s="219"/>
      <c r="G59" s="219"/>
      <c r="H59" s="24"/>
      <c r="I59" s="223"/>
      <c r="J59" s="223"/>
      <c r="K59" s="223"/>
      <c r="L59" s="224"/>
      <c r="M59" s="517"/>
      <c r="N59" s="169"/>
      <c r="O59" s="169"/>
      <c r="P59" s="169"/>
      <c r="Q59" s="590"/>
      <c r="R59" s="590"/>
      <c r="S59" s="9"/>
      <c r="T59" s="169"/>
      <c r="U59" s="98"/>
      <c r="V59" s="9"/>
      <c r="W59" s="9"/>
      <c r="X59" s="9"/>
      <c r="Y59" s="9"/>
      <c r="Z59" s="9"/>
      <c r="AA59" s="9"/>
      <c r="AB59" s="9"/>
      <c r="AC59" s="11"/>
      <c r="AD59" s="11"/>
      <c r="AE59" s="23"/>
      <c r="AF59" s="9"/>
      <c r="AG59" s="19"/>
      <c r="AH59" s="121" t="s">
        <v>425</v>
      </c>
      <c r="AI59" s="86"/>
      <c r="AJ59" s="186"/>
      <c r="AK59" s="186"/>
      <c r="AL59" s="186"/>
      <c r="AM59" s="186"/>
      <c r="AN59" s="186"/>
      <c r="AO59" s="556" t="s">
        <v>706</v>
      </c>
      <c r="AP59" s="556">
        <f>$AP$27</f>
        <v>0.97</v>
      </c>
      <c r="AQ59" s="401">
        <f>ROUND(ROUND(Q58*$AF$34,0)*AP59,0)</f>
        <v>612</v>
      </c>
      <c r="AR59" s="18"/>
    </row>
    <row r="60" spans="1:44" ht="17.25" customHeight="1" x14ac:dyDescent="0.15">
      <c r="A60" s="12">
        <v>54</v>
      </c>
      <c r="B60" s="13">
        <v>8487</v>
      </c>
      <c r="C60" s="61" t="s">
        <v>1786</v>
      </c>
      <c r="D60" s="88"/>
      <c r="E60" s="220"/>
      <c r="F60" s="219"/>
      <c r="G60" s="219"/>
      <c r="H60" s="169"/>
      <c r="I60" s="169"/>
      <c r="J60" s="169"/>
      <c r="K60" s="169"/>
      <c r="L60" s="518"/>
      <c r="M60" s="517"/>
      <c r="N60" s="169"/>
      <c r="O60" s="169"/>
      <c r="P60" s="169"/>
      <c r="Q60" s="193"/>
      <c r="R60" s="193"/>
      <c r="S60" s="169"/>
      <c r="T60" s="169"/>
      <c r="U60" s="692" t="s">
        <v>723</v>
      </c>
      <c r="V60" s="1"/>
      <c r="W60" s="1"/>
      <c r="X60" s="17"/>
      <c r="Y60" s="17"/>
      <c r="Z60" s="17"/>
      <c r="AA60" s="17"/>
      <c r="AB60" s="17"/>
      <c r="AC60" s="62"/>
      <c r="AD60" s="62"/>
      <c r="AE60" s="517"/>
      <c r="AF60" s="169"/>
      <c r="AG60" s="518"/>
      <c r="AH60" s="122"/>
      <c r="AI60" s="85"/>
      <c r="AJ60" s="186"/>
      <c r="AK60" s="186"/>
      <c r="AL60" s="186"/>
      <c r="AM60" s="186"/>
      <c r="AN60" s="186"/>
      <c r="AO60" s="831"/>
      <c r="AP60" s="831"/>
      <c r="AQ60" s="401">
        <f>ROUND(ROUND(Q58*AC61,0)*$AF$34,0)</f>
        <v>612</v>
      </c>
      <c r="AR60" s="41"/>
    </row>
    <row r="61" spans="1:44" ht="17.25" customHeight="1" x14ac:dyDescent="0.15">
      <c r="A61" s="12">
        <v>54</v>
      </c>
      <c r="B61" s="13">
        <v>8518</v>
      </c>
      <c r="C61" s="14" t="s">
        <v>1787</v>
      </c>
      <c r="D61" s="609"/>
      <c r="E61" s="220"/>
      <c r="F61" s="219"/>
      <c r="G61" s="219"/>
      <c r="H61" s="583"/>
      <c r="I61" s="583"/>
      <c r="J61" s="583"/>
      <c r="K61" s="583"/>
      <c r="L61" s="584"/>
      <c r="M61" s="35"/>
      <c r="N61" s="20"/>
      <c r="O61" s="20"/>
      <c r="P61" s="20"/>
      <c r="Q61" s="194"/>
      <c r="R61" s="194"/>
      <c r="S61" s="20"/>
      <c r="T61" s="20"/>
      <c r="U61" s="97" t="s">
        <v>2147</v>
      </c>
      <c r="V61" s="184"/>
      <c r="W61" s="184"/>
      <c r="X61" s="20"/>
      <c r="Y61" s="20"/>
      <c r="Z61" s="20"/>
      <c r="AA61" s="20"/>
      <c r="AB61" s="578" t="s">
        <v>706</v>
      </c>
      <c r="AC61" s="1055">
        <f>$AI$7</f>
        <v>0.97</v>
      </c>
      <c r="AD61" s="1056"/>
      <c r="AE61" s="182"/>
      <c r="AF61" s="24"/>
      <c r="AG61" s="278"/>
      <c r="AH61" s="121" t="s">
        <v>425</v>
      </c>
      <c r="AI61" s="86"/>
      <c r="AJ61" s="186"/>
      <c r="AK61" s="186"/>
      <c r="AL61" s="186"/>
      <c r="AM61" s="186"/>
      <c r="AN61" s="186"/>
      <c r="AO61" s="556" t="s">
        <v>706</v>
      </c>
      <c r="AP61" s="556">
        <f>$AP$27</f>
        <v>0.97</v>
      </c>
      <c r="AQ61" s="401">
        <f>ROUND(ROUND(ROUND(Q58*AC61,0)*$AF$34,0)*AP61,0)</f>
        <v>594</v>
      </c>
      <c r="AR61" s="41"/>
    </row>
    <row r="62" spans="1:44" ht="17.25" customHeight="1" x14ac:dyDescent="0.15">
      <c r="A62" s="12">
        <v>54</v>
      </c>
      <c r="B62" s="13">
        <v>8495</v>
      </c>
      <c r="C62" s="61" t="s">
        <v>1788</v>
      </c>
      <c r="D62" s="88"/>
      <c r="E62" s="220"/>
      <c r="F62" s="219"/>
      <c r="G62" s="219"/>
      <c r="H62" s="169"/>
      <c r="I62" s="169"/>
      <c r="J62" s="169"/>
      <c r="K62" s="169"/>
      <c r="L62" s="518"/>
      <c r="M62" s="517" t="s">
        <v>2139</v>
      </c>
      <c r="N62" s="169"/>
      <c r="O62" s="169"/>
      <c r="P62" s="169"/>
      <c r="Q62" s="880">
        <f>地域福祉施設!Q62</f>
        <v>971</v>
      </c>
      <c r="R62" s="880"/>
      <c r="S62" s="9" t="s">
        <v>391</v>
      </c>
      <c r="T62" s="169"/>
      <c r="U62" s="98"/>
      <c r="V62" s="9"/>
      <c r="W62" s="9"/>
      <c r="X62" s="9"/>
      <c r="Y62" s="9"/>
      <c r="Z62" s="9"/>
      <c r="AA62" s="9"/>
      <c r="AB62" s="11"/>
      <c r="AC62" s="11"/>
      <c r="AD62" s="11"/>
      <c r="AE62" s="23"/>
      <c r="AF62" s="9"/>
      <c r="AG62" s="19"/>
      <c r="AH62" s="121"/>
      <c r="AI62" s="86"/>
      <c r="AJ62" s="186"/>
      <c r="AK62" s="186"/>
      <c r="AL62" s="186"/>
      <c r="AM62" s="186"/>
      <c r="AN62" s="186"/>
      <c r="AO62" s="556"/>
      <c r="AP62" s="556"/>
      <c r="AQ62" s="401">
        <f>ROUND(Q62*$AF$34,0)</f>
        <v>680</v>
      </c>
      <c r="AR62" s="41"/>
    </row>
    <row r="63" spans="1:44" ht="17.25" customHeight="1" x14ac:dyDescent="0.15">
      <c r="A63" s="12">
        <v>54</v>
      </c>
      <c r="B63" s="13">
        <v>8519</v>
      </c>
      <c r="C63" s="14" t="s">
        <v>1789</v>
      </c>
      <c r="D63" s="609"/>
      <c r="E63" s="220"/>
      <c r="F63" s="219"/>
      <c r="G63" s="219"/>
      <c r="H63" s="24"/>
      <c r="I63" s="223"/>
      <c r="J63" s="223"/>
      <c r="K63" s="223"/>
      <c r="L63" s="224"/>
      <c r="M63" s="517"/>
      <c r="N63" s="169"/>
      <c r="O63" s="169"/>
      <c r="P63" s="169"/>
      <c r="Q63" s="590"/>
      <c r="R63" s="590"/>
      <c r="S63" s="9"/>
      <c r="T63" s="169"/>
      <c r="U63" s="98"/>
      <c r="V63" s="9"/>
      <c r="W63" s="9"/>
      <c r="X63" s="9"/>
      <c r="Y63" s="9"/>
      <c r="Z63" s="9"/>
      <c r="AA63" s="9"/>
      <c r="AB63" s="9"/>
      <c r="AC63" s="11"/>
      <c r="AD63" s="11"/>
      <c r="AE63" s="23"/>
      <c r="AF63" s="9"/>
      <c r="AG63" s="19"/>
      <c r="AH63" s="121" t="s">
        <v>425</v>
      </c>
      <c r="AI63" s="86"/>
      <c r="AJ63" s="186"/>
      <c r="AK63" s="186"/>
      <c r="AL63" s="186"/>
      <c r="AM63" s="186"/>
      <c r="AN63" s="186"/>
      <c r="AO63" s="556" t="s">
        <v>706</v>
      </c>
      <c r="AP63" s="556">
        <f>$AP$27</f>
        <v>0.97</v>
      </c>
      <c r="AQ63" s="401">
        <f>ROUND(ROUND(Q62*$AF$34,0)*AP63,0)</f>
        <v>660</v>
      </c>
      <c r="AR63" s="18"/>
    </row>
    <row r="64" spans="1:44" ht="17.25" customHeight="1" x14ac:dyDescent="0.15">
      <c r="A64" s="12">
        <v>54</v>
      </c>
      <c r="B64" s="13">
        <v>8497</v>
      </c>
      <c r="C64" s="61" t="s">
        <v>1790</v>
      </c>
      <c r="D64" s="88"/>
      <c r="E64" s="220"/>
      <c r="F64" s="219"/>
      <c r="G64" s="219"/>
      <c r="H64" s="169"/>
      <c r="I64" s="169"/>
      <c r="J64" s="169"/>
      <c r="K64" s="169"/>
      <c r="L64" s="518"/>
      <c r="M64" s="517"/>
      <c r="N64" s="169"/>
      <c r="O64" s="169"/>
      <c r="P64" s="169"/>
      <c r="Q64" s="193"/>
      <c r="R64" s="193"/>
      <c r="S64" s="169"/>
      <c r="T64" s="169"/>
      <c r="U64" s="692" t="s">
        <v>723</v>
      </c>
      <c r="V64" s="1"/>
      <c r="W64" s="1"/>
      <c r="X64" s="17"/>
      <c r="Y64" s="17"/>
      <c r="Z64" s="17"/>
      <c r="AA64" s="17"/>
      <c r="AB64" s="17"/>
      <c r="AC64" s="62"/>
      <c r="AD64" s="62"/>
      <c r="AE64" s="517"/>
      <c r="AF64" s="169"/>
      <c r="AG64" s="518"/>
      <c r="AH64" s="122"/>
      <c r="AI64" s="85"/>
      <c r="AJ64" s="186"/>
      <c r="AK64" s="186"/>
      <c r="AL64" s="186"/>
      <c r="AM64" s="186"/>
      <c r="AN64" s="186"/>
      <c r="AO64" s="831"/>
      <c r="AP64" s="831"/>
      <c r="AQ64" s="401">
        <f>ROUND(ROUND(Q62*AC65,0)*$AF$34,0)</f>
        <v>659</v>
      </c>
      <c r="AR64" s="41"/>
    </row>
    <row r="65" spans="1:44" ht="17.25" customHeight="1" x14ac:dyDescent="0.15">
      <c r="A65" s="12">
        <v>54</v>
      </c>
      <c r="B65" s="12">
        <v>8520</v>
      </c>
      <c r="C65" s="14" t="s">
        <v>1791</v>
      </c>
      <c r="D65" s="211"/>
      <c r="E65" s="292"/>
      <c r="F65" s="293"/>
      <c r="G65" s="293"/>
      <c r="H65" s="586"/>
      <c r="I65" s="586"/>
      <c r="J65" s="586"/>
      <c r="K65" s="586"/>
      <c r="L65" s="587"/>
      <c r="M65" s="35"/>
      <c r="N65" s="20"/>
      <c r="O65" s="20"/>
      <c r="P65" s="20"/>
      <c r="Q65" s="194"/>
      <c r="R65" s="194"/>
      <c r="S65" s="20"/>
      <c r="T65" s="20"/>
      <c r="U65" s="97" t="s">
        <v>1386</v>
      </c>
      <c r="V65" s="184"/>
      <c r="W65" s="184"/>
      <c r="X65" s="20"/>
      <c r="Y65" s="20"/>
      <c r="Z65" s="20"/>
      <c r="AA65" s="20"/>
      <c r="AB65" s="578" t="s">
        <v>706</v>
      </c>
      <c r="AC65" s="1055">
        <f>$AI$7</f>
        <v>0.97</v>
      </c>
      <c r="AD65" s="1056"/>
      <c r="AE65" s="25"/>
      <c r="AF65" s="26"/>
      <c r="AG65" s="28"/>
      <c r="AH65" s="121" t="s">
        <v>425</v>
      </c>
      <c r="AI65" s="86"/>
      <c r="AJ65" s="186"/>
      <c r="AK65" s="186"/>
      <c r="AL65" s="186"/>
      <c r="AM65" s="186"/>
      <c r="AN65" s="186"/>
      <c r="AO65" s="556" t="s">
        <v>706</v>
      </c>
      <c r="AP65" s="556">
        <f>$AP$27</f>
        <v>0.97</v>
      </c>
      <c r="AQ65" s="401">
        <f>ROUND(ROUND(ROUND(Q62*AC65,0)*$AF$34,0)*AP65,0)</f>
        <v>639</v>
      </c>
      <c r="AR65" s="47"/>
    </row>
    <row r="66" spans="1:44" ht="18" customHeight="1" x14ac:dyDescent="0.15">
      <c r="A66" s="12">
        <v>54</v>
      </c>
      <c r="B66" s="13">
        <v>8351</v>
      </c>
      <c r="C66" s="61" t="s">
        <v>336</v>
      </c>
      <c r="D66" s="833" t="s">
        <v>1153</v>
      </c>
      <c r="E66" s="834"/>
      <c r="F66" s="834"/>
      <c r="G66" s="835"/>
      <c r="H66" s="84" t="s">
        <v>1436</v>
      </c>
      <c r="I66" s="17"/>
      <c r="J66" s="17"/>
      <c r="K66" s="17"/>
      <c r="L66" s="67"/>
      <c r="M66" s="34" t="s">
        <v>421</v>
      </c>
      <c r="N66" s="17"/>
      <c r="O66" s="17"/>
      <c r="P66" s="17"/>
      <c r="Q66" s="880">
        <f>地域福祉施設!Q66</f>
        <v>697</v>
      </c>
      <c r="R66" s="880"/>
      <c r="S66" s="1" t="s">
        <v>391</v>
      </c>
      <c r="T66" s="17"/>
      <c r="U66" s="126"/>
      <c r="V66" s="605"/>
      <c r="W66" s="605"/>
      <c r="X66" s="605"/>
      <c r="Y66" s="605"/>
      <c r="Z66" s="605"/>
      <c r="AA66" s="605"/>
      <c r="AB66" s="605"/>
      <c r="AC66" s="599"/>
      <c r="AD66" s="599"/>
      <c r="AE66" s="605"/>
      <c r="AF66" s="605"/>
      <c r="AG66" s="605"/>
      <c r="AH66" s="80"/>
      <c r="AI66" s="605"/>
      <c r="AJ66" s="605"/>
      <c r="AK66" s="43"/>
      <c r="AL66" s="16"/>
      <c r="AM66" s="1"/>
      <c r="AN66" s="1"/>
      <c r="AO66" s="127"/>
      <c r="AP66" s="128"/>
      <c r="AQ66" s="401">
        <f>ROUND(Q66*$AN$74,0)</f>
        <v>488</v>
      </c>
      <c r="AR66" s="400" t="s">
        <v>1994</v>
      </c>
    </row>
    <row r="67" spans="1:44" ht="18" customHeight="1" x14ac:dyDescent="0.15">
      <c r="A67" s="12">
        <v>54</v>
      </c>
      <c r="B67" s="13">
        <v>8353</v>
      </c>
      <c r="C67" s="61" t="s">
        <v>337</v>
      </c>
      <c r="D67" s="836"/>
      <c r="E67" s="837"/>
      <c r="F67" s="837"/>
      <c r="G67" s="838"/>
      <c r="H67" s="869" t="s">
        <v>1154</v>
      </c>
      <c r="I67" s="913"/>
      <c r="J67" s="913"/>
      <c r="K67" s="913"/>
      <c r="L67" s="914"/>
      <c r="M67" s="517"/>
      <c r="N67" s="169"/>
      <c r="O67" s="169"/>
      <c r="P67" s="169"/>
      <c r="Q67" s="193"/>
      <c r="R67" s="193"/>
      <c r="S67" s="169"/>
      <c r="T67" s="169"/>
      <c r="U67" s="123" t="s">
        <v>1380</v>
      </c>
      <c r="V67" s="125"/>
      <c r="W67" s="125"/>
      <c r="X67" s="125"/>
      <c r="Y67" s="125"/>
      <c r="Z67" s="125"/>
      <c r="AA67" s="125"/>
      <c r="AB67" s="605"/>
      <c r="AC67" s="605"/>
      <c r="AD67" s="605"/>
      <c r="AE67" s="605"/>
      <c r="AF67" s="605"/>
      <c r="AG67" s="605"/>
      <c r="AH67" s="572" t="s">
        <v>706</v>
      </c>
      <c r="AI67" s="831">
        <f>$AI$7</f>
        <v>0.97</v>
      </c>
      <c r="AJ67" s="1097"/>
      <c r="AK67" s="43"/>
      <c r="AL67" s="997" t="s">
        <v>349</v>
      </c>
      <c r="AM67" s="998"/>
      <c r="AN67" s="998"/>
      <c r="AO67" s="820"/>
      <c r="AP67" s="821"/>
      <c r="AQ67" s="401">
        <f>ROUND(ROUND(Q66*AI67,0)*$AN$74,0)</f>
        <v>473</v>
      </c>
      <c r="AR67" s="41"/>
    </row>
    <row r="68" spans="1:44" ht="18" customHeight="1" x14ac:dyDescent="0.15">
      <c r="A68" s="12">
        <v>54</v>
      </c>
      <c r="B68" s="13">
        <v>8361</v>
      </c>
      <c r="C68" s="61" t="s">
        <v>338</v>
      </c>
      <c r="D68" s="836"/>
      <c r="E68" s="837"/>
      <c r="F68" s="837"/>
      <c r="G68" s="838"/>
      <c r="H68" s="1040"/>
      <c r="I68" s="913"/>
      <c r="J68" s="913"/>
      <c r="K68" s="913"/>
      <c r="L68" s="914"/>
      <c r="M68" s="34" t="s">
        <v>2142</v>
      </c>
      <c r="N68" s="17"/>
      <c r="O68" s="17"/>
      <c r="P68" s="17"/>
      <c r="Q68" s="880">
        <f>地域福祉施設!Q68</f>
        <v>765</v>
      </c>
      <c r="R68" s="880"/>
      <c r="S68" s="1" t="s">
        <v>391</v>
      </c>
      <c r="T68" s="67"/>
      <c r="U68" s="126"/>
      <c r="V68" s="605"/>
      <c r="W68" s="605"/>
      <c r="X68" s="605"/>
      <c r="Y68" s="605"/>
      <c r="Z68" s="605"/>
      <c r="AA68" s="605"/>
      <c r="AB68" s="605"/>
      <c r="AC68" s="605"/>
      <c r="AD68" s="605"/>
      <c r="AE68" s="605"/>
      <c r="AF68" s="605"/>
      <c r="AG68" s="605"/>
      <c r="AH68" s="605"/>
      <c r="AI68" s="599"/>
      <c r="AJ68" s="599"/>
      <c r="AK68" s="43"/>
      <c r="AL68" s="997"/>
      <c r="AM68" s="998"/>
      <c r="AN68" s="998"/>
      <c r="AO68" s="820"/>
      <c r="AP68" s="821"/>
      <c r="AQ68" s="401">
        <f>ROUND(Q68*$AN$74,0)</f>
        <v>536</v>
      </c>
      <c r="AR68" s="41"/>
    </row>
    <row r="69" spans="1:44" ht="18" customHeight="1" x14ac:dyDescent="0.15">
      <c r="A69" s="12">
        <v>54</v>
      </c>
      <c r="B69" s="13">
        <v>8363</v>
      </c>
      <c r="C69" s="61" t="s">
        <v>339</v>
      </c>
      <c r="D69" s="836"/>
      <c r="E69" s="837"/>
      <c r="F69" s="837"/>
      <c r="G69" s="838"/>
      <c r="H69" s="1040"/>
      <c r="I69" s="913"/>
      <c r="J69" s="913"/>
      <c r="K69" s="913"/>
      <c r="L69" s="914"/>
      <c r="M69" s="35"/>
      <c r="N69" s="20"/>
      <c r="O69" s="20"/>
      <c r="P69" s="20"/>
      <c r="Q69" s="194"/>
      <c r="R69" s="194"/>
      <c r="S69" s="20"/>
      <c r="T69" s="42"/>
      <c r="U69" s="123" t="s">
        <v>2137</v>
      </c>
      <c r="V69" s="125"/>
      <c r="W69" s="125"/>
      <c r="X69" s="125"/>
      <c r="Y69" s="125"/>
      <c r="Z69" s="125"/>
      <c r="AA69" s="125"/>
      <c r="AB69" s="605"/>
      <c r="AC69" s="605"/>
      <c r="AD69" s="605"/>
      <c r="AE69" s="605"/>
      <c r="AF69" s="605"/>
      <c r="AG69" s="605"/>
      <c r="AH69" s="572" t="s">
        <v>706</v>
      </c>
      <c r="AI69" s="831">
        <f>$AI$7</f>
        <v>0.97</v>
      </c>
      <c r="AJ69" s="1097"/>
      <c r="AK69" s="43"/>
      <c r="AL69" s="997"/>
      <c r="AM69" s="998"/>
      <c r="AN69" s="998"/>
      <c r="AO69" s="820"/>
      <c r="AP69" s="821"/>
      <c r="AQ69" s="401">
        <f>ROUND(ROUND(Q68*AI69,0)*$AN$74,0)</f>
        <v>519</v>
      </c>
      <c r="AR69" s="41"/>
    </row>
    <row r="70" spans="1:44" ht="18" customHeight="1" x14ac:dyDescent="0.15">
      <c r="A70" s="12">
        <v>54</v>
      </c>
      <c r="B70" s="13">
        <v>8371</v>
      </c>
      <c r="C70" s="61" t="s">
        <v>340</v>
      </c>
      <c r="D70" s="836"/>
      <c r="E70" s="837"/>
      <c r="F70" s="837"/>
      <c r="G70" s="838"/>
      <c r="H70" s="517" t="s">
        <v>422</v>
      </c>
      <c r="I70" s="169"/>
      <c r="J70" s="169"/>
      <c r="K70" s="169"/>
      <c r="L70" s="518"/>
      <c r="M70" s="517" t="s">
        <v>1381</v>
      </c>
      <c r="N70" s="169"/>
      <c r="O70" s="169"/>
      <c r="P70" s="169"/>
      <c r="Q70" s="880">
        <f>地域福祉施設!Q70</f>
        <v>837</v>
      </c>
      <c r="R70" s="880"/>
      <c r="S70" s="9" t="s">
        <v>391</v>
      </c>
      <c r="T70" s="169"/>
      <c r="U70" s="126"/>
      <c r="V70" s="605"/>
      <c r="W70" s="605"/>
      <c r="X70" s="605"/>
      <c r="Y70" s="605"/>
      <c r="Z70" s="605"/>
      <c r="AA70" s="605"/>
      <c r="AB70" s="605"/>
      <c r="AC70" s="605"/>
      <c r="AD70" s="605"/>
      <c r="AE70" s="605"/>
      <c r="AF70" s="605"/>
      <c r="AG70" s="605"/>
      <c r="AH70" s="605"/>
      <c r="AI70" s="599"/>
      <c r="AJ70" s="599"/>
      <c r="AK70" s="43"/>
      <c r="AL70" s="997"/>
      <c r="AM70" s="998"/>
      <c r="AN70" s="998"/>
      <c r="AO70" s="820"/>
      <c r="AP70" s="821"/>
      <c r="AQ70" s="401">
        <f>ROUND(Q70*$AN$74,0)</f>
        <v>586</v>
      </c>
      <c r="AR70" s="41"/>
    </row>
    <row r="71" spans="1:44" ht="18" customHeight="1" x14ac:dyDescent="0.15">
      <c r="A71" s="12">
        <v>54</v>
      </c>
      <c r="B71" s="13">
        <v>8373</v>
      </c>
      <c r="C71" s="61" t="s">
        <v>341</v>
      </c>
      <c r="D71" s="836"/>
      <c r="E71" s="837"/>
      <c r="F71" s="837"/>
      <c r="G71" s="838"/>
      <c r="H71" s="517"/>
      <c r="I71" s="169"/>
      <c r="J71" s="169"/>
      <c r="K71" s="169"/>
      <c r="L71" s="518"/>
      <c r="M71" s="517"/>
      <c r="N71" s="169"/>
      <c r="O71" s="169"/>
      <c r="P71" s="169"/>
      <c r="Q71" s="193"/>
      <c r="R71" s="193"/>
      <c r="S71" s="169"/>
      <c r="T71" s="169"/>
      <c r="U71" s="123" t="s">
        <v>2137</v>
      </c>
      <c r="V71" s="125"/>
      <c r="W71" s="125"/>
      <c r="X71" s="125"/>
      <c r="Y71" s="125"/>
      <c r="Z71" s="125"/>
      <c r="AA71" s="125"/>
      <c r="AB71" s="605"/>
      <c r="AC71" s="605"/>
      <c r="AD71" s="605"/>
      <c r="AE71" s="605"/>
      <c r="AF71" s="605"/>
      <c r="AG71" s="605"/>
      <c r="AH71" s="572" t="s">
        <v>706</v>
      </c>
      <c r="AI71" s="831">
        <f>$AI$7</f>
        <v>0.97</v>
      </c>
      <c r="AJ71" s="1097"/>
      <c r="AK71" s="43"/>
      <c r="AL71" s="997"/>
      <c r="AM71" s="998"/>
      <c r="AN71" s="998"/>
      <c r="AO71" s="820"/>
      <c r="AP71" s="821"/>
      <c r="AQ71" s="401">
        <f>ROUND(ROUND(Q70*AI71,0)*$AN$74,0)</f>
        <v>568</v>
      </c>
      <c r="AR71" s="41"/>
    </row>
    <row r="72" spans="1:44" ht="18" customHeight="1" x14ac:dyDescent="0.15">
      <c r="A72" s="12">
        <v>54</v>
      </c>
      <c r="B72" s="13">
        <v>8381</v>
      </c>
      <c r="C72" s="61" t="s">
        <v>342</v>
      </c>
      <c r="D72" s="836"/>
      <c r="E72" s="837"/>
      <c r="F72" s="837"/>
      <c r="G72" s="838"/>
      <c r="H72" s="517"/>
      <c r="I72" s="169"/>
      <c r="J72" s="169"/>
      <c r="K72" s="169"/>
      <c r="L72" s="518"/>
      <c r="M72" s="34" t="s">
        <v>1382</v>
      </c>
      <c r="N72" s="17"/>
      <c r="O72" s="17"/>
      <c r="P72" s="17"/>
      <c r="Q72" s="880">
        <f>地域福祉施設!Q72</f>
        <v>905</v>
      </c>
      <c r="R72" s="880"/>
      <c r="S72" s="1" t="s">
        <v>391</v>
      </c>
      <c r="T72" s="67"/>
      <c r="U72" s="126"/>
      <c r="V72" s="605"/>
      <c r="W72" s="605"/>
      <c r="X72" s="605"/>
      <c r="Y72" s="605"/>
      <c r="Z72" s="605"/>
      <c r="AA72" s="605"/>
      <c r="AB72" s="605"/>
      <c r="AC72" s="605"/>
      <c r="AD72" s="605"/>
      <c r="AE72" s="605"/>
      <c r="AF72" s="605"/>
      <c r="AG72" s="605"/>
      <c r="AH72" s="605"/>
      <c r="AI72" s="599"/>
      <c r="AJ72" s="599"/>
      <c r="AK72" s="43"/>
      <c r="AL72" s="997"/>
      <c r="AM72" s="998"/>
      <c r="AN72" s="998"/>
      <c r="AO72" s="820"/>
      <c r="AP72" s="821"/>
      <c r="AQ72" s="401">
        <f>ROUND(Q72*$AN$74,0)</f>
        <v>634</v>
      </c>
      <c r="AR72" s="41"/>
    </row>
    <row r="73" spans="1:44" ht="18" customHeight="1" x14ac:dyDescent="0.15">
      <c r="A73" s="12">
        <v>54</v>
      </c>
      <c r="B73" s="13">
        <v>8383</v>
      </c>
      <c r="C73" s="61" t="s">
        <v>343</v>
      </c>
      <c r="D73" s="836"/>
      <c r="E73" s="837"/>
      <c r="F73" s="837"/>
      <c r="G73" s="838"/>
      <c r="H73" s="517"/>
      <c r="I73" s="169"/>
      <c r="J73" s="169"/>
      <c r="K73" s="169"/>
      <c r="L73" s="518"/>
      <c r="M73" s="35"/>
      <c r="N73" s="20"/>
      <c r="O73" s="20"/>
      <c r="P73" s="20"/>
      <c r="Q73" s="194"/>
      <c r="R73" s="194"/>
      <c r="S73" s="20"/>
      <c r="T73" s="42"/>
      <c r="U73" s="123" t="s">
        <v>1380</v>
      </c>
      <c r="V73" s="125"/>
      <c r="W73" s="125"/>
      <c r="X73" s="125"/>
      <c r="Y73" s="125"/>
      <c r="Z73" s="125"/>
      <c r="AA73" s="125"/>
      <c r="AB73" s="605"/>
      <c r="AC73" s="605"/>
      <c r="AD73" s="605"/>
      <c r="AE73" s="605"/>
      <c r="AF73" s="605"/>
      <c r="AG73" s="605"/>
      <c r="AH73" s="572" t="s">
        <v>706</v>
      </c>
      <c r="AI73" s="831">
        <f>$AI$7</f>
        <v>0.97</v>
      </c>
      <c r="AJ73" s="1097"/>
      <c r="AK73" s="43"/>
      <c r="AL73" s="997"/>
      <c r="AM73" s="998"/>
      <c r="AN73" s="998"/>
      <c r="AO73" s="820"/>
      <c r="AP73" s="821"/>
      <c r="AQ73" s="401">
        <f>ROUND(ROUND(Q72*AI73,0)*$AN$74,0)</f>
        <v>615</v>
      </c>
      <c r="AR73" s="41"/>
    </row>
    <row r="74" spans="1:44" ht="18" customHeight="1" x14ac:dyDescent="0.15">
      <c r="A74" s="12">
        <v>54</v>
      </c>
      <c r="B74" s="13">
        <v>8391</v>
      </c>
      <c r="C74" s="61" t="s">
        <v>344</v>
      </c>
      <c r="D74" s="836"/>
      <c r="E74" s="837"/>
      <c r="F74" s="837"/>
      <c r="G74" s="838"/>
      <c r="H74" s="517"/>
      <c r="I74" s="169"/>
      <c r="J74" s="169"/>
      <c r="K74" s="169"/>
      <c r="L74" s="518"/>
      <c r="M74" s="517" t="s">
        <v>266</v>
      </c>
      <c r="N74" s="169"/>
      <c r="O74" s="169"/>
      <c r="P74" s="169"/>
      <c r="Q74" s="880">
        <f>地域福祉施設!Q74</f>
        <v>972</v>
      </c>
      <c r="R74" s="880"/>
      <c r="S74" s="9" t="s">
        <v>391</v>
      </c>
      <c r="T74" s="169"/>
      <c r="U74" s="126"/>
      <c r="V74" s="605"/>
      <c r="W74" s="605"/>
      <c r="X74" s="605"/>
      <c r="Y74" s="605"/>
      <c r="Z74" s="605"/>
      <c r="AA74" s="605"/>
      <c r="AB74" s="605"/>
      <c r="AC74" s="605"/>
      <c r="AD74" s="605"/>
      <c r="AE74" s="605"/>
      <c r="AF74" s="605"/>
      <c r="AG74" s="605"/>
      <c r="AH74" s="605"/>
      <c r="AI74" s="599"/>
      <c r="AJ74" s="599"/>
      <c r="AK74" s="43"/>
      <c r="AL74" s="23"/>
      <c r="AM74" s="600" t="s">
        <v>254</v>
      </c>
      <c r="AN74" s="1032">
        <f>$AN$14</f>
        <v>0.7</v>
      </c>
      <c r="AO74" s="1033"/>
      <c r="AP74" s="674"/>
      <c r="AQ74" s="401">
        <f>ROUND(Q74*$AN$74,0)</f>
        <v>680</v>
      </c>
      <c r="AR74" s="41"/>
    </row>
    <row r="75" spans="1:44" ht="18" customHeight="1" x14ac:dyDescent="0.15">
      <c r="A75" s="12">
        <v>54</v>
      </c>
      <c r="B75" s="13">
        <v>8393</v>
      </c>
      <c r="C75" s="61" t="s">
        <v>345</v>
      </c>
      <c r="D75" s="836"/>
      <c r="E75" s="837"/>
      <c r="F75" s="837"/>
      <c r="G75" s="838"/>
      <c r="H75" s="35"/>
      <c r="I75" s="169"/>
      <c r="J75" s="169"/>
      <c r="K75" s="169"/>
      <c r="L75" s="518"/>
      <c r="M75" s="517"/>
      <c r="N75" s="169"/>
      <c r="O75" s="169"/>
      <c r="P75" s="169"/>
      <c r="Q75" s="193"/>
      <c r="R75" s="193"/>
      <c r="S75" s="169"/>
      <c r="T75" s="169"/>
      <c r="U75" s="123" t="s">
        <v>2137</v>
      </c>
      <c r="V75" s="125"/>
      <c r="W75" s="125"/>
      <c r="X75" s="125"/>
      <c r="Y75" s="125"/>
      <c r="Z75" s="125"/>
      <c r="AA75" s="125"/>
      <c r="AB75" s="605"/>
      <c r="AC75" s="605"/>
      <c r="AD75" s="605"/>
      <c r="AE75" s="612"/>
      <c r="AF75" s="612"/>
      <c r="AG75" s="612"/>
      <c r="AH75" s="572" t="s">
        <v>706</v>
      </c>
      <c r="AI75" s="831">
        <f>$AI$7</f>
        <v>0.97</v>
      </c>
      <c r="AJ75" s="1097"/>
      <c r="AK75" s="43"/>
      <c r="AL75" s="23"/>
      <c r="AM75" s="9"/>
      <c r="AN75" s="9"/>
      <c r="AO75" s="658"/>
      <c r="AP75" s="674"/>
      <c r="AQ75" s="401">
        <f>ROUND(ROUND(Q74*AI75,0)*$AN$74,0)</f>
        <v>660</v>
      </c>
      <c r="AR75" s="41"/>
    </row>
    <row r="76" spans="1:44" ht="18" customHeight="1" x14ac:dyDescent="0.15">
      <c r="A76" s="12">
        <v>54</v>
      </c>
      <c r="B76" s="13">
        <v>8355</v>
      </c>
      <c r="C76" s="61" t="s">
        <v>651</v>
      </c>
      <c r="D76" s="836"/>
      <c r="E76" s="837"/>
      <c r="F76" s="837"/>
      <c r="G76" s="838"/>
      <c r="H76" s="84" t="s">
        <v>1437</v>
      </c>
      <c r="I76" s="17"/>
      <c r="J76" s="17"/>
      <c r="K76" s="17"/>
      <c r="L76" s="67"/>
      <c r="M76" s="34" t="s">
        <v>421</v>
      </c>
      <c r="N76" s="17"/>
      <c r="O76" s="17"/>
      <c r="P76" s="17"/>
      <c r="Q76" s="880">
        <f>地域福祉施設!Q76</f>
        <v>697</v>
      </c>
      <c r="R76" s="880"/>
      <c r="S76" s="1" t="s">
        <v>391</v>
      </c>
      <c r="T76" s="17"/>
      <c r="U76" s="126"/>
      <c r="V76" s="605"/>
      <c r="W76" s="605"/>
      <c r="X76" s="605"/>
      <c r="Y76" s="605"/>
      <c r="Z76" s="605"/>
      <c r="AA76" s="605"/>
      <c r="AB76" s="605"/>
      <c r="AC76" s="605"/>
      <c r="AD76" s="605"/>
      <c r="AE76" s="605"/>
      <c r="AF76" s="605"/>
      <c r="AG76" s="605"/>
      <c r="AH76" s="605"/>
      <c r="AI76" s="599"/>
      <c r="AJ76" s="599"/>
      <c r="AK76" s="43"/>
      <c r="AL76" s="23"/>
      <c r="AM76" s="9"/>
      <c r="AN76" s="9"/>
      <c r="AO76" s="658"/>
      <c r="AP76" s="674"/>
      <c r="AQ76" s="401">
        <f>ROUND(Q76*$AN$74,0)</f>
        <v>488</v>
      </c>
      <c r="AR76" s="41"/>
    </row>
    <row r="77" spans="1:44" ht="18" customHeight="1" x14ac:dyDescent="0.15">
      <c r="A77" s="12">
        <v>54</v>
      </c>
      <c r="B77" s="13">
        <v>8357</v>
      </c>
      <c r="C77" s="61" t="s">
        <v>652</v>
      </c>
      <c r="D77" s="836"/>
      <c r="E77" s="837"/>
      <c r="F77" s="837"/>
      <c r="G77" s="838"/>
      <c r="H77" s="869" t="s">
        <v>1155</v>
      </c>
      <c r="I77" s="913"/>
      <c r="J77" s="913"/>
      <c r="K77" s="913"/>
      <c r="L77" s="914"/>
      <c r="M77" s="517"/>
      <c r="N77" s="169"/>
      <c r="O77" s="169"/>
      <c r="P77" s="169"/>
      <c r="Q77" s="193"/>
      <c r="R77" s="193"/>
      <c r="S77" s="169"/>
      <c r="T77" s="169"/>
      <c r="U77" s="123" t="s">
        <v>2137</v>
      </c>
      <c r="V77" s="125"/>
      <c r="W77" s="125"/>
      <c r="X77" s="125"/>
      <c r="Y77" s="125"/>
      <c r="Z77" s="125"/>
      <c r="AA77" s="125"/>
      <c r="AB77" s="605"/>
      <c r="AC77" s="605"/>
      <c r="AD77" s="605"/>
      <c r="AE77" s="612"/>
      <c r="AF77" s="612"/>
      <c r="AG77" s="612"/>
      <c r="AH77" s="572" t="s">
        <v>706</v>
      </c>
      <c r="AI77" s="831">
        <f>$AI$7</f>
        <v>0.97</v>
      </c>
      <c r="AJ77" s="1097"/>
      <c r="AK77" s="43"/>
      <c r="AL77" s="23"/>
      <c r="AM77" s="9"/>
      <c r="AN77" s="9"/>
      <c r="AO77" s="658"/>
      <c r="AP77" s="674"/>
      <c r="AQ77" s="401">
        <f>ROUND(ROUND(Q76*AI77,0)*$AN$74,0)</f>
        <v>473</v>
      </c>
      <c r="AR77" s="41"/>
    </row>
    <row r="78" spans="1:44" ht="18" customHeight="1" x14ac:dyDescent="0.15">
      <c r="A78" s="12">
        <v>54</v>
      </c>
      <c r="B78" s="13">
        <v>8365</v>
      </c>
      <c r="C78" s="61" t="s">
        <v>653</v>
      </c>
      <c r="D78" s="836"/>
      <c r="E78" s="837"/>
      <c r="F78" s="837"/>
      <c r="G78" s="838"/>
      <c r="H78" s="1040"/>
      <c r="I78" s="913"/>
      <c r="J78" s="913"/>
      <c r="K78" s="913"/>
      <c r="L78" s="914"/>
      <c r="M78" s="34" t="s">
        <v>2142</v>
      </c>
      <c r="N78" s="17"/>
      <c r="O78" s="17"/>
      <c r="P78" s="17"/>
      <c r="Q78" s="880">
        <f>地域福祉施設!Q78</f>
        <v>765</v>
      </c>
      <c r="R78" s="880"/>
      <c r="S78" s="1" t="s">
        <v>391</v>
      </c>
      <c r="T78" s="67"/>
      <c r="U78" s="126"/>
      <c r="V78" s="605"/>
      <c r="W78" s="605"/>
      <c r="X78" s="605"/>
      <c r="Y78" s="605"/>
      <c r="Z78" s="605"/>
      <c r="AA78" s="605"/>
      <c r="AB78" s="605"/>
      <c r="AC78" s="605"/>
      <c r="AD78" s="605"/>
      <c r="AE78" s="605"/>
      <c r="AF78" s="605"/>
      <c r="AG78" s="605"/>
      <c r="AH78" s="605"/>
      <c r="AI78" s="599"/>
      <c r="AJ78" s="599"/>
      <c r="AK78" s="43"/>
      <c r="AL78" s="23"/>
      <c r="AM78" s="9"/>
      <c r="AN78" s="9"/>
      <c r="AO78" s="658"/>
      <c r="AP78" s="674"/>
      <c r="AQ78" s="401">
        <f>ROUND(Q78*$AN$74,0)</f>
        <v>536</v>
      </c>
      <c r="AR78" s="41"/>
    </row>
    <row r="79" spans="1:44" ht="18" customHeight="1" x14ac:dyDescent="0.15">
      <c r="A79" s="12">
        <v>54</v>
      </c>
      <c r="B79" s="13">
        <v>8367</v>
      </c>
      <c r="C79" s="61" t="s">
        <v>654</v>
      </c>
      <c r="D79" s="836"/>
      <c r="E79" s="837"/>
      <c r="F79" s="837"/>
      <c r="G79" s="838"/>
      <c r="H79" s="1040"/>
      <c r="I79" s="913"/>
      <c r="J79" s="913"/>
      <c r="K79" s="913"/>
      <c r="L79" s="914"/>
      <c r="M79" s="35"/>
      <c r="N79" s="20"/>
      <c r="O79" s="20"/>
      <c r="P79" s="20"/>
      <c r="Q79" s="194"/>
      <c r="R79" s="194"/>
      <c r="S79" s="20"/>
      <c r="T79" s="42"/>
      <c r="U79" s="123" t="s">
        <v>2137</v>
      </c>
      <c r="V79" s="125"/>
      <c r="W79" s="125"/>
      <c r="X79" s="125"/>
      <c r="Y79" s="125"/>
      <c r="Z79" s="125"/>
      <c r="AA79" s="125"/>
      <c r="AB79" s="605"/>
      <c r="AC79" s="605"/>
      <c r="AD79" s="605"/>
      <c r="AE79" s="612"/>
      <c r="AF79" s="612"/>
      <c r="AG79" s="612"/>
      <c r="AH79" s="572" t="s">
        <v>706</v>
      </c>
      <c r="AI79" s="831">
        <f>$AI$7</f>
        <v>0.97</v>
      </c>
      <c r="AJ79" s="1097"/>
      <c r="AK79" s="43"/>
      <c r="AL79" s="23"/>
      <c r="AM79" s="9"/>
      <c r="AN79" s="9"/>
      <c r="AO79" s="658"/>
      <c r="AP79" s="674"/>
      <c r="AQ79" s="401">
        <f>ROUND(ROUND(Q78*AI79,0)*$AN$74,0)</f>
        <v>519</v>
      </c>
      <c r="AR79" s="41"/>
    </row>
    <row r="80" spans="1:44" ht="18" customHeight="1" x14ac:dyDescent="0.15">
      <c r="A80" s="12">
        <v>54</v>
      </c>
      <c r="B80" s="13">
        <v>8375</v>
      </c>
      <c r="C80" s="61" t="s">
        <v>655</v>
      </c>
      <c r="D80" s="836"/>
      <c r="E80" s="837"/>
      <c r="F80" s="837"/>
      <c r="G80" s="838"/>
      <c r="H80" s="836" t="s">
        <v>2143</v>
      </c>
      <c r="I80" s="837"/>
      <c r="J80" s="837"/>
      <c r="K80" s="837"/>
      <c r="L80" s="838"/>
      <c r="M80" s="517" t="s">
        <v>2144</v>
      </c>
      <c r="N80" s="169"/>
      <c r="O80" s="169"/>
      <c r="P80" s="169"/>
      <c r="Q80" s="880">
        <f>地域福祉施設!Q80</f>
        <v>837</v>
      </c>
      <c r="R80" s="880"/>
      <c r="S80" s="9" t="s">
        <v>391</v>
      </c>
      <c r="T80" s="169"/>
      <c r="U80" s="126"/>
      <c r="V80" s="605"/>
      <c r="W80" s="605"/>
      <c r="X80" s="605"/>
      <c r="Y80" s="605"/>
      <c r="Z80" s="605"/>
      <c r="AA80" s="605"/>
      <c r="AB80" s="605"/>
      <c r="AC80" s="605"/>
      <c r="AD80" s="605"/>
      <c r="AE80" s="605"/>
      <c r="AF80" s="605"/>
      <c r="AG80" s="605"/>
      <c r="AH80" s="605"/>
      <c r="AI80" s="599"/>
      <c r="AJ80" s="599"/>
      <c r="AK80" s="43"/>
      <c r="AL80" s="23"/>
      <c r="AM80" s="9"/>
      <c r="AN80" s="9"/>
      <c r="AO80" s="658"/>
      <c r="AP80" s="674"/>
      <c r="AQ80" s="401">
        <f>ROUND(Q80*$AN$74,0)</f>
        <v>586</v>
      </c>
      <c r="AR80" s="41"/>
    </row>
    <row r="81" spans="1:44" ht="18" customHeight="1" x14ac:dyDescent="0.15">
      <c r="A81" s="12">
        <v>54</v>
      </c>
      <c r="B81" s="13">
        <v>8377</v>
      </c>
      <c r="C81" s="61" t="s">
        <v>656</v>
      </c>
      <c r="D81" s="836"/>
      <c r="E81" s="837"/>
      <c r="F81" s="837"/>
      <c r="G81" s="838"/>
      <c r="H81" s="836"/>
      <c r="I81" s="837"/>
      <c r="J81" s="837"/>
      <c r="K81" s="837"/>
      <c r="L81" s="838"/>
      <c r="M81" s="517"/>
      <c r="N81" s="169"/>
      <c r="O81" s="169"/>
      <c r="P81" s="169"/>
      <c r="Q81" s="193"/>
      <c r="R81" s="193"/>
      <c r="S81" s="169"/>
      <c r="T81" s="169"/>
      <c r="U81" s="123" t="s">
        <v>2137</v>
      </c>
      <c r="V81" s="125"/>
      <c r="W81" s="125"/>
      <c r="X81" s="125"/>
      <c r="Y81" s="125"/>
      <c r="Z81" s="125"/>
      <c r="AA81" s="125"/>
      <c r="AB81" s="605"/>
      <c r="AC81" s="605"/>
      <c r="AD81" s="605"/>
      <c r="AE81" s="612"/>
      <c r="AF81" s="612"/>
      <c r="AG81" s="612"/>
      <c r="AH81" s="572" t="s">
        <v>706</v>
      </c>
      <c r="AI81" s="831">
        <f>$AI$7</f>
        <v>0.97</v>
      </c>
      <c r="AJ81" s="1097"/>
      <c r="AK81" s="43"/>
      <c r="AL81" s="23"/>
      <c r="AM81" s="9"/>
      <c r="AN81" s="9"/>
      <c r="AO81" s="658"/>
      <c r="AP81" s="674"/>
      <c r="AQ81" s="401">
        <f>ROUND(ROUND(Q80*AI81,0)*$AN$74,0)</f>
        <v>568</v>
      </c>
      <c r="AR81" s="41"/>
    </row>
    <row r="82" spans="1:44" ht="18" customHeight="1" x14ac:dyDescent="0.15">
      <c r="A82" s="12">
        <v>54</v>
      </c>
      <c r="B82" s="13">
        <v>8385</v>
      </c>
      <c r="C82" s="61" t="s">
        <v>657</v>
      </c>
      <c r="D82" s="836"/>
      <c r="E82" s="837"/>
      <c r="F82" s="837"/>
      <c r="G82" s="838"/>
      <c r="H82" s="836"/>
      <c r="I82" s="837"/>
      <c r="J82" s="837"/>
      <c r="K82" s="837"/>
      <c r="L82" s="838"/>
      <c r="M82" s="34" t="s">
        <v>2138</v>
      </c>
      <c r="N82" s="17"/>
      <c r="O82" s="17"/>
      <c r="P82" s="17"/>
      <c r="Q82" s="880">
        <f>地域福祉施設!Q82</f>
        <v>905</v>
      </c>
      <c r="R82" s="880"/>
      <c r="S82" s="1" t="s">
        <v>391</v>
      </c>
      <c r="T82" s="67"/>
      <c r="U82" s="126"/>
      <c r="V82" s="605"/>
      <c r="W82" s="605"/>
      <c r="X82" s="605"/>
      <c r="Y82" s="605"/>
      <c r="Z82" s="605"/>
      <c r="AA82" s="605"/>
      <c r="AB82" s="605"/>
      <c r="AC82" s="605"/>
      <c r="AD82" s="605"/>
      <c r="AE82" s="605"/>
      <c r="AF82" s="605"/>
      <c r="AG82" s="605"/>
      <c r="AH82" s="605"/>
      <c r="AI82" s="599"/>
      <c r="AJ82" s="599"/>
      <c r="AK82" s="43"/>
      <c r="AL82" s="23"/>
      <c r="AM82" s="9"/>
      <c r="AN82" s="9"/>
      <c r="AO82" s="658"/>
      <c r="AP82" s="674"/>
      <c r="AQ82" s="401">
        <f>ROUND(Q82*$AN$74,0)</f>
        <v>634</v>
      </c>
      <c r="AR82" s="41"/>
    </row>
    <row r="83" spans="1:44" ht="18" customHeight="1" x14ac:dyDescent="0.15">
      <c r="A83" s="12">
        <v>54</v>
      </c>
      <c r="B83" s="13">
        <v>8387</v>
      </c>
      <c r="C83" s="61" t="s">
        <v>658</v>
      </c>
      <c r="D83" s="836"/>
      <c r="E83" s="837"/>
      <c r="F83" s="837"/>
      <c r="G83" s="838"/>
      <c r="H83" s="517"/>
      <c r="I83" s="169"/>
      <c r="J83" s="169"/>
      <c r="K83" s="169"/>
      <c r="L83" s="518"/>
      <c r="M83" s="35"/>
      <c r="N83" s="20"/>
      <c r="O83" s="20"/>
      <c r="P83" s="20"/>
      <c r="Q83" s="194"/>
      <c r="R83" s="194"/>
      <c r="S83" s="20"/>
      <c r="T83" s="42"/>
      <c r="U83" s="123" t="s">
        <v>2137</v>
      </c>
      <c r="V83" s="125"/>
      <c r="W83" s="125"/>
      <c r="X83" s="125"/>
      <c r="Y83" s="125"/>
      <c r="Z83" s="125"/>
      <c r="AA83" s="125"/>
      <c r="AB83" s="605"/>
      <c r="AC83" s="605"/>
      <c r="AD83" s="605"/>
      <c r="AE83" s="612"/>
      <c r="AF83" s="612"/>
      <c r="AG83" s="612"/>
      <c r="AH83" s="572" t="s">
        <v>706</v>
      </c>
      <c r="AI83" s="831">
        <f>$AI$7</f>
        <v>0.97</v>
      </c>
      <c r="AJ83" s="1097"/>
      <c r="AK83" s="43"/>
      <c r="AL83" s="23"/>
      <c r="AM83" s="9"/>
      <c r="AN83" s="9"/>
      <c r="AO83" s="658"/>
      <c r="AP83" s="674"/>
      <c r="AQ83" s="401">
        <f>ROUND(ROUND(Q82*AI83,0)*$AN$74,0)</f>
        <v>615</v>
      </c>
      <c r="AR83" s="41"/>
    </row>
    <row r="84" spans="1:44" ht="18" customHeight="1" x14ac:dyDescent="0.15">
      <c r="A84" s="12">
        <v>54</v>
      </c>
      <c r="B84" s="13">
        <v>8395</v>
      </c>
      <c r="C84" s="61" t="s">
        <v>659</v>
      </c>
      <c r="D84" s="836"/>
      <c r="E84" s="837"/>
      <c r="F84" s="837"/>
      <c r="G84" s="838"/>
      <c r="H84" s="517"/>
      <c r="I84" s="169"/>
      <c r="J84" s="169"/>
      <c r="K84" s="169"/>
      <c r="L84" s="518"/>
      <c r="M84" s="517" t="s">
        <v>2139</v>
      </c>
      <c r="N84" s="169"/>
      <c r="O84" s="169"/>
      <c r="P84" s="169"/>
      <c r="Q84" s="880">
        <f>地域福祉施設!Q84</f>
        <v>972</v>
      </c>
      <c r="R84" s="880"/>
      <c r="S84" s="9" t="s">
        <v>391</v>
      </c>
      <c r="T84" s="169"/>
      <c r="U84" s="126"/>
      <c r="V84" s="605"/>
      <c r="W84" s="605"/>
      <c r="X84" s="605"/>
      <c r="Y84" s="605"/>
      <c r="Z84" s="605"/>
      <c r="AA84" s="605"/>
      <c r="AB84" s="605"/>
      <c r="AC84" s="605"/>
      <c r="AD84" s="605"/>
      <c r="AE84" s="605"/>
      <c r="AF84" s="605"/>
      <c r="AG84" s="605"/>
      <c r="AH84" s="605"/>
      <c r="AI84" s="599"/>
      <c r="AJ84" s="599"/>
      <c r="AK84" s="43"/>
      <c r="AL84" s="23"/>
      <c r="AM84" s="9"/>
      <c r="AN84" s="9"/>
      <c r="AO84" s="658"/>
      <c r="AP84" s="674"/>
      <c r="AQ84" s="401">
        <f>ROUND(Q84*$AN$74,0)</f>
        <v>680</v>
      </c>
      <c r="AR84" s="41"/>
    </row>
    <row r="85" spans="1:44" ht="18" customHeight="1" x14ac:dyDescent="0.15">
      <c r="A85" s="12">
        <v>54</v>
      </c>
      <c r="B85" s="13">
        <v>8397</v>
      </c>
      <c r="C85" s="61" t="s">
        <v>660</v>
      </c>
      <c r="D85" s="849"/>
      <c r="E85" s="839"/>
      <c r="F85" s="839"/>
      <c r="G85" s="840"/>
      <c r="H85" s="35"/>
      <c r="I85" s="20"/>
      <c r="J85" s="20"/>
      <c r="K85" s="20"/>
      <c r="L85" s="42"/>
      <c r="M85" s="35"/>
      <c r="N85" s="20"/>
      <c r="O85" s="20"/>
      <c r="P85" s="20"/>
      <c r="Q85" s="194"/>
      <c r="R85" s="194"/>
      <c r="S85" s="20"/>
      <c r="T85" s="20"/>
      <c r="U85" s="123" t="s">
        <v>2137</v>
      </c>
      <c r="V85" s="125"/>
      <c r="W85" s="125"/>
      <c r="X85" s="125"/>
      <c r="Y85" s="125"/>
      <c r="Z85" s="125"/>
      <c r="AA85" s="125"/>
      <c r="AB85" s="605"/>
      <c r="AC85" s="605"/>
      <c r="AD85" s="605"/>
      <c r="AE85" s="612"/>
      <c r="AF85" s="612"/>
      <c r="AG85" s="612"/>
      <c r="AH85" s="572" t="s">
        <v>706</v>
      </c>
      <c r="AI85" s="831">
        <f>$AI$7</f>
        <v>0.97</v>
      </c>
      <c r="AJ85" s="1097"/>
      <c r="AK85" s="43"/>
      <c r="AL85" s="183"/>
      <c r="AM85" s="184"/>
      <c r="AN85" s="184"/>
      <c r="AO85" s="673"/>
      <c r="AP85" s="687"/>
      <c r="AQ85" s="401">
        <f>ROUND(ROUND(Q84*AI85,0)*$AN$74,0)</f>
        <v>660</v>
      </c>
      <c r="AR85" s="41"/>
    </row>
    <row r="86" spans="1:44" ht="18" customHeight="1" x14ac:dyDescent="0.15">
      <c r="A86" s="12">
        <v>54</v>
      </c>
      <c r="B86" s="13">
        <v>8951</v>
      </c>
      <c r="C86" s="61" t="s">
        <v>1880</v>
      </c>
      <c r="D86" s="833" t="s">
        <v>1877</v>
      </c>
      <c r="E86" s="834"/>
      <c r="F86" s="834"/>
      <c r="G86" s="835"/>
      <c r="H86" s="84" t="s">
        <v>2150</v>
      </c>
      <c r="I86" s="221"/>
      <c r="J86" s="221"/>
      <c r="K86" s="221"/>
      <c r="L86" s="222"/>
      <c r="M86" s="34" t="s">
        <v>421</v>
      </c>
      <c r="N86" s="17"/>
      <c r="O86" s="17"/>
      <c r="P86" s="17"/>
      <c r="Q86" s="880">
        <f>地域福祉施設!Q86</f>
        <v>771</v>
      </c>
      <c r="R86" s="880"/>
      <c r="S86" s="1" t="s">
        <v>391</v>
      </c>
      <c r="T86" s="17"/>
      <c r="U86" s="34"/>
      <c r="V86" s="1"/>
      <c r="W86" s="1"/>
      <c r="X86" s="1"/>
      <c r="Y86" s="1"/>
      <c r="Z86" s="1"/>
      <c r="AA86" s="1"/>
      <c r="AB86" s="1"/>
      <c r="AC86" s="4"/>
      <c r="AD86" s="118"/>
      <c r="AE86" s="113"/>
      <c r="AF86" s="114"/>
      <c r="AG86" s="115"/>
      <c r="AH86" s="101"/>
      <c r="AI86" s="86"/>
      <c r="AJ86" s="186"/>
      <c r="AK86" s="186"/>
      <c r="AL86" s="186"/>
      <c r="AM86" s="186"/>
      <c r="AN86" s="186"/>
      <c r="AO86" s="679"/>
      <c r="AP86" s="679"/>
      <c r="AQ86" s="401">
        <f>ROUND(Q86*$AF$94,0)</f>
        <v>540</v>
      </c>
      <c r="AR86" s="41"/>
    </row>
    <row r="87" spans="1:44" ht="18" customHeight="1" x14ac:dyDescent="0.15">
      <c r="A87" s="12">
        <v>54</v>
      </c>
      <c r="B87" s="13">
        <v>8533</v>
      </c>
      <c r="C87" s="14" t="s">
        <v>1881</v>
      </c>
      <c r="D87" s="836"/>
      <c r="E87" s="837"/>
      <c r="F87" s="837"/>
      <c r="G87" s="838"/>
      <c r="H87" s="836" t="s">
        <v>1878</v>
      </c>
      <c r="I87" s="837"/>
      <c r="J87" s="837"/>
      <c r="K87" s="837"/>
      <c r="L87" s="838"/>
      <c r="M87" s="517"/>
      <c r="N87" s="169"/>
      <c r="O87" s="169"/>
      <c r="P87" s="169"/>
      <c r="Q87" s="590"/>
      <c r="R87" s="590"/>
      <c r="S87" s="9"/>
      <c r="T87" s="169"/>
      <c r="U87" s="517"/>
      <c r="V87" s="9"/>
      <c r="W87" s="9"/>
      <c r="X87" s="9"/>
      <c r="Y87" s="9"/>
      <c r="Z87" s="9"/>
      <c r="AA87" s="9"/>
      <c r="AB87" s="9"/>
      <c r="AC87" s="11"/>
      <c r="AD87" s="11"/>
      <c r="AE87" s="997" t="s">
        <v>349</v>
      </c>
      <c r="AF87" s="998"/>
      <c r="AG87" s="999"/>
      <c r="AH87" s="121" t="s">
        <v>425</v>
      </c>
      <c r="AI87" s="86"/>
      <c r="AJ87" s="186"/>
      <c r="AK87" s="186"/>
      <c r="AL87" s="186"/>
      <c r="AM87" s="186"/>
      <c r="AN87" s="186"/>
      <c r="AO87" s="556" t="s">
        <v>706</v>
      </c>
      <c r="AP87" s="556">
        <f>$AP$27</f>
        <v>0.97</v>
      </c>
      <c r="AQ87" s="401">
        <f>ROUND(ROUND(Q86*$AF$94,0)*AP87,0)</f>
        <v>524</v>
      </c>
      <c r="AR87" s="18"/>
    </row>
    <row r="88" spans="1:44" ht="18" customHeight="1" x14ac:dyDescent="0.15">
      <c r="A88" s="12">
        <v>54</v>
      </c>
      <c r="B88" s="13">
        <v>8953</v>
      </c>
      <c r="C88" s="61" t="s">
        <v>1882</v>
      </c>
      <c r="D88" s="836"/>
      <c r="E88" s="837"/>
      <c r="F88" s="837"/>
      <c r="G88" s="838"/>
      <c r="H88" s="836"/>
      <c r="I88" s="837"/>
      <c r="J88" s="837"/>
      <c r="K88" s="837"/>
      <c r="L88" s="838"/>
      <c r="M88" s="517"/>
      <c r="N88" s="169"/>
      <c r="O88" s="169"/>
      <c r="P88" s="169"/>
      <c r="Q88" s="193"/>
      <c r="R88" s="193"/>
      <c r="S88" s="169"/>
      <c r="T88" s="169"/>
      <c r="U88" s="692" t="s">
        <v>723</v>
      </c>
      <c r="V88" s="37"/>
      <c r="W88" s="37"/>
      <c r="X88" s="17"/>
      <c r="Y88" s="17"/>
      <c r="Z88" s="17"/>
      <c r="AA88" s="17"/>
      <c r="AB88" s="17"/>
      <c r="AC88" s="62"/>
      <c r="AD88" s="62"/>
      <c r="AE88" s="997"/>
      <c r="AF88" s="998"/>
      <c r="AG88" s="999"/>
      <c r="AH88" s="122"/>
      <c r="AI88" s="85"/>
      <c r="AJ88" s="186"/>
      <c r="AK88" s="186"/>
      <c r="AL88" s="186"/>
      <c r="AM88" s="186"/>
      <c r="AN88" s="186"/>
      <c r="AO88" s="831"/>
      <c r="AP88" s="831"/>
      <c r="AQ88" s="401">
        <f>ROUND(ROUND(Q86*AC89,0)*$AF$94,0)</f>
        <v>524</v>
      </c>
      <c r="AR88" s="41"/>
    </row>
    <row r="89" spans="1:44" ht="18" customHeight="1" x14ac:dyDescent="0.15">
      <c r="A89" s="12">
        <v>54</v>
      </c>
      <c r="B89" s="13">
        <v>8534</v>
      </c>
      <c r="C89" s="14" t="s">
        <v>1883</v>
      </c>
      <c r="D89" s="836"/>
      <c r="E89" s="837"/>
      <c r="F89" s="837"/>
      <c r="G89" s="838"/>
      <c r="H89" s="836"/>
      <c r="I89" s="837"/>
      <c r="J89" s="837"/>
      <c r="K89" s="837"/>
      <c r="L89" s="838"/>
      <c r="M89" s="35"/>
      <c r="N89" s="20"/>
      <c r="O89" s="20"/>
      <c r="P89" s="20"/>
      <c r="Q89" s="194"/>
      <c r="R89" s="194"/>
      <c r="S89" s="20"/>
      <c r="T89" s="42"/>
      <c r="U89" s="97" t="s">
        <v>2147</v>
      </c>
      <c r="V89" s="38"/>
      <c r="W89" s="38"/>
      <c r="X89" s="20"/>
      <c r="Y89" s="20"/>
      <c r="Z89" s="20"/>
      <c r="AA89" s="20"/>
      <c r="AB89" s="578" t="s">
        <v>706</v>
      </c>
      <c r="AC89" s="1055">
        <f>$AI$7</f>
        <v>0.97</v>
      </c>
      <c r="AD89" s="1056"/>
      <c r="AE89" s="997"/>
      <c r="AF89" s="998"/>
      <c r="AG89" s="999"/>
      <c r="AH89" s="121" t="s">
        <v>425</v>
      </c>
      <c r="AI89" s="86"/>
      <c r="AJ89" s="186"/>
      <c r="AK89" s="186"/>
      <c r="AL89" s="186"/>
      <c r="AM89" s="186"/>
      <c r="AN89" s="186"/>
      <c r="AO89" s="556" t="s">
        <v>706</v>
      </c>
      <c r="AP89" s="556">
        <f>$AP$87</f>
        <v>0.97</v>
      </c>
      <c r="AQ89" s="401">
        <f>ROUND(ROUND(ROUND(Q86*AC89,0)*$AF$94,0)*AP89,0)</f>
        <v>508</v>
      </c>
      <c r="AR89" s="41"/>
    </row>
    <row r="90" spans="1:44" ht="18" customHeight="1" x14ac:dyDescent="0.15">
      <c r="A90" s="12">
        <v>54</v>
      </c>
      <c r="B90" s="13">
        <v>8961</v>
      </c>
      <c r="C90" s="61" t="s">
        <v>1884</v>
      </c>
      <c r="D90" s="836"/>
      <c r="E90" s="837"/>
      <c r="F90" s="837"/>
      <c r="G90" s="838"/>
      <c r="H90" s="836"/>
      <c r="I90" s="837"/>
      <c r="J90" s="837"/>
      <c r="K90" s="837"/>
      <c r="L90" s="838"/>
      <c r="M90" s="517" t="s">
        <v>2142</v>
      </c>
      <c r="N90" s="169"/>
      <c r="O90" s="169"/>
      <c r="P90" s="169"/>
      <c r="Q90" s="880">
        <f>地域福祉施設!Q90</f>
        <v>838</v>
      </c>
      <c r="R90" s="880"/>
      <c r="S90" s="9" t="s">
        <v>391</v>
      </c>
      <c r="T90" s="169"/>
      <c r="U90" s="34"/>
      <c r="V90" s="1"/>
      <c r="W90" s="1"/>
      <c r="X90" s="1"/>
      <c r="Y90" s="1"/>
      <c r="Z90" s="1"/>
      <c r="AA90" s="1"/>
      <c r="AB90" s="4"/>
      <c r="AC90" s="4"/>
      <c r="AD90" s="4"/>
      <c r="AE90" s="997"/>
      <c r="AF90" s="998"/>
      <c r="AG90" s="999"/>
      <c r="AH90" s="121"/>
      <c r="AI90" s="86"/>
      <c r="AJ90" s="186"/>
      <c r="AK90" s="186"/>
      <c r="AL90" s="186"/>
      <c r="AM90" s="186"/>
      <c r="AN90" s="186"/>
      <c r="AO90" s="556"/>
      <c r="AP90" s="556"/>
      <c r="AQ90" s="401">
        <f>ROUND(Q90*$AF$94,0)</f>
        <v>587</v>
      </c>
      <c r="AR90" s="41"/>
    </row>
    <row r="91" spans="1:44" ht="18" customHeight="1" x14ac:dyDescent="0.15">
      <c r="A91" s="12">
        <v>54</v>
      </c>
      <c r="B91" s="13">
        <v>8535</v>
      </c>
      <c r="C91" s="14" t="s">
        <v>1885</v>
      </c>
      <c r="D91" s="836"/>
      <c r="E91" s="837"/>
      <c r="F91" s="837"/>
      <c r="G91" s="838"/>
      <c r="H91" s="1080" t="s">
        <v>724</v>
      </c>
      <c r="I91" s="1081"/>
      <c r="J91" s="1081"/>
      <c r="K91" s="1081"/>
      <c r="L91" s="1082"/>
      <c r="M91" s="517"/>
      <c r="N91" s="169"/>
      <c r="O91" s="169"/>
      <c r="P91" s="169"/>
      <c r="Q91" s="590"/>
      <c r="R91" s="590"/>
      <c r="S91" s="9"/>
      <c r="T91" s="169"/>
      <c r="U91" s="517"/>
      <c r="V91" s="9"/>
      <c r="W91" s="9"/>
      <c r="X91" s="9"/>
      <c r="Y91" s="9"/>
      <c r="Z91" s="9"/>
      <c r="AA91" s="9"/>
      <c r="AB91" s="9"/>
      <c r="AC91" s="11"/>
      <c r="AD91" s="11"/>
      <c r="AE91" s="997"/>
      <c r="AF91" s="998"/>
      <c r="AG91" s="999"/>
      <c r="AH91" s="121" t="s">
        <v>425</v>
      </c>
      <c r="AI91" s="86"/>
      <c r="AJ91" s="186"/>
      <c r="AK91" s="186"/>
      <c r="AL91" s="186"/>
      <c r="AM91" s="186"/>
      <c r="AN91" s="186"/>
      <c r="AO91" s="556" t="s">
        <v>706</v>
      </c>
      <c r="AP91" s="556">
        <f>$AP$87</f>
        <v>0.97</v>
      </c>
      <c r="AQ91" s="401">
        <f>ROUND(ROUND(Q90*$AF$94,0)*AP91,0)</f>
        <v>569</v>
      </c>
      <c r="AR91" s="18"/>
    </row>
    <row r="92" spans="1:44" ht="18" customHeight="1" x14ac:dyDescent="0.15">
      <c r="A92" s="12">
        <v>54</v>
      </c>
      <c r="B92" s="13">
        <v>8963</v>
      </c>
      <c r="C92" s="61" t="s">
        <v>1886</v>
      </c>
      <c r="D92" s="836"/>
      <c r="E92" s="837"/>
      <c r="F92" s="837"/>
      <c r="G92" s="838"/>
      <c r="H92" s="23"/>
      <c r="I92" s="9"/>
      <c r="J92" s="9"/>
      <c r="K92" s="9"/>
      <c r="L92" s="19"/>
      <c r="M92" s="517"/>
      <c r="N92" s="169"/>
      <c r="O92" s="169"/>
      <c r="P92" s="169"/>
      <c r="Q92" s="193"/>
      <c r="R92" s="193"/>
      <c r="S92" s="169"/>
      <c r="T92" s="169"/>
      <c r="U92" s="692" t="s">
        <v>723</v>
      </c>
      <c r="V92" s="1"/>
      <c r="W92" s="1"/>
      <c r="X92" s="17"/>
      <c r="Y92" s="17"/>
      <c r="Z92" s="17"/>
      <c r="AA92" s="17"/>
      <c r="AB92" s="17"/>
      <c r="AC92" s="62"/>
      <c r="AD92" s="62"/>
      <c r="AE92" s="997"/>
      <c r="AF92" s="998"/>
      <c r="AG92" s="999"/>
      <c r="AH92" s="122"/>
      <c r="AI92" s="85"/>
      <c r="AJ92" s="186"/>
      <c r="AK92" s="186"/>
      <c r="AL92" s="186"/>
      <c r="AM92" s="186"/>
      <c r="AN92" s="186"/>
      <c r="AO92" s="831"/>
      <c r="AP92" s="831"/>
      <c r="AQ92" s="401">
        <f>ROUND(ROUND(Q90*AC93,0)*$AF$94,0)</f>
        <v>569</v>
      </c>
      <c r="AR92" s="41"/>
    </row>
    <row r="93" spans="1:44" ht="18" customHeight="1" x14ac:dyDescent="0.15">
      <c r="A93" s="12">
        <v>54</v>
      </c>
      <c r="B93" s="13">
        <v>8536</v>
      </c>
      <c r="C93" s="14" t="s">
        <v>1887</v>
      </c>
      <c r="D93" s="836"/>
      <c r="E93" s="837"/>
      <c r="F93" s="837"/>
      <c r="G93" s="838"/>
      <c r="H93" s="23"/>
      <c r="I93" s="9"/>
      <c r="J93" s="9"/>
      <c r="K93" s="9"/>
      <c r="L93" s="19"/>
      <c r="M93" s="35"/>
      <c r="N93" s="20"/>
      <c r="O93" s="20"/>
      <c r="P93" s="20"/>
      <c r="Q93" s="194"/>
      <c r="R93" s="194"/>
      <c r="S93" s="20"/>
      <c r="T93" s="20"/>
      <c r="U93" s="97" t="s">
        <v>2147</v>
      </c>
      <c r="V93" s="184"/>
      <c r="W93" s="184"/>
      <c r="X93" s="20"/>
      <c r="Y93" s="20"/>
      <c r="Z93" s="20"/>
      <c r="AA93" s="20"/>
      <c r="AB93" s="578" t="s">
        <v>706</v>
      </c>
      <c r="AC93" s="1055">
        <f>$AI$7</f>
        <v>0.97</v>
      </c>
      <c r="AD93" s="1056"/>
      <c r="AE93" s="997"/>
      <c r="AF93" s="998"/>
      <c r="AG93" s="999"/>
      <c r="AH93" s="121" t="s">
        <v>425</v>
      </c>
      <c r="AI93" s="86"/>
      <c r="AJ93" s="186"/>
      <c r="AK93" s="186"/>
      <c r="AL93" s="186"/>
      <c r="AM93" s="186"/>
      <c r="AN93" s="186"/>
      <c r="AO93" s="556" t="s">
        <v>706</v>
      </c>
      <c r="AP93" s="556">
        <f>$AP$87</f>
        <v>0.97</v>
      </c>
      <c r="AQ93" s="401">
        <f>ROUND(ROUND(ROUND(Q90*AC93,0)*$AF$94,0)*AP93,0)</f>
        <v>552</v>
      </c>
      <c r="AR93" s="41"/>
    </row>
    <row r="94" spans="1:44" ht="18" customHeight="1" x14ac:dyDescent="0.15">
      <c r="A94" s="12">
        <v>54</v>
      </c>
      <c r="B94" s="13">
        <v>8971</v>
      </c>
      <c r="C94" s="61" t="s">
        <v>1888</v>
      </c>
      <c r="D94" s="836"/>
      <c r="E94" s="837"/>
      <c r="F94" s="837"/>
      <c r="G94" s="838"/>
      <c r="H94" s="23"/>
      <c r="I94" s="9"/>
      <c r="J94" s="9"/>
      <c r="K94" s="9"/>
      <c r="L94" s="19"/>
      <c r="M94" s="517" t="s">
        <v>2144</v>
      </c>
      <c r="N94" s="169"/>
      <c r="O94" s="169"/>
      <c r="P94" s="169"/>
      <c r="Q94" s="880">
        <f>地域福祉施設!Q94</f>
        <v>913</v>
      </c>
      <c r="R94" s="880"/>
      <c r="S94" s="9" t="s">
        <v>391</v>
      </c>
      <c r="T94" s="169"/>
      <c r="U94" s="98"/>
      <c r="V94" s="9"/>
      <c r="W94" s="9"/>
      <c r="X94" s="9"/>
      <c r="Y94" s="9"/>
      <c r="Z94" s="9"/>
      <c r="AA94" s="9"/>
      <c r="AB94" s="11"/>
      <c r="AC94" s="11"/>
      <c r="AD94" s="11"/>
      <c r="AE94" s="96" t="s">
        <v>1995</v>
      </c>
      <c r="AF94" s="1032">
        <f>$AN$14</f>
        <v>0.7</v>
      </c>
      <c r="AG94" s="1063"/>
      <c r="AH94" s="121"/>
      <c r="AI94" s="86"/>
      <c r="AJ94" s="186"/>
      <c r="AK94" s="186"/>
      <c r="AL94" s="186"/>
      <c r="AM94" s="186"/>
      <c r="AN94" s="186"/>
      <c r="AO94" s="556"/>
      <c r="AP94" s="556"/>
      <c r="AQ94" s="401">
        <f>ROUND(Q94*$AF$94,0)</f>
        <v>639</v>
      </c>
      <c r="AR94" s="41"/>
    </row>
    <row r="95" spans="1:44" ht="18" customHeight="1" x14ac:dyDescent="0.15">
      <c r="A95" s="12">
        <v>54</v>
      </c>
      <c r="B95" s="13">
        <v>8537</v>
      </c>
      <c r="C95" s="14" t="s">
        <v>1889</v>
      </c>
      <c r="D95" s="836"/>
      <c r="E95" s="837"/>
      <c r="F95" s="837"/>
      <c r="G95" s="838"/>
      <c r="H95" s="182"/>
      <c r="I95" s="223"/>
      <c r="J95" s="223"/>
      <c r="K95" s="223"/>
      <c r="L95" s="224"/>
      <c r="M95" s="517"/>
      <c r="N95" s="169"/>
      <c r="O95" s="169"/>
      <c r="P95" s="169"/>
      <c r="Q95" s="590"/>
      <c r="R95" s="590"/>
      <c r="S95" s="9"/>
      <c r="T95" s="169"/>
      <c r="U95" s="98"/>
      <c r="V95" s="9"/>
      <c r="W95" s="9"/>
      <c r="X95" s="9"/>
      <c r="Y95" s="9"/>
      <c r="Z95" s="9"/>
      <c r="AA95" s="9"/>
      <c r="AB95" s="9"/>
      <c r="AC95" s="11"/>
      <c r="AD95" s="11"/>
      <c r="AE95" s="23"/>
      <c r="AF95" s="9"/>
      <c r="AG95" s="19"/>
      <c r="AH95" s="121" t="s">
        <v>425</v>
      </c>
      <c r="AI95" s="86"/>
      <c r="AJ95" s="186"/>
      <c r="AK95" s="186"/>
      <c r="AL95" s="186"/>
      <c r="AM95" s="186"/>
      <c r="AN95" s="186"/>
      <c r="AO95" s="556" t="s">
        <v>706</v>
      </c>
      <c r="AP95" s="556">
        <f>$AP$87</f>
        <v>0.97</v>
      </c>
      <c r="AQ95" s="401">
        <f>ROUND(ROUND(Q94*$AF$94,0)*AP95,0)</f>
        <v>620</v>
      </c>
      <c r="AR95" s="18"/>
    </row>
    <row r="96" spans="1:44" ht="18" customHeight="1" x14ac:dyDescent="0.15">
      <c r="A96" s="12">
        <v>54</v>
      </c>
      <c r="B96" s="13">
        <v>8973</v>
      </c>
      <c r="C96" s="61" t="s">
        <v>1890</v>
      </c>
      <c r="D96" s="836"/>
      <c r="E96" s="837"/>
      <c r="F96" s="837"/>
      <c r="G96" s="838"/>
      <c r="H96" s="517"/>
      <c r="I96" s="169"/>
      <c r="J96" s="169"/>
      <c r="K96" s="169"/>
      <c r="L96" s="518"/>
      <c r="M96" s="517"/>
      <c r="N96" s="169"/>
      <c r="O96" s="169"/>
      <c r="P96" s="169"/>
      <c r="Q96" s="193"/>
      <c r="R96" s="193"/>
      <c r="S96" s="169"/>
      <c r="T96" s="169"/>
      <c r="U96" s="692" t="s">
        <v>723</v>
      </c>
      <c r="V96" s="1"/>
      <c r="W96" s="1"/>
      <c r="X96" s="17"/>
      <c r="Y96" s="17"/>
      <c r="Z96" s="17"/>
      <c r="AA96" s="17"/>
      <c r="AB96" s="17"/>
      <c r="AC96" s="62"/>
      <c r="AD96" s="62"/>
      <c r="AE96" s="517"/>
      <c r="AF96" s="169"/>
      <c r="AG96" s="518"/>
      <c r="AH96" s="122"/>
      <c r="AI96" s="85"/>
      <c r="AJ96" s="186"/>
      <c r="AK96" s="186"/>
      <c r="AL96" s="186"/>
      <c r="AM96" s="186"/>
      <c r="AN96" s="186"/>
      <c r="AO96" s="831"/>
      <c r="AP96" s="831"/>
      <c r="AQ96" s="401">
        <f>ROUND(ROUND(Q94*AC97,0)*$AF$94,0)</f>
        <v>620</v>
      </c>
      <c r="AR96" s="41"/>
    </row>
    <row r="97" spans="1:44" ht="18" customHeight="1" x14ac:dyDescent="0.15">
      <c r="A97" s="12">
        <v>54</v>
      </c>
      <c r="B97" s="13">
        <v>8538</v>
      </c>
      <c r="C97" s="14" t="s">
        <v>1891</v>
      </c>
      <c r="D97" s="836"/>
      <c r="E97" s="837"/>
      <c r="F97" s="837"/>
      <c r="G97" s="838"/>
      <c r="H97" s="582"/>
      <c r="I97" s="583"/>
      <c r="J97" s="583"/>
      <c r="K97" s="583"/>
      <c r="L97" s="584"/>
      <c r="M97" s="35"/>
      <c r="N97" s="20"/>
      <c r="O97" s="20"/>
      <c r="P97" s="20"/>
      <c r="Q97" s="194"/>
      <c r="R97" s="194"/>
      <c r="S97" s="20"/>
      <c r="T97" s="20"/>
      <c r="U97" s="97" t="s">
        <v>2147</v>
      </c>
      <c r="V97" s="184"/>
      <c r="W97" s="184"/>
      <c r="X97" s="20"/>
      <c r="Y97" s="20"/>
      <c r="Z97" s="20"/>
      <c r="AA97" s="20"/>
      <c r="AB97" s="578" t="s">
        <v>706</v>
      </c>
      <c r="AC97" s="1055">
        <f>$AI$7</f>
        <v>0.97</v>
      </c>
      <c r="AD97" s="1056"/>
      <c r="AE97" s="182"/>
      <c r="AF97" s="24"/>
      <c r="AG97" s="278"/>
      <c r="AH97" s="121" t="s">
        <v>425</v>
      </c>
      <c r="AI97" s="86"/>
      <c r="AJ97" s="186"/>
      <c r="AK97" s="186"/>
      <c r="AL97" s="186"/>
      <c r="AM97" s="186"/>
      <c r="AN97" s="186"/>
      <c r="AO97" s="556" t="s">
        <v>706</v>
      </c>
      <c r="AP97" s="556">
        <f>$AP$87</f>
        <v>0.97</v>
      </c>
      <c r="AQ97" s="401">
        <f>ROUND(ROUND(ROUND(Q94*AC97,0)*$AF$94,0)*AP97,0)</f>
        <v>601</v>
      </c>
      <c r="AR97" s="41"/>
    </row>
    <row r="98" spans="1:44" ht="18" customHeight="1" x14ac:dyDescent="0.15">
      <c r="A98" s="12">
        <v>54</v>
      </c>
      <c r="B98" s="13">
        <v>8981</v>
      </c>
      <c r="C98" s="61" t="s">
        <v>1892</v>
      </c>
      <c r="D98" s="836"/>
      <c r="E98" s="837"/>
      <c r="F98" s="837"/>
      <c r="G98" s="838"/>
      <c r="H98" s="517"/>
      <c r="I98" s="169"/>
      <c r="J98" s="169"/>
      <c r="K98" s="169"/>
      <c r="L98" s="518"/>
      <c r="M98" s="517" t="s">
        <v>2138</v>
      </c>
      <c r="N98" s="169"/>
      <c r="O98" s="169"/>
      <c r="P98" s="169"/>
      <c r="Q98" s="880">
        <f>地域福祉施設!Q98</f>
        <v>982</v>
      </c>
      <c r="R98" s="880"/>
      <c r="S98" s="9" t="s">
        <v>391</v>
      </c>
      <c r="T98" s="169"/>
      <c r="U98" s="98"/>
      <c r="V98" s="9"/>
      <c r="W98" s="9"/>
      <c r="X98" s="9"/>
      <c r="Y98" s="9"/>
      <c r="Z98" s="9"/>
      <c r="AA98" s="9"/>
      <c r="AB98" s="11"/>
      <c r="AC98" s="11"/>
      <c r="AD98" s="11"/>
      <c r="AE98" s="23"/>
      <c r="AF98" s="9"/>
      <c r="AG98" s="19"/>
      <c r="AH98" s="121"/>
      <c r="AI98" s="86"/>
      <c r="AJ98" s="186"/>
      <c r="AK98" s="186"/>
      <c r="AL98" s="186"/>
      <c r="AM98" s="186"/>
      <c r="AN98" s="186"/>
      <c r="AO98" s="556"/>
      <c r="AP98" s="556"/>
      <c r="AQ98" s="401">
        <f>ROUND(Q98*$AF$94,0)</f>
        <v>687</v>
      </c>
      <c r="AR98" s="41"/>
    </row>
    <row r="99" spans="1:44" ht="18" customHeight="1" x14ac:dyDescent="0.15">
      <c r="A99" s="12">
        <v>54</v>
      </c>
      <c r="B99" s="13">
        <v>8539</v>
      </c>
      <c r="C99" s="14" t="s">
        <v>1893</v>
      </c>
      <c r="D99" s="836"/>
      <c r="E99" s="837"/>
      <c r="F99" s="837"/>
      <c r="G99" s="838"/>
      <c r="H99" s="182"/>
      <c r="I99" s="223"/>
      <c r="J99" s="223"/>
      <c r="K99" s="223"/>
      <c r="L99" s="224"/>
      <c r="M99" s="517"/>
      <c r="N99" s="169"/>
      <c r="O99" s="169"/>
      <c r="P99" s="169"/>
      <c r="Q99" s="590"/>
      <c r="R99" s="590"/>
      <c r="S99" s="9"/>
      <c r="T99" s="169"/>
      <c r="U99" s="98"/>
      <c r="V99" s="9"/>
      <c r="W99" s="9"/>
      <c r="X99" s="9"/>
      <c r="Y99" s="9"/>
      <c r="Z99" s="9"/>
      <c r="AA99" s="9"/>
      <c r="AB99" s="9"/>
      <c r="AC99" s="11"/>
      <c r="AD99" s="11"/>
      <c r="AE99" s="23"/>
      <c r="AF99" s="9"/>
      <c r="AG99" s="19"/>
      <c r="AH99" s="121" t="s">
        <v>425</v>
      </c>
      <c r="AI99" s="86"/>
      <c r="AJ99" s="186"/>
      <c r="AK99" s="186"/>
      <c r="AL99" s="186"/>
      <c r="AM99" s="186"/>
      <c r="AN99" s="186"/>
      <c r="AO99" s="556" t="s">
        <v>706</v>
      </c>
      <c r="AP99" s="556">
        <f>$AP$87</f>
        <v>0.97</v>
      </c>
      <c r="AQ99" s="401">
        <f>ROUND(ROUND(Q98*$AF$94,0)*AP99,0)</f>
        <v>666</v>
      </c>
      <c r="AR99" s="18"/>
    </row>
    <row r="100" spans="1:44" ht="18" customHeight="1" x14ac:dyDescent="0.15">
      <c r="A100" s="12">
        <v>54</v>
      </c>
      <c r="B100" s="13">
        <v>8983</v>
      </c>
      <c r="C100" s="61" t="s">
        <v>1894</v>
      </c>
      <c r="D100" s="836"/>
      <c r="E100" s="837"/>
      <c r="F100" s="837"/>
      <c r="G100" s="838"/>
      <c r="H100" s="517"/>
      <c r="I100" s="169"/>
      <c r="J100" s="169"/>
      <c r="K100" s="169"/>
      <c r="L100" s="518"/>
      <c r="M100" s="517"/>
      <c r="N100" s="169"/>
      <c r="O100" s="169"/>
      <c r="P100" s="169"/>
      <c r="Q100" s="193"/>
      <c r="R100" s="193"/>
      <c r="S100" s="169"/>
      <c r="T100" s="169"/>
      <c r="U100" s="692" t="s">
        <v>723</v>
      </c>
      <c r="V100" s="1"/>
      <c r="W100" s="1"/>
      <c r="X100" s="17"/>
      <c r="Y100" s="17"/>
      <c r="Z100" s="17"/>
      <c r="AA100" s="17"/>
      <c r="AB100" s="17"/>
      <c r="AC100" s="62"/>
      <c r="AD100" s="62"/>
      <c r="AE100" s="517"/>
      <c r="AF100" s="169"/>
      <c r="AG100" s="518"/>
      <c r="AH100" s="122"/>
      <c r="AI100" s="85"/>
      <c r="AJ100" s="186"/>
      <c r="AK100" s="186"/>
      <c r="AL100" s="186"/>
      <c r="AM100" s="186"/>
      <c r="AN100" s="186"/>
      <c r="AO100" s="831"/>
      <c r="AP100" s="831"/>
      <c r="AQ100" s="401">
        <f>ROUND(ROUND(Q98*AC101,0)*$AF$94,0)</f>
        <v>667</v>
      </c>
      <c r="AR100" s="41"/>
    </row>
    <row r="101" spans="1:44" ht="18" customHeight="1" x14ac:dyDescent="0.15">
      <c r="A101" s="12">
        <v>54</v>
      </c>
      <c r="B101" s="13">
        <v>8540</v>
      </c>
      <c r="C101" s="14" t="s">
        <v>1895</v>
      </c>
      <c r="D101" s="836"/>
      <c r="E101" s="837"/>
      <c r="F101" s="837"/>
      <c r="G101" s="838"/>
      <c r="H101" s="582"/>
      <c r="I101" s="583"/>
      <c r="J101" s="583"/>
      <c r="K101" s="583"/>
      <c r="L101" s="584"/>
      <c r="M101" s="35"/>
      <c r="N101" s="20"/>
      <c r="O101" s="20"/>
      <c r="P101" s="20"/>
      <c r="Q101" s="194"/>
      <c r="R101" s="194"/>
      <c r="S101" s="20"/>
      <c r="T101" s="20"/>
      <c r="U101" s="97" t="s">
        <v>2147</v>
      </c>
      <c r="V101" s="184"/>
      <c r="W101" s="184"/>
      <c r="X101" s="20"/>
      <c r="Y101" s="20"/>
      <c r="Z101" s="20"/>
      <c r="AA101" s="20"/>
      <c r="AB101" s="578" t="s">
        <v>706</v>
      </c>
      <c r="AC101" s="1055">
        <f>$AI$7</f>
        <v>0.97</v>
      </c>
      <c r="AD101" s="1056"/>
      <c r="AE101" s="182"/>
      <c r="AF101" s="24"/>
      <c r="AG101" s="278"/>
      <c r="AH101" s="121" t="s">
        <v>425</v>
      </c>
      <c r="AI101" s="86"/>
      <c r="AJ101" s="186"/>
      <c r="AK101" s="186"/>
      <c r="AL101" s="186"/>
      <c r="AM101" s="186"/>
      <c r="AN101" s="186"/>
      <c r="AO101" s="556" t="s">
        <v>706</v>
      </c>
      <c r="AP101" s="556">
        <f>$AP$87</f>
        <v>0.97</v>
      </c>
      <c r="AQ101" s="401">
        <f>ROUND(ROUND(ROUND(Q98*AC101,0)*$AF$94,0)*AP101,0)</f>
        <v>647</v>
      </c>
      <c r="AR101" s="41"/>
    </row>
    <row r="102" spans="1:44" ht="18" customHeight="1" x14ac:dyDescent="0.15">
      <c r="A102" s="12">
        <v>54</v>
      </c>
      <c r="B102" s="13">
        <v>8991</v>
      </c>
      <c r="C102" s="61" t="s">
        <v>1896</v>
      </c>
      <c r="D102" s="836"/>
      <c r="E102" s="837"/>
      <c r="F102" s="837"/>
      <c r="G102" s="838"/>
      <c r="H102" s="517"/>
      <c r="I102" s="169"/>
      <c r="J102" s="169"/>
      <c r="K102" s="169"/>
      <c r="L102" s="518"/>
      <c r="M102" s="517" t="s">
        <v>2139</v>
      </c>
      <c r="N102" s="169"/>
      <c r="O102" s="169"/>
      <c r="P102" s="169"/>
      <c r="Q102" s="880">
        <f>地域福祉施設!Q102</f>
        <v>1048</v>
      </c>
      <c r="R102" s="880"/>
      <c r="S102" s="9" t="s">
        <v>391</v>
      </c>
      <c r="T102" s="169"/>
      <c r="U102" s="98"/>
      <c r="V102" s="9"/>
      <c r="W102" s="9"/>
      <c r="X102" s="9"/>
      <c r="Y102" s="9"/>
      <c r="Z102" s="9"/>
      <c r="AA102" s="9"/>
      <c r="AB102" s="11"/>
      <c r="AC102" s="11"/>
      <c r="AD102" s="11"/>
      <c r="AE102" s="23"/>
      <c r="AF102" s="9"/>
      <c r="AG102" s="19"/>
      <c r="AH102" s="121"/>
      <c r="AI102" s="86"/>
      <c r="AJ102" s="186"/>
      <c r="AK102" s="186"/>
      <c r="AL102" s="186"/>
      <c r="AM102" s="186"/>
      <c r="AN102" s="186"/>
      <c r="AO102" s="556"/>
      <c r="AP102" s="556"/>
      <c r="AQ102" s="401">
        <f>ROUND(Q102*$AF$94,0)</f>
        <v>734</v>
      </c>
      <c r="AR102" s="41"/>
    </row>
    <row r="103" spans="1:44" ht="18" customHeight="1" x14ac:dyDescent="0.15">
      <c r="A103" s="12">
        <v>54</v>
      </c>
      <c r="B103" s="13">
        <v>8541</v>
      </c>
      <c r="C103" s="14" t="s">
        <v>1897</v>
      </c>
      <c r="D103" s="836"/>
      <c r="E103" s="837"/>
      <c r="F103" s="837"/>
      <c r="G103" s="838"/>
      <c r="H103" s="182"/>
      <c r="I103" s="223"/>
      <c r="J103" s="223"/>
      <c r="K103" s="223"/>
      <c r="L103" s="224"/>
      <c r="M103" s="517"/>
      <c r="N103" s="169"/>
      <c r="O103" s="169"/>
      <c r="P103" s="169"/>
      <c r="Q103" s="590"/>
      <c r="R103" s="590"/>
      <c r="S103" s="9"/>
      <c r="T103" s="169"/>
      <c r="U103" s="98"/>
      <c r="V103" s="9"/>
      <c r="W103" s="9"/>
      <c r="X103" s="9"/>
      <c r="Y103" s="9"/>
      <c r="Z103" s="9"/>
      <c r="AA103" s="9"/>
      <c r="AB103" s="9"/>
      <c r="AC103" s="11"/>
      <c r="AD103" s="11"/>
      <c r="AE103" s="23"/>
      <c r="AF103" s="9"/>
      <c r="AG103" s="19"/>
      <c r="AH103" s="121" t="s">
        <v>425</v>
      </c>
      <c r="AI103" s="86"/>
      <c r="AJ103" s="186"/>
      <c r="AK103" s="186"/>
      <c r="AL103" s="186"/>
      <c r="AM103" s="186"/>
      <c r="AN103" s="186"/>
      <c r="AO103" s="556" t="s">
        <v>706</v>
      </c>
      <c r="AP103" s="556">
        <f>$AP$87</f>
        <v>0.97</v>
      </c>
      <c r="AQ103" s="401">
        <f>ROUND(ROUND(Q102*$AF$94,0)*AP103,0)</f>
        <v>712</v>
      </c>
      <c r="AR103" s="18"/>
    </row>
    <row r="104" spans="1:44" ht="18" customHeight="1" x14ac:dyDescent="0.15">
      <c r="A104" s="12">
        <v>54</v>
      </c>
      <c r="B104" s="13">
        <v>8993</v>
      </c>
      <c r="C104" s="61" t="s">
        <v>1898</v>
      </c>
      <c r="D104" s="836"/>
      <c r="E104" s="837"/>
      <c r="F104" s="837"/>
      <c r="G104" s="838"/>
      <c r="H104" s="517"/>
      <c r="I104" s="169"/>
      <c r="J104" s="169"/>
      <c r="K104" s="169"/>
      <c r="L104" s="518"/>
      <c r="M104" s="517"/>
      <c r="N104" s="169"/>
      <c r="O104" s="169"/>
      <c r="P104" s="169"/>
      <c r="Q104" s="193"/>
      <c r="R104" s="193"/>
      <c r="S104" s="169"/>
      <c r="T104" s="169"/>
      <c r="U104" s="692" t="s">
        <v>723</v>
      </c>
      <c r="V104" s="1"/>
      <c r="W104" s="1"/>
      <c r="X104" s="17"/>
      <c r="Y104" s="17"/>
      <c r="Z104" s="17"/>
      <c r="AA104" s="17"/>
      <c r="AB104" s="17"/>
      <c r="AC104" s="62"/>
      <c r="AD104" s="62"/>
      <c r="AE104" s="517"/>
      <c r="AF104" s="169"/>
      <c r="AG104" s="518"/>
      <c r="AH104" s="122"/>
      <c r="AI104" s="85"/>
      <c r="AJ104" s="186"/>
      <c r="AK104" s="186"/>
      <c r="AL104" s="186"/>
      <c r="AM104" s="186"/>
      <c r="AN104" s="186"/>
      <c r="AO104" s="831"/>
      <c r="AP104" s="831"/>
      <c r="AQ104" s="401">
        <f>ROUND(ROUND(Q102*AC105,0)*$AF$94,0)</f>
        <v>712</v>
      </c>
      <c r="AR104" s="41"/>
    </row>
    <row r="105" spans="1:44" ht="18" customHeight="1" x14ac:dyDescent="0.15">
      <c r="A105" s="12">
        <v>54</v>
      </c>
      <c r="B105" s="13">
        <v>8542</v>
      </c>
      <c r="C105" s="14" t="s">
        <v>1899</v>
      </c>
      <c r="D105" s="836"/>
      <c r="E105" s="837"/>
      <c r="F105" s="837"/>
      <c r="G105" s="838"/>
      <c r="H105" s="582"/>
      <c r="I105" s="586"/>
      <c r="J105" s="586"/>
      <c r="K105" s="586"/>
      <c r="L105" s="587"/>
      <c r="M105" s="35"/>
      <c r="N105" s="20"/>
      <c r="O105" s="20"/>
      <c r="P105" s="20"/>
      <c r="Q105" s="194"/>
      <c r="R105" s="194"/>
      <c r="S105" s="20"/>
      <c r="T105" s="20"/>
      <c r="U105" s="97" t="s">
        <v>2147</v>
      </c>
      <c r="V105" s="184"/>
      <c r="W105" s="184"/>
      <c r="X105" s="20"/>
      <c r="Y105" s="20"/>
      <c r="Z105" s="20"/>
      <c r="AA105" s="20"/>
      <c r="AB105" s="578" t="s">
        <v>706</v>
      </c>
      <c r="AC105" s="1055">
        <f>$AI$7</f>
        <v>0.97</v>
      </c>
      <c r="AD105" s="1098"/>
      <c r="AE105" s="182"/>
      <c r="AF105" s="24"/>
      <c r="AG105" s="278"/>
      <c r="AH105" s="121" t="s">
        <v>425</v>
      </c>
      <c r="AI105" s="86"/>
      <c r="AJ105" s="186"/>
      <c r="AK105" s="186"/>
      <c r="AL105" s="186"/>
      <c r="AM105" s="186"/>
      <c r="AN105" s="186"/>
      <c r="AO105" s="556" t="s">
        <v>706</v>
      </c>
      <c r="AP105" s="556">
        <f>$AP$87</f>
        <v>0.97</v>
      </c>
      <c r="AQ105" s="401">
        <f>ROUND(ROUND(ROUND(Q102*AC105,0)*$AF$94,0)*AP105,0)</f>
        <v>691</v>
      </c>
      <c r="AR105" s="41"/>
    </row>
    <row r="106" spans="1:44" ht="18" customHeight="1" x14ac:dyDescent="0.15">
      <c r="A106" s="12">
        <v>54</v>
      </c>
      <c r="B106" s="13">
        <v>8955</v>
      </c>
      <c r="C106" s="61" t="s">
        <v>1900</v>
      </c>
      <c r="D106" s="836"/>
      <c r="E106" s="837"/>
      <c r="F106" s="837"/>
      <c r="G106" s="838"/>
      <c r="H106" s="84" t="s">
        <v>2151</v>
      </c>
      <c r="I106" s="221"/>
      <c r="J106" s="221"/>
      <c r="K106" s="221"/>
      <c r="L106" s="222"/>
      <c r="M106" s="34" t="s">
        <v>421</v>
      </c>
      <c r="N106" s="17"/>
      <c r="O106" s="17"/>
      <c r="P106" s="17"/>
      <c r="Q106" s="880">
        <f>地域福祉施設!Q106</f>
        <v>771</v>
      </c>
      <c r="R106" s="880"/>
      <c r="S106" s="1" t="s">
        <v>391</v>
      </c>
      <c r="T106" s="17"/>
      <c r="U106" s="692"/>
      <c r="V106" s="1"/>
      <c r="W106" s="1"/>
      <c r="X106" s="1"/>
      <c r="Y106" s="1"/>
      <c r="Z106" s="1"/>
      <c r="AA106" s="1"/>
      <c r="AB106" s="1"/>
      <c r="AC106" s="4"/>
      <c r="AD106" s="118"/>
      <c r="AE106" s="23"/>
      <c r="AF106" s="9"/>
      <c r="AG106" s="19"/>
      <c r="AH106" s="121"/>
      <c r="AI106" s="86"/>
      <c r="AJ106" s="186"/>
      <c r="AK106" s="186"/>
      <c r="AL106" s="186"/>
      <c r="AM106" s="186"/>
      <c r="AN106" s="186"/>
      <c r="AO106" s="556"/>
      <c r="AP106" s="556"/>
      <c r="AQ106" s="401">
        <f>ROUND(Q106*$AF$94,0)</f>
        <v>540</v>
      </c>
      <c r="AR106" s="41"/>
    </row>
    <row r="107" spans="1:44" ht="18" customHeight="1" x14ac:dyDescent="0.15">
      <c r="A107" s="12">
        <v>54</v>
      </c>
      <c r="B107" s="13">
        <v>8543</v>
      </c>
      <c r="C107" s="14" t="s">
        <v>1901</v>
      </c>
      <c r="D107" s="836"/>
      <c r="E107" s="837"/>
      <c r="F107" s="837"/>
      <c r="G107" s="838"/>
      <c r="H107" s="836" t="s">
        <v>1879</v>
      </c>
      <c r="I107" s="837"/>
      <c r="J107" s="837"/>
      <c r="K107" s="837"/>
      <c r="L107" s="838"/>
      <c r="M107" s="517"/>
      <c r="N107" s="169"/>
      <c r="O107" s="169"/>
      <c r="P107" s="169"/>
      <c r="Q107" s="590"/>
      <c r="R107" s="590"/>
      <c r="S107" s="9"/>
      <c r="T107" s="169"/>
      <c r="U107" s="98"/>
      <c r="V107" s="9"/>
      <c r="W107" s="9"/>
      <c r="X107" s="9"/>
      <c r="Y107" s="9"/>
      <c r="Z107" s="9"/>
      <c r="AA107" s="9"/>
      <c r="AB107" s="9"/>
      <c r="AC107" s="11"/>
      <c r="AD107" s="11"/>
      <c r="AE107" s="23"/>
      <c r="AF107" s="9"/>
      <c r="AG107" s="19"/>
      <c r="AH107" s="121" t="s">
        <v>425</v>
      </c>
      <c r="AI107" s="86"/>
      <c r="AJ107" s="186"/>
      <c r="AK107" s="186"/>
      <c r="AL107" s="186"/>
      <c r="AM107" s="186"/>
      <c r="AN107" s="186"/>
      <c r="AO107" s="556" t="s">
        <v>706</v>
      </c>
      <c r="AP107" s="556">
        <f>$AP$87</f>
        <v>0.97</v>
      </c>
      <c r="AQ107" s="401">
        <f>ROUND(ROUND(Q106*$AF$94,0)*AP107,0)</f>
        <v>524</v>
      </c>
      <c r="AR107" s="18"/>
    </row>
    <row r="108" spans="1:44" ht="18" customHeight="1" x14ac:dyDescent="0.15">
      <c r="A108" s="12">
        <v>54</v>
      </c>
      <c r="B108" s="13">
        <v>8957</v>
      </c>
      <c r="C108" s="61" t="s">
        <v>1902</v>
      </c>
      <c r="D108" s="836"/>
      <c r="E108" s="837"/>
      <c r="F108" s="837"/>
      <c r="G108" s="838"/>
      <c r="H108" s="836"/>
      <c r="I108" s="837"/>
      <c r="J108" s="837"/>
      <c r="K108" s="837"/>
      <c r="L108" s="838"/>
      <c r="M108" s="517"/>
      <c r="N108" s="169"/>
      <c r="O108" s="169"/>
      <c r="P108" s="169"/>
      <c r="Q108" s="193"/>
      <c r="R108" s="193"/>
      <c r="S108" s="169"/>
      <c r="T108" s="169"/>
      <c r="U108" s="692" t="s">
        <v>723</v>
      </c>
      <c r="V108" s="1"/>
      <c r="W108" s="1"/>
      <c r="X108" s="17"/>
      <c r="Y108" s="17"/>
      <c r="Z108" s="17"/>
      <c r="AA108" s="17"/>
      <c r="AB108" s="17"/>
      <c r="AC108" s="62"/>
      <c r="AD108" s="62"/>
      <c r="AE108" s="517"/>
      <c r="AF108" s="169"/>
      <c r="AG108" s="518"/>
      <c r="AH108" s="122"/>
      <c r="AI108" s="85"/>
      <c r="AJ108" s="186"/>
      <c r="AK108" s="186"/>
      <c r="AL108" s="186"/>
      <c r="AM108" s="186"/>
      <c r="AN108" s="186"/>
      <c r="AO108" s="831"/>
      <c r="AP108" s="831"/>
      <c r="AQ108" s="401">
        <f>ROUND(ROUND(Q106*AC109,0)*$AF$94,0)</f>
        <v>524</v>
      </c>
      <c r="AR108" s="41"/>
    </row>
    <row r="109" spans="1:44" ht="18" customHeight="1" x14ac:dyDescent="0.15">
      <c r="A109" s="12">
        <v>54</v>
      </c>
      <c r="B109" s="13">
        <v>8544</v>
      </c>
      <c r="C109" s="14" t="s">
        <v>1903</v>
      </c>
      <c r="D109" s="836"/>
      <c r="E109" s="837"/>
      <c r="F109" s="837"/>
      <c r="G109" s="838"/>
      <c r="H109" s="836"/>
      <c r="I109" s="837"/>
      <c r="J109" s="837"/>
      <c r="K109" s="837"/>
      <c r="L109" s="838"/>
      <c r="M109" s="35"/>
      <c r="N109" s="20"/>
      <c r="O109" s="20"/>
      <c r="P109" s="20"/>
      <c r="Q109" s="194"/>
      <c r="R109" s="194"/>
      <c r="S109" s="20"/>
      <c r="T109" s="20"/>
      <c r="U109" s="97" t="s">
        <v>2147</v>
      </c>
      <c r="V109" s="184"/>
      <c r="W109" s="184"/>
      <c r="X109" s="20"/>
      <c r="Y109" s="20"/>
      <c r="Z109" s="20"/>
      <c r="AA109" s="20"/>
      <c r="AB109" s="578" t="s">
        <v>706</v>
      </c>
      <c r="AC109" s="1055">
        <f>$AI$7</f>
        <v>0.97</v>
      </c>
      <c r="AD109" s="1056"/>
      <c r="AE109" s="182"/>
      <c r="AF109" s="24"/>
      <c r="AG109" s="278"/>
      <c r="AH109" s="121" t="s">
        <v>425</v>
      </c>
      <c r="AI109" s="86"/>
      <c r="AJ109" s="186"/>
      <c r="AK109" s="186"/>
      <c r="AL109" s="186"/>
      <c r="AM109" s="186"/>
      <c r="AN109" s="186"/>
      <c r="AO109" s="556" t="s">
        <v>706</v>
      </c>
      <c r="AP109" s="556">
        <f>$AP$87</f>
        <v>0.97</v>
      </c>
      <c r="AQ109" s="401">
        <f>ROUND(ROUND(ROUND(Q106*AC109,0)*$AF$94,0)*AP109,0)</f>
        <v>508</v>
      </c>
      <c r="AR109" s="41"/>
    </row>
    <row r="110" spans="1:44" ht="18" customHeight="1" x14ac:dyDescent="0.15">
      <c r="A110" s="12">
        <v>54</v>
      </c>
      <c r="B110" s="13">
        <v>8965</v>
      </c>
      <c r="C110" s="61" t="s">
        <v>1904</v>
      </c>
      <c r="D110" s="836"/>
      <c r="E110" s="837"/>
      <c r="F110" s="837"/>
      <c r="G110" s="838"/>
      <c r="H110" s="836"/>
      <c r="I110" s="837"/>
      <c r="J110" s="837"/>
      <c r="K110" s="837"/>
      <c r="L110" s="838"/>
      <c r="M110" s="517" t="s">
        <v>2142</v>
      </c>
      <c r="N110" s="169"/>
      <c r="O110" s="169"/>
      <c r="P110" s="169"/>
      <c r="Q110" s="880">
        <f>地域福祉施設!Q110</f>
        <v>838</v>
      </c>
      <c r="R110" s="880"/>
      <c r="S110" s="9" t="s">
        <v>391</v>
      </c>
      <c r="T110" s="169"/>
      <c r="U110" s="98"/>
      <c r="V110" s="9"/>
      <c r="W110" s="9"/>
      <c r="X110" s="9"/>
      <c r="Y110" s="9"/>
      <c r="Z110" s="9"/>
      <c r="AA110" s="9"/>
      <c r="AB110" s="11"/>
      <c r="AC110" s="11"/>
      <c r="AD110" s="11"/>
      <c r="AE110" s="23"/>
      <c r="AF110" s="9"/>
      <c r="AG110" s="19"/>
      <c r="AH110" s="121"/>
      <c r="AI110" s="86"/>
      <c r="AJ110" s="186"/>
      <c r="AK110" s="186"/>
      <c r="AL110" s="186"/>
      <c r="AM110" s="186"/>
      <c r="AN110" s="186"/>
      <c r="AO110" s="556"/>
      <c r="AP110" s="556"/>
      <c r="AQ110" s="401">
        <f>ROUND(Q110*$AF$94,0)</f>
        <v>587</v>
      </c>
      <c r="AR110" s="41"/>
    </row>
    <row r="111" spans="1:44" ht="18" customHeight="1" x14ac:dyDescent="0.15">
      <c r="A111" s="12">
        <v>54</v>
      </c>
      <c r="B111" s="13">
        <v>8545</v>
      </c>
      <c r="C111" s="14" t="s">
        <v>1905</v>
      </c>
      <c r="D111" s="836"/>
      <c r="E111" s="837"/>
      <c r="F111" s="837"/>
      <c r="G111" s="838"/>
      <c r="H111" s="836" t="s">
        <v>2154</v>
      </c>
      <c r="I111" s="837"/>
      <c r="J111" s="837"/>
      <c r="K111" s="837"/>
      <c r="L111" s="838"/>
      <c r="M111" s="517"/>
      <c r="N111" s="169"/>
      <c r="O111" s="169"/>
      <c r="P111" s="169"/>
      <c r="Q111" s="590"/>
      <c r="R111" s="590"/>
      <c r="S111" s="9"/>
      <c r="T111" s="169"/>
      <c r="U111" s="98"/>
      <c r="V111" s="9"/>
      <c r="W111" s="9"/>
      <c r="X111" s="9"/>
      <c r="Y111" s="9"/>
      <c r="Z111" s="9"/>
      <c r="AA111" s="9"/>
      <c r="AB111" s="9"/>
      <c r="AC111" s="11"/>
      <c r="AD111" s="11"/>
      <c r="AE111" s="23"/>
      <c r="AF111" s="9"/>
      <c r="AG111" s="19"/>
      <c r="AH111" s="121" t="s">
        <v>425</v>
      </c>
      <c r="AI111" s="86"/>
      <c r="AJ111" s="186"/>
      <c r="AK111" s="186"/>
      <c r="AL111" s="186"/>
      <c r="AM111" s="186"/>
      <c r="AN111" s="186"/>
      <c r="AO111" s="556" t="s">
        <v>706</v>
      </c>
      <c r="AP111" s="556">
        <f>$AP$87</f>
        <v>0.97</v>
      </c>
      <c r="AQ111" s="401">
        <f>ROUND(ROUND(Q110*$AF$94,0)*AP111,0)</f>
        <v>569</v>
      </c>
      <c r="AR111" s="18"/>
    </row>
    <row r="112" spans="1:44" ht="18" customHeight="1" x14ac:dyDescent="0.15">
      <c r="A112" s="12">
        <v>54</v>
      </c>
      <c r="B112" s="13">
        <v>8967</v>
      </c>
      <c r="C112" s="61" t="s">
        <v>1906</v>
      </c>
      <c r="D112" s="836"/>
      <c r="E112" s="837"/>
      <c r="F112" s="837"/>
      <c r="G112" s="838"/>
      <c r="H112" s="920"/>
      <c r="I112" s="844"/>
      <c r="J112" s="844"/>
      <c r="K112" s="844"/>
      <c r="L112" s="845"/>
      <c r="M112" s="517"/>
      <c r="N112" s="169"/>
      <c r="O112" s="169"/>
      <c r="P112" s="169"/>
      <c r="Q112" s="193"/>
      <c r="R112" s="193"/>
      <c r="S112" s="169"/>
      <c r="T112" s="169"/>
      <c r="U112" s="692" t="s">
        <v>723</v>
      </c>
      <c r="V112" s="1"/>
      <c r="W112" s="1"/>
      <c r="X112" s="17"/>
      <c r="Y112" s="17"/>
      <c r="Z112" s="17"/>
      <c r="AA112" s="17"/>
      <c r="AB112" s="17"/>
      <c r="AC112" s="62"/>
      <c r="AD112" s="62"/>
      <c r="AE112" s="517"/>
      <c r="AF112" s="169"/>
      <c r="AG112" s="518"/>
      <c r="AH112" s="122"/>
      <c r="AI112" s="85"/>
      <c r="AJ112" s="186"/>
      <c r="AK112" s="186"/>
      <c r="AL112" s="186"/>
      <c r="AM112" s="186"/>
      <c r="AN112" s="186"/>
      <c r="AO112" s="831"/>
      <c r="AP112" s="831"/>
      <c r="AQ112" s="401">
        <f>ROUND(ROUND(Q110*AC113,0)*$AF$94,0)</f>
        <v>569</v>
      </c>
      <c r="AR112" s="41"/>
    </row>
    <row r="113" spans="1:44" ht="18" customHeight="1" x14ac:dyDescent="0.15">
      <c r="A113" s="12">
        <v>54</v>
      </c>
      <c r="B113" s="13">
        <v>8546</v>
      </c>
      <c r="C113" s="14" t="s">
        <v>1907</v>
      </c>
      <c r="D113" s="836"/>
      <c r="E113" s="837"/>
      <c r="F113" s="837"/>
      <c r="G113" s="838"/>
      <c r="H113" s="696"/>
      <c r="I113" s="616"/>
      <c r="J113" s="616"/>
      <c r="K113" s="616"/>
      <c r="L113" s="617"/>
      <c r="M113" s="35"/>
      <c r="N113" s="20"/>
      <c r="O113" s="20"/>
      <c r="P113" s="20"/>
      <c r="Q113" s="194"/>
      <c r="R113" s="194"/>
      <c r="S113" s="20"/>
      <c r="T113" s="20"/>
      <c r="U113" s="97" t="s">
        <v>2147</v>
      </c>
      <c r="V113" s="184"/>
      <c r="W113" s="184"/>
      <c r="X113" s="20"/>
      <c r="Y113" s="20"/>
      <c r="Z113" s="20"/>
      <c r="AA113" s="20"/>
      <c r="AB113" s="578" t="s">
        <v>706</v>
      </c>
      <c r="AC113" s="1055">
        <f>$AI$7</f>
        <v>0.97</v>
      </c>
      <c r="AD113" s="1056"/>
      <c r="AE113" s="182"/>
      <c r="AF113" s="24"/>
      <c r="AG113" s="278"/>
      <c r="AH113" s="121" t="s">
        <v>425</v>
      </c>
      <c r="AI113" s="86"/>
      <c r="AJ113" s="186"/>
      <c r="AK113" s="186"/>
      <c r="AL113" s="186"/>
      <c r="AM113" s="186"/>
      <c r="AN113" s="186"/>
      <c r="AO113" s="556" t="s">
        <v>706</v>
      </c>
      <c r="AP113" s="556">
        <f>$AP$87</f>
        <v>0.97</v>
      </c>
      <c r="AQ113" s="401">
        <f>ROUND(ROUND(ROUND(Q110*AC113,0)*$AF$94,0)*AP113,0)</f>
        <v>552</v>
      </c>
      <c r="AR113" s="41"/>
    </row>
    <row r="114" spans="1:44" ht="18" customHeight="1" x14ac:dyDescent="0.15">
      <c r="A114" s="12">
        <v>54</v>
      </c>
      <c r="B114" s="13">
        <v>8975</v>
      </c>
      <c r="C114" s="61" t="s">
        <v>1908</v>
      </c>
      <c r="D114" s="836"/>
      <c r="E114" s="837"/>
      <c r="F114" s="837"/>
      <c r="G114" s="838"/>
      <c r="H114" s="615"/>
      <c r="I114" s="616"/>
      <c r="J114" s="616"/>
      <c r="K114" s="616"/>
      <c r="L114" s="617"/>
      <c r="M114" s="517" t="s">
        <v>2144</v>
      </c>
      <c r="N114" s="169"/>
      <c r="O114" s="169"/>
      <c r="P114" s="169"/>
      <c r="Q114" s="880">
        <f>地域福祉施設!Q114</f>
        <v>913</v>
      </c>
      <c r="R114" s="880"/>
      <c r="S114" s="9" t="s">
        <v>391</v>
      </c>
      <c r="T114" s="169"/>
      <c r="U114" s="98"/>
      <c r="V114" s="9"/>
      <c r="W114" s="9"/>
      <c r="X114" s="9"/>
      <c r="Y114" s="9"/>
      <c r="Z114" s="9"/>
      <c r="AA114" s="9"/>
      <c r="AB114" s="11"/>
      <c r="AC114" s="11"/>
      <c r="AD114" s="11"/>
      <c r="AE114" s="23"/>
      <c r="AF114" s="9"/>
      <c r="AG114" s="19"/>
      <c r="AH114" s="121"/>
      <c r="AI114" s="86"/>
      <c r="AJ114" s="186"/>
      <c r="AK114" s="186"/>
      <c r="AL114" s="186"/>
      <c r="AM114" s="186"/>
      <c r="AN114" s="186"/>
      <c r="AO114" s="556"/>
      <c r="AP114" s="556"/>
      <c r="AQ114" s="401">
        <f>ROUND(Q114*$AF$94,0)</f>
        <v>639</v>
      </c>
      <c r="AR114" s="41"/>
    </row>
    <row r="115" spans="1:44" ht="18" customHeight="1" x14ac:dyDescent="0.15">
      <c r="A115" s="12">
        <v>54</v>
      </c>
      <c r="B115" s="13">
        <v>8547</v>
      </c>
      <c r="C115" s="14" t="s">
        <v>1909</v>
      </c>
      <c r="D115" s="836"/>
      <c r="E115" s="837"/>
      <c r="F115" s="837"/>
      <c r="G115" s="838"/>
      <c r="H115" s="182"/>
      <c r="I115" s="223"/>
      <c r="J115" s="223"/>
      <c r="K115" s="223"/>
      <c r="L115" s="224"/>
      <c r="M115" s="517"/>
      <c r="N115" s="169"/>
      <c r="O115" s="169"/>
      <c r="P115" s="169"/>
      <c r="Q115" s="590"/>
      <c r="R115" s="590"/>
      <c r="S115" s="9"/>
      <c r="T115" s="169"/>
      <c r="U115" s="98"/>
      <c r="V115" s="9"/>
      <c r="W115" s="9"/>
      <c r="X115" s="9"/>
      <c r="Y115" s="9"/>
      <c r="Z115" s="9"/>
      <c r="AA115" s="9"/>
      <c r="AB115" s="9"/>
      <c r="AC115" s="11"/>
      <c r="AD115" s="11"/>
      <c r="AE115" s="23"/>
      <c r="AF115" s="9"/>
      <c r="AG115" s="19"/>
      <c r="AH115" s="121" t="s">
        <v>425</v>
      </c>
      <c r="AI115" s="86"/>
      <c r="AJ115" s="186"/>
      <c r="AK115" s="186"/>
      <c r="AL115" s="186"/>
      <c r="AM115" s="186"/>
      <c r="AN115" s="186"/>
      <c r="AO115" s="556" t="s">
        <v>706</v>
      </c>
      <c r="AP115" s="556">
        <f>$AP$87</f>
        <v>0.97</v>
      </c>
      <c r="AQ115" s="401">
        <f>ROUND(ROUND(Q114*$AF$94,0)*AP115,0)</f>
        <v>620</v>
      </c>
      <c r="AR115" s="18"/>
    </row>
    <row r="116" spans="1:44" ht="18" customHeight="1" x14ac:dyDescent="0.15">
      <c r="A116" s="12">
        <v>54</v>
      </c>
      <c r="B116" s="13">
        <v>8977</v>
      </c>
      <c r="C116" s="61" t="s">
        <v>1910</v>
      </c>
      <c r="D116" s="836"/>
      <c r="E116" s="837"/>
      <c r="F116" s="837"/>
      <c r="G116" s="838"/>
      <c r="H116" s="517"/>
      <c r="I116" s="169"/>
      <c r="J116" s="169"/>
      <c r="K116" s="169"/>
      <c r="L116" s="518"/>
      <c r="M116" s="517"/>
      <c r="N116" s="169"/>
      <c r="O116" s="169"/>
      <c r="P116" s="169"/>
      <c r="Q116" s="193"/>
      <c r="R116" s="193"/>
      <c r="S116" s="169"/>
      <c r="T116" s="169"/>
      <c r="U116" s="692" t="s">
        <v>723</v>
      </c>
      <c r="V116" s="1"/>
      <c r="W116" s="1"/>
      <c r="X116" s="17"/>
      <c r="Y116" s="17"/>
      <c r="Z116" s="17"/>
      <c r="AA116" s="17"/>
      <c r="AB116" s="17"/>
      <c r="AC116" s="62"/>
      <c r="AD116" s="62"/>
      <c r="AE116" s="517"/>
      <c r="AF116" s="169"/>
      <c r="AG116" s="518"/>
      <c r="AH116" s="122"/>
      <c r="AI116" s="85"/>
      <c r="AJ116" s="186"/>
      <c r="AK116" s="186"/>
      <c r="AL116" s="186"/>
      <c r="AM116" s="186"/>
      <c r="AN116" s="186"/>
      <c r="AO116" s="831"/>
      <c r="AP116" s="831"/>
      <c r="AQ116" s="401">
        <f>ROUND(ROUND(Q114*AC117,0)*$AF$94,0)</f>
        <v>620</v>
      </c>
      <c r="AR116" s="41"/>
    </row>
    <row r="117" spans="1:44" ht="18" customHeight="1" x14ac:dyDescent="0.15">
      <c r="A117" s="12">
        <v>54</v>
      </c>
      <c r="B117" s="13">
        <v>8548</v>
      </c>
      <c r="C117" s="14" t="s">
        <v>1911</v>
      </c>
      <c r="D117" s="836"/>
      <c r="E117" s="837"/>
      <c r="F117" s="837"/>
      <c r="G117" s="838"/>
      <c r="H117" s="582"/>
      <c r="I117" s="583"/>
      <c r="J117" s="583"/>
      <c r="K117" s="583"/>
      <c r="L117" s="584"/>
      <c r="M117" s="35"/>
      <c r="N117" s="20"/>
      <c r="O117" s="20"/>
      <c r="P117" s="20"/>
      <c r="Q117" s="194"/>
      <c r="R117" s="194"/>
      <c r="S117" s="20"/>
      <c r="T117" s="20"/>
      <c r="U117" s="97" t="s">
        <v>2147</v>
      </c>
      <c r="V117" s="184"/>
      <c r="W117" s="184"/>
      <c r="X117" s="20"/>
      <c r="Y117" s="20"/>
      <c r="Z117" s="20"/>
      <c r="AA117" s="20"/>
      <c r="AB117" s="578" t="s">
        <v>706</v>
      </c>
      <c r="AC117" s="1055">
        <f>$AI$7</f>
        <v>0.97</v>
      </c>
      <c r="AD117" s="1056"/>
      <c r="AE117" s="182"/>
      <c r="AF117" s="24"/>
      <c r="AG117" s="278"/>
      <c r="AH117" s="121" t="s">
        <v>425</v>
      </c>
      <c r="AI117" s="86"/>
      <c r="AJ117" s="186"/>
      <c r="AK117" s="186"/>
      <c r="AL117" s="186"/>
      <c r="AM117" s="186"/>
      <c r="AN117" s="186"/>
      <c r="AO117" s="556" t="s">
        <v>706</v>
      </c>
      <c r="AP117" s="556">
        <f>$AP$87</f>
        <v>0.97</v>
      </c>
      <c r="AQ117" s="401">
        <f>ROUND(ROUND(ROUND(Q114*AC117,0)*$AF$94,0)*AP117,0)</f>
        <v>601</v>
      </c>
      <c r="AR117" s="41"/>
    </row>
    <row r="118" spans="1:44" ht="18" customHeight="1" x14ac:dyDescent="0.15">
      <c r="A118" s="12">
        <v>54</v>
      </c>
      <c r="B118" s="13">
        <v>8985</v>
      </c>
      <c r="C118" s="61" t="s">
        <v>1912</v>
      </c>
      <c r="D118" s="836"/>
      <c r="E118" s="837"/>
      <c r="F118" s="837"/>
      <c r="G118" s="838"/>
      <c r="H118" s="517"/>
      <c r="I118" s="169"/>
      <c r="J118" s="169"/>
      <c r="K118" s="169"/>
      <c r="L118" s="518"/>
      <c r="M118" s="517" t="s">
        <v>2138</v>
      </c>
      <c r="N118" s="169"/>
      <c r="O118" s="169"/>
      <c r="P118" s="169"/>
      <c r="Q118" s="880">
        <f>地域福祉施設!Q118</f>
        <v>982</v>
      </c>
      <c r="R118" s="880"/>
      <c r="S118" s="9" t="s">
        <v>391</v>
      </c>
      <c r="T118" s="169"/>
      <c r="U118" s="98"/>
      <c r="V118" s="9"/>
      <c r="W118" s="9"/>
      <c r="X118" s="9"/>
      <c r="Y118" s="9"/>
      <c r="Z118" s="9"/>
      <c r="AA118" s="9"/>
      <c r="AB118" s="11"/>
      <c r="AC118" s="11"/>
      <c r="AD118" s="11"/>
      <c r="AE118" s="23"/>
      <c r="AF118" s="9"/>
      <c r="AG118" s="19"/>
      <c r="AH118" s="121"/>
      <c r="AI118" s="86"/>
      <c r="AJ118" s="186"/>
      <c r="AK118" s="186"/>
      <c r="AL118" s="186"/>
      <c r="AM118" s="186"/>
      <c r="AN118" s="186"/>
      <c r="AO118" s="556"/>
      <c r="AP118" s="556"/>
      <c r="AQ118" s="401">
        <f>ROUND(Q118*$AF$94,0)</f>
        <v>687</v>
      </c>
      <c r="AR118" s="41"/>
    </row>
    <row r="119" spans="1:44" ht="18" customHeight="1" x14ac:dyDescent="0.15">
      <c r="A119" s="12">
        <v>54</v>
      </c>
      <c r="B119" s="13">
        <v>8549</v>
      </c>
      <c r="C119" s="14" t="s">
        <v>1913</v>
      </c>
      <c r="D119" s="836"/>
      <c r="E119" s="837"/>
      <c r="F119" s="837"/>
      <c r="G119" s="838"/>
      <c r="H119" s="182"/>
      <c r="I119" s="223"/>
      <c r="J119" s="223"/>
      <c r="K119" s="223"/>
      <c r="L119" s="224"/>
      <c r="M119" s="517"/>
      <c r="N119" s="169"/>
      <c r="O119" s="169"/>
      <c r="P119" s="169"/>
      <c r="Q119" s="590"/>
      <c r="R119" s="590"/>
      <c r="S119" s="9"/>
      <c r="T119" s="169"/>
      <c r="U119" s="98"/>
      <c r="V119" s="9"/>
      <c r="W119" s="9"/>
      <c r="X119" s="9"/>
      <c r="Y119" s="9"/>
      <c r="Z119" s="9"/>
      <c r="AA119" s="9"/>
      <c r="AB119" s="9"/>
      <c r="AC119" s="11"/>
      <c r="AD119" s="11"/>
      <c r="AE119" s="23"/>
      <c r="AF119" s="9"/>
      <c r="AG119" s="19"/>
      <c r="AH119" s="121" t="s">
        <v>425</v>
      </c>
      <c r="AI119" s="86"/>
      <c r="AJ119" s="186"/>
      <c r="AK119" s="186"/>
      <c r="AL119" s="186"/>
      <c r="AM119" s="186"/>
      <c r="AN119" s="186"/>
      <c r="AO119" s="556" t="s">
        <v>706</v>
      </c>
      <c r="AP119" s="556">
        <f>$AP$87</f>
        <v>0.97</v>
      </c>
      <c r="AQ119" s="401">
        <f>ROUND(ROUND(Q118*$AF$94,0)*AP119,0)</f>
        <v>666</v>
      </c>
      <c r="AR119" s="18"/>
    </row>
    <row r="120" spans="1:44" ht="18" customHeight="1" x14ac:dyDescent="0.15">
      <c r="A120" s="12">
        <v>54</v>
      </c>
      <c r="B120" s="13">
        <v>8987</v>
      </c>
      <c r="C120" s="61" t="s">
        <v>1914</v>
      </c>
      <c r="D120" s="836"/>
      <c r="E120" s="837"/>
      <c r="F120" s="837"/>
      <c r="G120" s="838"/>
      <c r="H120" s="517"/>
      <c r="I120" s="169"/>
      <c r="J120" s="169"/>
      <c r="K120" s="169"/>
      <c r="L120" s="518"/>
      <c r="M120" s="517"/>
      <c r="N120" s="169"/>
      <c r="O120" s="169"/>
      <c r="P120" s="169"/>
      <c r="Q120" s="193"/>
      <c r="R120" s="193"/>
      <c r="S120" s="169"/>
      <c r="T120" s="169"/>
      <c r="U120" s="692" t="s">
        <v>723</v>
      </c>
      <c r="V120" s="1"/>
      <c r="W120" s="1"/>
      <c r="X120" s="17"/>
      <c r="Y120" s="17"/>
      <c r="Z120" s="17"/>
      <c r="AA120" s="17"/>
      <c r="AB120" s="17"/>
      <c r="AC120" s="62"/>
      <c r="AD120" s="62"/>
      <c r="AE120" s="517"/>
      <c r="AF120" s="169"/>
      <c r="AG120" s="518"/>
      <c r="AH120" s="122"/>
      <c r="AI120" s="85"/>
      <c r="AJ120" s="186"/>
      <c r="AK120" s="186"/>
      <c r="AL120" s="186"/>
      <c r="AM120" s="186"/>
      <c r="AN120" s="186"/>
      <c r="AO120" s="831"/>
      <c r="AP120" s="831"/>
      <c r="AQ120" s="401">
        <f>ROUND(ROUND(Q118*AC121,0)*$AF$94,0)</f>
        <v>667</v>
      </c>
      <c r="AR120" s="41"/>
    </row>
    <row r="121" spans="1:44" ht="18" customHeight="1" x14ac:dyDescent="0.15">
      <c r="A121" s="12">
        <v>54</v>
      </c>
      <c r="B121" s="13">
        <v>8550</v>
      </c>
      <c r="C121" s="14" t="s">
        <v>1915</v>
      </c>
      <c r="D121" s="836"/>
      <c r="E121" s="837"/>
      <c r="F121" s="837"/>
      <c r="G121" s="838"/>
      <c r="H121" s="582"/>
      <c r="I121" s="583"/>
      <c r="J121" s="583"/>
      <c r="K121" s="583"/>
      <c r="L121" s="584"/>
      <c r="M121" s="35"/>
      <c r="N121" s="20"/>
      <c r="O121" s="20"/>
      <c r="P121" s="20"/>
      <c r="Q121" s="194"/>
      <c r="R121" s="194"/>
      <c r="S121" s="20"/>
      <c r="T121" s="20"/>
      <c r="U121" s="97" t="s">
        <v>2147</v>
      </c>
      <c r="V121" s="184"/>
      <c r="W121" s="184"/>
      <c r="X121" s="20"/>
      <c r="Y121" s="20"/>
      <c r="Z121" s="20"/>
      <c r="AA121" s="20"/>
      <c r="AB121" s="578" t="s">
        <v>706</v>
      </c>
      <c r="AC121" s="1055">
        <f>$AI$7</f>
        <v>0.97</v>
      </c>
      <c r="AD121" s="1056"/>
      <c r="AE121" s="182"/>
      <c r="AF121" s="24"/>
      <c r="AG121" s="278"/>
      <c r="AH121" s="121" t="s">
        <v>425</v>
      </c>
      <c r="AI121" s="86"/>
      <c r="AJ121" s="186"/>
      <c r="AK121" s="186"/>
      <c r="AL121" s="186"/>
      <c r="AM121" s="186"/>
      <c r="AN121" s="186"/>
      <c r="AO121" s="556" t="s">
        <v>706</v>
      </c>
      <c r="AP121" s="556">
        <f>$AP$87</f>
        <v>0.97</v>
      </c>
      <c r="AQ121" s="401">
        <f>ROUND(ROUND(ROUND(Q118*AC121,0)*$AF$94,0)*AP121,0)</f>
        <v>647</v>
      </c>
      <c r="AR121" s="41"/>
    </row>
    <row r="122" spans="1:44" ht="18" customHeight="1" x14ac:dyDescent="0.15">
      <c r="A122" s="12">
        <v>54</v>
      </c>
      <c r="B122" s="13">
        <v>8995</v>
      </c>
      <c r="C122" s="61" t="s">
        <v>1916</v>
      </c>
      <c r="D122" s="836"/>
      <c r="E122" s="837"/>
      <c r="F122" s="837"/>
      <c r="G122" s="838"/>
      <c r="H122" s="517"/>
      <c r="I122" s="169"/>
      <c r="J122" s="169"/>
      <c r="K122" s="169"/>
      <c r="L122" s="518"/>
      <c r="M122" s="517" t="s">
        <v>2139</v>
      </c>
      <c r="N122" s="169"/>
      <c r="O122" s="169"/>
      <c r="P122" s="169"/>
      <c r="Q122" s="880">
        <f>地域福祉施設!Q122</f>
        <v>1048</v>
      </c>
      <c r="R122" s="880"/>
      <c r="S122" s="9" t="s">
        <v>391</v>
      </c>
      <c r="T122" s="169"/>
      <c r="U122" s="98"/>
      <c r="V122" s="9"/>
      <c r="W122" s="9"/>
      <c r="X122" s="9"/>
      <c r="Y122" s="9"/>
      <c r="Z122" s="9"/>
      <c r="AA122" s="9"/>
      <c r="AB122" s="11"/>
      <c r="AC122" s="11"/>
      <c r="AD122" s="11"/>
      <c r="AE122" s="23"/>
      <c r="AF122" s="9"/>
      <c r="AG122" s="19"/>
      <c r="AH122" s="121"/>
      <c r="AI122" s="86"/>
      <c r="AJ122" s="186"/>
      <c r="AK122" s="186"/>
      <c r="AL122" s="186"/>
      <c r="AM122" s="186"/>
      <c r="AN122" s="186"/>
      <c r="AO122" s="556"/>
      <c r="AP122" s="556"/>
      <c r="AQ122" s="401">
        <f>ROUND(Q122*$AF$94,0)</f>
        <v>734</v>
      </c>
      <c r="AR122" s="41"/>
    </row>
    <row r="123" spans="1:44" ht="18" customHeight="1" x14ac:dyDescent="0.15">
      <c r="A123" s="12">
        <v>54</v>
      </c>
      <c r="B123" s="13">
        <v>8551</v>
      </c>
      <c r="C123" s="14" t="s">
        <v>1917</v>
      </c>
      <c r="D123" s="836"/>
      <c r="E123" s="837"/>
      <c r="F123" s="837"/>
      <c r="G123" s="838"/>
      <c r="H123" s="182"/>
      <c r="I123" s="223"/>
      <c r="J123" s="223"/>
      <c r="K123" s="223"/>
      <c r="L123" s="224"/>
      <c r="M123" s="517"/>
      <c r="N123" s="169"/>
      <c r="O123" s="169"/>
      <c r="P123" s="169"/>
      <c r="Q123" s="590"/>
      <c r="R123" s="590"/>
      <c r="S123" s="9"/>
      <c r="T123" s="169"/>
      <c r="U123" s="98"/>
      <c r="V123" s="9"/>
      <c r="W123" s="9"/>
      <c r="X123" s="9"/>
      <c r="Y123" s="9"/>
      <c r="Z123" s="9"/>
      <c r="AA123" s="9"/>
      <c r="AB123" s="9"/>
      <c r="AC123" s="11"/>
      <c r="AD123" s="11"/>
      <c r="AE123" s="23"/>
      <c r="AF123" s="9"/>
      <c r="AG123" s="19"/>
      <c r="AH123" s="121" t="s">
        <v>425</v>
      </c>
      <c r="AI123" s="86"/>
      <c r="AJ123" s="186"/>
      <c r="AK123" s="186"/>
      <c r="AL123" s="186"/>
      <c r="AM123" s="186"/>
      <c r="AN123" s="186"/>
      <c r="AO123" s="556" t="s">
        <v>706</v>
      </c>
      <c r="AP123" s="556">
        <f>$AP$87</f>
        <v>0.97</v>
      </c>
      <c r="AQ123" s="401">
        <f>ROUND(ROUND(Q122*$AF$94,0)*AP123,0)</f>
        <v>712</v>
      </c>
      <c r="AR123" s="18"/>
    </row>
    <row r="124" spans="1:44" ht="18" customHeight="1" x14ac:dyDescent="0.15">
      <c r="A124" s="12">
        <v>54</v>
      </c>
      <c r="B124" s="13">
        <v>8997</v>
      </c>
      <c r="C124" s="61" t="s">
        <v>1918</v>
      </c>
      <c r="D124" s="836"/>
      <c r="E124" s="837"/>
      <c r="F124" s="837"/>
      <c r="G124" s="838"/>
      <c r="H124" s="517"/>
      <c r="I124" s="169"/>
      <c r="J124" s="169"/>
      <c r="K124" s="169"/>
      <c r="L124" s="518"/>
      <c r="M124" s="517"/>
      <c r="N124" s="169"/>
      <c r="O124" s="169"/>
      <c r="P124" s="169"/>
      <c r="Q124" s="193"/>
      <c r="R124" s="193"/>
      <c r="S124" s="169"/>
      <c r="T124" s="169"/>
      <c r="U124" s="692" t="s">
        <v>723</v>
      </c>
      <c r="V124" s="1"/>
      <c r="W124" s="1"/>
      <c r="X124" s="17"/>
      <c r="Y124" s="17"/>
      <c r="Z124" s="17"/>
      <c r="AA124" s="17"/>
      <c r="AB124" s="17"/>
      <c r="AC124" s="62"/>
      <c r="AD124" s="62"/>
      <c r="AE124" s="517"/>
      <c r="AF124" s="169"/>
      <c r="AG124" s="518"/>
      <c r="AH124" s="122"/>
      <c r="AI124" s="85"/>
      <c r="AJ124" s="186"/>
      <c r="AK124" s="186"/>
      <c r="AL124" s="186"/>
      <c r="AM124" s="186"/>
      <c r="AN124" s="186"/>
      <c r="AO124" s="831"/>
      <c r="AP124" s="831"/>
      <c r="AQ124" s="401">
        <f>ROUND(ROUND(Q122*AC125,0)*$AF$94,0)</f>
        <v>712</v>
      </c>
      <c r="AR124" s="41"/>
    </row>
    <row r="125" spans="1:44" ht="18" customHeight="1" x14ac:dyDescent="0.15">
      <c r="A125" s="12">
        <v>54</v>
      </c>
      <c r="B125" s="13">
        <v>8552</v>
      </c>
      <c r="C125" s="14" t="s">
        <v>1919</v>
      </c>
      <c r="D125" s="849"/>
      <c r="E125" s="839"/>
      <c r="F125" s="839"/>
      <c r="G125" s="840"/>
      <c r="H125" s="585"/>
      <c r="I125" s="586"/>
      <c r="J125" s="586"/>
      <c r="K125" s="586"/>
      <c r="L125" s="587"/>
      <c r="M125" s="35"/>
      <c r="N125" s="20"/>
      <c r="O125" s="20"/>
      <c r="P125" s="20"/>
      <c r="Q125" s="194"/>
      <c r="R125" s="194"/>
      <c r="S125" s="20"/>
      <c r="T125" s="20"/>
      <c r="U125" s="97" t="s">
        <v>2147</v>
      </c>
      <c r="V125" s="184"/>
      <c r="W125" s="184"/>
      <c r="X125" s="20"/>
      <c r="Y125" s="20"/>
      <c r="Z125" s="20"/>
      <c r="AA125" s="20"/>
      <c r="AB125" s="578" t="s">
        <v>706</v>
      </c>
      <c r="AC125" s="1055">
        <f>$AI$7</f>
        <v>0.97</v>
      </c>
      <c r="AD125" s="1056"/>
      <c r="AE125" s="25"/>
      <c r="AF125" s="26"/>
      <c r="AG125" s="28"/>
      <c r="AH125" s="121" t="s">
        <v>425</v>
      </c>
      <c r="AI125" s="86"/>
      <c r="AJ125" s="186"/>
      <c r="AK125" s="186"/>
      <c r="AL125" s="186"/>
      <c r="AM125" s="186"/>
      <c r="AN125" s="186"/>
      <c r="AO125" s="556" t="s">
        <v>706</v>
      </c>
      <c r="AP125" s="556">
        <f>$AP$87</f>
        <v>0.97</v>
      </c>
      <c r="AQ125" s="401">
        <f>ROUND(ROUND(ROUND(Q122*AC125,0)*$AF$94,0)*AP125,0)</f>
        <v>691</v>
      </c>
      <c r="AR125" s="47"/>
    </row>
    <row r="126" spans="1:44" x14ac:dyDescent="0.15">
      <c r="D126" s="225"/>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225"/>
      <c r="AR126" s="225"/>
    </row>
    <row r="127" spans="1:44" x14ac:dyDescent="0.15">
      <c r="D127" s="225"/>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225"/>
      <c r="AR127" s="225"/>
    </row>
    <row r="128" spans="1:44" x14ac:dyDescent="0.15">
      <c r="D128" s="225"/>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225"/>
      <c r="AR128" s="225"/>
    </row>
    <row r="129" spans="4:44" x14ac:dyDescent="0.15">
      <c r="D129" s="225"/>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225"/>
      <c r="AR129" s="225"/>
    </row>
    <row r="130" spans="4:44" x14ac:dyDescent="0.15">
      <c r="D130" s="225"/>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225"/>
      <c r="AR130" s="225"/>
    </row>
    <row r="131" spans="4:44" x14ac:dyDescent="0.15">
      <c r="D131" s="225"/>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225"/>
      <c r="AR131" s="225"/>
    </row>
    <row r="132" spans="4:44" x14ac:dyDescent="0.15">
      <c r="D132" s="225"/>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225"/>
      <c r="AR132" s="225"/>
    </row>
    <row r="133" spans="4:44" x14ac:dyDescent="0.15">
      <c r="D133" s="225"/>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225"/>
      <c r="AR133" s="225"/>
    </row>
    <row r="134" spans="4:44" x14ac:dyDescent="0.15">
      <c r="D134" s="225"/>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225"/>
      <c r="AR134" s="225"/>
    </row>
    <row r="135" spans="4:44" x14ac:dyDescent="0.15">
      <c r="D135" s="225"/>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225"/>
      <c r="AR135" s="225"/>
    </row>
    <row r="136" spans="4:44" x14ac:dyDescent="0.15">
      <c r="D136" s="225"/>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225"/>
      <c r="AR136" s="225"/>
    </row>
    <row r="137" spans="4:44" x14ac:dyDescent="0.15">
      <c r="D137" s="225"/>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225"/>
      <c r="AR137" s="225"/>
    </row>
    <row r="138" spans="4:44" x14ac:dyDescent="0.15">
      <c r="D138" s="225"/>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225"/>
      <c r="AR138" s="225"/>
    </row>
    <row r="139" spans="4:44" x14ac:dyDescent="0.15">
      <c r="D139" s="225"/>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225"/>
      <c r="AR139" s="225"/>
    </row>
    <row r="140" spans="4:44" x14ac:dyDescent="0.15">
      <c r="D140" s="225"/>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225"/>
      <c r="AR140" s="225"/>
    </row>
    <row r="141" spans="4:44" x14ac:dyDescent="0.15">
      <c r="D141" s="225"/>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225"/>
      <c r="AR141" s="225"/>
    </row>
    <row r="142" spans="4:44" x14ac:dyDescent="0.15">
      <c r="D142" s="225"/>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225"/>
      <c r="AR142" s="225"/>
    </row>
    <row r="143" spans="4:44" x14ac:dyDescent="0.15">
      <c r="D143" s="225"/>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225"/>
      <c r="AR143" s="225"/>
    </row>
    <row r="144" spans="4:44" x14ac:dyDescent="0.15">
      <c r="D144" s="225"/>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225"/>
      <c r="AR144" s="225"/>
    </row>
    <row r="145" spans="4:44" x14ac:dyDescent="0.15">
      <c r="D145" s="225"/>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225"/>
      <c r="AR145" s="225"/>
    </row>
    <row r="146" spans="4:44" x14ac:dyDescent="0.15">
      <c r="D146" s="225"/>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225"/>
      <c r="AR146" s="225"/>
    </row>
    <row r="147" spans="4:44" x14ac:dyDescent="0.15">
      <c r="D147" s="225"/>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225"/>
      <c r="AR147" s="225"/>
    </row>
  </sheetData>
  <mergeCells count="128">
    <mergeCell ref="Q122:R122"/>
    <mergeCell ref="AO124:AP124"/>
    <mergeCell ref="AC125:AD125"/>
    <mergeCell ref="AC113:AD113"/>
    <mergeCell ref="Q114:R114"/>
    <mergeCell ref="AO116:AP116"/>
    <mergeCell ref="AC117:AD117"/>
    <mergeCell ref="Q118:R118"/>
    <mergeCell ref="AO120:AP120"/>
    <mergeCell ref="H111:L112"/>
    <mergeCell ref="AO112:AP112"/>
    <mergeCell ref="AO100:AP100"/>
    <mergeCell ref="AC101:AD101"/>
    <mergeCell ref="Q102:R102"/>
    <mergeCell ref="AO104:AP104"/>
    <mergeCell ref="AC105:AD105"/>
    <mergeCell ref="Q106:R106"/>
    <mergeCell ref="AC121:AD121"/>
    <mergeCell ref="AC93:AD93"/>
    <mergeCell ref="Q94:R94"/>
    <mergeCell ref="AF94:AG94"/>
    <mergeCell ref="AO96:AP96"/>
    <mergeCell ref="AC97:AD97"/>
    <mergeCell ref="Q98:R98"/>
    <mergeCell ref="AI85:AJ85"/>
    <mergeCell ref="D86:G125"/>
    <mergeCell ref="Q86:R86"/>
    <mergeCell ref="H87:L90"/>
    <mergeCell ref="AE87:AG93"/>
    <mergeCell ref="AO88:AP88"/>
    <mergeCell ref="AC89:AD89"/>
    <mergeCell ref="Q90:R90"/>
    <mergeCell ref="H91:L91"/>
    <mergeCell ref="AO92:AP92"/>
    <mergeCell ref="D66:G85"/>
    <mergeCell ref="Q66:R66"/>
    <mergeCell ref="H67:L69"/>
    <mergeCell ref="AI67:AJ67"/>
    <mergeCell ref="H107:L110"/>
    <mergeCell ref="AO108:AP108"/>
    <mergeCell ref="AC109:AD109"/>
    <mergeCell ref="Q110:R110"/>
    <mergeCell ref="H80:L82"/>
    <mergeCell ref="Q80:R80"/>
    <mergeCell ref="AI81:AJ81"/>
    <mergeCell ref="Q82:R82"/>
    <mergeCell ref="AI83:AJ83"/>
    <mergeCell ref="Q84:R84"/>
    <mergeCell ref="AI73:AJ73"/>
    <mergeCell ref="Q74:R74"/>
    <mergeCell ref="AN74:AO74"/>
    <mergeCell ref="AI75:AJ75"/>
    <mergeCell ref="Q76:R76"/>
    <mergeCell ref="H77:L79"/>
    <mergeCell ref="AI77:AJ77"/>
    <mergeCell ref="Q78:R78"/>
    <mergeCell ref="AI79:AJ79"/>
    <mergeCell ref="AL67:AP73"/>
    <mergeCell ref="Q68:R68"/>
    <mergeCell ref="AI69:AJ69"/>
    <mergeCell ref="Q70:R70"/>
    <mergeCell ref="AI71:AJ71"/>
    <mergeCell ref="Q72:R72"/>
    <mergeCell ref="Q58:R58"/>
    <mergeCell ref="AO60:AP60"/>
    <mergeCell ref="AC61:AD61"/>
    <mergeCell ref="Q62:R62"/>
    <mergeCell ref="AO64:AP64"/>
    <mergeCell ref="AC65:AD65"/>
    <mergeCell ref="Q50:R50"/>
    <mergeCell ref="AO52:AP52"/>
    <mergeCell ref="AC53:AD53"/>
    <mergeCell ref="Q54:R54"/>
    <mergeCell ref="AO56:AP56"/>
    <mergeCell ref="AC57:AD57"/>
    <mergeCell ref="AO44:AP44"/>
    <mergeCell ref="AC45:AD45"/>
    <mergeCell ref="E46:F46"/>
    <mergeCell ref="Q46:R46"/>
    <mergeCell ref="E47:L49"/>
    <mergeCell ref="AO48:AP48"/>
    <mergeCell ref="AC49:AD49"/>
    <mergeCell ref="AO36:AP36"/>
    <mergeCell ref="AC37:AD37"/>
    <mergeCell ref="Q38:R38"/>
    <mergeCell ref="AO40:AP40"/>
    <mergeCell ref="AC41:AD41"/>
    <mergeCell ref="Q42:R42"/>
    <mergeCell ref="AO28:AP28"/>
    <mergeCell ref="AC29:AD29"/>
    <mergeCell ref="Q30:R30"/>
    <mergeCell ref="AO32:AP32"/>
    <mergeCell ref="AC33:AD33"/>
    <mergeCell ref="Q34:R34"/>
    <mergeCell ref="AF34:AG34"/>
    <mergeCell ref="AI21:AJ21"/>
    <mergeCell ref="Q22:R22"/>
    <mergeCell ref="AI23:AJ23"/>
    <mergeCell ref="Q24:R24"/>
    <mergeCell ref="AI25:AJ25"/>
    <mergeCell ref="D26:D48"/>
    <mergeCell ref="E26:F26"/>
    <mergeCell ref="Q26:R26"/>
    <mergeCell ref="E27:L29"/>
    <mergeCell ref="AE27:AG33"/>
    <mergeCell ref="E17:L18"/>
    <mergeCell ref="AI17:AJ17"/>
    <mergeCell ref="Q18:R18"/>
    <mergeCell ref="E19:L20"/>
    <mergeCell ref="AI19:AJ19"/>
    <mergeCell ref="Q20:R20"/>
    <mergeCell ref="Q12:R12"/>
    <mergeCell ref="AI13:AJ13"/>
    <mergeCell ref="Q14:R14"/>
    <mergeCell ref="AN14:AO14"/>
    <mergeCell ref="AI15:AJ15"/>
    <mergeCell ref="E16:F16"/>
    <mergeCell ref="Q16:R16"/>
    <mergeCell ref="D6:D25"/>
    <mergeCell ref="E6:F6"/>
    <mergeCell ref="Q6:R6"/>
    <mergeCell ref="E7:L8"/>
    <mergeCell ref="AI7:AJ7"/>
    <mergeCell ref="AL7:AP13"/>
    <mergeCell ref="Q8:R8"/>
    <mergeCell ref="AI9:AJ9"/>
    <mergeCell ref="Q10:R10"/>
    <mergeCell ref="AI11:AJ11"/>
  </mergeCells>
  <phoneticPr fontId="8"/>
  <printOptions horizontalCentered="1"/>
  <pageMargins left="0.39370078740157483" right="0.39370078740157483" top="0.78740157480314965" bottom="0.59055118110236227" header="0.51181102362204722" footer="0.31496062992125984"/>
  <pageSetup paperSize="9" scale="61" firstPageNumber="52" orientation="portrait" useFirstPageNumber="1" r:id="rId1"/>
  <headerFooter alignWithMargins="0">
    <oddHeader>&amp;R&amp;9地域密着型介護老人福祉施設入所者生活介護</oddHeader>
    <oddFooter>&amp;C&amp;14&amp;P</oddFooter>
  </headerFooter>
  <rowBreaks count="1" manualBreakCount="1">
    <brk id="6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R125"/>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4" width="2.875" style="434" customWidth="1"/>
    <col min="5" max="7" width="2.875" style="58" customWidth="1"/>
    <col min="8" max="11" width="2.5" style="58" customWidth="1"/>
    <col min="12" max="12" width="3.125" style="58" customWidth="1"/>
    <col min="13" max="13" width="3.5" style="58" customWidth="1"/>
    <col min="14" max="15" width="2.5" style="58" customWidth="1"/>
    <col min="16" max="16" width="1.5" style="58" customWidth="1"/>
    <col min="17" max="17" width="2.5" style="58" customWidth="1"/>
    <col min="18" max="19" width="2.875" style="58" customWidth="1"/>
    <col min="20" max="21" width="2" style="58" customWidth="1"/>
    <col min="22" max="25" width="2.5" style="58" customWidth="1"/>
    <col min="26" max="26" width="2.875" style="58" customWidth="1"/>
    <col min="27" max="27" width="2" style="58" customWidth="1"/>
    <col min="28" max="28" width="1.5" style="58" customWidth="1"/>
    <col min="29" max="29" width="3.125" style="58" customWidth="1"/>
    <col min="30" max="30" width="2.5" style="159" customWidth="1"/>
    <col min="31" max="31" width="2.875" style="58" customWidth="1"/>
    <col min="32" max="32" width="2" style="58" customWidth="1"/>
    <col min="33" max="38" width="2.5" style="58" customWidth="1"/>
    <col min="39" max="39" width="3.5" style="58" customWidth="1"/>
    <col min="40" max="40" width="2.5" style="58" customWidth="1"/>
    <col min="41" max="41" width="4.5" style="58" bestFit="1" customWidth="1"/>
    <col min="42" max="42" width="8" style="434" customWidth="1"/>
    <col min="43" max="43" width="7.875" style="434" customWidth="1"/>
    <col min="44" max="44" width="2.875" style="434" customWidth="1"/>
    <col min="45" max="16384" width="9" style="434"/>
  </cols>
  <sheetData>
    <row r="1" spans="1:44" ht="17.25" customHeight="1" x14ac:dyDescent="0.15"/>
    <row r="2" spans="1:44" ht="17.25" customHeight="1" x14ac:dyDescent="0.2">
      <c r="B2" s="57" t="s">
        <v>802</v>
      </c>
    </row>
    <row r="3" spans="1:44" ht="13.5" customHeight="1" x14ac:dyDescent="0.2">
      <c r="A3" s="57"/>
    </row>
    <row r="4" spans="1:44" ht="17.25" customHeight="1" x14ac:dyDescent="0.15">
      <c r="A4" s="2" t="s">
        <v>202</v>
      </c>
      <c r="B4" s="201"/>
      <c r="C4" s="3" t="s">
        <v>203</v>
      </c>
      <c r="D4" s="158"/>
      <c r="E4" s="1"/>
      <c r="F4" s="1"/>
      <c r="G4" s="1"/>
      <c r="H4" s="1"/>
      <c r="I4" s="1"/>
      <c r="J4" s="1"/>
      <c r="K4" s="1"/>
      <c r="L4" s="1"/>
      <c r="M4" s="1"/>
      <c r="N4" s="1"/>
      <c r="O4" s="1"/>
      <c r="P4" s="1"/>
      <c r="Q4" s="1"/>
      <c r="R4" s="1"/>
      <c r="S4" s="4" t="s">
        <v>204</v>
      </c>
      <c r="T4" s="1"/>
      <c r="U4" s="1"/>
      <c r="V4" s="1"/>
      <c r="W4" s="1"/>
      <c r="X4" s="1"/>
      <c r="Y4" s="1"/>
      <c r="Z4" s="1"/>
      <c r="AA4" s="1"/>
      <c r="AB4" s="1"/>
      <c r="AC4" s="1"/>
      <c r="AD4" s="160"/>
      <c r="AE4" s="1"/>
      <c r="AF4" s="1"/>
      <c r="AG4" s="1"/>
      <c r="AH4" s="1"/>
      <c r="AI4" s="1"/>
      <c r="AJ4" s="1"/>
      <c r="AK4" s="1"/>
      <c r="AL4" s="1"/>
      <c r="AM4" s="1"/>
      <c r="AN4" s="1"/>
      <c r="AO4" s="1"/>
      <c r="AP4" s="59" t="s">
        <v>251</v>
      </c>
      <c r="AQ4" s="59" t="s">
        <v>252</v>
      </c>
      <c r="AR4" s="11"/>
    </row>
    <row r="5" spans="1:44" ht="17.25" customHeight="1" x14ac:dyDescent="0.15">
      <c r="A5" s="6" t="s">
        <v>205</v>
      </c>
      <c r="B5" s="7" t="s">
        <v>206</v>
      </c>
      <c r="C5" s="714"/>
      <c r="D5" s="712"/>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53"/>
      <c r="AE5" s="184"/>
      <c r="AF5" s="184"/>
      <c r="AG5" s="184"/>
      <c r="AH5" s="184"/>
      <c r="AI5" s="184"/>
      <c r="AJ5" s="184"/>
      <c r="AK5" s="184"/>
      <c r="AL5" s="184"/>
      <c r="AM5" s="184"/>
      <c r="AN5" s="184"/>
      <c r="AO5" s="184"/>
      <c r="AP5" s="60" t="s">
        <v>390</v>
      </c>
      <c r="AQ5" s="60" t="s">
        <v>391</v>
      </c>
      <c r="AR5" s="11"/>
    </row>
    <row r="6" spans="1:44" ht="17.25" customHeight="1" x14ac:dyDescent="0.15">
      <c r="A6" s="12">
        <v>54</v>
      </c>
      <c r="B6" s="12">
        <v>9151</v>
      </c>
      <c r="C6" s="61" t="s">
        <v>730</v>
      </c>
      <c r="D6" s="1076" t="s">
        <v>1151</v>
      </c>
      <c r="E6" s="1074" t="s">
        <v>263</v>
      </c>
      <c r="F6" s="1075"/>
      <c r="G6" s="218"/>
      <c r="H6" s="89"/>
      <c r="I6" s="17"/>
      <c r="J6" s="17"/>
      <c r="K6" s="17"/>
      <c r="L6" s="67"/>
      <c r="M6" s="34" t="s">
        <v>421</v>
      </c>
      <c r="N6" s="17"/>
      <c r="O6" s="17"/>
      <c r="P6" s="17"/>
      <c r="Q6" s="880">
        <f>地域福祉施設!Q6</f>
        <v>600</v>
      </c>
      <c r="R6" s="880"/>
      <c r="S6" s="1" t="s">
        <v>391</v>
      </c>
      <c r="T6" s="17"/>
      <c r="U6" s="604"/>
      <c r="V6" s="186"/>
      <c r="W6" s="186"/>
      <c r="X6" s="186"/>
      <c r="Y6" s="186"/>
      <c r="Z6" s="186"/>
      <c r="AA6" s="186"/>
      <c r="AB6" s="186"/>
      <c r="AC6" s="186"/>
      <c r="AD6" s="108"/>
      <c r="AE6" s="186"/>
      <c r="AF6" s="186"/>
      <c r="AG6" s="186"/>
      <c r="AH6" s="186"/>
      <c r="AI6" s="186"/>
      <c r="AJ6" s="22"/>
      <c r="AK6" s="866" t="s">
        <v>731</v>
      </c>
      <c r="AL6" s="867"/>
      <c r="AM6" s="867"/>
      <c r="AN6" s="817"/>
      <c r="AO6" s="818"/>
      <c r="AP6" s="401">
        <f>ROUND(Q6*$AM$14,0)</f>
        <v>420</v>
      </c>
      <c r="AQ6" s="400" t="s">
        <v>264</v>
      </c>
    </row>
    <row r="7" spans="1:44" ht="17.25" customHeight="1" x14ac:dyDescent="0.15">
      <c r="A7" s="12">
        <v>54</v>
      </c>
      <c r="B7" s="12">
        <v>9153</v>
      </c>
      <c r="C7" s="61" t="s">
        <v>732</v>
      </c>
      <c r="D7" s="1078"/>
      <c r="E7" s="869" t="s">
        <v>1379</v>
      </c>
      <c r="F7" s="870"/>
      <c r="G7" s="870"/>
      <c r="H7" s="870"/>
      <c r="I7" s="870"/>
      <c r="J7" s="870"/>
      <c r="K7" s="870"/>
      <c r="L7" s="871"/>
      <c r="M7" s="517"/>
      <c r="N7" s="169"/>
      <c r="O7" s="169"/>
      <c r="P7" s="169"/>
      <c r="Q7" s="193"/>
      <c r="R7" s="193"/>
      <c r="S7" s="169"/>
      <c r="T7" s="169"/>
      <c r="U7" s="123" t="s">
        <v>1380</v>
      </c>
      <c r="V7" s="124"/>
      <c r="W7" s="124"/>
      <c r="X7" s="124"/>
      <c r="Y7" s="124"/>
      <c r="Z7" s="124"/>
      <c r="AA7" s="186"/>
      <c r="AB7" s="186"/>
      <c r="AC7" s="186"/>
      <c r="AD7" s="108"/>
      <c r="AE7" s="186"/>
      <c r="AF7" s="186"/>
      <c r="AG7" s="572" t="s">
        <v>706</v>
      </c>
      <c r="AH7" s="831">
        <f>地域福祉施設!AI7</f>
        <v>0.97</v>
      </c>
      <c r="AI7" s="1079"/>
      <c r="AJ7" s="22"/>
      <c r="AK7" s="869"/>
      <c r="AL7" s="870"/>
      <c r="AM7" s="870"/>
      <c r="AN7" s="820"/>
      <c r="AO7" s="821"/>
      <c r="AP7" s="401">
        <f>ROUND(ROUND(Q6*AH7,0)*$AM$14,0)</f>
        <v>407</v>
      </c>
      <c r="AQ7" s="41"/>
    </row>
    <row r="8" spans="1:44" ht="17.25" customHeight="1" x14ac:dyDescent="0.15">
      <c r="A8" s="12">
        <v>54</v>
      </c>
      <c r="B8" s="12">
        <v>9161</v>
      </c>
      <c r="C8" s="61" t="s">
        <v>733</v>
      </c>
      <c r="D8" s="1078"/>
      <c r="E8" s="869"/>
      <c r="F8" s="870"/>
      <c r="G8" s="870"/>
      <c r="H8" s="870"/>
      <c r="I8" s="870"/>
      <c r="J8" s="870"/>
      <c r="K8" s="870"/>
      <c r="L8" s="871"/>
      <c r="M8" s="34" t="s">
        <v>265</v>
      </c>
      <c r="N8" s="17"/>
      <c r="O8" s="17"/>
      <c r="P8" s="17"/>
      <c r="Q8" s="880">
        <f>地域福祉施設!Q8</f>
        <v>671</v>
      </c>
      <c r="R8" s="880"/>
      <c r="S8" s="1" t="s">
        <v>391</v>
      </c>
      <c r="T8" s="67"/>
      <c r="U8" s="604"/>
      <c r="V8" s="186"/>
      <c r="W8" s="186"/>
      <c r="X8" s="186"/>
      <c r="Y8" s="186"/>
      <c r="Z8" s="186"/>
      <c r="AA8" s="186"/>
      <c r="AB8" s="186"/>
      <c r="AC8" s="186"/>
      <c r="AD8" s="108"/>
      <c r="AE8" s="186"/>
      <c r="AF8" s="186"/>
      <c r="AG8" s="31"/>
      <c r="AH8" s="31"/>
      <c r="AI8" s="31"/>
      <c r="AJ8" s="22"/>
      <c r="AK8" s="869"/>
      <c r="AL8" s="870"/>
      <c r="AM8" s="870"/>
      <c r="AN8" s="820"/>
      <c r="AO8" s="821"/>
      <c r="AP8" s="401">
        <f>ROUND(Q8*$AM$14,0)</f>
        <v>470</v>
      </c>
      <c r="AQ8" s="41"/>
    </row>
    <row r="9" spans="1:44" ht="17.25" customHeight="1" x14ac:dyDescent="0.15">
      <c r="A9" s="12">
        <v>54</v>
      </c>
      <c r="B9" s="12">
        <v>9163</v>
      </c>
      <c r="C9" s="61" t="s">
        <v>734</v>
      </c>
      <c r="D9" s="1078"/>
      <c r="E9" s="182" t="s">
        <v>744</v>
      </c>
      <c r="F9" s="219"/>
      <c r="G9" s="219"/>
      <c r="H9" s="169"/>
      <c r="I9" s="169"/>
      <c r="J9" s="169"/>
      <c r="K9" s="169"/>
      <c r="L9" s="518"/>
      <c r="M9" s="35"/>
      <c r="N9" s="20"/>
      <c r="O9" s="20"/>
      <c r="P9" s="20"/>
      <c r="Q9" s="194"/>
      <c r="R9" s="194"/>
      <c r="S9" s="20"/>
      <c r="T9" s="42"/>
      <c r="U9" s="123" t="s">
        <v>2137</v>
      </c>
      <c r="V9" s="124"/>
      <c r="W9" s="124"/>
      <c r="X9" s="124"/>
      <c r="Y9" s="124"/>
      <c r="Z9" s="124"/>
      <c r="AA9" s="186"/>
      <c r="AB9" s="186"/>
      <c r="AC9" s="186"/>
      <c r="AD9" s="108"/>
      <c r="AE9" s="186"/>
      <c r="AF9" s="186"/>
      <c r="AG9" s="572" t="s">
        <v>706</v>
      </c>
      <c r="AH9" s="831">
        <f>$AH$7</f>
        <v>0.97</v>
      </c>
      <c r="AI9" s="1079"/>
      <c r="AJ9" s="22"/>
      <c r="AK9" s="869"/>
      <c r="AL9" s="870"/>
      <c r="AM9" s="870"/>
      <c r="AN9" s="820"/>
      <c r="AO9" s="821"/>
      <c r="AP9" s="401">
        <f>ROUND(ROUND(Q8*AH9,0)*$AM$14,0)</f>
        <v>456</v>
      </c>
      <c r="AQ9" s="41"/>
    </row>
    <row r="10" spans="1:44" ht="17.25" customHeight="1" x14ac:dyDescent="0.15">
      <c r="A10" s="12">
        <v>54</v>
      </c>
      <c r="B10" s="12">
        <v>9171</v>
      </c>
      <c r="C10" s="61" t="s">
        <v>735</v>
      </c>
      <c r="D10" s="1078"/>
      <c r="E10" s="220"/>
      <c r="F10" s="219"/>
      <c r="G10" s="219"/>
      <c r="H10" s="169"/>
      <c r="I10" s="169"/>
      <c r="J10" s="169"/>
      <c r="K10" s="169"/>
      <c r="L10" s="518"/>
      <c r="M10" s="517" t="s">
        <v>2144</v>
      </c>
      <c r="N10" s="169"/>
      <c r="O10" s="169"/>
      <c r="P10" s="169"/>
      <c r="Q10" s="880">
        <f>地域福祉施設!Q10</f>
        <v>745</v>
      </c>
      <c r="R10" s="880"/>
      <c r="S10" s="9" t="s">
        <v>391</v>
      </c>
      <c r="T10" s="169"/>
      <c r="U10" s="604"/>
      <c r="V10" s="186"/>
      <c r="W10" s="186"/>
      <c r="X10" s="186"/>
      <c r="Y10" s="186"/>
      <c r="Z10" s="186"/>
      <c r="AA10" s="186"/>
      <c r="AB10" s="186"/>
      <c r="AC10" s="186"/>
      <c r="AD10" s="108"/>
      <c r="AE10" s="186"/>
      <c r="AF10" s="186"/>
      <c r="AG10" s="31"/>
      <c r="AH10" s="31"/>
      <c r="AI10" s="31"/>
      <c r="AJ10" s="22"/>
      <c r="AK10" s="869"/>
      <c r="AL10" s="870"/>
      <c r="AM10" s="870"/>
      <c r="AN10" s="820"/>
      <c r="AO10" s="821"/>
      <c r="AP10" s="401">
        <f>ROUND(Q10*$AM$14,0)</f>
        <v>522</v>
      </c>
      <c r="AQ10" s="41"/>
    </row>
    <row r="11" spans="1:44" ht="17.25" customHeight="1" x14ac:dyDescent="0.15">
      <c r="A11" s="12">
        <v>54</v>
      </c>
      <c r="B11" s="12">
        <v>9173</v>
      </c>
      <c r="C11" s="61" t="s">
        <v>736</v>
      </c>
      <c r="D11" s="1078"/>
      <c r="E11" s="220"/>
      <c r="F11" s="219"/>
      <c r="G11" s="219"/>
      <c r="H11" s="169"/>
      <c r="I11" s="169"/>
      <c r="J11" s="169"/>
      <c r="K11" s="169"/>
      <c r="L11" s="518"/>
      <c r="M11" s="517"/>
      <c r="N11" s="169"/>
      <c r="O11" s="169"/>
      <c r="P11" s="169"/>
      <c r="Q11" s="193"/>
      <c r="R11" s="193"/>
      <c r="S11" s="169"/>
      <c r="T11" s="169"/>
      <c r="U11" s="123" t="s">
        <v>2137</v>
      </c>
      <c r="V11" s="124"/>
      <c r="W11" s="124"/>
      <c r="X11" s="124"/>
      <c r="Y11" s="124"/>
      <c r="Z11" s="124"/>
      <c r="AA11" s="186"/>
      <c r="AB11" s="186"/>
      <c r="AC11" s="186"/>
      <c r="AD11" s="108"/>
      <c r="AE11" s="186"/>
      <c r="AF11" s="186"/>
      <c r="AG11" s="572" t="s">
        <v>706</v>
      </c>
      <c r="AH11" s="831">
        <f>$AH$7</f>
        <v>0.97</v>
      </c>
      <c r="AI11" s="1079"/>
      <c r="AJ11" s="22"/>
      <c r="AK11" s="869"/>
      <c r="AL11" s="870"/>
      <c r="AM11" s="870"/>
      <c r="AN11" s="820"/>
      <c r="AO11" s="821"/>
      <c r="AP11" s="401">
        <f>ROUND(ROUND(Q10*AH11,0)*$AM$14,0)</f>
        <v>506</v>
      </c>
      <c r="AQ11" s="41"/>
    </row>
    <row r="12" spans="1:44" ht="17.25" customHeight="1" x14ac:dyDescent="0.15">
      <c r="A12" s="12">
        <v>54</v>
      </c>
      <c r="B12" s="12">
        <v>9181</v>
      </c>
      <c r="C12" s="61" t="s">
        <v>737</v>
      </c>
      <c r="D12" s="1078"/>
      <c r="E12" s="220"/>
      <c r="F12" s="219"/>
      <c r="G12" s="219"/>
      <c r="H12" s="169"/>
      <c r="I12" s="169"/>
      <c r="J12" s="169"/>
      <c r="K12" s="169"/>
      <c r="L12" s="518"/>
      <c r="M12" s="34" t="s">
        <v>1382</v>
      </c>
      <c r="N12" s="17"/>
      <c r="O12" s="17"/>
      <c r="P12" s="17"/>
      <c r="Q12" s="880">
        <f>地域福祉施設!Q12</f>
        <v>817</v>
      </c>
      <c r="R12" s="880"/>
      <c r="S12" s="1" t="s">
        <v>391</v>
      </c>
      <c r="T12" s="67"/>
      <c r="U12" s="604"/>
      <c r="V12" s="186"/>
      <c r="W12" s="186"/>
      <c r="X12" s="186"/>
      <c r="Y12" s="186"/>
      <c r="Z12" s="186"/>
      <c r="AA12" s="186"/>
      <c r="AB12" s="186"/>
      <c r="AC12" s="186"/>
      <c r="AD12" s="108"/>
      <c r="AE12" s="186"/>
      <c r="AF12" s="186"/>
      <c r="AG12" s="186"/>
      <c r="AH12" s="31"/>
      <c r="AI12" s="31"/>
      <c r="AJ12" s="22"/>
      <c r="AK12" s="869"/>
      <c r="AL12" s="870"/>
      <c r="AM12" s="870"/>
      <c r="AN12" s="820"/>
      <c r="AO12" s="821"/>
      <c r="AP12" s="401">
        <f>ROUND(Q12*$AM$14,0)</f>
        <v>572</v>
      </c>
      <c r="AQ12" s="41"/>
    </row>
    <row r="13" spans="1:44" ht="17.25" customHeight="1" x14ac:dyDescent="0.15">
      <c r="A13" s="12">
        <v>54</v>
      </c>
      <c r="B13" s="12">
        <v>9183</v>
      </c>
      <c r="C13" s="61" t="s">
        <v>738</v>
      </c>
      <c r="D13" s="1078"/>
      <c r="E13" s="220"/>
      <c r="F13" s="219"/>
      <c r="G13" s="219"/>
      <c r="H13" s="169"/>
      <c r="I13" s="169"/>
      <c r="J13" s="169"/>
      <c r="K13" s="169"/>
      <c r="L13" s="518"/>
      <c r="M13" s="35"/>
      <c r="N13" s="20"/>
      <c r="O13" s="20"/>
      <c r="P13" s="20"/>
      <c r="Q13" s="194"/>
      <c r="R13" s="194"/>
      <c r="S13" s="20"/>
      <c r="T13" s="42"/>
      <c r="U13" s="123" t="s">
        <v>1380</v>
      </c>
      <c r="V13" s="124"/>
      <c r="W13" s="124"/>
      <c r="X13" s="124"/>
      <c r="Y13" s="124"/>
      <c r="Z13" s="124"/>
      <c r="AA13" s="186"/>
      <c r="AB13" s="186"/>
      <c r="AC13" s="186"/>
      <c r="AD13" s="108"/>
      <c r="AE13" s="186"/>
      <c r="AF13" s="186"/>
      <c r="AG13" s="572" t="s">
        <v>706</v>
      </c>
      <c r="AH13" s="831">
        <f>$AH$7</f>
        <v>0.97</v>
      </c>
      <c r="AI13" s="1079"/>
      <c r="AJ13" s="22"/>
      <c r="AK13" s="23"/>
      <c r="AL13" s="9"/>
      <c r="AM13" s="9"/>
      <c r="AN13" s="9"/>
      <c r="AO13" s="19"/>
      <c r="AP13" s="401">
        <f>ROUND(ROUND(Q12*AH13,0)*$AM$14,0)</f>
        <v>554</v>
      </c>
      <c r="AQ13" s="41"/>
    </row>
    <row r="14" spans="1:44" ht="17.25" customHeight="1" x14ac:dyDescent="0.15">
      <c r="A14" s="12">
        <v>54</v>
      </c>
      <c r="B14" s="12">
        <v>9191</v>
      </c>
      <c r="C14" s="61" t="s">
        <v>739</v>
      </c>
      <c r="D14" s="1078"/>
      <c r="E14" s="220"/>
      <c r="F14" s="219"/>
      <c r="G14" s="219"/>
      <c r="H14" s="169"/>
      <c r="I14" s="169"/>
      <c r="J14" s="169"/>
      <c r="K14" s="169"/>
      <c r="L14" s="518"/>
      <c r="M14" s="517" t="s">
        <v>266</v>
      </c>
      <c r="N14" s="169"/>
      <c r="O14" s="169"/>
      <c r="P14" s="169"/>
      <c r="Q14" s="880">
        <f>地域福祉施設!Q14</f>
        <v>887</v>
      </c>
      <c r="R14" s="880"/>
      <c r="S14" s="9" t="s">
        <v>391</v>
      </c>
      <c r="T14" s="169"/>
      <c r="U14" s="604"/>
      <c r="V14" s="186"/>
      <c r="W14" s="186"/>
      <c r="X14" s="186"/>
      <c r="Y14" s="186"/>
      <c r="Z14" s="186"/>
      <c r="AA14" s="186"/>
      <c r="AB14" s="186"/>
      <c r="AC14" s="186"/>
      <c r="AD14" s="108"/>
      <c r="AE14" s="186"/>
      <c r="AF14" s="186"/>
      <c r="AG14" s="186"/>
      <c r="AH14" s="31"/>
      <c r="AI14" s="31"/>
      <c r="AJ14" s="22"/>
      <c r="AK14" s="23"/>
      <c r="AL14" s="600" t="s">
        <v>706</v>
      </c>
      <c r="AM14" s="1032">
        <v>0.7</v>
      </c>
      <c r="AN14" s="1033"/>
      <c r="AO14" s="19"/>
      <c r="AP14" s="401">
        <f>ROUND(Q14*$AM$14,0)</f>
        <v>621</v>
      </c>
      <c r="AQ14" s="41"/>
    </row>
    <row r="15" spans="1:44" ht="17.25" customHeight="1" x14ac:dyDescent="0.15">
      <c r="A15" s="12">
        <v>54</v>
      </c>
      <c r="B15" s="12">
        <v>9193</v>
      </c>
      <c r="C15" s="61" t="s">
        <v>740</v>
      </c>
      <c r="D15" s="1078"/>
      <c r="E15" s="220"/>
      <c r="F15" s="219"/>
      <c r="G15" s="219"/>
      <c r="H15" s="169"/>
      <c r="I15" s="169"/>
      <c r="J15" s="169"/>
      <c r="K15" s="169"/>
      <c r="L15" s="518"/>
      <c r="M15" s="517"/>
      <c r="N15" s="169"/>
      <c r="O15" s="169"/>
      <c r="P15" s="169"/>
      <c r="Q15" s="193"/>
      <c r="R15" s="193"/>
      <c r="S15" s="169"/>
      <c r="T15" s="169"/>
      <c r="U15" s="123" t="s">
        <v>1380</v>
      </c>
      <c r="V15" s="124"/>
      <c r="W15" s="124"/>
      <c r="X15" s="124"/>
      <c r="Y15" s="124"/>
      <c r="Z15" s="124"/>
      <c r="AA15" s="186"/>
      <c r="AB15" s="186"/>
      <c r="AC15" s="186"/>
      <c r="AD15" s="108"/>
      <c r="AE15" s="186"/>
      <c r="AF15" s="186"/>
      <c r="AG15" s="572" t="s">
        <v>706</v>
      </c>
      <c r="AH15" s="831">
        <f>$AH$7</f>
        <v>0.97</v>
      </c>
      <c r="AI15" s="1079"/>
      <c r="AJ15" s="22"/>
      <c r="AK15" s="23"/>
      <c r="AL15" s="9"/>
      <c r="AM15" s="9"/>
      <c r="AN15" s="9"/>
      <c r="AO15" s="19"/>
      <c r="AP15" s="401">
        <f>ROUND(ROUND(Q14*AH15,0)*$AM$14,0)</f>
        <v>602</v>
      </c>
      <c r="AQ15" s="41"/>
    </row>
    <row r="16" spans="1:44" ht="17.25" customHeight="1" x14ac:dyDescent="0.15">
      <c r="A16" s="12">
        <v>54</v>
      </c>
      <c r="B16" s="12">
        <v>9155</v>
      </c>
      <c r="C16" s="61" t="s">
        <v>661</v>
      </c>
      <c r="D16" s="1078"/>
      <c r="E16" s="1074" t="s">
        <v>1383</v>
      </c>
      <c r="F16" s="1075"/>
      <c r="G16" s="218"/>
      <c r="H16" s="89"/>
      <c r="I16" s="17"/>
      <c r="J16" s="17"/>
      <c r="K16" s="17"/>
      <c r="L16" s="67"/>
      <c r="M16" s="34" t="s">
        <v>421</v>
      </c>
      <c r="N16" s="17"/>
      <c r="O16" s="17"/>
      <c r="P16" s="17"/>
      <c r="Q16" s="880">
        <f>地域福祉施設!Q16</f>
        <v>600</v>
      </c>
      <c r="R16" s="880"/>
      <c r="S16" s="1" t="s">
        <v>391</v>
      </c>
      <c r="T16" s="17"/>
      <c r="U16" s="604"/>
      <c r="V16" s="186"/>
      <c r="W16" s="186"/>
      <c r="X16" s="186"/>
      <c r="Y16" s="186"/>
      <c r="Z16" s="186"/>
      <c r="AA16" s="186"/>
      <c r="AB16" s="186"/>
      <c r="AC16" s="186"/>
      <c r="AD16" s="108"/>
      <c r="AE16" s="186"/>
      <c r="AF16" s="186"/>
      <c r="AG16" s="186"/>
      <c r="AH16" s="31"/>
      <c r="AI16" s="31"/>
      <c r="AJ16" s="22"/>
      <c r="AK16" s="23"/>
      <c r="AL16" s="9"/>
      <c r="AM16" s="9"/>
      <c r="AN16" s="9"/>
      <c r="AO16" s="19"/>
      <c r="AP16" s="401">
        <f>ROUND(Q16*$AM$14,0)</f>
        <v>420</v>
      </c>
      <c r="AQ16" s="41"/>
    </row>
    <row r="17" spans="1:43" ht="17.25" customHeight="1" x14ac:dyDescent="0.15">
      <c r="A17" s="12">
        <v>54</v>
      </c>
      <c r="B17" s="12">
        <v>9157</v>
      </c>
      <c r="C17" s="61" t="s">
        <v>662</v>
      </c>
      <c r="D17" s="1078"/>
      <c r="E17" s="869" t="s">
        <v>1384</v>
      </c>
      <c r="F17" s="870"/>
      <c r="G17" s="870"/>
      <c r="H17" s="870"/>
      <c r="I17" s="870"/>
      <c r="J17" s="870"/>
      <c r="K17" s="870"/>
      <c r="L17" s="871"/>
      <c r="M17" s="517"/>
      <c r="N17" s="169"/>
      <c r="O17" s="169"/>
      <c r="P17" s="169"/>
      <c r="Q17" s="193"/>
      <c r="R17" s="193"/>
      <c r="S17" s="169"/>
      <c r="T17" s="169"/>
      <c r="U17" s="123" t="s">
        <v>1380</v>
      </c>
      <c r="V17" s="124"/>
      <c r="W17" s="124"/>
      <c r="X17" s="124"/>
      <c r="Y17" s="124"/>
      <c r="Z17" s="124"/>
      <c r="AA17" s="186"/>
      <c r="AB17" s="186"/>
      <c r="AC17" s="186"/>
      <c r="AD17" s="108"/>
      <c r="AE17" s="186"/>
      <c r="AF17" s="186"/>
      <c r="AG17" s="572" t="s">
        <v>706</v>
      </c>
      <c r="AH17" s="831">
        <f>$AH$7</f>
        <v>0.97</v>
      </c>
      <c r="AI17" s="1079"/>
      <c r="AJ17" s="22"/>
      <c r="AK17" s="23"/>
      <c r="AL17" s="9"/>
      <c r="AM17" s="9"/>
      <c r="AN17" s="9"/>
      <c r="AO17" s="19"/>
      <c r="AP17" s="401">
        <f>ROUND(ROUND(Q16*AH17,0)*$AM$14,0)</f>
        <v>407</v>
      </c>
      <c r="AQ17" s="41"/>
    </row>
    <row r="18" spans="1:43" ht="17.25" customHeight="1" x14ac:dyDescent="0.15">
      <c r="A18" s="12">
        <v>54</v>
      </c>
      <c r="B18" s="12">
        <v>9165</v>
      </c>
      <c r="C18" s="61" t="s">
        <v>663</v>
      </c>
      <c r="D18" s="1078"/>
      <c r="E18" s="869"/>
      <c r="F18" s="870"/>
      <c r="G18" s="870"/>
      <c r="H18" s="870"/>
      <c r="I18" s="870"/>
      <c r="J18" s="870"/>
      <c r="K18" s="870"/>
      <c r="L18" s="871"/>
      <c r="M18" s="34" t="s">
        <v>265</v>
      </c>
      <c r="N18" s="17"/>
      <c r="O18" s="17"/>
      <c r="P18" s="17"/>
      <c r="Q18" s="880">
        <f>地域福祉施設!Q18</f>
        <v>671</v>
      </c>
      <c r="R18" s="880"/>
      <c r="S18" s="1" t="s">
        <v>391</v>
      </c>
      <c r="T18" s="67"/>
      <c r="U18" s="604"/>
      <c r="V18" s="186"/>
      <c r="W18" s="186"/>
      <c r="X18" s="186"/>
      <c r="Y18" s="186"/>
      <c r="Z18" s="186"/>
      <c r="AA18" s="186"/>
      <c r="AB18" s="186"/>
      <c r="AC18" s="186"/>
      <c r="AD18" s="108"/>
      <c r="AE18" s="186"/>
      <c r="AF18" s="186"/>
      <c r="AG18" s="186"/>
      <c r="AH18" s="31"/>
      <c r="AI18" s="31"/>
      <c r="AJ18" s="22"/>
      <c r="AK18" s="23"/>
      <c r="AL18" s="9"/>
      <c r="AM18" s="9"/>
      <c r="AN18" s="9"/>
      <c r="AO18" s="19"/>
      <c r="AP18" s="401">
        <f>ROUND(Q18*$AM$14,0)</f>
        <v>470</v>
      </c>
      <c r="AQ18" s="41"/>
    </row>
    <row r="19" spans="1:43" ht="17.25" customHeight="1" x14ac:dyDescent="0.15">
      <c r="A19" s="12">
        <v>54</v>
      </c>
      <c r="B19" s="12">
        <v>9167</v>
      </c>
      <c r="C19" s="61" t="s">
        <v>664</v>
      </c>
      <c r="D19" s="1078"/>
      <c r="E19" s="869" t="s">
        <v>1385</v>
      </c>
      <c r="F19" s="870"/>
      <c r="G19" s="870"/>
      <c r="H19" s="870"/>
      <c r="I19" s="870"/>
      <c r="J19" s="870"/>
      <c r="K19" s="870"/>
      <c r="L19" s="871"/>
      <c r="M19" s="35"/>
      <c r="N19" s="20"/>
      <c r="O19" s="20"/>
      <c r="P19" s="20"/>
      <c r="Q19" s="194"/>
      <c r="R19" s="194"/>
      <c r="S19" s="20"/>
      <c r="T19" s="42"/>
      <c r="U19" s="123" t="s">
        <v>1380</v>
      </c>
      <c r="V19" s="124"/>
      <c r="W19" s="124"/>
      <c r="X19" s="124"/>
      <c r="Y19" s="124"/>
      <c r="Z19" s="124"/>
      <c r="AA19" s="186"/>
      <c r="AB19" s="186"/>
      <c r="AC19" s="186"/>
      <c r="AD19" s="108"/>
      <c r="AE19" s="186"/>
      <c r="AF19" s="186"/>
      <c r="AG19" s="572" t="s">
        <v>706</v>
      </c>
      <c r="AH19" s="831">
        <f>$AH$7</f>
        <v>0.97</v>
      </c>
      <c r="AI19" s="1079"/>
      <c r="AJ19" s="22"/>
      <c r="AK19" s="23"/>
      <c r="AL19" s="9"/>
      <c r="AM19" s="9"/>
      <c r="AN19" s="9"/>
      <c r="AO19" s="19"/>
      <c r="AP19" s="401">
        <f>ROUND(ROUND(Q18*AH19,0)*$AM$14,0)</f>
        <v>456</v>
      </c>
      <c r="AQ19" s="41"/>
    </row>
    <row r="20" spans="1:43" ht="17.25" customHeight="1" x14ac:dyDescent="0.15">
      <c r="A20" s="12">
        <v>54</v>
      </c>
      <c r="B20" s="12">
        <v>9175</v>
      </c>
      <c r="C20" s="61" t="s">
        <v>665</v>
      </c>
      <c r="D20" s="1078"/>
      <c r="E20" s="869"/>
      <c r="F20" s="870"/>
      <c r="G20" s="870"/>
      <c r="H20" s="870"/>
      <c r="I20" s="870"/>
      <c r="J20" s="870"/>
      <c r="K20" s="870"/>
      <c r="L20" s="871"/>
      <c r="M20" s="517" t="s">
        <v>1381</v>
      </c>
      <c r="N20" s="169"/>
      <c r="O20" s="169"/>
      <c r="P20" s="169"/>
      <c r="Q20" s="880">
        <f>地域福祉施設!Q20</f>
        <v>745</v>
      </c>
      <c r="R20" s="880"/>
      <c r="S20" s="9" t="s">
        <v>391</v>
      </c>
      <c r="T20" s="169"/>
      <c r="U20" s="604"/>
      <c r="V20" s="186"/>
      <c r="W20" s="186"/>
      <c r="X20" s="186"/>
      <c r="Y20" s="186"/>
      <c r="Z20" s="186"/>
      <c r="AA20" s="186"/>
      <c r="AB20" s="186"/>
      <c r="AC20" s="186"/>
      <c r="AD20" s="108"/>
      <c r="AE20" s="186"/>
      <c r="AF20" s="186"/>
      <c r="AG20" s="186"/>
      <c r="AH20" s="31"/>
      <c r="AI20" s="31"/>
      <c r="AJ20" s="22"/>
      <c r="AK20" s="23"/>
      <c r="AL20" s="9"/>
      <c r="AM20" s="9"/>
      <c r="AN20" s="9"/>
      <c r="AO20" s="19"/>
      <c r="AP20" s="401">
        <f>ROUND(Q20*$AM$14,0)</f>
        <v>522</v>
      </c>
      <c r="AQ20" s="41"/>
    </row>
    <row r="21" spans="1:43" ht="17.25" customHeight="1" x14ac:dyDescent="0.15">
      <c r="A21" s="12">
        <v>54</v>
      </c>
      <c r="B21" s="12">
        <v>9177</v>
      </c>
      <c r="C21" s="61" t="s">
        <v>666</v>
      </c>
      <c r="D21" s="1078"/>
      <c r="E21" s="367"/>
      <c r="F21" s="650"/>
      <c r="G21" s="650"/>
      <c r="H21" s="169"/>
      <c r="I21" s="169"/>
      <c r="J21" s="169"/>
      <c r="K21" s="169"/>
      <c r="L21" s="518"/>
      <c r="M21" s="517"/>
      <c r="N21" s="169"/>
      <c r="O21" s="169"/>
      <c r="P21" s="169"/>
      <c r="Q21" s="193"/>
      <c r="R21" s="193"/>
      <c r="S21" s="169"/>
      <c r="T21" s="169"/>
      <c r="U21" s="123" t="s">
        <v>1380</v>
      </c>
      <c r="V21" s="124"/>
      <c r="W21" s="124"/>
      <c r="X21" s="124"/>
      <c r="Y21" s="124"/>
      <c r="Z21" s="124"/>
      <c r="AA21" s="186"/>
      <c r="AB21" s="186"/>
      <c r="AC21" s="186"/>
      <c r="AD21" s="108"/>
      <c r="AE21" s="186"/>
      <c r="AF21" s="186"/>
      <c r="AG21" s="572" t="s">
        <v>706</v>
      </c>
      <c r="AH21" s="831">
        <f>$AH$7</f>
        <v>0.97</v>
      </c>
      <c r="AI21" s="1079"/>
      <c r="AJ21" s="22"/>
      <c r="AK21" s="23"/>
      <c r="AL21" s="9"/>
      <c r="AM21" s="9"/>
      <c r="AN21" s="9"/>
      <c r="AO21" s="19"/>
      <c r="AP21" s="401">
        <f>ROUND(ROUND(Q20*AH21,0)*$AM$14,0)</f>
        <v>506</v>
      </c>
      <c r="AQ21" s="41"/>
    </row>
    <row r="22" spans="1:43" ht="17.25" customHeight="1" x14ac:dyDescent="0.15">
      <c r="A22" s="12">
        <v>54</v>
      </c>
      <c r="B22" s="12">
        <v>9185</v>
      </c>
      <c r="C22" s="61" t="s">
        <v>667</v>
      </c>
      <c r="D22" s="1078"/>
      <c r="E22" s="367"/>
      <c r="F22" s="650"/>
      <c r="G22" s="650"/>
      <c r="H22" s="169"/>
      <c r="I22" s="169"/>
      <c r="J22" s="169"/>
      <c r="K22" s="169"/>
      <c r="L22" s="518"/>
      <c r="M22" s="34" t="s">
        <v>1382</v>
      </c>
      <c r="N22" s="17"/>
      <c r="O22" s="17"/>
      <c r="P22" s="17"/>
      <c r="Q22" s="880">
        <f>地域福祉施設!Q22</f>
        <v>817</v>
      </c>
      <c r="R22" s="880"/>
      <c r="S22" s="1" t="s">
        <v>391</v>
      </c>
      <c r="T22" s="67"/>
      <c r="U22" s="604"/>
      <c r="V22" s="186"/>
      <c r="W22" s="186"/>
      <c r="X22" s="186"/>
      <c r="Y22" s="186"/>
      <c r="Z22" s="186"/>
      <c r="AA22" s="186"/>
      <c r="AB22" s="186"/>
      <c r="AC22" s="186"/>
      <c r="AD22" s="108"/>
      <c r="AE22" s="186"/>
      <c r="AF22" s="186"/>
      <c r="AG22" s="186"/>
      <c r="AH22" s="31"/>
      <c r="AI22" s="31"/>
      <c r="AJ22" s="22"/>
      <c r="AK22" s="23"/>
      <c r="AL22" s="9"/>
      <c r="AM22" s="9"/>
      <c r="AN22" s="9"/>
      <c r="AO22" s="19"/>
      <c r="AP22" s="401">
        <f>ROUND(Q22*$AM$14,0)</f>
        <v>572</v>
      </c>
      <c r="AQ22" s="41"/>
    </row>
    <row r="23" spans="1:43" ht="17.25" customHeight="1" x14ac:dyDescent="0.15">
      <c r="A23" s="12">
        <v>54</v>
      </c>
      <c r="B23" s="12">
        <v>9187</v>
      </c>
      <c r="C23" s="61" t="s">
        <v>668</v>
      </c>
      <c r="D23" s="1078"/>
      <c r="E23" s="367"/>
      <c r="F23" s="650"/>
      <c r="G23" s="650"/>
      <c r="H23" s="169"/>
      <c r="I23" s="169"/>
      <c r="J23" s="169"/>
      <c r="K23" s="169"/>
      <c r="L23" s="518"/>
      <c r="M23" s="35"/>
      <c r="N23" s="20"/>
      <c r="O23" s="20"/>
      <c r="P23" s="20"/>
      <c r="Q23" s="194"/>
      <c r="R23" s="194"/>
      <c r="S23" s="20"/>
      <c r="T23" s="42"/>
      <c r="U23" s="123" t="s">
        <v>2137</v>
      </c>
      <c r="V23" s="124"/>
      <c r="W23" s="124"/>
      <c r="X23" s="124"/>
      <c r="Y23" s="124"/>
      <c r="Z23" s="124"/>
      <c r="AA23" s="186"/>
      <c r="AB23" s="186"/>
      <c r="AC23" s="186"/>
      <c r="AD23" s="108"/>
      <c r="AE23" s="186"/>
      <c r="AF23" s="186"/>
      <c r="AG23" s="572" t="s">
        <v>706</v>
      </c>
      <c r="AH23" s="831">
        <f>$AH$7</f>
        <v>0.97</v>
      </c>
      <c r="AI23" s="1079"/>
      <c r="AJ23" s="22"/>
      <c r="AK23" s="23"/>
      <c r="AL23" s="9"/>
      <c r="AM23" s="9"/>
      <c r="AN23" s="9"/>
      <c r="AO23" s="19"/>
      <c r="AP23" s="401">
        <f>ROUND(ROUND(Q22*AH23,0)*$AM$14,0)</f>
        <v>554</v>
      </c>
      <c r="AQ23" s="41"/>
    </row>
    <row r="24" spans="1:43" ht="17.25" customHeight="1" x14ac:dyDescent="0.15">
      <c r="A24" s="12">
        <v>54</v>
      </c>
      <c r="B24" s="12">
        <v>9195</v>
      </c>
      <c r="C24" s="61" t="s">
        <v>669</v>
      </c>
      <c r="D24" s="1078"/>
      <c r="E24" s="367"/>
      <c r="F24" s="650"/>
      <c r="G24" s="650"/>
      <c r="H24" s="169"/>
      <c r="I24" s="169"/>
      <c r="J24" s="169"/>
      <c r="K24" s="169"/>
      <c r="L24" s="518"/>
      <c r="M24" s="517" t="s">
        <v>2139</v>
      </c>
      <c r="N24" s="169"/>
      <c r="O24" s="169"/>
      <c r="P24" s="169"/>
      <c r="Q24" s="880">
        <f>地域福祉施設!Q24</f>
        <v>887</v>
      </c>
      <c r="R24" s="880"/>
      <c r="S24" s="9" t="s">
        <v>391</v>
      </c>
      <c r="T24" s="169"/>
      <c r="U24" s="604"/>
      <c r="V24" s="186"/>
      <c r="W24" s="186"/>
      <c r="X24" s="186"/>
      <c r="Y24" s="186"/>
      <c r="Z24" s="186"/>
      <c r="AA24" s="186"/>
      <c r="AB24" s="186"/>
      <c r="AC24" s="186"/>
      <c r="AD24" s="108"/>
      <c r="AE24" s="186"/>
      <c r="AF24" s="186"/>
      <c r="AG24" s="186"/>
      <c r="AH24" s="31"/>
      <c r="AI24" s="31"/>
      <c r="AJ24" s="22"/>
      <c r="AK24" s="23"/>
      <c r="AL24" s="9"/>
      <c r="AM24" s="9"/>
      <c r="AN24" s="9"/>
      <c r="AO24" s="19"/>
      <c r="AP24" s="401">
        <f>ROUND(Q24*$AM$14,0)</f>
        <v>621</v>
      </c>
      <c r="AQ24" s="41"/>
    </row>
    <row r="25" spans="1:43" ht="17.25" customHeight="1" x14ac:dyDescent="0.15">
      <c r="A25" s="12">
        <v>54</v>
      </c>
      <c r="B25" s="12">
        <v>9197</v>
      </c>
      <c r="C25" s="61" t="s">
        <v>670</v>
      </c>
      <c r="D25" s="1078"/>
      <c r="E25" s="369"/>
      <c r="F25" s="370"/>
      <c r="G25" s="370"/>
      <c r="H25" s="20"/>
      <c r="I25" s="20"/>
      <c r="J25" s="20"/>
      <c r="K25" s="20"/>
      <c r="L25" s="42"/>
      <c r="M25" s="35"/>
      <c r="N25" s="20"/>
      <c r="O25" s="20"/>
      <c r="P25" s="20"/>
      <c r="Q25" s="194"/>
      <c r="R25" s="194"/>
      <c r="S25" s="20"/>
      <c r="T25" s="20"/>
      <c r="U25" s="123" t="s">
        <v>2137</v>
      </c>
      <c r="V25" s="124"/>
      <c r="W25" s="124"/>
      <c r="X25" s="124"/>
      <c r="Y25" s="124"/>
      <c r="Z25" s="124"/>
      <c r="AA25" s="186"/>
      <c r="AB25" s="186"/>
      <c r="AC25" s="186"/>
      <c r="AD25" s="108"/>
      <c r="AE25" s="186"/>
      <c r="AF25" s="186"/>
      <c r="AG25" s="572" t="s">
        <v>706</v>
      </c>
      <c r="AH25" s="831">
        <f>$AH$7</f>
        <v>0.97</v>
      </c>
      <c r="AI25" s="1079"/>
      <c r="AJ25" s="22"/>
      <c r="AK25" s="23"/>
      <c r="AL25" s="9"/>
      <c r="AM25" s="9"/>
      <c r="AN25" s="9"/>
      <c r="AO25" s="19"/>
      <c r="AP25" s="401">
        <f>ROUND(ROUND(Q24*AH25,0)*$AM$14,0)</f>
        <v>602</v>
      </c>
      <c r="AQ25" s="41"/>
    </row>
    <row r="26" spans="1:43" ht="17.25" customHeight="1" x14ac:dyDescent="0.15">
      <c r="A26" s="12">
        <v>54</v>
      </c>
      <c r="B26" s="12">
        <v>9451</v>
      </c>
      <c r="C26" s="61" t="s">
        <v>1686</v>
      </c>
      <c r="D26" s="1076" t="s">
        <v>1152</v>
      </c>
      <c r="E26" s="1074" t="s">
        <v>2145</v>
      </c>
      <c r="F26" s="1075"/>
      <c r="G26" s="218"/>
      <c r="H26" s="89"/>
      <c r="I26" s="221"/>
      <c r="J26" s="221"/>
      <c r="K26" s="221"/>
      <c r="L26" s="222"/>
      <c r="M26" s="34" t="s">
        <v>421</v>
      </c>
      <c r="N26" s="17"/>
      <c r="O26" s="17"/>
      <c r="P26" s="17"/>
      <c r="Q26" s="880">
        <f>地域福祉施設!Q26</f>
        <v>682</v>
      </c>
      <c r="R26" s="880"/>
      <c r="S26" s="1" t="s">
        <v>391</v>
      </c>
      <c r="T26" s="17"/>
      <c r="U26" s="34"/>
      <c r="V26" s="1"/>
      <c r="W26" s="1"/>
      <c r="X26" s="1"/>
      <c r="Y26" s="1"/>
      <c r="Z26" s="1"/>
      <c r="AA26" s="1"/>
      <c r="AB26" s="4"/>
      <c r="AC26" s="118"/>
      <c r="AD26" s="1099" t="s">
        <v>731</v>
      </c>
      <c r="AE26" s="1100"/>
      <c r="AF26" s="1101"/>
      <c r="AG26" s="102"/>
      <c r="AH26" s="186"/>
      <c r="AI26" s="186"/>
      <c r="AJ26" s="186"/>
      <c r="AK26" s="186"/>
      <c r="AL26" s="186"/>
      <c r="AM26" s="186"/>
      <c r="AN26" s="186"/>
      <c r="AO26" s="186"/>
      <c r="AP26" s="401">
        <f>ROUND(Q26*$AE$34,0)</f>
        <v>477</v>
      </c>
      <c r="AQ26" s="18"/>
    </row>
    <row r="27" spans="1:43" ht="17.25" customHeight="1" x14ac:dyDescent="0.15">
      <c r="A27" s="12">
        <v>54</v>
      </c>
      <c r="B27" s="12">
        <v>9501</v>
      </c>
      <c r="C27" s="87" t="s">
        <v>1687</v>
      </c>
      <c r="D27" s="1077"/>
      <c r="E27" s="869" t="s">
        <v>2239</v>
      </c>
      <c r="F27" s="870"/>
      <c r="G27" s="870"/>
      <c r="H27" s="870"/>
      <c r="I27" s="870"/>
      <c r="J27" s="870"/>
      <c r="K27" s="870"/>
      <c r="L27" s="871"/>
      <c r="M27" s="517"/>
      <c r="N27" s="169"/>
      <c r="O27" s="169"/>
      <c r="P27" s="169"/>
      <c r="Q27" s="590"/>
      <c r="R27" s="590"/>
      <c r="S27" s="9"/>
      <c r="T27" s="169"/>
      <c r="U27" s="517"/>
      <c r="V27" s="9"/>
      <c r="W27" s="9"/>
      <c r="X27" s="9"/>
      <c r="Y27" s="9"/>
      <c r="Z27" s="9"/>
      <c r="AA27" s="9"/>
      <c r="AB27" s="11"/>
      <c r="AC27" s="11"/>
      <c r="AD27" s="1099"/>
      <c r="AE27" s="1100"/>
      <c r="AF27" s="1101"/>
      <c r="AG27" s="121" t="s">
        <v>425</v>
      </c>
      <c r="AH27" s="121"/>
      <c r="AI27" s="186"/>
      <c r="AJ27" s="186"/>
      <c r="AK27" s="186"/>
      <c r="AL27" s="186"/>
      <c r="AM27" s="186"/>
      <c r="AN27" s="572" t="s">
        <v>706</v>
      </c>
      <c r="AO27" s="111">
        <f>地域福祉施設!AL27</f>
        <v>0.97</v>
      </c>
      <c r="AP27" s="401">
        <f>ROUND(ROUND(Q26*$AE$34,0)*AO27,0)</f>
        <v>463</v>
      </c>
      <c r="AQ27" s="18"/>
    </row>
    <row r="28" spans="1:43" ht="17.25" customHeight="1" x14ac:dyDescent="0.15">
      <c r="A28" s="12">
        <v>54</v>
      </c>
      <c r="B28" s="12">
        <v>9453</v>
      </c>
      <c r="C28" s="61" t="s">
        <v>1688</v>
      </c>
      <c r="D28" s="1077"/>
      <c r="E28" s="869"/>
      <c r="F28" s="870"/>
      <c r="G28" s="870"/>
      <c r="H28" s="870"/>
      <c r="I28" s="870"/>
      <c r="J28" s="870"/>
      <c r="K28" s="870"/>
      <c r="L28" s="871"/>
      <c r="M28" s="517"/>
      <c r="N28" s="169"/>
      <c r="O28" s="169"/>
      <c r="P28" s="169"/>
      <c r="Q28" s="193"/>
      <c r="R28" s="193"/>
      <c r="S28" s="169"/>
      <c r="T28" s="169"/>
      <c r="U28" s="692" t="s">
        <v>723</v>
      </c>
      <c r="V28" s="1"/>
      <c r="W28" s="17"/>
      <c r="X28" s="17"/>
      <c r="Y28" s="17"/>
      <c r="Z28" s="17"/>
      <c r="AA28" s="17"/>
      <c r="AB28" s="62"/>
      <c r="AC28" s="62"/>
      <c r="AD28" s="1099"/>
      <c r="AE28" s="1100"/>
      <c r="AF28" s="1101"/>
      <c r="AG28" s="122"/>
      <c r="AH28" s="121"/>
      <c r="AI28" s="186"/>
      <c r="AJ28" s="186"/>
      <c r="AK28" s="186"/>
      <c r="AL28" s="186"/>
      <c r="AM28" s="186"/>
      <c r="AN28" s="854"/>
      <c r="AO28" s="848"/>
      <c r="AP28" s="401">
        <f>ROUND(ROUND(Q26*AB29,0)*$AE$34,0)</f>
        <v>463</v>
      </c>
      <c r="AQ28" s="41"/>
    </row>
    <row r="29" spans="1:43" ht="17.25" customHeight="1" x14ac:dyDescent="0.15">
      <c r="A29" s="12">
        <v>54</v>
      </c>
      <c r="B29" s="12">
        <v>9502</v>
      </c>
      <c r="C29" s="87" t="s">
        <v>1689</v>
      </c>
      <c r="D29" s="1077"/>
      <c r="E29" s="869"/>
      <c r="F29" s="870"/>
      <c r="G29" s="870"/>
      <c r="H29" s="870"/>
      <c r="I29" s="870"/>
      <c r="J29" s="870"/>
      <c r="K29" s="870"/>
      <c r="L29" s="871"/>
      <c r="M29" s="35"/>
      <c r="N29" s="20"/>
      <c r="O29" s="20"/>
      <c r="P29" s="20"/>
      <c r="Q29" s="194"/>
      <c r="R29" s="194"/>
      <c r="S29" s="20"/>
      <c r="T29" s="42"/>
      <c r="U29" s="97" t="s">
        <v>1386</v>
      </c>
      <c r="V29" s="184"/>
      <c r="W29" s="20"/>
      <c r="X29" s="20"/>
      <c r="Y29" s="20"/>
      <c r="Z29" s="20"/>
      <c r="AA29" s="578" t="s">
        <v>706</v>
      </c>
      <c r="AB29" s="1055">
        <f>$AH$7</f>
        <v>0.97</v>
      </c>
      <c r="AC29" s="1056"/>
      <c r="AD29" s="1099"/>
      <c r="AE29" s="1100"/>
      <c r="AF29" s="1101"/>
      <c r="AG29" s="121" t="s">
        <v>425</v>
      </c>
      <c r="AH29" s="121"/>
      <c r="AI29" s="186"/>
      <c r="AJ29" s="186"/>
      <c r="AK29" s="186"/>
      <c r="AL29" s="186"/>
      <c r="AM29" s="186"/>
      <c r="AN29" s="577" t="s">
        <v>706</v>
      </c>
      <c r="AO29" s="111">
        <f>$AO$27</f>
        <v>0.97</v>
      </c>
      <c r="AP29" s="401">
        <f>ROUND(ROUND(ROUND(Q26*AB29,0)*$AE$34,0)*AO29,0)</f>
        <v>449</v>
      </c>
      <c r="AQ29" s="41"/>
    </row>
    <row r="30" spans="1:43" ht="17.25" customHeight="1" x14ac:dyDescent="0.15">
      <c r="A30" s="12">
        <v>54</v>
      </c>
      <c r="B30" s="12">
        <v>9461</v>
      </c>
      <c r="C30" s="61" t="s">
        <v>1690</v>
      </c>
      <c r="D30" s="1077"/>
      <c r="E30" s="182" t="s">
        <v>724</v>
      </c>
      <c r="F30" s="219"/>
      <c r="G30" s="219"/>
      <c r="H30" s="105"/>
      <c r="I30" s="105"/>
      <c r="J30" s="105"/>
      <c r="K30" s="105"/>
      <c r="L30" s="106"/>
      <c r="M30" s="517" t="s">
        <v>2142</v>
      </c>
      <c r="N30" s="169"/>
      <c r="O30" s="169"/>
      <c r="P30" s="169"/>
      <c r="Q30" s="880">
        <f>地域福祉施設!Q30</f>
        <v>753</v>
      </c>
      <c r="R30" s="880"/>
      <c r="S30" s="9" t="s">
        <v>391</v>
      </c>
      <c r="T30" s="169"/>
      <c r="U30" s="692"/>
      <c r="V30" s="1"/>
      <c r="W30" s="1"/>
      <c r="X30" s="1"/>
      <c r="Y30" s="1"/>
      <c r="Z30" s="1"/>
      <c r="AA30" s="4"/>
      <c r="AB30" s="4"/>
      <c r="AC30" s="4"/>
      <c r="AD30" s="1099"/>
      <c r="AE30" s="1100"/>
      <c r="AF30" s="1101"/>
      <c r="AG30" s="121"/>
      <c r="AH30" s="121"/>
      <c r="AI30" s="186"/>
      <c r="AJ30" s="186"/>
      <c r="AK30" s="186"/>
      <c r="AL30" s="186"/>
      <c r="AM30" s="186"/>
      <c r="AN30" s="111"/>
      <c r="AO30" s="111"/>
      <c r="AP30" s="401">
        <f>ROUND(Q30*$AE$34,0)</f>
        <v>527</v>
      </c>
      <c r="AQ30" s="41"/>
    </row>
    <row r="31" spans="1:43" ht="17.25" customHeight="1" x14ac:dyDescent="0.15">
      <c r="A31" s="12">
        <v>54</v>
      </c>
      <c r="B31" s="12">
        <v>9503</v>
      </c>
      <c r="C31" s="87" t="s">
        <v>1691</v>
      </c>
      <c r="D31" s="1077"/>
      <c r="E31" s="220"/>
      <c r="F31" s="219"/>
      <c r="G31" s="219"/>
      <c r="H31" s="105"/>
      <c r="I31" s="105"/>
      <c r="J31" s="105"/>
      <c r="K31" s="105"/>
      <c r="L31" s="106"/>
      <c r="M31" s="517"/>
      <c r="N31" s="169"/>
      <c r="O31" s="169"/>
      <c r="P31" s="169"/>
      <c r="Q31" s="590"/>
      <c r="R31" s="590"/>
      <c r="S31" s="9"/>
      <c r="T31" s="169"/>
      <c r="U31" s="98"/>
      <c r="V31" s="9"/>
      <c r="W31" s="9"/>
      <c r="X31" s="9"/>
      <c r="Y31" s="9"/>
      <c r="Z31" s="9"/>
      <c r="AA31" s="9"/>
      <c r="AB31" s="11"/>
      <c r="AC31" s="11"/>
      <c r="AD31" s="1099"/>
      <c r="AE31" s="1100"/>
      <c r="AF31" s="1101"/>
      <c r="AG31" s="121" t="s">
        <v>425</v>
      </c>
      <c r="AH31" s="121"/>
      <c r="AI31" s="186"/>
      <c r="AJ31" s="186"/>
      <c r="AK31" s="186"/>
      <c r="AL31" s="186"/>
      <c r="AM31" s="186"/>
      <c r="AN31" s="577" t="s">
        <v>706</v>
      </c>
      <c r="AO31" s="111">
        <f>$AO$27</f>
        <v>0.97</v>
      </c>
      <c r="AP31" s="401">
        <f>ROUND(ROUND(Q30*$AE$34,0)*AO31,0)</f>
        <v>511</v>
      </c>
      <c r="AQ31" s="18"/>
    </row>
    <row r="32" spans="1:43" ht="17.25" customHeight="1" x14ac:dyDescent="0.15">
      <c r="A32" s="12">
        <v>54</v>
      </c>
      <c r="B32" s="12">
        <v>9463</v>
      </c>
      <c r="C32" s="61" t="s">
        <v>1692</v>
      </c>
      <c r="D32" s="1077"/>
      <c r="E32" s="220"/>
      <c r="F32" s="219"/>
      <c r="G32" s="219"/>
      <c r="H32" s="9"/>
      <c r="I32" s="9"/>
      <c r="J32" s="9"/>
      <c r="K32" s="9"/>
      <c r="L32" s="19"/>
      <c r="M32" s="517"/>
      <c r="N32" s="169"/>
      <c r="O32" s="169"/>
      <c r="P32" s="169"/>
      <c r="Q32" s="193"/>
      <c r="R32" s="193"/>
      <c r="S32" s="169"/>
      <c r="T32" s="169"/>
      <c r="U32" s="692" t="s">
        <v>723</v>
      </c>
      <c r="V32" s="1"/>
      <c r="W32" s="17"/>
      <c r="X32" s="17"/>
      <c r="Y32" s="17"/>
      <c r="Z32" s="17"/>
      <c r="AA32" s="17"/>
      <c r="AB32" s="62"/>
      <c r="AC32" s="62"/>
      <c r="AD32" s="866"/>
      <c r="AE32" s="867"/>
      <c r="AF32" s="868"/>
      <c r="AG32" s="122"/>
      <c r="AH32" s="121"/>
      <c r="AI32" s="186"/>
      <c r="AJ32" s="186"/>
      <c r="AK32" s="186"/>
      <c r="AL32" s="186"/>
      <c r="AM32" s="186"/>
      <c r="AN32" s="854"/>
      <c r="AO32" s="854"/>
      <c r="AP32" s="401">
        <f>ROUND(ROUND(Q30*AB33,0)*$AE$34,0)</f>
        <v>511</v>
      </c>
      <c r="AQ32" s="41"/>
    </row>
    <row r="33" spans="1:43" ht="17.25" customHeight="1" x14ac:dyDescent="0.15">
      <c r="A33" s="12">
        <v>54</v>
      </c>
      <c r="B33" s="12">
        <v>9504</v>
      </c>
      <c r="C33" s="87" t="s">
        <v>1693</v>
      </c>
      <c r="D33" s="1077"/>
      <c r="E33" s="220"/>
      <c r="F33" s="219"/>
      <c r="G33" s="219"/>
      <c r="H33" s="9"/>
      <c r="I33" s="9"/>
      <c r="J33" s="9"/>
      <c r="K33" s="9"/>
      <c r="L33" s="19"/>
      <c r="M33" s="35"/>
      <c r="N33" s="20"/>
      <c r="O33" s="20"/>
      <c r="P33" s="20"/>
      <c r="Q33" s="194"/>
      <c r="R33" s="194"/>
      <c r="S33" s="20"/>
      <c r="T33" s="20"/>
      <c r="U33" s="97" t="s">
        <v>2147</v>
      </c>
      <c r="V33" s="184"/>
      <c r="W33" s="20"/>
      <c r="X33" s="20"/>
      <c r="Y33" s="20"/>
      <c r="Z33" s="20"/>
      <c r="AA33" s="578" t="s">
        <v>706</v>
      </c>
      <c r="AB33" s="1055">
        <f>$AH$7</f>
        <v>0.97</v>
      </c>
      <c r="AC33" s="1056"/>
      <c r="AD33" s="646"/>
      <c r="AE33" s="647"/>
      <c r="AF33" s="648"/>
      <c r="AG33" s="121" t="s">
        <v>425</v>
      </c>
      <c r="AH33" s="121"/>
      <c r="AI33" s="186"/>
      <c r="AJ33" s="186"/>
      <c r="AK33" s="186"/>
      <c r="AL33" s="186"/>
      <c r="AM33" s="186"/>
      <c r="AN33" s="577" t="s">
        <v>706</v>
      </c>
      <c r="AO33" s="111">
        <f>$AO$27</f>
        <v>0.97</v>
      </c>
      <c r="AP33" s="401">
        <f>ROUND(ROUND(ROUND(Q30*AB33,0)*$AE$34,0)*AO33,0)</f>
        <v>496</v>
      </c>
      <c r="AQ33" s="41"/>
    </row>
    <row r="34" spans="1:43" ht="17.25" customHeight="1" x14ac:dyDescent="0.15">
      <c r="A34" s="12">
        <v>54</v>
      </c>
      <c r="B34" s="12">
        <v>9471</v>
      </c>
      <c r="C34" s="61" t="s">
        <v>1694</v>
      </c>
      <c r="D34" s="1077"/>
      <c r="E34" s="220"/>
      <c r="F34" s="219"/>
      <c r="G34" s="219"/>
      <c r="H34" s="9"/>
      <c r="I34" s="9"/>
      <c r="J34" s="9"/>
      <c r="K34" s="9"/>
      <c r="L34" s="19"/>
      <c r="M34" s="517" t="s">
        <v>2144</v>
      </c>
      <c r="N34" s="169"/>
      <c r="O34" s="169"/>
      <c r="P34" s="169"/>
      <c r="Q34" s="880">
        <f>地域福祉施設!Q34</f>
        <v>828</v>
      </c>
      <c r="R34" s="880"/>
      <c r="S34" s="9" t="s">
        <v>391</v>
      </c>
      <c r="T34" s="169"/>
      <c r="U34" s="98"/>
      <c r="V34" s="9"/>
      <c r="W34" s="9"/>
      <c r="X34" s="9"/>
      <c r="Y34" s="9"/>
      <c r="Z34" s="9"/>
      <c r="AA34" s="11"/>
      <c r="AB34" s="11"/>
      <c r="AC34" s="11"/>
      <c r="AD34" s="96" t="s">
        <v>706</v>
      </c>
      <c r="AE34" s="1032">
        <f>$AM$14</f>
        <v>0.7</v>
      </c>
      <c r="AF34" s="1063"/>
      <c r="AG34" s="121"/>
      <c r="AH34" s="121"/>
      <c r="AI34" s="186"/>
      <c r="AJ34" s="186"/>
      <c r="AK34" s="186"/>
      <c r="AL34" s="186"/>
      <c r="AM34" s="186"/>
      <c r="AN34" s="111"/>
      <c r="AO34" s="111"/>
      <c r="AP34" s="401">
        <f>ROUND(Q34*$AE$34,0)</f>
        <v>580</v>
      </c>
      <c r="AQ34" s="41"/>
    </row>
    <row r="35" spans="1:43" ht="17.25" customHeight="1" x14ac:dyDescent="0.15">
      <c r="A35" s="12">
        <v>54</v>
      </c>
      <c r="B35" s="12">
        <v>9505</v>
      </c>
      <c r="C35" s="87" t="s">
        <v>1695</v>
      </c>
      <c r="D35" s="1077"/>
      <c r="E35" s="220"/>
      <c r="F35" s="219"/>
      <c r="G35" s="219"/>
      <c r="H35" s="24"/>
      <c r="I35" s="223"/>
      <c r="J35" s="223"/>
      <c r="K35" s="223"/>
      <c r="L35" s="224"/>
      <c r="M35" s="517"/>
      <c r="N35" s="169"/>
      <c r="O35" s="169"/>
      <c r="P35" s="169"/>
      <c r="Q35" s="590"/>
      <c r="R35" s="590"/>
      <c r="S35" s="9"/>
      <c r="T35" s="169"/>
      <c r="U35" s="98"/>
      <c r="V35" s="9"/>
      <c r="W35" s="9"/>
      <c r="X35" s="9"/>
      <c r="Y35" s="9"/>
      <c r="Z35" s="9"/>
      <c r="AA35" s="9"/>
      <c r="AB35" s="11"/>
      <c r="AC35" s="11"/>
      <c r="AD35" s="23"/>
      <c r="AE35" s="9"/>
      <c r="AF35" s="19"/>
      <c r="AG35" s="121" t="s">
        <v>425</v>
      </c>
      <c r="AH35" s="121"/>
      <c r="AI35" s="186"/>
      <c r="AJ35" s="186"/>
      <c r="AK35" s="186"/>
      <c r="AL35" s="186"/>
      <c r="AM35" s="186"/>
      <c r="AN35" s="577" t="s">
        <v>706</v>
      </c>
      <c r="AO35" s="111">
        <f>$AO$27</f>
        <v>0.97</v>
      </c>
      <c r="AP35" s="401">
        <f>ROUND(ROUND(Q34*$AE$34,0)*AO35,0)</f>
        <v>563</v>
      </c>
      <c r="AQ35" s="18"/>
    </row>
    <row r="36" spans="1:43" ht="17.25" customHeight="1" x14ac:dyDescent="0.15">
      <c r="A36" s="12">
        <v>54</v>
      </c>
      <c r="B36" s="12">
        <v>9473</v>
      </c>
      <c r="C36" s="61" t="s">
        <v>1696</v>
      </c>
      <c r="D36" s="1077"/>
      <c r="E36" s="220"/>
      <c r="F36" s="219"/>
      <c r="G36" s="219"/>
      <c r="H36" s="169"/>
      <c r="I36" s="169"/>
      <c r="J36" s="169"/>
      <c r="K36" s="169"/>
      <c r="L36" s="518"/>
      <c r="M36" s="517"/>
      <c r="N36" s="169"/>
      <c r="O36" s="169"/>
      <c r="P36" s="169"/>
      <c r="Q36" s="193"/>
      <c r="R36" s="193"/>
      <c r="S36" s="169"/>
      <c r="T36" s="169"/>
      <c r="U36" s="692" t="s">
        <v>723</v>
      </c>
      <c r="V36" s="1"/>
      <c r="W36" s="17"/>
      <c r="X36" s="17"/>
      <c r="Y36" s="17"/>
      <c r="Z36" s="17"/>
      <c r="AA36" s="17"/>
      <c r="AB36" s="62"/>
      <c r="AC36" s="62"/>
      <c r="AD36" s="517"/>
      <c r="AE36" s="169"/>
      <c r="AF36" s="518"/>
      <c r="AG36" s="122"/>
      <c r="AH36" s="121"/>
      <c r="AI36" s="186"/>
      <c r="AJ36" s="186"/>
      <c r="AK36" s="186"/>
      <c r="AL36" s="186"/>
      <c r="AM36" s="186"/>
      <c r="AN36" s="854"/>
      <c r="AO36" s="854"/>
      <c r="AP36" s="401">
        <f>ROUND(ROUND(Q34*AB37,0)*$AE$34,0)</f>
        <v>562</v>
      </c>
      <c r="AQ36" s="41"/>
    </row>
    <row r="37" spans="1:43" ht="17.25" customHeight="1" x14ac:dyDescent="0.15">
      <c r="A37" s="12">
        <v>54</v>
      </c>
      <c r="B37" s="12">
        <v>9506</v>
      </c>
      <c r="C37" s="87" t="s">
        <v>1697</v>
      </c>
      <c r="D37" s="1077"/>
      <c r="E37" s="220"/>
      <c r="F37" s="219"/>
      <c r="G37" s="219"/>
      <c r="H37" s="583"/>
      <c r="I37" s="583"/>
      <c r="J37" s="583"/>
      <c r="K37" s="583"/>
      <c r="L37" s="584"/>
      <c r="M37" s="35"/>
      <c r="N37" s="20"/>
      <c r="O37" s="20"/>
      <c r="P37" s="20"/>
      <c r="Q37" s="194"/>
      <c r="R37" s="194"/>
      <c r="S37" s="20"/>
      <c r="T37" s="20"/>
      <c r="U37" s="97" t="s">
        <v>2147</v>
      </c>
      <c r="V37" s="184"/>
      <c r="W37" s="20"/>
      <c r="X37" s="20"/>
      <c r="Y37" s="20"/>
      <c r="Z37" s="20"/>
      <c r="AA37" s="578" t="s">
        <v>706</v>
      </c>
      <c r="AB37" s="1055">
        <f>$AH$7</f>
        <v>0.97</v>
      </c>
      <c r="AC37" s="1056"/>
      <c r="AD37" s="182"/>
      <c r="AE37" s="24"/>
      <c r="AF37" s="278"/>
      <c r="AG37" s="121" t="s">
        <v>425</v>
      </c>
      <c r="AH37" s="121"/>
      <c r="AI37" s="186"/>
      <c r="AJ37" s="186"/>
      <c r="AK37" s="186"/>
      <c r="AL37" s="186"/>
      <c r="AM37" s="186"/>
      <c r="AN37" s="577" t="s">
        <v>706</v>
      </c>
      <c r="AO37" s="111">
        <f>$AO$27</f>
        <v>0.97</v>
      </c>
      <c r="AP37" s="401">
        <f>ROUND(ROUND(ROUND(Q34*AB37,0)*$AE$34,0)*AO37,0)</f>
        <v>545</v>
      </c>
      <c r="AQ37" s="41"/>
    </row>
    <row r="38" spans="1:43" ht="17.25" customHeight="1" x14ac:dyDescent="0.15">
      <c r="A38" s="12">
        <v>54</v>
      </c>
      <c r="B38" s="12">
        <v>9481</v>
      </c>
      <c r="C38" s="61" t="s">
        <v>1698</v>
      </c>
      <c r="D38" s="1077"/>
      <c r="E38" s="220"/>
      <c r="F38" s="219"/>
      <c r="G38" s="219"/>
      <c r="H38" s="169"/>
      <c r="I38" s="169"/>
      <c r="J38" s="169"/>
      <c r="K38" s="169"/>
      <c r="L38" s="518"/>
      <c r="M38" s="517" t="s">
        <v>2138</v>
      </c>
      <c r="N38" s="169"/>
      <c r="O38" s="169"/>
      <c r="P38" s="169"/>
      <c r="Q38" s="880">
        <f>地域福祉施設!Q38</f>
        <v>901</v>
      </c>
      <c r="R38" s="880"/>
      <c r="S38" s="9" t="s">
        <v>391</v>
      </c>
      <c r="T38" s="169"/>
      <c r="U38" s="98"/>
      <c r="V38" s="9"/>
      <c r="W38" s="9"/>
      <c r="X38" s="9"/>
      <c r="Y38" s="9"/>
      <c r="Z38" s="9"/>
      <c r="AA38" s="11"/>
      <c r="AB38" s="11"/>
      <c r="AC38" s="11"/>
      <c r="AD38" s="23"/>
      <c r="AE38" s="9"/>
      <c r="AF38" s="19"/>
      <c r="AG38" s="121"/>
      <c r="AH38" s="121"/>
      <c r="AI38" s="186"/>
      <c r="AJ38" s="186"/>
      <c r="AK38" s="186"/>
      <c r="AL38" s="186"/>
      <c r="AM38" s="186"/>
      <c r="AN38" s="111"/>
      <c r="AO38" s="111"/>
      <c r="AP38" s="401">
        <f>ROUND(Q38*$AE$34,0)</f>
        <v>631</v>
      </c>
      <c r="AQ38" s="41"/>
    </row>
    <row r="39" spans="1:43" ht="17.25" customHeight="1" x14ac:dyDescent="0.15">
      <c r="A39" s="12">
        <v>54</v>
      </c>
      <c r="B39" s="12">
        <v>9507</v>
      </c>
      <c r="C39" s="87" t="s">
        <v>1699</v>
      </c>
      <c r="D39" s="1077"/>
      <c r="E39" s="220"/>
      <c r="F39" s="219"/>
      <c r="G39" s="219"/>
      <c r="H39" s="24"/>
      <c r="I39" s="223"/>
      <c r="J39" s="223"/>
      <c r="K39" s="223"/>
      <c r="L39" s="224"/>
      <c r="M39" s="517"/>
      <c r="N39" s="169"/>
      <c r="O39" s="169"/>
      <c r="P39" s="169"/>
      <c r="Q39" s="590"/>
      <c r="R39" s="590"/>
      <c r="S39" s="9"/>
      <c r="T39" s="169"/>
      <c r="U39" s="98"/>
      <c r="V39" s="9"/>
      <c r="W39" s="9"/>
      <c r="X39" s="9"/>
      <c r="Y39" s="9"/>
      <c r="Z39" s="9"/>
      <c r="AA39" s="9"/>
      <c r="AB39" s="11"/>
      <c r="AC39" s="11"/>
      <c r="AD39" s="23"/>
      <c r="AE39" s="9"/>
      <c r="AF39" s="19"/>
      <c r="AG39" s="121" t="s">
        <v>425</v>
      </c>
      <c r="AH39" s="121"/>
      <c r="AI39" s="186"/>
      <c r="AJ39" s="186"/>
      <c r="AK39" s="186"/>
      <c r="AL39" s="186"/>
      <c r="AM39" s="186"/>
      <c r="AN39" s="577" t="s">
        <v>706</v>
      </c>
      <c r="AO39" s="111">
        <f>$AO$27</f>
        <v>0.97</v>
      </c>
      <c r="AP39" s="401">
        <f>ROUND(ROUND(Q38*$AE$34,0)*AO39,0)</f>
        <v>612</v>
      </c>
      <c r="AQ39" s="18"/>
    </row>
    <row r="40" spans="1:43" ht="17.25" customHeight="1" x14ac:dyDescent="0.15">
      <c r="A40" s="12">
        <v>54</v>
      </c>
      <c r="B40" s="12">
        <v>9483</v>
      </c>
      <c r="C40" s="61" t="s">
        <v>1700</v>
      </c>
      <c r="D40" s="1077"/>
      <c r="E40" s="220"/>
      <c r="F40" s="219"/>
      <c r="G40" s="219"/>
      <c r="H40" s="169"/>
      <c r="I40" s="169"/>
      <c r="J40" s="169"/>
      <c r="K40" s="169"/>
      <c r="L40" s="518"/>
      <c r="M40" s="517"/>
      <c r="N40" s="169"/>
      <c r="O40" s="169"/>
      <c r="P40" s="169"/>
      <c r="Q40" s="193"/>
      <c r="R40" s="193"/>
      <c r="S40" s="169"/>
      <c r="T40" s="169"/>
      <c r="U40" s="692" t="s">
        <v>723</v>
      </c>
      <c r="V40" s="1"/>
      <c r="W40" s="17"/>
      <c r="X40" s="17"/>
      <c r="Y40" s="17"/>
      <c r="Z40" s="17"/>
      <c r="AA40" s="17"/>
      <c r="AB40" s="62"/>
      <c r="AC40" s="62"/>
      <c r="AD40" s="517"/>
      <c r="AE40" s="169"/>
      <c r="AF40" s="518"/>
      <c r="AG40" s="122"/>
      <c r="AH40" s="121"/>
      <c r="AI40" s="186"/>
      <c r="AJ40" s="186"/>
      <c r="AK40" s="186"/>
      <c r="AL40" s="186"/>
      <c r="AM40" s="186"/>
      <c r="AN40" s="854"/>
      <c r="AO40" s="854"/>
      <c r="AP40" s="401">
        <f>ROUND(ROUND(Q38*AB41,0)*$AE$34,0)</f>
        <v>612</v>
      </c>
      <c r="AQ40" s="41"/>
    </row>
    <row r="41" spans="1:43" ht="17.25" customHeight="1" x14ac:dyDescent="0.15">
      <c r="A41" s="12">
        <v>54</v>
      </c>
      <c r="B41" s="12">
        <v>9508</v>
      </c>
      <c r="C41" s="87" t="s">
        <v>1701</v>
      </c>
      <c r="D41" s="1077"/>
      <c r="E41" s="220"/>
      <c r="F41" s="219"/>
      <c r="G41" s="219"/>
      <c r="H41" s="583"/>
      <c r="I41" s="583"/>
      <c r="J41" s="583"/>
      <c r="K41" s="583"/>
      <c r="L41" s="584"/>
      <c r="M41" s="35"/>
      <c r="N41" s="20"/>
      <c r="O41" s="20"/>
      <c r="P41" s="20"/>
      <c r="Q41" s="194"/>
      <c r="R41" s="194"/>
      <c r="S41" s="20"/>
      <c r="T41" s="20"/>
      <c r="U41" s="97" t="s">
        <v>2240</v>
      </c>
      <c r="V41" s="184"/>
      <c r="W41" s="20"/>
      <c r="X41" s="20"/>
      <c r="Y41" s="20"/>
      <c r="Z41" s="20"/>
      <c r="AA41" s="578" t="s">
        <v>706</v>
      </c>
      <c r="AB41" s="1055">
        <f>$AH$7</f>
        <v>0.97</v>
      </c>
      <c r="AC41" s="1056"/>
      <c r="AD41" s="182"/>
      <c r="AE41" s="24"/>
      <c r="AF41" s="278"/>
      <c r="AG41" s="121" t="s">
        <v>425</v>
      </c>
      <c r="AH41" s="121"/>
      <c r="AI41" s="186"/>
      <c r="AJ41" s="186"/>
      <c r="AK41" s="186"/>
      <c r="AL41" s="186"/>
      <c r="AM41" s="186"/>
      <c r="AN41" s="577" t="s">
        <v>706</v>
      </c>
      <c r="AO41" s="111">
        <f>$AO$27</f>
        <v>0.97</v>
      </c>
      <c r="AP41" s="401">
        <f>ROUND(ROUND(ROUND(Q38*AB41,0)*$AE$34,0)*AO41,0)</f>
        <v>594</v>
      </c>
      <c r="AQ41" s="41"/>
    </row>
    <row r="42" spans="1:43" ht="17.25" customHeight="1" x14ac:dyDescent="0.15">
      <c r="A42" s="12">
        <v>54</v>
      </c>
      <c r="B42" s="12">
        <v>9491</v>
      </c>
      <c r="C42" s="61" t="s">
        <v>1702</v>
      </c>
      <c r="D42" s="1077"/>
      <c r="E42" s="220"/>
      <c r="F42" s="219"/>
      <c r="G42" s="219"/>
      <c r="H42" s="169"/>
      <c r="I42" s="169"/>
      <c r="J42" s="169"/>
      <c r="K42" s="169"/>
      <c r="L42" s="518"/>
      <c r="M42" s="517" t="s">
        <v>2139</v>
      </c>
      <c r="N42" s="169"/>
      <c r="O42" s="169"/>
      <c r="P42" s="169"/>
      <c r="Q42" s="880">
        <f>地域福祉施設!Q42</f>
        <v>971</v>
      </c>
      <c r="R42" s="880"/>
      <c r="S42" s="9" t="s">
        <v>391</v>
      </c>
      <c r="T42" s="169"/>
      <c r="U42" s="98"/>
      <c r="V42" s="9"/>
      <c r="W42" s="9"/>
      <c r="X42" s="9"/>
      <c r="Y42" s="9"/>
      <c r="Z42" s="9"/>
      <c r="AA42" s="11"/>
      <c r="AB42" s="11"/>
      <c r="AC42" s="11"/>
      <c r="AD42" s="23"/>
      <c r="AE42" s="9"/>
      <c r="AF42" s="19"/>
      <c r="AG42" s="121"/>
      <c r="AH42" s="121"/>
      <c r="AI42" s="186"/>
      <c r="AJ42" s="186"/>
      <c r="AK42" s="186"/>
      <c r="AL42" s="186"/>
      <c r="AM42" s="186"/>
      <c r="AN42" s="111"/>
      <c r="AO42" s="111"/>
      <c r="AP42" s="401">
        <f>ROUND(Q42*$AE$34,0)</f>
        <v>680</v>
      </c>
      <c r="AQ42" s="41"/>
    </row>
    <row r="43" spans="1:43" ht="17.25" customHeight="1" x14ac:dyDescent="0.15">
      <c r="A43" s="12">
        <v>54</v>
      </c>
      <c r="B43" s="12">
        <v>9509</v>
      </c>
      <c r="C43" s="87" t="s">
        <v>1703</v>
      </c>
      <c r="D43" s="1077"/>
      <c r="E43" s="220"/>
      <c r="F43" s="219"/>
      <c r="G43" s="219"/>
      <c r="H43" s="24"/>
      <c r="I43" s="223"/>
      <c r="J43" s="223"/>
      <c r="K43" s="223"/>
      <c r="L43" s="224"/>
      <c r="M43" s="517"/>
      <c r="N43" s="169"/>
      <c r="O43" s="169"/>
      <c r="P43" s="169"/>
      <c r="Q43" s="590"/>
      <c r="R43" s="590"/>
      <c r="S43" s="9"/>
      <c r="T43" s="169"/>
      <c r="U43" s="98"/>
      <c r="V43" s="9"/>
      <c r="W43" s="9"/>
      <c r="X43" s="9"/>
      <c r="Y43" s="9"/>
      <c r="Z43" s="9"/>
      <c r="AA43" s="9"/>
      <c r="AB43" s="11"/>
      <c r="AC43" s="11"/>
      <c r="AD43" s="23"/>
      <c r="AE43" s="9"/>
      <c r="AF43" s="19"/>
      <c r="AG43" s="121" t="s">
        <v>425</v>
      </c>
      <c r="AH43" s="121"/>
      <c r="AI43" s="186"/>
      <c r="AJ43" s="186"/>
      <c r="AK43" s="186"/>
      <c r="AL43" s="186"/>
      <c r="AM43" s="186"/>
      <c r="AN43" s="577" t="s">
        <v>706</v>
      </c>
      <c r="AO43" s="111">
        <f>$AO$27</f>
        <v>0.97</v>
      </c>
      <c r="AP43" s="401">
        <f>ROUND(ROUND(Q42*$AE$34,0)*AO43,0)</f>
        <v>660</v>
      </c>
      <c r="AQ43" s="18"/>
    </row>
    <row r="44" spans="1:43" ht="17.25" customHeight="1" x14ac:dyDescent="0.15">
      <c r="A44" s="12">
        <v>54</v>
      </c>
      <c r="B44" s="12">
        <v>9493</v>
      </c>
      <c r="C44" s="61" t="s">
        <v>1704</v>
      </c>
      <c r="D44" s="1077"/>
      <c r="E44" s="220"/>
      <c r="F44" s="219"/>
      <c r="G44" s="219"/>
      <c r="H44" s="169"/>
      <c r="I44" s="169"/>
      <c r="J44" s="169"/>
      <c r="K44" s="169"/>
      <c r="L44" s="518"/>
      <c r="M44" s="517"/>
      <c r="N44" s="169"/>
      <c r="O44" s="169"/>
      <c r="P44" s="169"/>
      <c r="Q44" s="193"/>
      <c r="R44" s="193"/>
      <c r="S44" s="169"/>
      <c r="T44" s="169"/>
      <c r="U44" s="692" t="s">
        <v>723</v>
      </c>
      <c r="V44" s="1"/>
      <c r="W44" s="17"/>
      <c r="X44" s="17"/>
      <c r="Y44" s="17"/>
      <c r="Z44" s="17"/>
      <c r="AA44" s="17"/>
      <c r="AB44" s="62"/>
      <c r="AC44" s="62"/>
      <c r="AD44" s="517"/>
      <c r="AE44" s="169"/>
      <c r="AF44" s="518"/>
      <c r="AG44" s="122"/>
      <c r="AH44" s="121"/>
      <c r="AI44" s="186"/>
      <c r="AJ44" s="186"/>
      <c r="AK44" s="186"/>
      <c r="AL44" s="186"/>
      <c r="AM44" s="186"/>
      <c r="AN44" s="854"/>
      <c r="AO44" s="854"/>
      <c r="AP44" s="401">
        <f>ROUND(ROUND(Q42*AB45,0)*$AE$34,0)</f>
        <v>659</v>
      </c>
      <c r="AQ44" s="41"/>
    </row>
    <row r="45" spans="1:43" ht="17.25" customHeight="1" x14ac:dyDescent="0.15">
      <c r="A45" s="12">
        <v>54</v>
      </c>
      <c r="B45" s="12">
        <v>9510</v>
      </c>
      <c r="C45" s="87" t="s">
        <v>1705</v>
      </c>
      <c r="D45" s="1077"/>
      <c r="E45" s="220"/>
      <c r="F45" s="219"/>
      <c r="G45" s="219"/>
      <c r="H45" s="586"/>
      <c r="I45" s="586"/>
      <c r="J45" s="586"/>
      <c r="K45" s="586"/>
      <c r="L45" s="587"/>
      <c r="M45" s="35"/>
      <c r="N45" s="20"/>
      <c r="O45" s="20"/>
      <c r="P45" s="20"/>
      <c r="Q45" s="194"/>
      <c r="R45" s="194"/>
      <c r="S45" s="20"/>
      <c r="T45" s="20"/>
      <c r="U45" s="97" t="s">
        <v>2147</v>
      </c>
      <c r="V45" s="184"/>
      <c r="W45" s="20"/>
      <c r="X45" s="20"/>
      <c r="Y45" s="20"/>
      <c r="Z45" s="20"/>
      <c r="AA45" s="578" t="s">
        <v>706</v>
      </c>
      <c r="AB45" s="1055">
        <f>$AH$7</f>
        <v>0.97</v>
      </c>
      <c r="AC45" s="1056"/>
      <c r="AD45" s="182"/>
      <c r="AE45" s="24"/>
      <c r="AF45" s="278"/>
      <c r="AG45" s="121" t="s">
        <v>425</v>
      </c>
      <c r="AH45" s="121"/>
      <c r="AI45" s="186"/>
      <c r="AJ45" s="186"/>
      <c r="AK45" s="186"/>
      <c r="AL45" s="186"/>
      <c r="AM45" s="186"/>
      <c r="AN45" s="577" t="s">
        <v>706</v>
      </c>
      <c r="AO45" s="111">
        <f>$AO$27</f>
        <v>0.97</v>
      </c>
      <c r="AP45" s="401">
        <f>ROUND(ROUND(ROUND(Q42*AB45,0)*$AE$34,0)*AO45,0)</f>
        <v>639</v>
      </c>
      <c r="AQ45" s="41"/>
    </row>
    <row r="46" spans="1:43" ht="17.25" customHeight="1" x14ac:dyDescent="0.15">
      <c r="A46" s="12">
        <v>54</v>
      </c>
      <c r="B46" s="12">
        <v>9455</v>
      </c>
      <c r="C46" s="61" t="s">
        <v>1792</v>
      </c>
      <c r="D46" s="1077"/>
      <c r="E46" s="1074" t="s">
        <v>2140</v>
      </c>
      <c r="F46" s="1075"/>
      <c r="G46" s="218"/>
      <c r="H46" s="89"/>
      <c r="I46" s="221"/>
      <c r="J46" s="221"/>
      <c r="K46" s="221"/>
      <c r="L46" s="222"/>
      <c r="M46" s="34" t="s">
        <v>421</v>
      </c>
      <c r="N46" s="17"/>
      <c r="O46" s="17"/>
      <c r="P46" s="17"/>
      <c r="Q46" s="880">
        <f>地域福祉施設!Q46</f>
        <v>682</v>
      </c>
      <c r="R46" s="880"/>
      <c r="S46" s="1" t="s">
        <v>391</v>
      </c>
      <c r="T46" s="17"/>
      <c r="U46" s="692"/>
      <c r="V46" s="1"/>
      <c r="W46" s="1"/>
      <c r="X46" s="1"/>
      <c r="Y46" s="1"/>
      <c r="Z46" s="1"/>
      <c r="AA46" s="1"/>
      <c r="AB46" s="4"/>
      <c r="AC46" s="4"/>
      <c r="AD46" s="23"/>
      <c r="AE46" s="9"/>
      <c r="AF46" s="19"/>
      <c r="AG46" s="121"/>
      <c r="AH46" s="121"/>
      <c r="AI46" s="186"/>
      <c r="AJ46" s="186"/>
      <c r="AK46" s="186"/>
      <c r="AL46" s="186"/>
      <c r="AM46" s="186"/>
      <c r="AN46" s="111"/>
      <c r="AO46" s="111"/>
      <c r="AP46" s="401">
        <f>ROUND(Q46*$AE$34,0)</f>
        <v>477</v>
      </c>
      <c r="AQ46" s="41"/>
    </row>
    <row r="47" spans="1:43" ht="17.25" customHeight="1" x14ac:dyDescent="0.15">
      <c r="A47" s="12">
        <v>54</v>
      </c>
      <c r="B47" s="12">
        <v>9511</v>
      </c>
      <c r="C47" s="87" t="s">
        <v>1793</v>
      </c>
      <c r="D47" s="1077"/>
      <c r="E47" s="869" t="s">
        <v>2241</v>
      </c>
      <c r="F47" s="870"/>
      <c r="G47" s="870"/>
      <c r="H47" s="870"/>
      <c r="I47" s="870"/>
      <c r="J47" s="870"/>
      <c r="K47" s="870"/>
      <c r="L47" s="871"/>
      <c r="M47" s="517"/>
      <c r="N47" s="169"/>
      <c r="O47" s="169"/>
      <c r="P47" s="169"/>
      <c r="Q47" s="590"/>
      <c r="R47" s="590"/>
      <c r="S47" s="9"/>
      <c r="T47" s="169"/>
      <c r="U47" s="98"/>
      <c r="V47" s="9"/>
      <c r="W47" s="9"/>
      <c r="X47" s="9"/>
      <c r="Y47" s="9"/>
      <c r="Z47" s="9"/>
      <c r="AA47" s="9"/>
      <c r="AB47" s="11"/>
      <c r="AC47" s="11"/>
      <c r="AD47" s="23"/>
      <c r="AE47" s="9"/>
      <c r="AF47" s="19"/>
      <c r="AG47" s="121" t="s">
        <v>425</v>
      </c>
      <c r="AH47" s="121"/>
      <c r="AI47" s="186"/>
      <c r="AJ47" s="186"/>
      <c r="AK47" s="186"/>
      <c r="AL47" s="186"/>
      <c r="AM47" s="186"/>
      <c r="AN47" s="577" t="s">
        <v>706</v>
      </c>
      <c r="AO47" s="111">
        <f>$AO$27</f>
        <v>0.97</v>
      </c>
      <c r="AP47" s="401">
        <f>ROUND(ROUND(Q46*$AE$34,0)*AO47,0)</f>
        <v>463</v>
      </c>
      <c r="AQ47" s="18"/>
    </row>
    <row r="48" spans="1:43" ht="17.25" customHeight="1" x14ac:dyDescent="0.15">
      <c r="A48" s="12">
        <v>54</v>
      </c>
      <c r="B48" s="12">
        <v>9457</v>
      </c>
      <c r="C48" s="61" t="s">
        <v>1794</v>
      </c>
      <c r="D48" s="1077"/>
      <c r="E48" s="869"/>
      <c r="F48" s="870"/>
      <c r="G48" s="870"/>
      <c r="H48" s="870"/>
      <c r="I48" s="870"/>
      <c r="J48" s="870"/>
      <c r="K48" s="870"/>
      <c r="L48" s="871"/>
      <c r="M48" s="517"/>
      <c r="N48" s="169"/>
      <c r="O48" s="169"/>
      <c r="P48" s="169"/>
      <c r="Q48" s="193"/>
      <c r="R48" s="193"/>
      <c r="S48" s="169"/>
      <c r="T48" s="169"/>
      <c r="U48" s="692" t="s">
        <v>723</v>
      </c>
      <c r="V48" s="1"/>
      <c r="W48" s="17"/>
      <c r="X48" s="17"/>
      <c r="Y48" s="17"/>
      <c r="Z48" s="17"/>
      <c r="AA48" s="17"/>
      <c r="AB48" s="62"/>
      <c r="AC48" s="62"/>
      <c r="AD48" s="517"/>
      <c r="AE48" s="169"/>
      <c r="AF48" s="518"/>
      <c r="AG48" s="122"/>
      <c r="AH48" s="121"/>
      <c r="AI48" s="186"/>
      <c r="AJ48" s="186"/>
      <c r="AK48" s="186"/>
      <c r="AL48" s="186"/>
      <c r="AM48" s="186"/>
      <c r="AN48" s="854"/>
      <c r="AO48" s="854"/>
      <c r="AP48" s="401">
        <f>ROUND(ROUND(Q46*AB49,0)*$AE$34,0)</f>
        <v>463</v>
      </c>
      <c r="AQ48" s="41"/>
    </row>
    <row r="49" spans="1:43" ht="17.25" customHeight="1" x14ac:dyDescent="0.15">
      <c r="A49" s="12">
        <v>54</v>
      </c>
      <c r="B49" s="12">
        <v>9512</v>
      </c>
      <c r="C49" s="87" t="s">
        <v>1795</v>
      </c>
      <c r="D49" s="609"/>
      <c r="E49" s="869"/>
      <c r="F49" s="870"/>
      <c r="G49" s="870"/>
      <c r="H49" s="870"/>
      <c r="I49" s="870"/>
      <c r="J49" s="870"/>
      <c r="K49" s="870"/>
      <c r="L49" s="871"/>
      <c r="M49" s="35"/>
      <c r="N49" s="20"/>
      <c r="O49" s="20"/>
      <c r="P49" s="20"/>
      <c r="Q49" s="194"/>
      <c r="R49" s="194"/>
      <c r="S49" s="20"/>
      <c r="T49" s="20"/>
      <c r="U49" s="97" t="s">
        <v>2242</v>
      </c>
      <c r="V49" s="184"/>
      <c r="W49" s="20"/>
      <c r="X49" s="20"/>
      <c r="Y49" s="20"/>
      <c r="Z49" s="20"/>
      <c r="AA49" s="578" t="s">
        <v>706</v>
      </c>
      <c r="AB49" s="1055">
        <f>$AH$7</f>
        <v>0.97</v>
      </c>
      <c r="AC49" s="1056"/>
      <c r="AD49" s="182"/>
      <c r="AE49" s="24"/>
      <c r="AF49" s="278"/>
      <c r="AG49" s="121" t="s">
        <v>425</v>
      </c>
      <c r="AH49" s="121"/>
      <c r="AI49" s="186"/>
      <c r="AJ49" s="186"/>
      <c r="AK49" s="186"/>
      <c r="AL49" s="186"/>
      <c r="AM49" s="186"/>
      <c r="AN49" s="577" t="s">
        <v>706</v>
      </c>
      <c r="AO49" s="111">
        <f>$AO$27</f>
        <v>0.97</v>
      </c>
      <c r="AP49" s="401">
        <f>ROUND(ROUND(ROUND(Q46*AB49,0)*$AE$34,0)*AO49,0)</f>
        <v>449</v>
      </c>
      <c r="AQ49" s="41"/>
    </row>
    <row r="50" spans="1:43" ht="17.25" customHeight="1" x14ac:dyDescent="0.15">
      <c r="A50" s="12">
        <v>54</v>
      </c>
      <c r="B50" s="12">
        <v>9465</v>
      </c>
      <c r="C50" s="61" t="s">
        <v>1796</v>
      </c>
      <c r="D50" s="88"/>
      <c r="E50" s="182" t="s">
        <v>1438</v>
      </c>
      <c r="F50" s="219"/>
      <c r="G50" s="219"/>
      <c r="H50" s="105"/>
      <c r="I50" s="105"/>
      <c r="J50" s="105"/>
      <c r="K50" s="105"/>
      <c r="L50" s="106"/>
      <c r="M50" s="517" t="s">
        <v>265</v>
      </c>
      <c r="N50" s="169"/>
      <c r="O50" s="169"/>
      <c r="P50" s="169"/>
      <c r="Q50" s="880">
        <f>地域福祉施設!Q50</f>
        <v>753</v>
      </c>
      <c r="R50" s="880"/>
      <c r="S50" s="9" t="s">
        <v>391</v>
      </c>
      <c r="T50" s="169"/>
      <c r="U50" s="98"/>
      <c r="V50" s="9"/>
      <c r="W50" s="9"/>
      <c r="X50" s="9"/>
      <c r="Y50" s="9"/>
      <c r="Z50" s="9"/>
      <c r="AA50" s="11"/>
      <c r="AB50" s="11"/>
      <c r="AC50" s="11"/>
      <c r="AD50" s="23"/>
      <c r="AE50" s="9"/>
      <c r="AF50" s="19"/>
      <c r="AG50" s="121"/>
      <c r="AH50" s="121"/>
      <c r="AI50" s="186"/>
      <c r="AJ50" s="186"/>
      <c r="AK50" s="186"/>
      <c r="AL50" s="186"/>
      <c r="AM50" s="186"/>
      <c r="AN50" s="111"/>
      <c r="AO50" s="111"/>
      <c r="AP50" s="401">
        <f>ROUND(Q50*$AE$34,0)</f>
        <v>527</v>
      </c>
      <c r="AQ50" s="41"/>
    </row>
    <row r="51" spans="1:43" ht="17.25" customHeight="1" x14ac:dyDescent="0.15">
      <c r="A51" s="12">
        <v>54</v>
      </c>
      <c r="B51" s="12">
        <v>9513</v>
      </c>
      <c r="C51" s="87" t="s">
        <v>1797</v>
      </c>
      <c r="D51" s="609"/>
      <c r="E51" s="220"/>
      <c r="F51" s="219"/>
      <c r="G51" s="219"/>
      <c r="H51" s="105"/>
      <c r="I51" s="105"/>
      <c r="J51" s="105"/>
      <c r="K51" s="105"/>
      <c r="L51" s="106"/>
      <c r="M51" s="517"/>
      <c r="N51" s="169"/>
      <c r="O51" s="169"/>
      <c r="P51" s="169"/>
      <c r="Q51" s="590"/>
      <c r="R51" s="590"/>
      <c r="S51" s="9"/>
      <c r="T51" s="169"/>
      <c r="U51" s="98"/>
      <c r="V51" s="9"/>
      <c r="W51" s="9"/>
      <c r="X51" s="9"/>
      <c r="Y51" s="9"/>
      <c r="Z51" s="9"/>
      <c r="AA51" s="9"/>
      <c r="AB51" s="11"/>
      <c r="AC51" s="11"/>
      <c r="AD51" s="23"/>
      <c r="AE51" s="9"/>
      <c r="AF51" s="19"/>
      <c r="AG51" s="121" t="s">
        <v>425</v>
      </c>
      <c r="AH51" s="121"/>
      <c r="AI51" s="186"/>
      <c r="AJ51" s="186"/>
      <c r="AK51" s="186"/>
      <c r="AL51" s="186"/>
      <c r="AM51" s="186"/>
      <c r="AN51" s="577" t="s">
        <v>706</v>
      </c>
      <c r="AO51" s="111">
        <f>$AO$27</f>
        <v>0.97</v>
      </c>
      <c r="AP51" s="401">
        <f>ROUND(ROUND(Q50*$AE$34,0)*AO51,0)</f>
        <v>511</v>
      </c>
      <c r="AQ51" s="18"/>
    </row>
    <row r="52" spans="1:43" ht="17.25" customHeight="1" x14ac:dyDescent="0.15">
      <c r="A52" s="12">
        <v>54</v>
      </c>
      <c r="B52" s="12">
        <v>9467</v>
      </c>
      <c r="C52" s="61" t="s">
        <v>1798</v>
      </c>
      <c r="D52" s="88"/>
      <c r="E52" s="220"/>
      <c r="F52" s="219"/>
      <c r="G52" s="219"/>
      <c r="H52" s="583"/>
      <c r="I52" s="583"/>
      <c r="J52" s="583"/>
      <c r="K52" s="583"/>
      <c r="L52" s="584"/>
      <c r="M52" s="517"/>
      <c r="N52" s="169"/>
      <c r="O52" s="169"/>
      <c r="P52" s="169"/>
      <c r="Q52" s="193"/>
      <c r="R52" s="193"/>
      <c r="S52" s="169"/>
      <c r="T52" s="169"/>
      <c r="U52" s="692" t="s">
        <v>723</v>
      </c>
      <c r="V52" s="1"/>
      <c r="W52" s="17"/>
      <c r="X52" s="17"/>
      <c r="Y52" s="17"/>
      <c r="Z52" s="17"/>
      <c r="AA52" s="17"/>
      <c r="AB52" s="62"/>
      <c r="AC52" s="62"/>
      <c r="AD52" s="517"/>
      <c r="AE52" s="169"/>
      <c r="AF52" s="518"/>
      <c r="AG52" s="122"/>
      <c r="AH52" s="121"/>
      <c r="AI52" s="186"/>
      <c r="AJ52" s="186"/>
      <c r="AK52" s="186"/>
      <c r="AL52" s="186"/>
      <c r="AM52" s="186"/>
      <c r="AN52" s="854"/>
      <c r="AO52" s="854"/>
      <c r="AP52" s="401">
        <f>ROUND(ROUND(Q50*AB53,0)*$AE$34,0)</f>
        <v>511</v>
      </c>
      <c r="AQ52" s="41"/>
    </row>
    <row r="53" spans="1:43" ht="17.25" customHeight="1" x14ac:dyDescent="0.15">
      <c r="A53" s="12">
        <v>54</v>
      </c>
      <c r="B53" s="12">
        <v>9514</v>
      </c>
      <c r="C53" s="87" t="s">
        <v>1799</v>
      </c>
      <c r="D53" s="609"/>
      <c r="E53" s="220"/>
      <c r="F53" s="219"/>
      <c r="G53" s="219"/>
      <c r="H53" s="697"/>
      <c r="I53" s="616"/>
      <c r="J53" s="616"/>
      <c r="K53" s="616"/>
      <c r="L53" s="617"/>
      <c r="M53" s="35"/>
      <c r="N53" s="20"/>
      <c r="O53" s="20"/>
      <c r="P53" s="20"/>
      <c r="Q53" s="194"/>
      <c r="R53" s="194"/>
      <c r="S53" s="20"/>
      <c r="T53" s="20"/>
      <c r="U53" s="97" t="s">
        <v>2243</v>
      </c>
      <c r="V53" s="184"/>
      <c r="W53" s="20"/>
      <c r="X53" s="20"/>
      <c r="Y53" s="20"/>
      <c r="Z53" s="20"/>
      <c r="AA53" s="578" t="s">
        <v>706</v>
      </c>
      <c r="AB53" s="1055">
        <f>$AH$7</f>
        <v>0.97</v>
      </c>
      <c r="AC53" s="1056"/>
      <c r="AD53" s="182"/>
      <c r="AE53" s="24"/>
      <c r="AF53" s="278"/>
      <c r="AG53" s="121" t="s">
        <v>425</v>
      </c>
      <c r="AH53" s="121"/>
      <c r="AI53" s="186"/>
      <c r="AJ53" s="186"/>
      <c r="AK53" s="186"/>
      <c r="AL53" s="186"/>
      <c r="AM53" s="186"/>
      <c r="AN53" s="577" t="s">
        <v>706</v>
      </c>
      <c r="AO53" s="111">
        <f>$AO$27</f>
        <v>0.97</v>
      </c>
      <c r="AP53" s="401">
        <f>ROUND(ROUND(ROUND(Q50*AB53,0)*$AE$34,0)*AO53,0)</f>
        <v>496</v>
      </c>
      <c r="AQ53" s="41"/>
    </row>
    <row r="54" spans="1:43" ht="17.25" customHeight="1" x14ac:dyDescent="0.15">
      <c r="A54" s="12">
        <v>54</v>
      </c>
      <c r="B54" s="12">
        <v>9475</v>
      </c>
      <c r="C54" s="61" t="s">
        <v>1800</v>
      </c>
      <c r="D54" s="88"/>
      <c r="E54" s="220"/>
      <c r="F54" s="219"/>
      <c r="G54" s="219"/>
      <c r="H54" s="616"/>
      <c r="I54" s="616"/>
      <c r="J54" s="616"/>
      <c r="K54" s="616"/>
      <c r="L54" s="617"/>
      <c r="M54" s="517" t="s">
        <v>1381</v>
      </c>
      <c r="N54" s="169"/>
      <c r="O54" s="169"/>
      <c r="P54" s="169"/>
      <c r="Q54" s="880">
        <f>地域福祉施設!Q54</f>
        <v>828</v>
      </c>
      <c r="R54" s="880"/>
      <c r="S54" s="9" t="s">
        <v>391</v>
      </c>
      <c r="T54" s="169"/>
      <c r="U54" s="98"/>
      <c r="V54" s="9"/>
      <c r="W54" s="9"/>
      <c r="X54" s="9"/>
      <c r="Y54" s="9"/>
      <c r="Z54" s="9"/>
      <c r="AA54" s="11"/>
      <c r="AB54" s="11"/>
      <c r="AC54" s="11"/>
      <c r="AD54" s="23"/>
      <c r="AE54" s="9"/>
      <c r="AF54" s="19"/>
      <c r="AG54" s="121"/>
      <c r="AH54" s="121"/>
      <c r="AI54" s="186"/>
      <c r="AJ54" s="186"/>
      <c r="AK54" s="186"/>
      <c r="AL54" s="186"/>
      <c r="AM54" s="186"/>
      <c r="AN54" s="111"/>
      <c r="AO54" s="111"/>
      <c r="AP54" s="401">
        <f>ROUND(Q54*$AE$34,0)</f>
        <v>580</v>
      </c>
      <c r="AQ54" s="41"/>
    </row>
    <row r="55" spans="1:43" ht="17.25" customHeight="1" x14ac:dyDescent="0.15">
      <c r="A55" s="12">
        <v>54</v>
      </c>
      <c r="B55" s="12">
        <v>9515</v>
      </c>
      <c r="C55" s="87" t="s">
        <v>1801</v>
      </c>
      <c r="D55" s="609"/>
      <c r="E55" s="220"/>
      <c r="F55" s="219"/>
      <c r="G55" s="219"/>
      <c r="H55" s="24"/>
      <c r="I55" s="223"/>
      <c r="J55" s="223"/>
      <c r="K55" s="223"/>
      <c r="L55" s="224"/>
      <c r="M55" s="517"/>
      <c r="N55" s="169"/>
      <c r="O55" s="169"/>
      <c r="P55" s="169"/>
      <c r="Q55" s="590"/>
      <c r="R55" s="590"/>
      <c r="S55" s="9"/>
      <c r="T55" s="169"/>
      <c r="U55" s="98"/>
      <c r="V55" s="9"/>
      <c r="W55" s="9"/>
      <c r="X55" s="9"/>
      <c r="Y55" s="9"/>
      <c r="Z55" s="9"/>
      <c r="AA55" s="9"/>
      <c r="AB55" s="11"/>
      <c r="AC55" s="11"/>
      <c r="AD55" s="23"/>
      <c r="AE55" s="9"/>
      <c r="AF55" s="19"/>
      <c r="AG55" s="121" t="s">
        <v>425</v>
      </c>
      <c r="AH55" s="121"/>
      <c r="AI55" s="186"/>
      <c r="AJ55" s="186"/>
      <c r="AK55" s="186"/>
      <c r="AL55" s="186"/>
      <c r="AM55" s="186"/>
      <c r="AN55" s="577" t="s">
        <v>706</v>
      </c>
      <c r="AO55" s="111">
        <f>$AO$27</f>
        <v>0.97</v>
      </c>
      <c r="AP55" s="401">
        <f>ROUND(ROUND(Q54*$AE$34,0)*AO55,0)</f>
        <v>563</v>
      </c>
      <c r="AQ55" s="18"/>
    </row>
    <row r="56" spans="1:43" ht="17.25" customHeight="1" x14ac:dyDescent="0.15">
      <c r="A56" s="12">
        <v>54</v>
      </c>
      <c r="B56" s="12">
        <v>9477</v>
      </c>
      <c r="C56" s="61" t="s">
        <v>1802</v>
      </c>
      <c r="D56" s="88"/>
      <c r="E56" s="220"/>
      <c r="F56" s="219"/>
      <c r="G56" s="219"/>
      <c r="H56" s="169"/>
      <c r="I56" s="169"/>
      <c r="J56" s="169"/>
      <c r="K56" s="169"/>
      <c r="L56" s="518"/>
      <c r="M56" s="517"/>
      <c r="N56" s="169"/>
      <c r="O56" s="169"/>
      <c r="P56" s="169"/>
      <c r="Q56" s="193"/>
      <c r="R56" s="193"/>
      <c r="S56" s="169"/>
      <c r="T56" s="169"/>
      <c r="U56" s="692" t="s">
        <v>723</v>
      </c>
      <c r="V56" s="1"/>
      <c r="W56" s="17"/>
      <c r="X56" s="17"/>
      <c r="Y56" s="17"/>
      <c r="Z56" s="17"/>
      <c r="AA56" s="17"/>
      <c r="AB56" s="62"/>
      <c r="AC56" s="62"/>
      <c r="AD56" s="517"/>
      <c r="AE56" s="169"/>
      <c r="AF56" s="518"/>
      <c r="AG56" s="122"/>
      <c r="AH56" s="121"/>
      <c r="AI56" s="186"/>
      <c r="AJ56" s="186"/>
      <c r="AK56" s="186"/>
      <c r="AL56" s="186"/>
      <c r="AM56" s="186"/>
      <c r="AN56" s="854"/>
      <c r="AO56" s="854"/>
      <c r="AP56" s="401">
        <f>ROUND(ROUND(Q54*AB57,0)*$AE$34,0)</f>
        <v>562</v>
      </c>
      <c r="AQ56" s="41"/>
    </row>
    <row r="57" spans="1:43" ht="17.25" customHeight="1" x14ac:dyDescent="0.15">
      <c r="A57" s="12">
        <v>54</v>
      </c>
      <c r="B57" s="12">
        <v>9516</v>
      </c>
      <c r="C57" s="87" t="s">
        <v>1803</v>
      </c>
      <c r="D57" s="609"/>
      <c r="E57" s="220"/>
      <c r="F57" s="219"/>
      <c r="G57" s="219"/>
      <c r="H57" s="583"/>
      <c r="I57" s="583"/>
      <c r="J57" s="583"/>
      <c r="K57" s="583"/>
      <c r="L57" s="584"/>
      <c r="M57" s="35"/>
      <c r="N57" s="20"/>
      <c r="O57" s="20"/>
      <c r="P57" s="20"/>
      <c r="Q57" s="194"/>
      <c r="R57" s="194"/>
      <c r="S57" s="20"/>
      <c r="T57" s="20"/>
      <c r="U57" s="97" t="s">
        <v>2244</v>
      </c>
      <c r="V57" s="184"/>
      <c r="W57" s="20"/>
      <c r="X57" s="20"/>
      <c r="Y57" s="20"/>
      <c r="Z57" s="20"/>
      <c r="AA57" s="578" t="s">
        <v>706</v>
      </c>
      <c r="AB57" s="1055">
        <f>$AH$7</f>
        <v>0.97</v>
      </c>
      <c r="AC57" s="1056"/>
      <c r="AD57" s="182"/>
      <c r="AE57" s="24"/>
      <c r="AF57" s="278"/>
      <c r="AG57" s="121" t="s">
        <v>425</v>
      </c>
      <c r="AH57" s="121"/>
      <c r="AI57" s="186"/>
      <c r="AJ57" s="186"/>
      <c r="AK57" s="186"/>
      <c r="AL57" s="186"/>
      <c r="AM57" s="186"/>
      <c r="AN57" s="577" t="s">
        <v>706</v>
      </c>
      <c r="AO57" s="111">
        <f>$AO$27</f>
        <v>0.97</v>
      </c>
      <c r="AP57" s="401">
        <f>ROUND(ROUND(ROUND(Q54*AB57,0)*$AE$34,0)*AO57,0)</f>
        <v>545</v>
      </c>
      <c r="AQ57" s="41"/>
    </row>
    <row r="58" spans="1:43" ht="17.25" customHeight="1" x14ac:dyDescent="0.15">
      <c r="A58" s="12">
        <v>54</v>
      </c>
      <c r="B58" s="12">
        <v>9485</v>
      </c>
      <c r="C58" s="61" t="s">
        <v>1804</v>
      </c>
      <c r="D58" s="88"/>
      <c r="E58" s="220"/>
      <c r="F58" s="219"/>
      <c r="G58" s="219"/>
      <c r="H58" s="169"/>
      <c r="I58" s="169"/>
      <c r="J58" s="169"/>
      <c r="K58" s="169"/>
      <c r="L58" s="518"/>
      <c r="M58" s="517" t="s">
        <v>1382</v>
      </c>
      <c r="N58" s="169"/>
      <c r="O58" s="169"/>
      <c r="P58" s="169"/>
      <c r="Q58" s="880">
        <f>地域福祉施設!Q58</f>
        <v>901</v>
      </c>
      <c r="R58" s="880"/>
      <c r="S58" s="9" t="s">
        <v>391</v>
      </c>
      <c r="T58" s="169"/>
      <c r="U58" s="98"/>
      <c r="V58" s="9"/>
      <c r="W58" s="9"/>
      <c r="X58" s="9"/>
      <c r="Y58" s="9"/>
      <c r="Z58" s="9"/>
      <c r="AA58" s="11"/>
      <c r="AB58" s="11"/>
      <c r="AC58" s="11"/>
      <c r="AD58" s="23"/>
      <c r="AE58" s="9"/>
      <c r="AF58" s="19"/>
      <c r="AG58" s="121"/>
      <c r="AH58" s="121"/>
      <c r="AI58" s="186"/>
      <c r="AJ58" s="186"/>
      <c r="AK58" s="186"/>
      <c r="AL58" s="186"/>
      <c r="AM58" s="186"/>
      <c r="AN58" s="111"/>
      <c r="AO58" s="111"/>
      <c r="AP58" s="401">
        <f>ROUND(Q58*$AE$34,0)</f>
        <v>631</v>
      </c>
      <c r="AQ58" s="41"/>
    </row>
    <row r="59" spans="1:43" ht="17.25" customHeight="1" x14ac:dyDescent="0.15">
      <c r="A59" s="12">
        <v>54</v>
      </c>
      <c r="B59" s="12">
        <v>9517</v>
      </c>
      <c r="C59" s="87" t="s">
        <v>1805</v>
      </c>
      <c r="D59" s="609"/>
      <c r="E59" s="220"/>
      <c r="F59" s="219"/>
      <c r="G59" s="219"/>
      <c r="H59" s="24"/>
      <c r="I59" s="223"/>
      <c r="J59" s="223"/>
      <c r="K59" s="223"/>
      <c r="L59" s="224"/>
      <c r="M59" s="517"/>
      <c r="N59" s="169"/>
      <c r="O59" s="169"/>
      <c r="P59" s="169"/>
      <c r="Q59" s="590"/>
      <c r="R59" s="590"/>
      <c r="S59" s="9"/>
      <c r="T59" s="169"/>
      <c r="U59" s="98"/>
      <c r="V59" s="9"/>
      <c r="W59" s="9"/>
      <c r="X59" s="9"/>
      <c r="Y59" s="9"/>
      <c r="Z59" s="9"/>
      <c r="AA59" s="9"/>
      <c r="AB59" s="11"/>
      <c r="AC59" s="11"/>
      <c r="AD59" s="23"/>
      <c r="AE59" s="9"/>
      <c r="AF59" s="19"/>
      <c r="AG59" s="121" t="s">
        <v>425</v>
      </c>
      <c r="AH59" s="121"/>
      <c r="AI59" s="186"/>
      <c r="AJ59" s="186"/>
      <c r="AK59" s="186"/>
      <c r="AL59" s="186"/>
      <c r="AM59" s="186"/>
      <c r="AN59" s="577" t="s">
        <v>706</v>
      </c>
      <c r="AO59" s="111">
        <f>$AO$27</f>
        <v>0.97</v>
      </c>
      <c r="AP59" s="401">
        <f>ROUND(ROUND(Q58*$AE$34,0)*AO59,0)</f>
        <v>612</v>
      </c>
      <c r="AQ59" s="18"/>
    </row>
    <row r="60" spans="1:43" ht="17.25" customHeight="1" x14ac:dyDescent="0.15">
      <c r="A60" s="12">
        <v>54</v>
      </c>
      <c r="B60" s="12">
        <v>9487</v>
      </c>
      <c r="C60" s="61" t="s">
        <v>1806</v>
      </c>
      <c r="D60" s="88"/>
      <c r="E60" s="220"/>
      <c r="F60" s="219"/>
      <c r="G60" s="219"/>
      <c r="H60" s="169"/>
      <c r="I60" s="169"/>
      <c r="J60" s="169"/>
      <c r="K60" s="169"/>
      <c r="L60" s="518"/>
      <c r="M60" s="517"/>
      <c r="N60" s="169"/>
      <c r="O60" s="169"/>
      <c r="P60" s="169"/>
      <c r="Q60" s="193"/>
      <c r="R60" s="193"/>
      <c r="S60" s="169"/>
      <c r="T60" s="169"/>
      <c r="U60" s="692" t="s">
        <v>723</v>
      </c>
      <c r="V60" s="1"/>
      <c r="W60" s="17"/>
      <c r="X60" s="17"/>
      <c r="Y60" s="17"/>
      <c r="Z60" s="17"/>
      <c r="AA60" s="17"/>
      <c r="AB60" s="62"/>
      <c r="AC60" s="62"/>
      <c r="AD60" s="517"/>
      <c r="AE60" s="169"/>
      <c r="AF60" s="518"/>
      <c r="AG60" s="122"/>
      <c r="AH60" s="121"/>
      <c r="AI60" s="186"/>
      <c r="AJ60" s="186"/>
      <c r="AK60" s="186"/>
      <c r="AL60" s="186"/>
      <c r="AM60" s="186"/>
      <c r="AN60" s="854"/>
      <c r="AO60" s="854"/>
      <c r="AP60" s="401">
        <f>ROUND(ROUND(Q58*AB61,0)*$AE$34,0)</f>
        <v>612</v>
      </c>
      <c r="AQ60" s="41"/>
    </row>
    <row r="61" spans="1:43" ht="17.25" customHeight="1" x14ac:dyDescent="0.15">
      <c r="A61" s="12">
        <v>54</v>
      </c>
      <c r="B61" s="12">
        <v>9518</v>
      </c>
      <c r="C61" s="87" t="s">
        <v>1807</v>
      </c>
      <c r="D61" s="609"/>
      <c r="E61" s="220"/>
      <c r="F61" s="219"/>
      <c r="G61" s="219"/>
      <c r="H61" s="583"/>
      <c r="I61" s="583"/>
      <c r="J61" s="583"/>
      <c r="K61" s="583"/>
      <c r="L61" s="584"/>
      <c r="M61" s="35"/>
      <c r="N61" s="20"/>
      <c r="O61" s="20"/>
      <c r="P61" s="20"/>
      <c r="Q61" s="194"/>
      <c r="R61" s="194"/>
      <c r="S61" s="20"/>
      <c r="T61" s="20"/>
      <c r="U61" s="97" t="s">
        <v>1386</v>
      </c>
      <c r="V61" s="184"/>
      <c r="W61" s="20"/>
      <c r="X61" s="20"/>
      <c r="Y61" s="20"/>
      <c r="Z61" s="20"/>
      <c r="AA61" s="578" t="s">
        <v>706</v>
      </c>
      <c r="AB61" s="1055">
        <f>$AH$7</f>
        <v>0.97</v>
      </c>
      <c r="AC61" s="1056"/>
      <c r="AD61" s="182"/>
      <c r="AE61" s="24"/>
      <c r="AF61" s="278"/>
      <c r="AG61" s="121" t="s">
        <v>425</v>
      </c>
      <c r="AH61" s="121"/>
      <c r="AI61" s="186"/>
      <c r="AJ61" s="186"/>
      <c r="AK61" s="186"/>
      <c r="AL61" s="186"/>
      <c r="AM61" s="186"/>
      <c r="AN61" s="577" t="s">
        <v>706</v>
      </c>
      <c r="AO61" s="111">
        <f>$AO$27</f>
        <v>0.97</v>
      </c>
      <c r="AP61" s="401">
        <f>ROUND(ROUND(ROUND(Q58*AB61,0)*$AE$34,0)*AO61,0)</f>
        <v>594</v>
      </c>
      <c r="AQ61" s="41"/>
    </row>
    <row r="62" spans="1:43" ht="17.25" customHeight="1" x14ac:dyDescent="0.15">
      <c r="A62" s="12">
        <v>54</v>
      </c>
      <c r="B62" s="12">
        <v>9495</v>
      </c>
      <c r="C62" s="61" t="s">
        <v>1808</v>
      </c>
      <c r="D62" s="88"/>
      <c r="E62" s="220"/>
      <c r="F62" s="219"/>
      <c r="G62" s="219"/>
      <c r="H62" s="169"/>
      <c r="I62" s="169"/>
      <c r="J62" s="169"/>
      <c r="K62" s="169"/>
      <c r="L62" s="518"/>
      <c r="M62" s="517" t="s">
        <v>2245</v>
      </c>
      <c r="N62" s="169"/>
      <c r="O62" s="169"/>
      <c r="P62" s="169"/>
      <c r="Q62" s="880">
        <f>地域福祉施設!Q62</f>
        <v>971</v>
      </c>
      <c r="R62" s="880"/>
      <c r="S62" s="9" t="s">
        <v>391</v>
      </c>
      <c r="T62" s="169"/>
      <c r="U62" s="98"/>
      <c r="V62" s="9"/>
      <c r="W62" s="9"/>
      <c r="X62" s="9"/>
      <c r="Y62" s="9"/>
      <c r="Z62" s="9"/>
      <c r="AA62" s="11"/>
      <c r="AB62" s="11"/>
      <c r="AC62" s="11"/>
      <c r="AD62" s="23"/>
      <c r="AE62" s="9"/>
      <c r="AF62" s="19"/>
      <c r="AG62" s="121"/>
      <c r="AH62" s="121"/>
      <c r="AI62" s="186"/>
      <c r="AJ62" s="186"/>
      <c r="AK62" s="186"/>
      <c r="AL62" s="186"/>
      <c r="AM62" s="186"/>
      <c r="AN62" s="111"/>
      <c r="AO62" s="111"/>
      <c r="AP62" s="401">
        <f>ROUND(Q62*$AE$34,0)</f>
        <v>680</v>
      </c>
      <c r="AQ62" s="41"/>
    </row>
    <row r="63" spans="1:43" ht="17.25" customHeight="1" x14ac:dyDescent="0.15">
      <c r="A63" s="12">
        <v>54</v>
      </c>
      <c r="B63" s="12">
        <v>9519</v>
      </c>
      <c r="C63" s="87" t="s">
        <v>1809</v>
      </c>
      <c r="D63" s="609"/>
      <c r="E63" s="220"/>
      <c r="F63" s="219"/>
      <c r="G63" s="219"/>
      <c r="H63" s="24"/>
      <c r="I63" s="223"/>
      <c r="J63" s="223"/>
      <c r="K63" s="223"/>
      <c r="L63" s="224"/>
      <c r="M63" s="517"/>
      <c r="N63" s="169"/>
      <c r="O63" s="169"/>
      <c r="P63" s="169"/>
      <c r="Q63" s="590"/>
      <c r="R63" s="590"/>
      <c r="S63" s="9"/>
      <c r="T63" s="169"/>
      <c r="U63" s="98"/>
      <c r="V63" s="9"/>
      <c r="W63" s="9"/>
      <c r="X63" s="9"/>
      <c r="Y63" s="9"/>
      <c r="Z63" s="9"/>
      <c r="AA63" s="9"/>
      <c r="AB63" s="11"/>
      <c r="AC63" s="11"/>
      <c r="AD63" s="23"/>
      <c r="AE63" s="9"/>
      <c r="AF63" s="19"/>
      <c r="AG63" s="121" t="s">
        <v>425</v>
      </c>
      <c r="AH63" s="121"/>
      <c r="AI63" s="186"/>
      <c r="AJ63" s="186"/>
      <c r="AK63" s="186"/>
      <c r="AL63" s="186"/>
      <c r="AM63" s="186"/>
      <c r="AN63" s="577" t="s">
        <v>706</v>
      </c>
      <c r="AO63" s="111">
        <f>$AO$27</f>
        <v>0.97</v>
      </c>
      <c r="AP63" s="401">
        <f>ROUND(ROUND(Q62*$AE$34,0)*AO63,0)</f>
        <v>660</v>
      </c>
      <c r="AQ63" s="18"/>
    </row>
    <row r="64" spans="1:43" ht="17.25" customHeight="1" x14ac:dyDescent="0.15">
      <c r="A64" s="12">
        <v>54</v>
      </c>
      <c r="B64" s="12">
        <v>9497</v>
      </c>
      <c r="C64" s="61" t="s">
        <v>1810</v>
      </c>
      <c r="D64" s="88"/>
      <c r="E64" s="220"/>
      <c r="F64" s="219"/>
      <c r="G64" s="219"/>
      <c r="H64" s="169"/>
      <c r="I64" s="169"/>
      <c r="J64" s="169"/>
      <c r="K64" s="169"/>
      <c r="L64" s="518"/>
      <c r="M64" s="517"/>
      <c r="N64" s="169"/>
      <c r="O64" s="169"/>
      <c r="P64" s="169"/>
      <c r="Q64" s="193"/>
      <c r="R64" s="193"/>
      <c r="S64" s="169"/>
      <c r="T64" s="169"/>
      <c r="U64" s="692" t="s">
        <v>723</v>
      </c>
      <c r="V64" s="1"/>
      <c r="W64" s="17"/>
      <c r="X64" s="17"/>
      <c r="Y64" s="17"/>
      <c r="Z64" s="17"/>
      <c r="AA64" s="17"/>
      <c r="AB64" s="62"/>
      <c r="AC64" s="62"/>
      <c r="AD64" s="517"/>
      <c r="AE64" s="169"/>
      <c r="AF64" s="518"/>
      <c r="AG64" s="122"/>
      <c r="AH64" s="121"/>
      <c r="AI64" s="186"/>
      <c r="AJ64" s="186"/>
      <c r="AK64" s="186"/>
      <c r="AL64" s="186"/>
      <c r="AM64" s="186"/>
      <c r="AN64" s="854"/>
      <c r="AO64" s="854"/>
      <c r="AP64" s="401">
        <f>ROUND(ROUND(Q62*AB65,0)*$AE$34,0)</f>
        <v>659</v>
      </c>
      <c r="AQ64" s="41"/>
    </row>
    <row r="65" spans="1:43" ht="17.25" customHeight="1" x14ac:dyDescent="0.15">
      <c r="A65" s="12">
        <v>54</v>
      </c>
      <c r="B65" s="12">
        <v>9520</v>
      </c>
      <c r="C65" s="87" t="s">
        <v>1811</v>
      </c>
      <c r="D65" s="211"/>
      <c r="E65" s="292"/>
      <c r="F65" s="293"/>
      <c r="G65" s="293"/>
      <c r="H65" s="586"/>
      <c r="I65" s="586"/>
      <c r="J65" s="586"/>
      <c r="K65" s="586"/>
      <c r="L65" s="587"/>
      <c r="M65" s="35"/>
      <c r="N65" s="20"/>
      <c r="O65" s="20"/>
      <c r="P65" s="20"/>
      <c r="Q65" s="194"/>
      <c r="R65" s="194"/>
      <c r="S65" s="20"/>
      <c r="T65" s="20"/>
      <c r="U65" s="97" t="s">
        <v>1386</v>
      </c>
      <c r="V65" s="184"/>
      <c r="W65" s="20"/>
      <c r="X65" s="20"/>
      <c r="Y65" s="20"/>
      <c r="Z65" s="20"/>
      <c r="AA65" s="578" t="s">
        <v>706</v>
      </c>
      <c r="AB65" s="1055">
        <f>$AH$7</f>
        <v>0.97</v>
      </c>
      <c r="AC65" s="1056"/>
      <c r="AD65" s="25"/>
      <c r="AE65" s="26"/>
      <c r="AF65" s="28"/>
      <c r="AG65" s="121" t="s">
        <v>425</v>
      </c>
      <c r="AH65" s="121"/>
      <c r="AI65" s="186"/>
      <c r="AJ65" s="186"/>
      <c r="AK65" s="186"/>
      <c r="AL65" s="186"/>
      <c r="AM65" s="186"/>
      <c r="AN65" s="577" t="s">
        <v>706</v>
      </c>
      <c r="AO65" s="167">
        <f>$AO$27</f>
        <v>0.97</v>
      </c>
      <c r="AP65" s="401">
        <f>ROUND(ROUND(ROUND(Q62*AB65,0)*$AE$34,0)*AO65,0)</f>
        <v>639</v>
      </c>
      <c r="AQ65" s="47"/>
    </row>
    <row r="66" spans="1:43" ht="18" customHeight="1" x14ac:dyDescent="0.15">
      <c r="A66" s="12">
        <v>54</v>
      </c>
      <c r="B66" s="12">
        <v>9351</v>
      </c>
      <c r="C66" s="61" t="s">
        <v>770</v>
      </c>
      <c r="D66" s="833" t="s">
        <v>1153</v>
      </c>
      <c r="E66" s="834"/>
      <c r="F66" s="834"/>
      <c r="G66" s="835"/>
      <c r="H66" s="84" t="s">
        <v>1436</v>
      </c>
      <c r="I66" s="17"/>
      <c r="J66" s="17"/>
      <c r="K66" s="17"/>
      <c r="L66" s="67"/>
      <c r="M66" s="34" t="s">
        <v>421</v>
      </c>
      <c r="N66" s="17"/>
      <c r="O66" s="17"/>
      <c r="P66" s="17"/>
      <c r="Q66" s="880">
        <f>地域福祉施設!Q66</f>
        <v>697</v>
      </c>
      <c r="R66" s="880"/>
      <c r="S66" s="1" t="s">
        <v>391</v>
      </c>
      <c r="T66" s="17"/>
      <c r="U66" s="604"/>
      <c r="V66" s="186"/>
      <c r="W66" s="186"/>
      <c r="X66" s="186"/>
      <c r="Y66" s="186"/>
      <c r="Z66" s="186"/>
      <c r="AA66" s="186"/>
      <c r="AB66" s="186"/>
      <c r="AC66" s="186"/>
      <c r="AD66" s="108"/>
      <c r="AE66" s="186"/>
      <c r="AF66" s="186"/>
      <c r="AG66" s="102"/>
      <c r="AH66" s="186"/>
      <c r="AI66" s="186"/>
      <c r="AJ66" s="22"/>
      <c r="AK66" s="1099" t="s">
        <v>731</v>
      </c>
      <c r="AL66" s="1100"/>
      <c r="AM66" s="1100"/>
      <c r="AN66" s="1102"/>
      <c r="AO66" s="1103"/>
      <c r="AP66" s="401">
        <f>ROUND(Q66*$AM$74,0)</f>
        <v>488</v>
      </c>
      <c r="AQ66" s="400" t="s">
        <v>1994</v>
      </c>
    </row>
    <row r="67" spans="1:43" ht="18" customHeight="1" x14ac:dyDescent="0.15">
      <c r="A67" s="12">
        <v>54</v>
      </c>
      <c r="B67" s="12">
        <v>9353</v>
      </c>
      <c r="C67" s="61" t="s">
        <v>771</v>
      </c>
      <c r="D67" s="836"/>
      <c r="E67" s="837"/>
      <c r="F67" s="837"/>
      <c r="G67" s="838"/>
      <c r="H67" s="869" t="s">
        <v>1154</v>
      </c>
      <c r="I67" s="913"/>
      <c r="J67" s="913"/>
      <c r="K67" s="913"/>
      <c r="L67" s="914"/>
      <c r="M67" s="517"/>
      <c r="N67" s="169"/>
      <c r="O67" s="169"/>
      <c r="P67" s="169"/>
      <c r="Q67" s="193"/>
      <c r="R67" s="193"/>
      <c r="S67" s="169"/>
      <c r="T67" s="169"/>
      <c r="U67" s="123" t="s">
        <v>1380</v>
      </c>
      <c r="V67" s="124"/>
      <c r="W67" s="124"/>
      <c r="X67" s="124"/>
      <c r="Y67" s="124"/>
      <c r="Z67" s="124"/>
      <c r="AA67" s="186"/>
      <c r="AB67" s="186"/>
      <c r="AC67" s="186"/>
      <c r="AD67" s="108"/>
      <c r="AE67" s="186"/>
      <c r="AF67" s="186"/>
      <c r="AG67" s="572" t="s">
        <v>706</v>
      </c>
      <c r="AH67" s="831">
        <f>$AH$7</f>
        <v>0.97</v>
      </c>
      <c r="AI67" s="1079"/>
      <c r="AJ67" s="22"/>
      <c r="AK67" s="1099"/>
      <c r="AL67" s="1100"/>
      <c r="AM67" s="1100"/>
      <c r="AN67" s="1102"/>
      <c r="AO67" s="1103"/>
      <c r="AP67" s="401">
        <f>ROUND(ROUND(Q66*AH67,0)*$AM$74,0)</f>
        <v>473</v>
      </c>
      <c r="AQ67" s="41"/>
    </row>
    <row r="68" spans="1:43" ht="18" customHeight="1" x14ac:dyDescent="0.15">
      <c r="A68" s="12">
        <v>54</v>
      </c>
      <c r="B68" s="12">
        <v>9361</v>
      </c>
      <c r="C68" s="61" t="s">
        <v>772</v>
      </c>
      <c r="D68" s="836"/>
      <c r="E68" s="837"/>
      <c r="F68" s="837"/>
      <c r="G68" s="838"/>
      <c r="H68" s="1040"/>
      <c r="I68" s="913"/>
      <c r="J68" s="913"/>
      <c r="K68" s="913"/>
      <c r="L68" s="914"/>
      <c r="M68" s="34" t="s">
        <v>2142</v>
      </c>
      <c r="N68" s="17"/>
      <c r="O68" s="17"/>
      <c r="P68" s="17"/>
      <c r="Q68" s="880">
        <f>地域福祉施設!Q68</f>
        <v>765</v>
      </c>
      <c r="R68" s="880"/>
      <c r="S68" s="1" t="s">
        <v>391</v>
      </c>
      <c r="T68" s="67"/>
      <c r="U68" s="604"/>
      <c r="V68" s="186"/>
      <c r="W68" s="186"/>
      <c r="X68" s="186"/>
      <c r="Y68" s="186"/>
      <c r="Z68" s="186"/>
      <c r="AA68" s="186"/>
      <c r="AB68" s="186"/>
      <c r="AC68" s="186"/>
      <c r="AD68" s="108"/>
      <c r="AE68" s="186"/>
      <c r="AF68" s="186"/>
      <c r="AG68" s="186"/>
      <c r="AH68" s="31"/>
      <c r="AI68" s="31"/>
      <c r="AJ68" s="22"/>
      <c r="AK68" s="1099"/>
      <c r="AL68" s="1100"/>
      <c r="AM68" s="1100"/>
      <c r="AN68" s="1102"/>
      <c r="AO68" s="1103"/>
      <c r="AP68" s="401">
        <f>ROUND(Q68*$AM$74,0)</f>
        <v>536</v>
      </c>
      <c r="AQ68" s="41"/>
    </row>
    <row r="69" spans="1:43" ht="18" customHeight="1" x14ac:dyDescent="0.15">
      <c r="A69" s="12">
        <v>54</v>
      </c>
      <c r="B69" s="12">
        <v>9363</v>
      </c>
      <c r="C69" s="61" t="s">
        <v>773</v>
      </c>
      <c r="D69" s="836"/>
      <c r="E69" s="837"/>
      <c r="F69" s="837"/>
      <c r="G69" s="838"/>
      <c r="H69" s="1040"/>
      <c r="I69" s="913"/>
      <c r="J69" s="913"/>
      <c r="K69" s="913"/>
      <c r="L69" s="914"/>
      <c r="M69" s="35"/>
      <c r="N69" s="20"/>
      <c r="O69" s="20"/>
      <c r="P69" s="20"/>
      <c r="Q69" s="194"/>
      <c r="R69" s="194"/>
      <c r="S69" s="20"/>
      <c r="T69" s="42"/>
      <c r="U69" s="123" t="s">
        <v>1380</v>
      </c>
      <c r="V69" s="124"/>
      <c r="W69" s="124"/>
      <c r="X69" s="124"/>
      <c r="Y69" s="124"/>
      <c r="Z69" s="124"/>
      <c r="AA69" s="186"/>
      <c r="AB69" s="186"/>
      <c r="AC69" s="186"/>
      <c r="AD69" s="108"/>
      <c r="AE69" s="186"/>
      <c r="AF69" s="186"/>
      <c r="AG69" s="572" t="s">
        <v>706</v>
      </c>
      <c r="AH69" s="831">
        <f>$AH$7</f>
        <v>0.97</v>
      </c>
      <c r="AI69" s="1079"/>
      <c r="AJ69" s="22"/>
      <c r="AK69" s="1099"/>
      <c r="AL69" s="1100"/>
      <c r="AM69" s="1100"/>
      <c r="AN69" s="1102"/>
      <c r="AO69" s="1103"/>
      <c r="AP69" s="401">
        <f>ROUND(ROUND(Q68*AH69,0)*$AM$74,0)</f>
        <v>519</v>
      </c>
      <c r="AQ69" s="41"/>
    </row>
    <row r="70" spans="1:43" ht="18" customHeight="1" x14ac:dyDescent="0.15">
      <c r="A70" s="12">
        <v>54</v>
      </c>
      <c r="B70" s="12">
        <v>9371</v>
      </c>
      <c r="C70" s="61" t="s">
        <v>774</v>
      </c>
      <c r="D70" s="836"/>
      <c r="E70" s="837"/>
      <c r="F70" s="837"/>
      <c r="G70" s="838"/>
      <c r="H70" s="517" t="s">
        <v>422</v>
      </c>
      <c r="I70" s="169"/>
      <c r="J70" s="169"/>
      <c r="K70" s="169"/>
      <c r="L70" s="518"/>
      <c r="M70" s="517" t="s">
        <v>1381</v>
      </c>
      <c r="N70" s="169"/>
      <c r="O70" s="169"/>
      <c r="P70" s="169"/>
      <c r="Q70" s="880">
        <f>地域福祉施設!Q70</f>
        <v>837</v>
      </c>
      <c r="R70" s="880"/>
      <c r="S70" s="9" t="s">
        <v>391</v>
      </c>
      <c r="T70" s="169"/>
      <c r="U70" s="604"/>
      <c r="V70" s="186"/>
      <c r="W70" s="186"/>
      <c r="X70" s="186"/>
      <c r="Y70" s="186"/>
      <c r="Z70" s="186"/>
      <c r="AA70" s="186"/>
      <c r="AB70" s="186"/>
      <c r="AC70" s="186"/>
      <c r="AD70" s="108"/>
      <c r="AE70" s="186"/>
      <c r="AF70" s="186"/>
      <c r="AG70" s="186"/>
      <c r="AH70" s="31"/>
      <c r="AI70" s="31"/>
      <c r="AJ70" s="22"/>
      <c r="AK70" s="1099"/>
      <c r="AL70" s="1100"/>
      <c r="AM70" s="1100"/>
      <c r="AN70" s="1102"/>
      <c r="AO70" s="1103"/>
      <c r="AP70" s="401">
        <f>ROUND(Q70*$AM$74,0)</f>
        <v>586</v>
      </c>
      <c r="AQ70" s="41"/>
    </row>
    <row r="71" spans="1:43" ht="18" customHeight="1" x14ac:dyDescent="0.15">
      <c r="A71" s="12">
        <v>54</v>
      </c>
      <c r="B71" s="12">
        <v>9373</v>
      </c>
      <c r="C71" s="61" t="s">
        <v>775</v>
      </c>
      <c r="D71" s="836"/>
      <c r="E71" s="837"/>
      <c r="F71" s="837"/>
      <c r="G71" s="838"/>
      <c r="H71" s="517"/>
      <c r="I71" s="169"/>
      <c r="J71" s="169"/>
      <c r="K71" s="169"/>
      <c r="L71" s="518"/>
      <c r="M71" s="517"/>
      <c r="N71" s="169"/>
      <c r="O71" s="169"/>
      <c r="P71" s="169"/>
      <c r="Q71" s="193"/>
      <c r="R71" s="193"/>
      <c r="S71" s="169"/>
      <c r="T71" s="169"/>
      <c r="U71" s="123" t="s">
        <v>1380</v>
      </c>
      <c r="V71" s="124"/>
      <c r="W71" s="124"/>
      <c r="X71" s="124"/>
      <c r="Y71" s="124"/>
      <c r="Z71" s="124"/>
      <c r="AA71" s="186"/>
      <c r="AB71" s="186"/>
      <c r="AC71" s="186"/>
      <c r="AD71" s="108"/>
      <c r="AE71" s="186"/>
      <c r="AF71" s="186"/>
      <c r="AG71" s="572" t="s">
        <v>706</v>
      </c>
      <c r="AH71" s="831">
        <f>$AH$7</f>
        <v>0.97</v>
      </c>
      <c r="AI71" s="1079"/>
      <c r="AJ71" s="22"/>
      <c r="AK71" s="1099"/>
      <c r="AL71" s="1100"/>
      <c r="AM71" s="1100"/>
      <c r="AN71" s="1102"/>
      <c r="AO71" s="1103"/>
      <c r="AP71" s="401">
        <f>ROUND(ROUND(Q70*AH71,0)*$AM$74,0)</f>
        <v>568</v>
      </c>
      <c r="AQ71" s="41"/>
    </row>
    <row r="72" spans="1:43" ht="18" customHeight="1" x14ac:dyDescent="0.15">
      <c r="A72" s="12">
        <v>54</v>
      </c>
      <c r="B72" s="12">
        <v>9381</v>
      </c>
      <c r="C72" s="61" t="s">
        <v>776</v>
      </c>
      <c r="D72" s="836"/>
      <c r="E72" s="837"/>
      <c r="F72" s="837"/>
      <c r="G72" s="838"/>
      <c r="H72" s="517"/>
      <c r="I72" s="169"/>
      <c r="J72" s="169"/>
      <c r="K72" s="169"/>
      <c r="L72" s="518"/>
      <c r="M72" s="34" t="s">
        <v>2246</v>
      </c>
      <c r="N72" s="17"/>
      <c r="O72" s="17"/>
      <c r="P72" s="17"/>
      <c r="Q72" s="880">
        <f>地域福祉施設!Q72</f>
        <v>905</v>
      </c>
      <c r="R72" s="880"/>
      <c r="S72" s="1" t="s">
        <v>391</v>
      </c>
      <c r="T72" s="67"/>
      <c r="U72" s="604"/>
      <c r="V72" s="186"/>
      <c r="W72" s="186"/>
      <c r="X72" s="186"/>
      <c r="Y72" s="186"/>
      <c r="Z72" s="186"/>
      <c r="AA72" s="186"/>
      <c r="AB72" s="186"/>
      <c r="AC72" s="186"/>
      <c r="AD72" s="108"/>
      <c r="AE72" s="186"/>
      <c r="AF72" s="186"/>
      <c r="AG72" s="186"/>
      <c r="AH72" s="31"/>
      <c r="AI72" s="31"/>
      <c r="AJ72" s="22"/>
      <c r="AK72" s="866"/>
      <c r="AL72" s="867"/>
      <c r="AM72" s="867"/>
      <c r="AN72" s="817"/>
      <c r="AO72" s="818"/>
      <c r="AP72" s="401">
        <f>ROUND(Q72*$AM$74,0)</f>
        <v>634</v>
      </c>
      <c r="AQ72" s="41"/>
    </row>
    <row r="73" spans="1:43" ht="18" customHeight="1" x14ac:dyDescent="0.15">
      <c r="A73" s="12">
        <v>54</v>
      </c>
      <c r="B73" s="12">
        <v>9383</v>
      </c>
      <c r="C73" s="61" t="s">
        <v>777</v>
      </c>
      <c r="D73" s="836"/>
      <c r="E73" s="837"/>
      <c r="F73" s="837"/>
      <c r="G73" s="838"/>
      <c r="H73" s="517"/>
      <c r="I73" s="169"/>
      <c r="J73" s="169"/>
      <c r="K73" s="169"/>
      <c r="L73" s="518"/>
      <c r="M73" s="35"/>
      <c r="N73" s="20"/>
      <c r="O73" s="20"/>
      <c r="P73" s="20"/>
      <c r="Q73" s="194"/>
      <c r="R73" s="194"/>
      <c r="S73" s="20"/>
      <c r="T73" s="42"/>
      <c r="U73" s="123" t="s">
        <v>2137</v>
      </c>
      <c r="V73" s="124"/>
      <c r="W73" s="124"/>
      <c r="X73" s="124"/>
      <c r="Y73" s="124"/>
      <c r="Z73" s="124"/>
      <c r="AA73" s="186"/>
      <c r="AB73" s="186"/>
      <c r="AC73" s="186"/>
      <c r="AD73" s="108"/>
      <c r="AE73" s="186"/>
      <c r="AF73" s="186"/>
      <c r="AG73" s="572" t="s">
        <v>706</v>
      </c>
      <c r="AH73" s="831">
        <f>$AH$7</f>
        <v>0.97</v>
      </c>
      <c r="AI73" s="1079"/>
      <c r="AJ73" s="22"/>
      <c r="AK73" s="23"/>
      <c r="AL73" s="9"/>
      <c r="AM73" s="9"/>
      <c r="AN73" s="11"/>
      <c r="AO73" s="119"/>
      <c r="AP73" s="401">
        <f>ROUND(ROUND(Q72*AH73,0)*$AM$74,0)</f>
        <v>615</v>
      </c>
      <c r="AQ73" s="41"/>
    </row>
    <row r="74" spans="1:43" ht="18" customHeight="1" x14ac:dyDescent="0.15">
      <c r="A74" s="12">
        <v>54</v>
      </c>
      <c r="B74" s="12">
        <v>9391</v>
      </c>
      <c r="C74" s="61" t="s">
        <v>778</v>
      </c>
      <c r="D74" s="836"/>
      <c r="E74" s="837"/>
      <c r="F74" s="837"/>
      <c r="G74" s="838"/>
      <c r="H74" s="517"/>
      <c r="I74" s="169"/>
      <c r="J74" s="169"/>
      <c r="K74" s="169"/>
      <c r="L74" s="518"/>
      <c r="M74" s="517" t="s">
        <v>2139</v>
      </c>
      <c r="N74" s="169"/>
      <c r="O74" s="169"/>
      <c r="P74" s="169"/>
      <c r="Q74" s="880">
        <f>地域福祉施設!Q74</f>
        <v>972</v>
      </c>
      <c r="R74" s="880"/>
      <c r="S74" s="9" t="s">
        <v>391</v>
      </c>
      <c r="T74" s="169"/>
      <c r="U74" s="604"/>
      <c r="V74" s="186"/>
      <c r="W74" s="186"/>
      <c r="X74" s="186"/>
      <c r="Y74" s="186"/>
      <c r="Z74" s="186"/>
      <c r="AA74" s="186"/>
      <c r="AB74" s="186"/>
      <c r="AC74" s="186"/>
      <c r="AD74" s="108"/>
      <c r="AE74" s="186"/>
      <c r="AF74" s="186"/>
      <c r="AG74" s="186"/>
      <c r="AH74" s="31"/>
      <c r="AI74" s="31"/>
      <c r="AJ74" s="22"/>
      <c r="AK74" s="23"/>
      <c r="AL74" s="600" t="s">
        <v>706</v>
      </c>
      <c r="AM74" s="1032">
        <f>$AM$14</f>
        <v>0.7</v>
      </c>
      <c r="AN74" s="1033"/>
      <c r="AO74" s="119"/>
      <c r="AP74" s="401">
        <f>ROUND(Q74*$AM$74,0)</f>
        <v>680</v>
      </c>
      <c r="AQ74" s="41"/>
    </row>
    <row r="75" spans="1:43" ht="18" customHeight="1" x14ac:dyDescent="0.15">
      <c r="A75" s="12">
        <v>54</v>
      </c>
      <c r="B75" s="12">
        <v>9393</v>
      </c>
      <c r="C75" s="61" t="s">
        <v>779</v>
      </c>
      <c r="D75" s="836"/>
      <c r="E75" s="837"/>
      <c r="F75" s="837"/>
      <c r="G75" s="838"/>
      <c r="H75" s="35"/>
      <c r="I75" s="169"/>
      <c r="J75" s="169"/>
      <c r="K75" s="169"/>
      <c r="L75" s="518"/>
      <c r="M75" s="517"/>
      <c r="N75" s="169"/>
      <c r="O75" s="169"/>
      <c r="P75" s="169"/>
      <c r="Q75" s="193"/>
      <c r="R75" s="193"/>
      <c r="S75" s="169"/>
      <c r="T75" s="169"/>
      <c r="U75" s="123" t="s">
        <v>2247</v>
      </c>
      <c r="V75" s="124"/>
      <c r="W75" s="124"/>
      <c r="X75" s="124"/>
      <c r="Y75" s="124"/>
      <c r="Z75" s="124"/>
      <c r="AA75" s="186"/>
      <c r="AB75" s="186"/>
      <c r="AC75" s="186"/>
      <c r="AD75" s="108"/>
      <c r="AE75" s="186"/>
      <c r="AF75" s="186"/>
      <c r="AG75" s="572" t="s">
        <v>706</v>
      </c>
      <c r="AH75" s="831">
        <f>$AH$7</f>
        <v>0.97</v>
      </c>
      <c r="AI75" s="1079"/>
      <c r="AJ75" s="22"/>
      <c r="AK75" s="23"/>
      <c r="AL75" s="9"/>
      <c r="AM75" s="9"/>
      <c r="AN75" s="11"/>
      <c r="AO75" s="119"/>
      <c r="AP75" s="401">
        <f>ROUND(ROUND(Q74*AH75,0)*$AM$74,0)</f>
        <v>660</v>
      </c>
      <c r="AQ75" s="41"/>
    </row>
    <row r="76" spans="1:43" ht="18" customHeight="1" x14ac:dyDescent="0.15">
      <c r="A76" s="12">
        <v>54</v>
      </c>
      <c r="B76" s="12">
        <v>9355</v>
      </c>
      <c r="C76" s="61" t="s">
        <v>671</v>
      </c>
      <c r="D76" s="836"/>
      <c r="E76" s="837"/>
      <c r="F76" s="837"/>
      <c r="G76" s="838"/>
      <c r="H76" s="84" t="s">
        <v>2151</v>
      </c>
      <c r="I76" s="17"/>
      <c r="J76" s="17"/>
      <c r="K76" s="17"/>
      <c r="L76" s="67"/>
      <c r="M76" s="34" t="s">
        <v>421</v>
      </c>
      <c r="N76" s="17"/>
      <c r="O76" s="17"/>
      <c r="P76" s="17"/>
      <c r="Q76" s="880">
        <f>地域福祉施設!Q76</f>
        <v>697</v>
      </c>
      <c r="R76" s="880"/>
      <c r="S76" s="1" t="s">
        <v>391</v>
      </c>
      <c r="T76" s="17"/>
      <c r="U76" s="604"/>
      <c r="V76" s="186"/>
      <c r="W76" s="186"/>
      <c r="X76" s="186"/>
      <c r="Y76" s="186"/>
      <c r="Z76" s="186"/>
      <c r="AA76" s="186"/>
      <c r="AB76" s="186"/>
      <c r="AC76" s="186"/>
      <c r="AD76" s="108"/>
      <c r="AE76" s="186"/>
      <c r="AF76" s="186"/>
      <c r="AG76" s="186"/>
      <c r="AH76" s="31"/>
      <c r="AI76" s="31"/>
      <c r="AJ76" s="22"/>
      <c r="AK76" s="23"/>
      <c r="AL76" s="9"/>
      <c r="AM76" s="9"/>
      <c r="AN76" s="11"/>
      <c r="AO76" s="119"/>
      <c r="AP76" s="401">
        <f>ROUND(Q76*$AM$74,0)</f>
        <v>488</v>
      </c>
      <c r="AQ76" s="41"/>
    </row>
    <row r="77" spans="1:43" ht="18" customHeight="1" x14ac:dyDescent="0.15">
      <c r="A77" s="12">
        <v>54</v>
      </c>
      <c r="B77" s="12">
        <v>9357</v>
      </c>
      <c r="C77" s="61" t="s">
        <v>672</v>
      </c>
      <c r="D77" s="836"/>
      <c r="E77" s="837"/>
      <c r="F77" s="837"/>
      <c r="G77" s="838"/>
      <c r="H77" s="869" t="s">
        <v>1155</v>
      </c>
      <c r="I77" s="913"/>
      <c r="J77" s="913"/>
      <c r="K77" s="913"/>
      <c r="L77" s="914"/>
      <c r="M77" s="517"/>
      <c r="N77" s="169"/>
      <c r="O77" s="169"/>
      <c r="P77" s="169"/>
      <c r="Q77" s="193"/>
      <c r="R77" s="193"/>
      <c r="S77" s="169"/>
      <c r="T77" s="169"/>
      <c r="U77" s="123" t="s">
        <v>2247</v>
      </c>
      <c r="V77" s="124"/>
      <c r="W77" s="124"/>
      <c r="X77" s="124"/>
      <c r="Y77" s="124"/>
      <c r="Z77" s="124"/>
      <c r="AA77" s="186"/>
      <c r="AB77" s="186"/>
      <c r="AC77" s="186"/>
      <c r="AD77" s="108"/>
      <c r="AE77" s="186"/>
      <c r="AF77" s="186"/>
      <c r="AG77" s="572" t="s">
        <v>706</v>
      </c>
      <c r="AH77" s="831">
        <f>$AH$7</f>
        <v>0.97</v>
      </c>
      <c r="AI77" s="1079"/>
      <c r="AJ77" s="22"/>
      <c r="AK77" s="23"/>
      <c r="AL77" s="9"/>
      <c r="AM77" s="9"/>
      <c r="AN77" s="11"/>
      <c r="AO77" s="119"/>
      <c r="AP77" s="401">
        <f>ROUND(ROUND(Q76*AH77,0)*$AM$74,0)</f>
        <v>473</v>
      </c>
      <c r="AQ77" s="41"/>
    </row>
    <row r="78" spans="1:43" ht="18" customHeight="1" x14ac:dyDescent="0.15">
      <c r="A78" s="12">
        <v>54</v>
      </c>
      <c r="B78" s="12">
        <v>9365</v>
      </c>
      <c r="C78" s="61" t="s">
        <v>673</v>
      </c>
      <c r="D78" s="836"/>
      <c r="E78" s="837"/>
      <c r="F78" s="837"/>
      <c r="G78" s="838"/>
      <c r="H78" s="1040"/>
      <c r="I78" s="913"/>
      <c r="J78" s="913"/>
      <c r="K78" s="913"/>
      <c r="L78" s="914"/>
      <c r="M78" s="34" t="s">
        <v>2142</v>
      </c>
      <c r="N78" s="17"/>
      <c r="O78" s="17"/>
      <c r="P78" s="17"/>
      <c r="Q78" s="880">
        <f>地域福祉施設!Q78</f>
        <v>765</v>
      </c>
      <c r="R78" s="880"/>
      <c r="S78" s="1" t="s">
        <v>391</v>
      </c>
      <c r="T78" s="67"/>
      <c r="U78" s="604"/>
      <c r="V78" s="186"/>
      <c r="W78" s="186"/>
      <c r="X78" s="186"/>
      <c r="Y78" s="186"/>
      <c r="Z78" s="186"/>
      <c r="AA78" s="186"/>
      <c r="AB78" s="186"/>
      <c r="AC78" s="186"/>
      <c r="AD78" s="108"/>
      <c r="AE78" s="186"/>
      <c r="AF78" s="186"/>
      <c r="AG78" s="186"/>
      <c r="AH78" s="31"/>
      <c r="AI78" s="31"/>
      <c r="AJ78" s="22"/>
      <c r="AK78" s="23"/>
      <c r="AL78" s="9"/>
      <c r="AM78" s="9"/>
      <c r="AN78" s="11"/>
      <c r="AO78" s="119"/>
      <c r="AP78" s="401">
        <f>ROUND(Q78*$AM$74,0)</f>
        <v>536</v>
      </c>
      <c r="AQ78" s="41"/>
    </row>
    <row r="79" spans="1:43" ht="18" customHeight="1" x14ac:dyDescent="0.15">
      <c r="A79" s="12">
        <v>54</v>
      </c>
      <c r="B79" s="12">
        <v>9367</v>
      </c>
      <c r="C79" s="61" t="s">
        <v>674</v>
      </c>
      <c r="D79" s="836"/>
      <c r="E79" s="837"/>
      <c r="F79" s="837"/>
      <c r="G79" s="838"/>
      <c r="H79" s="1040"/>
      <c r="I79" s="913"/>
      <c r="J79" s="913"/>
      <c r="K79" s="913"/>
      <c r="L79" s="914"/>
      <c r="M79" s="35"/>
      <c r="N79" s="20"/>
      <c r="O79" s="20"/>
      <c r="P79" s="20"/>
      <c r="Q79" s="194"/>
      <c r="R79" s="194"/>
      <c r="S79" s="20"/>
      <c r="T79" s="42"/>
      <c r="U79" s="123" t="s">
        <v>2248</v>
      </c>
      <c r="V79" s="124"/>
      <c r="W79" s="124"/>
      <c r="X79" s="124"/>
      <c r="Y79" s="124"/>
      <c r="Z79" s="124"/>
      <c r="AA79" s="186"/>
      <c r="AB79" s="186"/>
      <c r="AC79" s="186"/>
      <c r="AD79" s="108"/>
      <c r="AE79" s="186"/>
      <c r="AF79" s="186"/>
      <c r="AG79" s="572" t="s">
        <v>706</v>
      </c>
      <c r="AH79" s="831">
        <f>$AH$7</f>
        <v>0.97</v>
      </c>
      <c r="AI79" s="1079"/>
      <c r="AJ79" s="22"/>
      <c r="AK79" s="23"/>
      <c r="AL79" s="9"/>
      <c r="AM79" s="9"/>
      <c r="AN79" s="11"/>
      <c r="AO79" s="119"/>
      <c r="AP79" s="401">
        <f>ROUND(ROUND(Q78*AH79,0)*$AM$74,0)</f>
        <v>519</v>
      </c>
      <c r="AQ79" s="41"/>
    </row>
    <row r="80" spans="1:43" ht="18" customHeight="1" x14ac:dyDescent="0.15">
      <c r="A80" s="12">
        <v>54</v>
      </c>
      <c r="B80" s="12">
        <v>9375</v>
      </c>
      <c r="C80" s="61" t="s">
        <v>675</v>
      </c>
      <c r="D80" s="836"/>
      <c r="E80" s="837"/>
      <c r="F80" s="837"/>
      <c r="G80" s="838"/>
      <c r="H80" s="836" t="s">
        <v>2143</v>
      </c>
      <c r="I80" s="837"/>
      <c r="J80" s="837"/>
      <c r="K80" s="837"/>
      <c r="L80" s="838"/>
      <c r="M80" s="517" t="s">
        <v>2249</v>
      </c>
      <c r="N80" s="169"/>
      <c r="O80" s="169"/>
      <c r="P80" s="169"/>
      <c r="Q80" s="880">
        <f>地域福祉施設!Q80</f>
        <v>837</v>
      </c>
      <c r="R80" s="880"/>
      <c r="S80" s="9" t="s">
        <v>391</v>
      </c>
      <c r="T80" s="169"/>
      <c r="U80" s="604"/>
      <c r="V80" s="186"/>
      <c r="W80" s="186"/>
      <c r="X80" s="186"/>
      <c r="Y80" s="186"/>
      <c r="Z80" s="186"/>
      <c r="AA80" s="186"/>
      <c r="AB80" s="186"/>
      <c r="AC80" s="186"/>
      <c r="AD80" s="108"/>
      <c r="AE80" s="186"/>
      <c r="AF80" s="186"/>
      <c r="AG80" s="186"/>
      <c r="AH80" s="31"/>
      <c r="AI80" s="31"/>
      <c r="AJ80" s="22"/>
      <c r="AK80" s="23"/>
      <c r="AL80" s="9"/>
      <c r="AM80" s="9"/>
      <c r="AN80" s="11"/>
      <c r="AO80" s="119"/>
      <c r="AP80" s="401">
        <f>ROUND(Q80*$AM$74,0)</f>
        <v>586</v>
      </c>
      <c r="AQ80" s="41"/>
    </row>
    <row r="81" spans="1:43" ht="18" customHeight="1" x14ac:dyDescent="0.15">
      <c r="A81" s="12">
        <v>54</v>
      </c>
      <c r="B81" s="12">
        <v>9377</v>
      </c>
      <c r="C81" s="61" t="s">
        <v>676</v>
      </c>
      <c r="D81" s="836"/>
      <c r="E81" s="837"/>
      <c r="F81" s="837"/>
      <c r="G81" s="838"/>
      <c r="H81" s="836"/>
      <c r="I81" s="837"/>
      <c r="J81" s="837"/>
      <c r="K81" s="837"/>
      <c r="L81" s="838"/>
      <c r="M81" s="517"/>
      <c r="N81" s="169"/>
      <c r="O81" s="169"/>
      <c r="P81" s="169"/>
      <c r="Q81" s="193"/>
      <c r="R81" s="193"/>
      <c r="S81" s="169"/>
      <c r="T81" s="169"/>
      <c r="U81" s="123" t="s">
        <v>2137</v>
      </c>
      <c r="V81" s="124"/>
      <c r="W81" s="124"/>
      <c r="X81" s="124"/>
      <c r="Y81" s="124"/>
      <c r="Z81" s="124"/>
      <c r="AA81" s="186"/>
      <c r="AB81" s="186"/>
      <c r="AC81" s="186"/>
      <c r="AD81" s="108"/>
      <c r="AE81" s="186"/>
      <c r="AF81" s="186"/>
      <c r="AG81" s="572" t="s">
        <v>706</v>
      </c>
      <c r="AH81" s="831">
        <f>$AH$7</f>
        <v>0.97</v>
      </c>
      <c r="AI81" s="1079"/>
      <c r="AJ81" s="22"/>
      <c r="AK81" s="23"/>
      <c r="AL81" s="9"/>
      <c r="AM81" s="9"/>
      <c r="AN81" s="11"/>
      <c r="AO81" s="119"/>
      <c r="AP81" s="401">
        <f>ROUND(ROUND(Q80*AH81,0)*$AM$74,0)</f>
        <v>568</v>
      </c>
      <c r="AQ81" s="41"/>
    </row>
    <row r="82" spans="1:43" ht="18" customHeight="1" x14ac:dyDescent="0.15">
      <c r="A82" s="12">
        <v>54</v>
      </c>
      <c r="B82" s="12">
        <v>9385</v>
      </c>
      <c r="C82" s="61" t="s">
        <v>677</v>
      </c>
      <c r="D82" s="836"/>
      <c r="E82" s="837"/>
      <c r="F82" s="837"/>
      <c r="G82" s="838"/>
      <c r="H82" s="836"/>
      <c r="I82" s="837"/>
      <c r="J82" s="837"/>
      <c r="K82" s="837"/>
      <c r="L82" s="838"/>
      <c r="M82" s="34" t="s">
        <v>2250</v>
      </c>
      <c r="N82" s="17"/>
      <c r="O82" s="17"/>
      <c r="P82" s="17"/>
      <c r="Q82" s="880">
        <f>地域福祉施設!Q82</f>
        <v>905</v>
      </c>
      <c r="R82" s="880"/>
      <c r="S82" s="1" t="s">
        <v>391</v>
      </c>
      <c r="T82" s="67"/>
      <c r="U82" s="604"/>
      <c r="V82" s="186"/>
      <c r="W82" s="186"/>
      <c r="X82" s="186"/>
      <c r="Y82" s="186"/>
      <c r="Z82" s="186"/>
      <c r="AA82" s="186"/>
      <c r="AB82" s="186"/>
      <c r="AC82" s="186"/>
      <c r="AD82" s="108"/>
      <c r="AE82" s="186"/>
      <c r="AF82" s="186"/>
      <c r="AG82" s="186"/>
      <c r="AH82" s="31"/>
      <c r="AI82" s="31"/>
      <c r="AJ82" s="22"/>
      <c r="AK82" s="23"/>
      <c r="AL82" s="9"/>
      <c r="AM82" s="9"/>
      <c r="AN82" s="11"/>
      <c r="AO82" s="119"/>
      <c r="AP82" s="401">
        <f>ROUND(Q82*$AM$74,0)</f>
        <v>634</v>
      </c>
      <c r="AQ82" s="41"/>
    </row>
    <row r="83" spans="1:43" ht="18" customHeight="1" x14ac:dyDescent="0.15">
      <c r="A83" s="12">
        <v>54</v>
      </c>
      <c r="B83" s="12">
        <v>9387</v>
      </c>
      <c r="C83" s="61" t="s">
        <v>678</v>
      </c>
      <c r="D83" s="836"/>
      <c r="E83" s="837"/>
      <c r="F83" s="837"/>
      <c r="G83" s="838"/>
      <c r="H83" s="517"/>
      <c r="I83" s="169"/>
      <c r="J83" s="169"/>
      <c r="K83" s="169"/>
      <c r="L83" s="518"/>
      <c r="M83" s="35"/>
      <c r="N83" s="20"/>
      <c r="O83" s="20"/>
      <c r="P83" s="20"/>
      <c r="Q83" s="194"/>
      <c r="R83" s="194"/>
      <c r="S83" s="20"/>
      <c r="T83" s="42"/>
      <c r="U83" s="123" t="s">
        <v>2137</v>
      </c>
      <c r="V83" s="124"/>
      <c r="W83" s="124"/>
      <c r="X83" s="124"/>
      <c r="Y83" s="124"/>
      <c r="Z83" s="124"/>
      <c r="AA83" s="186"/>
      <c r="AB83" s="186"/>
      <c r="AC83" s="186"/>
      <c r="AD83" s="108"/>
      <c r="AE83" s="186"/>
      <c r="AF83" s="186"/>
      <c r="AG83" s="572" t="s">
        <v>706</v>
      </c>
      <c r="AH83" s="831">
        <f>$AH$7</f>
        <v>0.97</v>
      </c>
      <c r="AI83" s="1079"/>
      <c r="AJ83" s="22"/>
      <c r="AK83" s="23"/>
      <c r="AL83" s="9"/>
      <c r="AM83" s="9"/>
      <c r="AN83" s="11"/>
      <c r="AO83" s="119"/>
      <c r="AP83" s="401">
        <f>ROUND(ROUND(Q82*AH83,0)*$AM$74,0)</f>
        <v>615</v>
      </c>
      <c r="AQ83" s="41"/>
    </row>
    <row r="84" spans="1:43" ht="18" customHeight="1" x14ac:dyDescent="0.15">
      <c r="A84" s="12">
        <v>54</v>
      </c>
      <c r="B84" s="12">
        <v>9395</v>
      </c>
      <c r="C84" s="61" t="s">
        <v>679</v>
      </c>
      <c r="D84" s="836"/>
      <c r="E84" s="837"/>
      <c r="F84" s="837"/>
      <c r="G84" s="838"/>
      <c r="H84" s="517"/>
      <c r="I84" s="169"/>
      <c r="J84" s="169"/>
      <c r="K84" s="169"/>
      <c r="L84" s="518"/>
      <c r="M84" s="517" t="s">
        <v>2139</v>
      </c>
      <c r="N84" s="169"/>
      <c r="O84" s="169"/>
      <c r="P84" s="169"/>
      <c r="Q84" s="880">
        <f>地域福祉施設!Q84</f>
        <v>972</v>
      </c>
      <c r="R84" s="880"/>
      <c r="S84" s="9" t="s">
        <v>391</v>
      </c>
      <c r="T84" s="169"/>
      <c r="U84" s="604"/>
      <c r="V84" s="186"/>
      <c r="W84" s="186"/>
      <c r="X84" s="186"/>
      <c r="Y84" s="186"/>
      <c r="Z84" s="186"/>
      <c r="AA84" s="186"/>
      <c r="AB84" s="186"/>
      <c r="AC84" s="186"/>
      <c r="AD84" s="108"/>
      <c r="AE84" s="186"/>
      <c r="AF84" s="186"/>
      <c r="AG84" s="186"/>
      <c r="AH84" s="31"/>
      <c r="AI84" s="31"/>
      <c r="AJ84" s="22"/>
      <c r="AK84" s="23"/>
      <c r="AL84" s="9"/>
      <c r="AM84" s="9"/>
      <c r="AN84" s="11"/>
      <c r="AO84" s="119"/>
      <c r="AP84" s="401">
        <f>ROUND(Q84*$AM$74,0)</f>
        <v>680</v>
      </c>
      <c r="AQ84" s="41"/>
    </row>
    <row r="85" spans="1:43" ht="18" customHeight="1" x14ac:dyDescent="0.15">
      <c r="A85" s="12">
        <v>54</v>
      </c>
      <c r="B85" s="12">
        <v>9397</v>
      </c>
      <c r="C85" s="61" t="s">
        <v>680</v>
      </c>
      <c r="D85" s="849"/>
      <c r="E85" s="839"/>
      <c r="F85" s="839"/>
      <c r="G85" s="840"/>
      <c r="H85" s="35"/>
      <c r="I85" s="169"/>
      <c r="J85" s="169"/>
      <c r="K85" s="169"/>
      <c r="L85" s="518"/>
      <c r="M85" s="35"/>
      <c r="N85" s="20"/>
      <c r="O85" s="20"/>
      <c r="P85" s="20"/>
      <c r="Q85" s="194"/>
      <c r="R85" s="194"/>
      <c r="S85" s="20"/>
      <c r="T85" s="20"/>
      <c r="U85" s="123" t="s">
        <v>2137</v>
      </c>
      <c r="V85" s="124"/>
      <c r="W85" s="124"/>
      <c r="X85" s="124"/>
      <c r="Y85" s="124"/>
      <c r="Z85" s="124"/>
      <c r="AA85" s="186"/>
      <c r="AB85" s="186"/>
      <c r="AC85" s="186"/>
      <c r="AD85" s="108"/>
      <c r="AE85" s="186"/>
      <c r="AF85" s="186"/>
      <c r="AG85" s="572" t="s">
        <v>706</v>
      </c>
      <c r="AH85" s="831">
        <f>$AH$7</f>
        <v>0.97</v>
      </c>
      <c r="AI85" s="1079"/>
      <c r="AJ85" s="22"/>
      <c r="AK85" s="23"/>
      <c r="AL85" s="9"/>
      <c r="AM85" s="9"/>
      <c r="AN85" s="11"/>
      <c r="AO85" s="119"/>
      <c r="AP85" s="401">
        <f>ROUND(ROUND(Q84*AH85,0)*$AM$74,0)</f>
        <v>660</v>
      </c>
      <c r="AQ85" s="41"/>
    </row>
    <row r="86" spans="1:43" ht="18" customHeight="1" x14ac:dyDescent="0.15">
      <c r="A86" s="12">
        <v>54</v>
      </c>
      <c r="B86" s="12">
        <v>9951</v>
      </c>
      <c r="C86" s="61" t="s">
        <v>1921</v>
      </c>
      <c r="D86" s="833" t="s">
        <v>1920</v>
      </c>
      <c r="E86" s="834"/>
      <c r="F86" s="834"/>
      <c r="G86" s="835"/>
      <c r="H86" s="84" t="s">
        <v>764</v>
      </c>
      <c r="I86" s="221"/>
      <c r="J86" s="221"/>
      <c r="K86" s="221"/>
      <c r="L86" s="222"/>
      <c r="M86" s="34" t="s">
        <v>421</v>
      </c>
      <c r="N86" s="17"/>
      <c r="O86" s="17"/>
      <c r="P86" s="17"/>
      <c r="Q86" s="880">
        <f>地域福祉施設!Q86</f>
        <v>771</v>
      </c>
      <c r="R86" s="880"/>
      <c r="S86" s="1" t="s">
        <v>391</v>
      </c>
      <c r="T86" s="17"/>
      <c r="U86" s="34"/>
      <c r="V86" s="1"/>
      <c r="W86" s="1"/>
      <c r="X86" s="1"/>
      <c r="Y86" s="1"/>
      <c r="Z86" s="1"/>
      <c r="AA86" s="1"/>
      <c r="AB86" s="4"/>
      <c r="AC86" s="118"/>
      <c r="AD86" s="1099" t="s">
        <v>731</v>
      </c>
      <c r="AE86" s="1100"/>
      <c r="AF86" s="1101"/>
      <c r="AG86" s="121"/>
      <c r="AH86" s="186"/>
      <c r="AI86" s="186"/>
      <c r="AJ86" s="186"/>
      <c r="AK86" s="186"/>
      <c r="AL86" s="186"/>
      <c r="AM86" s="186"/>
      <c r="AN86" s="31"/>
      <c r="AO86" s="31"/>
      <c r="AP86" s="401">
        <f>ROUND(Q86*$AE$93,0)</f>
        <v>540</v>
      </c>
      <c r="AQ86" s="41"/>
    </row>
    <row r="87" spans="1:43" ht="18" customHeight="1" x14ac:dyDescent="0.15">
      <c r="A87" s="12">
        <v>54</v>
      </c>
      <c r="B87" s="12">
        <v>9533</v>
      </c>
      <c r="C87" s="87" t="s">
        <v>1922</v>
      </c>
      <c r="D87" s="836"/>
      <c r="E87" s="837"/>
      <c r="F87" s="837"/>
      <c r="G87" s="838"/>
      <c r="H87" s="836" t="s">
        <v>1878</v>
      </c>
      <c r="I87" s="837"/>
      <c r="J87" s="837"/>
      <c r="K87" s="837"/>
      <c r="L87" s="838"/>
      <c r="M87" s="517"/>
      <c r="N87" s="169"/>
      <c r="O87" s="169"/>
      <c r="P87" s="169"/>
      <c r="Q87" s="590"/>
      <c r="R87" s="590"/>
      <c r="S87" s="9"/>
      <c r="T87" s="169"/>
      <c r="U87" s="517"/>
      <c r="V87" s="9"/>
      <c r="W87" s="9"/>
      <c r="X87" s="9"/>
      <c r="Y87" s="9"/>
      <c r="Z87" s="9"/>
      <c r="AA87" s="9"/>
      <c r="AB87" s="11"/>
      <c r="AC87" s="11"/>
      <c r="AD87" s="1099"/>
      <c r="AE87" s="1100"/>
      <c r="AF87" s="1101"/>
      <c r="AG87" s="121" t="s">
        <v>425</v>
      </c>
      <c r="AH87" s="186"/>
      <c r="AI87" s="186"/>
      <c r="AJ87" s="186"/>
      <c r="AK87" s="186"/>
      <c r="AL87" s="186"/>
      <c r="AM87" s="186"/>
      <c r="AN87" s="577" t="s">
        <v>706</v>
      </c>
      <c r="AO87" s="111">
        <f>$AO$27</f>
        <v>0.97</v>
      </c>
      <c r="AP87" s="401">
        <f>ROUND(ROUND(Q86*$AE$93,0)*AO87,0)</f>
        <v>524</v>
      </c>
      <c r="AQ87" s="18"/>
    </row>
    <row r="88" spans="1:43" ht="18" customHeight="1" x14ac:dyDescent="0.15">
      <c r="A88" s="12">
        <v>54</v>
      </c>
      <c r="B88" s="12">
        <v>9953</v>
      </c>
      <c r="C88" s="61" t="s">
        <v>1923</v>
      </c>
      <c r="D88" s="836"/>
      <c r="E88" s="837"/>
      <c r="F88" s="837"/>
      <c r="G88" s="838"/>
      <c r="H88" s="836"/>
      <c r="I88" s="837"/>
      <c r="J88" s="837"/>
      <c r="K88" s="837"/>
      <c r="L88" s="838"/>
      <c r="M88" s="517"/>
      <c r="N88" s="169"/>
      <c r="O88" s="169"/>
      <c r="P88" s="169"/>
      <c r="Q88" s="193"/>
      <c r="R88" s="193"/>
      <c r="S88" s="169"/>
      <c r="T88" s="169"/>
      <c r="U88" s="692" t="s">
        <v>723</v>
      </c>
      <c r="V88" s="37"/>
      <c r="W88" s="17"/>
      <c r="X88" s="17"/>
      <c r="Y88" s="17"/>
      <c r="Z88" s="17"/>
      <c r="AA88" s="17"/>
      <c r="AB88" s="62"/>
      <c r="AC88" s="62"/>
      <c r="AD88" s="1099"/>
      <c r="AE88" s="1100"/>
      <c r="AF88" s="1101"/>
      <c r="AG88" s="122"/>
      <c r="AH88" s="186"/>
      <c r="AI88" s="186"/>
      <c r="AJ88" s="186"/>
      <c r="AK88" s="186"/>
      <c r="AL88" s="186"/>
      <c r="AM88" s="186"/>
      <c r="AN88" s="854"/>
      <c r="AO88" s="854"/>
      <c r="AP88" s="401">
        <f>ROUND(ROUND(Q86*AB89,0)*$AE$93,0)</f>
        <v>524</v>
      </c>
      <c r="AQ88" s="41"/>
    </row>
    <row r="89" spans="1:43" ht="18" customHeight="1" x14ac:dyDescent="0.15">
      <c r="A89" s="12">
        <v>54</v>
      </c>
      <c r="B89" s="12">
        <v>9534</v>
      </c>
      <c r="C89" s="87" t="s">
        <v>1924</v>
      </c>
      <c r="D89" s="836"/>
      <c r="E89" s="837"/>
      <c r="F89" s="837"/>
      <c r="G89" s="838"/>
      <c r="H89" s="836"/>
      <c r="I89" s="837"/>
      <c r="J89" s="837"/>
      <c r="K89" s="837"/>
      <c r="L89" s="838"/>
      <c r="M89" s="35"/>
      <c r="N89" s="20"/>
      <c r="O89" s="20"/>
      <c r="P89" s="20"/>
      <c r="Q89" s="194"/>
      <c r="R89" s="194"/>
      <c r="S89" s="20"/>
      <c r="T89" s="42"/>
      <c r="U89" s="97" t="s">
        <v>2147</v>
      </c>
      <c r="V89" s="38"/>
      <c r="W89" s="20"/>
      <c r="X89" s="20"/>
      <c r="Y89" s="20"/>
      <c r="Z89" s="20"/>
      <c r="AA89" s="578" t="s">
        <v>706</v>
      </c>
      <c r="AB89" s="1055">
        <f>$AH$7</f>
        <v>0.97</v>
      </c>
      <c r="AC89" s="1056"/>
      <c r="AD89" s="1099"/>
      <c r="AE89" s="1100"/>
      <c r="AF89" s="1101"/>
      <c r="AG89" s="121" t="s">
        <v>425</v>
      </c>
      <c r="AH89" s="186"/>
      <c r="AI89" s="186"/>
      <c r="AJ89" s="186"/>
      <c r="AK89" s="186"/>
      <c r="AL89" s="186"/>
      <c r="AM89" s="186"/>
      <c r="AN89" s="577" t="s">
        <v>706</v>
      </c>
      <c r="AO89" s="111">
        <f>$AO$87</f>
        <v>0.97</v>
      </c>
      <c r="AP89" s="401">
        <f>ROUND(ROUND(ROUND(Q86*AB89,0)*$AE$93,0)*AO89,0)</f>
        <v>508</v>
      </c>
      <c r="AQ89" s="41"/>
    </row>
    <row r="90" spans="1:43" ht="18" customHeight="1" x14ac:dyDescent="0.15">
      <c r="A90" s="12">
        <v>54</v>
      </c>
      <c r="B90" s="12">
        <v>9961</v>
      </c>
      <c r="C90" s="61" t="s">
        <v>1925</v>
      </c>
      <c r="D90" s="836"/>
      <c r="E90" s="837"/>
      <c r="F90" s="837"/>
      <c r="G90" s="838"/>
      <c r="H90" s="836"/>
      <c r="I90" s="837"/>
      <c r="J90" s="837"/>
      <c r="K90" s="837"/>
      <c r="L90" s="838"/>
      <c r="M90" s="517" t="s">
        <v>2142</v>
      </c>
      <c r="N90" s="169"/>
      <c r="O90" s="169"/>
      <c r="P90" s="169"/>
      <c r="Q90" s="880">
        <f>地域福祉施設!Q90</f>
        <v>838</v>
      </c>
      <c r="R90" s="880"/>
      <c r="S90" s="9" t="s">
        <v>391</v>
      </c>
      <c r="T90" s="169"/>
      <c r="U90" s="34"/>
      <c r="V90" s="1"/>
      <c r="W90" s="1"/>
      <c r="X90" s="1"/>
      <c r="Y90" s="1"/>
      <c r="Z90" s="1"/>
      <c r="AA90" s="4"/>
      <c r="AB90" s="4"/>
      <c r="AC90" s="4"/>
      <c r="AD90" s="1099"/>
      <c r="AE90" s="1100"/>
      <c r="AF90" s="1101"/>
      <c r="AG90" s="121"/>
      <c r="AH90" s="186"/>
      <c r="AI90" s="186"/>
      <c r="AJ90" s="186"/>
      <c r="AK90" s="186"/>
      <c r="AL90" s="186"/>
      <c r="AM90" s="186"/>
      <c r="AN90" s="111"/>
      <c r="AO90" s="111"/>
      <c r="AP90" s="401">
        <f>ROUND(Q90*$AE$93,0)</f>
        <v>587</v>
      </c>
      <c r="AQ90" s="41"/>
    </row>
    <row r="91" spans="1:43" ht="18" customHeight="1" x14ac:dyDescent="0.15">
      <c r="A91" s="12">
        <v>54</v>
      </c>
      <c r="B91" s="12">
        <v>9535</v>
      </c>
      <c r="C91" s="87" t="s">
        <v>1926</v>
      </c>
      <c r="D91" s="836"/>
      <c r="E91" s="837"/>
      <c r="F91" s="837"/>
      <c r="G91" s="838"/>
      <c r="H91" s="1080" t="s">
        <v>724</v>
      </c>
      <c r="I91" s="1081"/>
      <c r="J91" s="1081"/>
      <c r="K91" s="1081"/>
      <c r="L91" s="1082"/>
      <c r="M91" s="517"/>
      <c r="N91" s="169"/>
      <c r="O91" s="169"/>
      <c r="P91" s="169"/>
      <c r="Q91" s="590"/>
      <c r="R91" s="590"/>
      <c r="S91" s="9"/>
      <c r="T91" s="169"/>
      <c r="U91" s="517"/>
      <c r="V91" s="9"/>
      <c r="W91" s="9"/>
      <c r="X91" s="9"/>
      <c r="Y91" s="9"/>
      <c r="Z91" s="9"/>
      <c r="AA91" s="9"/>
      <c r="AB91" s="11"/>
      <c r="AC91" s="11"/>
      <c r="AD91" s="1099"/>
      <c r="AE91" s="1100"/>
      <c r="AF91" s="1101"/>
      <c r="AG91" s="121" t="s">
        <v>425</v>
      </c>
      <c r="AH91" s="186"/>
      <c r="AI91" s="186"/>
      <c r="AJ91" s="186"/>
      <c r="AK91" s="186"/>
      <c r="AL91" s="186"/>
      <c r="AM91" s="186"/>
      <c r="AN91" s="577" t="s">
        <v>706</v>
      </c>
      <c r="AO91" s="111">
        <f>$AO$87</f>
        <v>0.97</v>
      </c>
      <c r="AP91" s="401">
        <f>ROUND(ROUND(Q90*$AE$93,0)*AO91,0)</f>
        <v>569</v>
      </c>
      <c r="AQ91" s="18"/>
    </row>
    <row r="92" spans="1:43" ht="18" customHeight="1" x14ac:dyDescent="0.15">
      <c r="A92" s="12">
        <v>54</v>
      </c>
      <c r="B92" s="12">
        <v>9963</v>
      </c>
      <c r="C92" s="61" t="s">
        <v>1927</v>
      </c>
      <c r="D92" s="836"/>
      <c r="E92" s="837"/>
      <c r="F92" s="837"/>
      <c r="G92" s="838"/>
      <c r="H92" s="23"/>
      <c r="I92" s="9"/>
      <c r="J92" s="9"/>
      <c r="K92" s="9"/>
      <c r="L92" s="19"/>
      <c r="M92" s="517"/>
      <c r="N92" s="169"/>
      <c r="O92" s="169"/>
      <c r="P92" s="169"/>
      <c r="Q92" s="193"/>
      <c r="R92" s="193"/>
      <c r="S92" s="169"/>
      <c r="T92" s="169"/>
      <c r="U92" s="692" t="s">
        <v>723</v>
      </c>
      <c r="V92" s="1"/>
      <c r="W92" s="17"/>
      <c r="X92" s="17"/>
      <c r="Y92" s="17"/>
      <c r="Z92" s="17"/>
      <c r="AA92" s="17"/>
      <c r="AB92" s="62"/>
      <c r="AC92" s="62"/>
      <c r="AD92" s="866"/>
      <c r="AE92" s="867"/>
      <c r="AF92" s="868"/>
      <c r="AG92" s="122"/>
      <c r="AH92" s="186"/>
      <c r="AI92" s="186"/>
      <c r="AJ92" s="186"/>
      <c r="AK92" s="186"/>
      <c r="AL92" s="186"/>
      <c r="AM92" s="186"/>
      <c r="AN92" s="854"/>
      <c r="AO92" s="854"/>
      <c r="AP92" s="401">
        <f>ROUND(ROUND(Q90*AB93,0)*$AE$93,0)</f>
        <v>569</v>
      </c>
      <c r="AQ92" s="41"/>
    </row>
    <row r="93" spans="1:43" ht="18" customHeight="1" x14ac:dyDescent="0.15">
      <c r="A93" s="12">
        <v>54</v>
      </c>
      <c r="B93" s="12">
        <v>9536</v>
      </c>
      <c r="C93" s="87" t="s">
        <v>1928</v>
      </c>
      <c r="D93" s="836"/>
      <c r="E93" s="837"/>
      <c r="F93" s="837"/>
      <c r="G93" s="838"/>
      <c r="H93" s="23"/>
      <c r="I93" s="9"/>
      <c r="J93" s="9"/>
      <c r="K93" s="9"/>
      <c r="L93" s="19"/>
      <c r="M93" s="35"/>
      <c r="N93" s="20"/>
      <c r="O93" s="20"/>
      <c r="P93" s="20"/>
      <c r="Q93" s="194"/>
      <c r="R93" s="194"/>
      <c r="S93" s="20"/>
      <c r="T93" s="20"/>
      <c r="U93" s="97" t="s">
        <v>2147</v>
      </c>
      <c r="V93" s="184"/>
      <c r="W93" s="20"/>
      <c r="X93" s="20"/>
      <c r="Y93" s="20"/>
      <c r="Z93" s="20"/>
      <c r="AA93" s="578" t="s">
        <v>706</v>
      </c>
      <c r="AB93" s="1055">
        <f>$AH$7</f>
        <v>0.97</v>
      </c>
      <c r="AC93" s="1056"/>
      <c r="AD93" s="96" t="s">
        <v>706</v>
      </c>
      <c r="AE93" s="1032">
        <f>$AM$14</f>
        <v>0.7</v>
      </c>
      <c r="AF93" s="1063"/>
      <c r="AG93" s="121" t="s">
        <v>425</v>
      </c>
      <c r="AH93" s="186"/>
      <c r="AI93" s="186"/>
      <c r="AJ93" s="186"/>
      <c r="AK93" s="186"/>
      <c r="AL93" s="186"/>
      <c r="AM93" s="186"/>
      <c r="AN93" s="577" t="s">
        <v>706</v>
      </c>
      <c r="AO93" s="111">
        <f>$AO$87</f>
        <v>0.97</v>
      </c>
      <c r="AP93" s="401">
        <f>ROUND(ROUND(ROUND(Q90*AB93,0)*$AE$93,0)*AO93,0)</f>
        <v>552</v>
      </c>
      <c r="AQ93" s="41"/>
    </row>
    <row r="94" spans="1:43" ht="18" customHeight="1" x14ac:dyDescent="0.15">
      <c r="A94" s="12">
        <v>54</v>
      </c>
      <c r="B94" s="12">
        <v>9971</v>
      </c>
      <c r="C94" s="61" t="s">
        <v>1929</v>
      </c>
      <c r="D94" s="836"/>
      <c r="E94" s="837"/>
      <c r="F94" s="837"/>
      <c r="G94" s="838"/>
      <c r="H94" s="23"/>
      <c r="I94" s="9"/>
      <c r="J94" s="9"/>
      <c r="K94" s="9"/>
      <c r="L94" s="19"/>
      <c r="M94" s="517" t="s">
        <v>2144</v>
      </c>
      <c r="N94" s="169"/>
      <c r="O94" s="169"/>
      <c r="P94" s="169"/>
      <c r="Q94" s="880">
        <f>地域福祉施設!Q94</f>
        <v>913</v>
      </c>
      <c r="R94" s="880"/>
      <c r="S94" s="9" t="s">
        <v>391</v>
      </c>
      <c r="T94" s="169"/>
      <c r="U94" s="98"/>
      <c r="V94" s="9"/>
      <c r="W94" s="9"/>
      <c r="X94" s="9"/>
      <c r="Y94" s="9"/>
      <c r="Z94" s="9"/>
      <c r="AA94" s="11"/>
      <c r="AB94" s="11"/>
      <c r="AC94" s="11"/>
      <c r="AD94" s="23"/>
      <c r="AE94" s="9"/>
      <c r="AF94" s="19"/>
      <c r="AG94" s="121"/>
      <c r="AH94" s="186"/>
      <c r="AI94" s="186"/>
      <c r="AJ94" s="186"/>
      <c r="AK94" s="186"/>
      <c r="AL94" s="186"/>
      <c r="AM94" s="186"/>
      <c r="AN94" s="111"/>
      <c r="AO94" s="111"/>
      <c r="AP94" s="401">
        <f>ROUND(Q94*$AE$93,0)</f>
        <v>639</v>
      </c>
      <c r="AQ94" s="41"/>
    </row>
    <row r="95" spans="1:43" ht="18" customHeight="1" x14ac:dyDescent="0.15">
      <c r="A95" s="12">
        <v>54</v>
      </c>
      <c r="B95" s="12">
        <v>9537</v>
      </c>
      <c r="C95" s="87" t="s">
        <v>1930</v>
      </c>
      <c r="D95" s="836"/>
      <c r="E95" s="837"/>
      <c r="F95" s="837"/>
      <c r="G95" s="838"/>
      <c r="H95" s="182"/>
      <c r="I95" s="223"/>
      <c r="J95" s="223"/>
      <c r="K95" s="223"/>
      <c r="L95" s="224"/>
      <c r="M95" s="517"/>
      <c r="N95" s="169"/>
      <c r="O95" s="169"/>
      <c r="P95" s="169"/>
      <c r="Q95" s="590"/>
      <c r="R95" s="590"/>
      <c r="S95" s="9"/>
      <c r="T95" s="169"/>
      <c r="U95" s="98"/>
      <c r="V95" s="9"/>
      <c r="W95" s="9"/>
      <c r="X95" s="9"/>
      <c r="Y95" s="9"/>
      <c r="Z95" s="9"/>
      <c r="AA95" s="9"/>
      <c r="AB95" s="11"/>
      <c r="AC95" s="11"/>
      <c r="AD95" s="23"/>
      <c r="AE95" s="9"/>
      <c r="AF95" s="19"/>
      <c r="AG95" s="121" t="s">
        <v>425</v>
      </c>
      <c r="AH95" s="186"/>
      <c r="AI95" s="186"/>
      <c r="AJ95" s="186"/>
      <c r="AK95" s="186"/>
      <c r="AL95" s="186"/>
      <c r="AM95" s="186"/>
      <c r="AN95" s="577" t="s">
        <v>706</v>
      </c>
      <c r="AO95" s="111">
        <f>$AO$87</f>
        <v>0.97</v>
      </c>
      <c r="AP95" s="401">
        <f>ROUND(ROUND(Q94*$AE$93,0)*AO95,0)</f>
        <v>620</v>
      </c>
      <c r="AQ95" s="18"/>
    </row>
    <row r="96" spans="1:43" ht="18" customHeight="1" x14ac:dyDescent="0.15">
      <c r="A96" s="12">
        <v>54</v>
      </c>
      <c r="B96" s="12">
        <v>9973</v>
      </c>
      <c r="C96" s="61" t="s">
        <v>1931</v>
      </c>
      <c r="D96" s="836"/>
      <c r="E96" s="837"/>
      <c r="F96" s="837"/>
      <c r="G96" s="838"/>
      <c r="H96" s="517"/>
      <c r="I96" s="169"/>
      <c r="J96" s="169"/>
      <c r="K96" s="169"/>
      <c r="L96" s="518"/>
      <c r="M96" s="517"/>
      <c r="N96" s="169"/>
      <c r="O96" s="169"/>
      <c r="P96" s="169"/>
      <c r="Q96" s="193"/>
      <c r="R96" s="193"/>
      <c r="S96" s="169"/>
      <c r="T96" s="169"/>
      <c r="U96" s="692" t="s">
        <v>723</v>
      </c>
      <c r="V96" s="1"/>
      <c r="W96" s="17"/>
      <c r="X96" s="17"/>
      <c r="Y96" s="17"/>
      <c r="Z96" s="17"/>
      <c r="AA96" s="17"/>
      <c r="AB96" s="62"/>
      <c r="AC96" s="62"/>
      <c r="AD96" s="517"/>
      <c r="AE96" s="169"/>
      <c r="AF96" s="518"/>
      <c r="AG96" s="122"/>
      <c r="AH96" s="186"/>
      <c r="AI96" s="186"/>
      <c r="AJ96" s="186"/>
      <c r="AK96" s="186"/>
      <c r="AL96" s="186"/>
      <c r="AM96" s="186"/>
      <c r="AN96" s="854"/>
      <c r="AO96" s="854"/>
      <c r="AP96" s="401">
        <f>ROUND(ROUND(Q94*AB97,0)*$AE$93,0)</f>
        <v>620</v>
      </c>
      <c r="AQ96" s="41"/>
    </row>
    <row r="97" spans="1:43" ht="18" customHeight="1" x14ac:dyDescent="0.15">
      <c r="A97" s="12">
        <v>54</v>
      </c>
      <c r="B97" s="12">
        <v>9538</v>
      </c>
      <c r="C97" s="87" t="s">
        <v>1932</v>
      </c>
      <c r="D97" s="836"/>
      <c r="E97" s="837"/>
      <c r="F97" s="837"/>
      <c r="G97" s="838"/>
      <c r="H97" s="582"/>
      <c r="I97" s="583"/>
      <c r="J97" s="583"/>
      <c r="K97" s="583"/>
      <c r="L97" s="584"/>
      <c r="M97" s="35"/>
      <c r="N97" s="20"/>
      <c r="O97" s="20"/>
      <c r="P97" s="20"/>
      <c r="Q97" s="194"/>
      <c r="R97" s="194"/>
      <c r="S97" s="20"/>
      <c r="T97" s="20"/>
      <c r="U97" s="97" t="s">
        <v>2147</v>
      </c>
      <c r="V97" s="184"/>
      <c r="W97" s="20"/>
      <c r="X97" s="20"/>
      <c r="Y97" s="20"/>
      <c r="Z97" s="20"/>
      <c r="AA97" s="578" t="s">
        <v>706</v>
      </c>
      <c r="AB97" s="1055">
        <f>$AH$7</f>
        <v>0.97</v>
      </c>
      <c r="AC97" s="1056"/>
      <c r="AD97" s="182"/>
      <c r="AE97" s="24"/>
      <c r="AF97" s="278"/>
      <c r="AG97" s="121" t="s">
        <v>425</v>
      </c>
      <c r="AH97" s="186"/>
      <c r="AI97" s="186"/>
      <c r="AJ97" s="186"/>
      <c r="AK97" s="186"/>
      <c r="AL97" s="186"/>
      <c r="AM97" s="186"/>
      <c r="AN97" s="577" t="s">
        <v>706</v>
      </c>
      <c r="AO97" s="111">
        <f>$AO$87</f>
        <v>0.97</v>
      </c>
      <c r="AP97" s="401">
        <f>ROUND(ROUND(ROUND(Q94*AB97,0)*$AE$93,0)*AO97,0)</f>
        <v>601</v>
      </c>
      <c r="AQ97" s="41"/>
    </row>
    <row r="98" spans="1:43" ht="18" customHeight="1" x14ac:dyDescent="0.15">
      <c r="A98" s="12">
        <v>54</v>
      </c>
      <c r="B98" s="12">
        <v>9981</v>
      </c>
      <c r="C98" s="61" t="s">
        <v>1933</v>
      </c>
      <c r="D98" s="836"/>
      <c r="E98" s="837"/>
      <c r="F98" s="837"/>
      <c r="G98" s="838"/>
      <c r="H98" s="517"/>
      <c r="I98" s="169"/>
      <c r="J98" s="169"/>
      <c r="K98" s="169"/>
      <c r="L98" s="518"/>
      <c r="M98" s="517" t="s">
        <v>2138</v>
      </c>
      <c r="N98" s="169"/>
      <c r="O98" s="169"/>
      <c r="P98" s="169"/>
      <c r="Q98" s="880">
        <f>地域福祉施設!Q98</f>
        <v>982</v>
      </c>
      <c r="R98" s="880"/>
      <c r="S98" s="9" t="s">
        <v>391</v>
      </c>
      <c r="T98" s="169"/>
      <c r="U98" s="98"/>
      <c r="V98" s="9"/>
      <c r="W98" s="9"/>
      <c r="X98" s="9"/>
      <c r="Y98" s="9"/>
      <c r="Z98" s="9"/>
      <c r="AA98" s="11"/>
      <c r="AB98" s="11"/>
      <c r="AC98" s="11"/>
      <c r="AD98" s="23"/>
      <c r="AE98" s="9"/>
      <c r="AF98" s="19"/>
      <c r="AG98" s="121"/>
      <c r="AH98" s="186"/>
      <c r="AI98" s="186"/>
      <c r="AJ98" s="186"/>
      <c r="AK98" s="186"/>
      <c r="AL98" s="186"/>
      <c r="AM98" s="186"/>
      <c r="AN98" s="111"/>
      <c r="AO98" s="111"/>
      <c r="AP98" s="401">
        <f>ROUND(Q98*$AE$93,0)</f>
        <v>687</v>
      </c>
      <c r="AQ98" s="41"/>
    </row>
    <row r="99" spans="1:43" ht="18" customHeight="1" x14ac:dyDescent="0.15">
      <c r="A99" s="12">
        <v>54</v>
      </c>
      <c r="B99" s="12">
        <v>9539</v>
      </c>
      <c r="C99" s="87" t="s">
        <v>1934</v>
      </c>
      <c r="D99" s="836"/>
      <c r="E99" s="837"/>
      <c r="F99" s="837"/>
      <c r="G99" s="838"/>
      <c r="H99" s="182"/>
      <c r="I99" s="223"/>
      <c r="J99" s="223"/>
      <c r="K99" s="223"/>
      <c r="L99" s="224"/>
      <c r="M99" s="517"/>
      <c r="N99" s="169"/>
      <c r="O99" s="169"/>
      <c r="P99" s="169"/>
      <c r="Q99" s="590"/>
      <c r="R99" s="590"/>
      <c r="S99" s="9"/>
      <c r="T99" s="169"/>
      <c r="U99" s="98"/>
      <c r="V99" s="9"/>
      <c r="W99" s="9"/>
      <c r="X99" s="9"/>
      <c r="Y99" s="9"/>
      <c r="Z99" s="9"/>
      <c r="AA99" s="9"/>
      <c r="AB99" s="11"/>
      <c r="AC99" s="11"/>
      <c r="AD99" s="23"/>
      <c r="AE99" s="9"/>
      <c r="AF99" s="19"/>
      <c r="AG99" s="121" t="s">
        <v>425</v>
      </c>
      <c r="AH99" s="186"/>
      <c r="AI99" s="186"/>
      <c r="AJ99" s="186"/>
      <c r="AK99" s="186"/>
      <c r="AL99" s="186"/>
      <c r="AM99" s="186"/>
      <c r="AN99" s="577" t="s">
        <v>706</v>
      </c>
      <c r="AO99" s="111">
        <f>$AO$87</f>
        <v>0.97</v>
      </c>
      <c r="AP99" s="401">
        <f>ROUND(ROUND(Q98*$AE$93,0)*AO99,0)</f>
        <v>666</v>
      </c>
      <c r="AQ99" s="18"/>
    </row>
    <row r="100" spans="1:43" ht="18" customHeight="1" x14ac:dyDescent="0.15">
      <c r="A100" s="12">
        <v>54</v>
      </c>
      <c r="B100" s="12">
        <v>9983</v>
      </c>
      <c r="C100" s="61" t="s">
        <v>1935</v>
      </c>
      <c r="D100" s="836"/>
      <c r="E100" s="837"/>
      <c r="F100" s="837"/>
      <c r="G100" s="838"/>
      <c r="H100" s="517"/>
      <c r="I100" s="169"/>
      <c r="J100" s="169"/>
      <c r="K100" s="169"/>
      <c r="L100" s="518"/>
      <c r="M100" s="517"/>
      <c r="N100" s="169"/>
      <c r="O100" s="169"/>
      <c r="P100" s="169"/>
      <c r="Q100" s="193"/>
      <c r="R100" s="193"/>
      <c r="S100" s="169"/>
      <c r="T100" s="169"/>
      <c r="U100" s="692" t="s">
        <v>723</v>
      </c>
      <c r="V100" s="1"/>
      <c r="W100" s="17"/>
      <c r="X100" s="17"/>
      <c r="Y100" s="17"/>
      <c r="Z100" s="17"/>
      <c r="AA100" s="17"/>
      <c r="AB100" s="62"/>
      <c r="AC100" s="62"/>
      <c r="AD100" s="517"/>
      <c r="AE100" s="169"/>
      <c r="AF100" s="518"/>
      <c r="AG100" s="122"/>
      <c r="AH100" s="186"/>
      <c r="AI100" s="186"/>
      <c r="AJ100" s="186"/>
      <c r="AK100" s="186"/>
      <c r="AL100" s="186"/>
      <c r="AM100" s="186"/>
      <c r="AN100" s="854"/>
      <c r="AO100" s="854"/>
      <c r="AP100" s="401">
        <f>ROUND(ROUND(Q98*AB101,0)*$AE$93,0)</f>
        <v>667</v>
      </c>
      <c r="AQ100" s="41"/>
    </row>
    <row r="101" spans="1:43" ht="18" customHeight="1" x14ac:dyDescent="0.15">
      <c r="A101" s="12">
        <v>54</v>
      </c>
      <c r="B101" s="12">
        <v>9540</v>
      </c>
      <c r="C101" s="87" t="s">
        <v>1936</v>
      </c>
      <c r="D101" s="836"/>
      <c r="E101" s="837"/>
      <c r="F101" s="837"/>
      <c r="G101" s="838"/>
      <c r="H101" s="582"/>
      <c r="I101" s="583"/>
      <c r="J101" s="583"/>
      <c r="K101" s="583"/>
      <c r="L101" s="584"/>
      <c r="M101" s="35"/>
      <c r="N101" s="20"/>
      <c r="O101" s="20"/>
      <c r="P101" s="20"/>
      <c r="Q101" s="194"/>
      <c r="R101" s="194"/>
      <c r="S101" s="20"/>
      <c r="T101" s="20"/>
      <c r="U101" s="97" t="s">
        <v>2147</v>
      </c>
      <c r="V101" s="184"/>
      <c r="W101" s="20"/>
      <c r="X101" s="20"/>
      <c r="Y101" s="20"/>
      <c r="Z101" s="20"/>
      <c r="AA101" s="578" t="s">
        <v>706</v>
      </c>
      <c r="AB101" s="1055">
        <f>$AH$7</f>
        <v>0.97</v>
      </c>
      <c r="AC101" s="1056"/>
      <c r="AD101" s="182"/>
      <c r="AE101" s="24"/>
      <c r="AF101" s="278"/>
      <c r="AG101" s="121" t="s">
        <v>425</v>
      </c>
      <c r="AH101" s="186"/>
      <c r="AI101" s="186"/>
      <c r="AJ101" s="186"/>
      <c r="AK101" s="186"/>
      <c r="AL101" s="186"/>
      <c r="AM101" s="186"/>
      <c r="AN101" s="577" t="s">
        <v>706</v>
      </c>
      <c r="AO101" s="111">
        <f>$AO$87</f>
        <v>0.97</v>
      </c>
      <c r="AP101" s="401">
        <f>ROUND(ROUND(ROUND(Q98*AB101,0)*$AE$93,0)*AO101,0)</f>
        <v>647</v>
      </c>
      <c r="AQ101" s="41"/>
    </row>
    <row r="102" spans="1:43" ht="18" customHeight="1" x14ac:dyDescent="0.15">
      <c r="A102" s="12">
        <v>54</v>
      </c>
      <c r="B102" s="12">
        <v>9991</v>
      </c>
      <c r="C102" s="61" t="s">
        <v>1937</v>
      </c>
      <c r="D102" s="836"/>
      <c r="E102" s="837"/>
      <c r="F102" s="837"/>
      <c r="G102" s="838"/>
      <c r="H102" s="517"/>
      <c r="I102" s="169"/>
      <c r="J102" s="169"/>
      <c r="K102" s="169"/>
      <c r="L102" s="518"/>
      <c r="M102" s="517" t="s">
        <v>2139</v>
      </c>
      <c r="N102" s="169"/>
      <c r="O102" s="169"/>
      <c r="P102" s="169"/>
      <c r="Q102" s="880">
        <f>地域福祉施設!Q102</f>
        <v>1048</v>
      </c>
      <c r="R102" s="880"/>
      <c r="S102" s="9" t="s">
        <v>391</v>
      </c>
      <c r="T102" s="169"/>
      <c r="U102" s="98"/>
      <c r="V102" s="9"/>
      <c r="W102" s="9"/>
      <c r="X102" s="9"/>
      <c r="Y102" s="9"/>
      <c r="Z102" s="9"/>
      <c r="AA102" s="11"/>
      <c r="AB102" s="11"/>
      <c r="AC102" s="11"/>
      <c r="AD102" s="23"/>
      <c r="AE102" s="9"/>
      <c r="AF102" s="19"/>
      <c r="AG102" s="121"/>
      <c r="AH102" s="186"/>
      <c r="AI102" s="186"/>
      <c r="AJ102" s="186"/>
      <c r="AK102" s="186"/>
      <c r="AL102" s="186"/>
      <c r="AM102" s="186"/>
      <c r="AN102" s="111"/>
      <c r="AO102" s="111"/>
      <c r="AP102" s="401">
        <f>ROUND(Q102*$AE$93,0)</f>
        <v>734</v>
      </c>
      <c r="AQ102" s="41"/>
    </row>
    <row r="103" spans="1:43" ht="18" customHeight="1" x14ac:dyDescent="0.15">
      <c r="A103" s="12">
        <v>54</v>
      </c>
      <c r="B103" s="12">
        <v>9541</v>
      </c>
      <c r="C103" s="87" t="s">
        <v>1938</v>
      </c>
      <c r="D103" s="836"/>
      <c r="E103" s="837"/>
      <c r="F103" s="837"/>
      <c r="G103" s="838"/>
      <c r="H103" s="182"/>
      <c r="I103" s="223"/>
      <c r="J103" s="223"/>
      <c r="K103" s="223"/>
      <c r="L103" s="224"/>
      <c r="M103" s="517"/>
      <c r="N103" s="169"/>
      <c r="O103" s="169"/>
      <c r="P103" s="169"/>
      <c r="Q103" s="590"/>
      <c r="R103" s="590"/>
      <c r="S103" s="9"/>
      <c r="T103" s="169"/>
      <c r="U103" s="98"/>
      <c r="V103" s="9"/>
      <c r="W103" s="9"/>
      <c r="X103" s="9"/>
      <c r="Y103" s="9"/>
      <c r="Z103" s="9"/>
      <c r="AA103" s="9"/>
      <c r="AB103" s="11"/>
      <c r="AC103" s="11"/>
      <c r="AD103" s="23"/>
      <c r="AE103" s="9"/>
      <c r="AF103" s="19"/>
      <c r="AG103" s="121" t="s">
        <v>425</v>
      </c>
      <c r="AH103" s="186"/>
      <c r="AI103" s="186"/>
      <c r="AJ103" s="186"/>
      <c r="AK103" s="186"/>
      <c r="AL103" s="186"/>
      <c r="AM103" s="186"/>
      <c r="AN103" s="577" t="s">
        <v>706</v>
      </c>
      <c r="AO103" s="111">
        <f>$AO$87</f>
        <v>0.97</v>
      </c>
      <c r="AP103" s="401">
        <f>ROUND(ROUND(Q102*$AE$93,0)*AO103,0)</f>
        <v>712</v>
      </c>
      <c r="AQ103" s="18"/>
    </row>
    <row r="104" spans="1:43" ht="18" customHeight="1" x14ac:dyDescent="0.15">
      <c r="A104" s="12">
        <v>54</v>
      </c>
      <c r="B104" s="12">
        <v>9993</v>
      </c>
      <c r="C104" s="61" t="s">
        <v>1939</v>
      </c>
      <c r="D104" s="836"/>
      <c r="E104" s="837"/>
      <c r="F104" s="837"/>
      <c r="G104" s="838"/>
      <c r="H104" s="517"/>
      <c r="I104" s="169"/>
      <c r="J104" s="169"/>
      <c r="K104" s="169"/>
      <c r="L104" s="518"/>
      <c r="M104" s="517"/>
      <c r="N104" s="169"/>
      <c r="O104" s="169"/>
      <c r="P104" s="169"/>
      <c r="Q104" s="193"/>
      <c r="R104" s="193"/>
      <c r="S104" s="169"/>
      <c r="T104" s="169"/>
      <c r="U104" s="692" t="s">
        <v>723</v>
      </c>
      <c r="V104" s="1"/>
      <c r="W104" s="17"/>
      <c r="X104" s="17"/>
      <c r="Y104" s="17"/>
      <c r="Z104" s="17"/>
      <c r="AA104" s="17"/>
      <c r="AB104" s="62"/>
      <c r="AC104" s="62"/>
      <c r="AD104" s="517"/>
      <c r="AE104" s="169"/>
      <c r="AF104" s="518"/>
      <c r="AG104" s="122"/>
      <c r="AH104" s="186"/>
      <c r="AI104" s="186"/>
      <c r="AJ104" s="186"/>
      <c r="AK104" s="186"/>
      <c r="AL104" s="186"/>
      <c r="AM104" s="186"/>
      <c r="AN104" s="854"/>
      <c r="AO104" s="854"/>
      <c r="AP104" s="401">
        <f>ROUND(ROUND(Q102*AB105,0)*$AE$93,0)</f>
        <v>712</v>
      </c>
      <c r="AQ104" s="41"/>
    </row>
    <row r="105" spans="1:43" ht="18" customHeight="1" x14ac:dyDescent="0.15">
      <c r="A105" s="12">
        <v>54</v>
      </c>
      <c r="B105" s="12">
        <v>9542</v>
      </c>
      <c r="C105" s="87" t="s">
        <v>1940</v>
      </c>
      <c r="D105" s="836"/>
      <c r="E105" s="837"/>
      <c r="F105" s="837"/>
      <c r="G105" s="838"/>
      <c r="H105" s="582"/>
      <c r="I105" s="586"/>
      <c r="J105" s="586"/>
      <c r="K105" s="586"/>
      <c r="L105" s="587"/>
      <c r="M105" s="35"/>
      <c r="N105" s="20"/>
      <c r="O105" s="20"/>
      <c r="P105" s="20"/>
      <c r="Q105" s="194"/>
      <c r="R105" s="194"/>
      <c r="S105" s="20"/>
      <c r="T105" s="20"/>
      <c r="U105" s="97" t="s">
        <v>2147</v>
      </c>
      <c r="V105" s="184"/>
      <c r="W105" s="20"/>
      <c r="X105" s="20"/>
      <c r="Y105" s="20"/>
      <c r="Z105" s="20"/>
      <c r="AA105" s="578" t="s">
        <v>706</v>
      </c>
      <c r="AB105" s="1055">
        <f>$AH$7</f>
        <v>0.97</v>
      </c>
      <c r="AC105" s="1056"/>
      <c r="AD105" s="182"/>
      <c r="AE105" s="24"/>
      <c r="AF105" s="278"/>
      <c r="AG105" s="121" t="s">
        <v>425</v>
      </c>
      <c r="AH105" s="186"/>
      <c r="AI105" s="186"/>
      <c r="AJ105" s="186"/>
      <c r="AK105" s="186"/>
      <c r="AL105" s="186"/>
      <c r="AM105" s="186"/>
      <c r="AN105" s="577" t="s">
        <v>706</v>
      </c>
      <c r="AO105" s="111">
        <f>$AO$87</f>
        <v>0.97</v>
      </c>
      <c r="AP105" s="401">
        <f>ROUND(ROUND(ROUND(Q102*AB105,0)*$AE$93,0)*AO105,0)</f>
        <v>691</v>
      </c>
      <c r="AQ105" s="41"/>
    </row>
    <row r="106" spans="1:43" ht="18" customHeight="1" x14ac:dyDescent="0.15">
      <c r="A106" s="12">
        <v>54</v>
      </c>
      <c r="B106" s="12">
        <v>9955</v>
      </c>
      <c r="C106" s="61" t="s">
        <v>1941</v>
      </c>
      <c r="D106" s="836"/>
      <c r="E106" s="837"/>
      <c r="F106" s="837"/>
      <c r="G106" s="838"/>
      <c r="H106" s="84" t="s">
        <v>2251</v>
      </c>
      <c r="I106" s="221"/>
      <c r="J106" s="221"/>
      <c r="K106" s="221"/>
      <c r="L106" s="222"/>
      <c r="M106" s="34" t="s">
        <v>421</v>
      </c>
      <c r="N106" s="17"/>
      <c r="O106" s="17"/>
      <c r="P106" s="17"/>
      <c r="Q106" s="880">
        <f>地域福祉施設!Q106</f>
        <v>771</v>
      </c>
      <c r="R106" s="880"/>
      <c r="S106" s="1" t="s">
        <v>391</v>
      </c>
      <c r="T106" s="17"/>
      <c r="U106" s="692"/>
      <c r="V106" s="1"/>
      <c r="W106" s="1"/>
      <c r="X106" s="1"/>
      <c r="Y106" s="1"/>
      <c r="Z106" s="1"/>
      <c r="AA106" s="1"/>
      <c r="AB106" s="4"/>
      <c r="AC106" s="4"/>
      <c r="AD106" s="23"/>
      <c r="AE106" s="9"/>
      <c r="AF106" s="19"/>
      <c r="AG106" s="121"/>
      <c r="AH106" s="186"/>
      <c r="AI106" s="186"/>
      <c r="AJ106" s="186"/>
      <c r="AK106" s="186"/>
      <c r="AL106" s="186"/>
      <c r="AM106" s="186"/>
      <c r="AN106" s="111"/>
      <c r="AO106" s="111"/>
      <c r="AP106" s="401">
        <f>ROUND(Q106*$AE$93,0)</f>
        <v>540</v>
      </c>
      <c r="AQ106" s="41"/>
    </row>
    <row r="107" spans="1:43" ht="18" customHeight="1" x14ac:dyDescent="0.15">
      <c r="A107" s="12">
        <v>54</v>
      </c>
      <c r="B107" s="12">
        <v>9543</v>
      </c>
      <c r="C107" s="87" t="s">
        <v>1942</v>
      </c>
      <c r="D107" s="836"/>
      <c r="E107" s="837"/>
      <c r="F107" s="837"/>
      <c r="G107" s="838"/>
      <c r="H107" s="836" t="s">
        <v>1879</v>
      </c>
      <c r="I107" s="837"/>
      <c r="J107" s="837"/>
      <c r="K107" s="837"/>
      <c r="L107" s="838"/>
      <c r="M107" s="517"/>
      <c r="N107" s="169"/>
      <c r="O107" s="169"/>
      <c r="P107" s="169"/>
      <c r="Q107" s="590"/>
      <c r="R107" s="590"/>
      <c r="S107" s="9"/>
      <c r="T107" s="169"/>
      <c r="U107" s="98"/>
      <c r="V107" s="9"/>
      <c r="W107" s="9"/>
      <c r="X107" s="9"/>
      <c r="Y107" s="9"/>
      <c r="Z107" s="9"/>
      <c r="AA107" s="9"/>
      <c r="AB107" s="11"/>
      <c r="AC107" s="11"/>
      <c r="AD107" s="23"/>
      <c r="AE107" s="9"/>
      <c r="AF107" s="19"/>
      <c r="AG107" s="121" t="s">
        <v>425</v>
      </c>
      <c r="AH107" s="186"/>
      <c r="AI107" s="186"/>
      <c r="AJ107" s="186"/>
      <c r="AK107" s="186"/>
      <c r="AL107" s="186"/>
      <c r="AM107" s="186"/>
      <c r="AN107" s="577" t="s">
        <v>706</v>
      </c>
      <c r="AO107" s="111">
        <f>$AO$87</f>
        <v>0.97</v>
      </c>
      <c r="AP107" s="401">
        <f>ROUND(ROUND(Q106*$AE$93,0)*AO107,0)</f>
        <v>524</v>
      </c>
      <c r="AQ107" s="18"/>
    </row>
    <row r="108" spans="1:43" ht="18" customHeight="1" x14ac:dyDescent="0.15">
      <c r="A108" s="12">
        <v>54</v>
      </c>
      <c r="B108" s="12">
        <v>9957</v>
      </c>
      <c r="C108" s="61" t="s">
        <v>1943</v>
      </c>
      <c r="D108" s="836"/>
      <c r="E108" s="837"/>
      <c r="F108" s="837"/>
      <c r="G108" s="838"/>
      <c r="H108" s="836"/>
      <c r="I108" s="837"/>
      <c r="J108" s="837"/>
      <c r="K108" s="837"/>
      <c r="L108" s="838"/>
      <c r="M108" s="517"/>
      <c r="N108" s="169"/>
      <c r="O108" s="169"/>
      <c r="P108" s="169"/>
      <c r="Q108" s="193"/>
      <c r="R108" s="193"/>
      <c r="S108" s="169"/>
      <c r="T108" s="169"/>
      <c r="U108" s="692" t="s">
        <v>723</v>
      </c>
      <c r="V108" s="1"/>
      <c r="W108" s="17"/>
      <c r="X108" s="17"/>
      <c r="Y108" s="17"/>
      <c r="Z108" s="17"/>
      <c r="AA108" s="17"/>
      <c r="AB108" s="62"/>
      <c r="AC108" s="62"/>
      <c r="AD108" s="517"/>
      <c r="AE108" s="169"/>
      <c r="AF108" s="518"/>
      <c r="AG108" s="122"/>
      <c r="AH108" s="186"/>
      <c r="AI108" s="186"/>
      <c r="AJ108" s="186"/>
      <c r="AK108" s="186"/>
      <c r="AL108" s="186"/>
      <c r="AM108" s="186"/>
      <c r="AN108" s="854"/>
      <c r="AO108" s="854"/>
      <c r="AP108" s="401">
        <f>ROUND(ROUND(Q106*AB109,0)*$AE$93,0)</f>
        <v>524</v>
      </c>
      <c r="AQ108" s="41"/>
    </row>
    <row r="109" spans="1:43" ht="18" customHeight="1" x14ac:dyDescent="0.15">
      <c r="A109" s="12">
        <v>54</v>
      </c>
      <c r="B109" s="12">
        <v>9544</v>
      </c>
      <c r="C109" s="87" t="s">
        <v>1944</v>
      </c>
      <c r="D109" s="836"/>
      <c r="E109" s="837"/>
      <c r="F109" s="837"/>
      <c r="G109" s="838"/>
      <c r="H109" s="836"/>
      <c r="I109" s="837"/>
      <c r="J109" s="837"/>
      <c r="K109" s="837"/>
      <c r="L109" s="838"/>
      <c r="M109" s="35"/>
      <c r="N109" s="20"/>
      <c r="O109" s="20"/>
      <c r="P109" s="20"/>
      <c r="Q109" s="194"/>
      <c r="R109" s="194"/>
      <c r="S109" s="20"/>
      <c r="T109" s="20"/>
      <c r="U109" s="97" t="s">
        <v>2147</v>
      </c>
      <c r="V109" s="184"/>
      <c r="W109" s="20"/>
      <c r="X109" s="20"/>
      <c r="Y109" s="20"/>
      <c r="Z109" s="20"/>
      <c r="AA109" s="578" t="s">
        <v>706</v>
      </c>
      <c r="AB109" s="1055">
        <f>$AH$7</f>
        <v>0.97</v>
      </c>
      <c r="AC109" s="1056"/>
      <c r="AD109" s="182"/>
      <c r="AE109" s="24"/>
      <c r="AF109" s="278"/>
      <c r="AG109" s="121" t="s">
        <v>425</v>
      </c>
      <c r="AH109" s="186"/>
      <c r="AI109" s="186"/>
      <c r="AJ109" s="186"/>
      <c r="AK109" s="186"/>
      <c r="AL109" s="186"/>
      <c r="AM109" s="186"/>
      <c r="AN109" s="577" t="s">
        <v>706</v>
      </c>
      <c r="AO109" s="111">
        <f>$AO$87</f>
        <v>0.97</v>
      </c>
      <c r="AP109" s="401">
        <f>ROUND(ROUND(ROUND(Q106*AB109,0)*$AE$93,0)*AO109,0)</f>
        <v>508</v>
      </c>
      <c r="AQ109" s="41"/>
    </row>
    <row r="110" spans="1:43" ht="18" customHeight="1" x14ac:dyDescent="0.15">
      <c r="A110" s="12">
        <v>54</v>
      </c>
      <c r="B110" s="12">
        <v>9965</v>
      </c>
      <c r="C110" s="61" t="s">
        <v>1945</v>
      </c>
      <c r="D110" s="836"/>
      <c r="E110" s="837"/>
      <c r="F110" s="837"/>
      <c r="G110" s="838"/>
      <c r="H110" s="836"/>
      <c r="I110" s="837"/>
      <c r="J110" s="837"/>
      <c r="K110" s="837"/>
      <c r="L110" s="838"/>
      <c r="M110" s="517" t="s">
        <v>2142</v>
      </c>
      <c r="N110" s="169"/>
      <c r="O110" s="169"/>
      <c r="P110" s="169"/>
      <c r="Q110" s="880">
        <f>地域福祉施設!Q110</f>
        <v>838</v>
      </c>
      <c r="R110" s="880"/>
      <c r="S110" s="9" t="s">
        <v>391</v>
      </c>
      <c r="T110" s="169"/>
      <c r="U110" s="98"/>
      <c r="V110" s="9"/>
      <c r="W110" s="9"/>
      <c r="X110" s="9"/>
      <c r="Y110" s="9"/>
      <c r="Z110" s="9"/>
      <c r="AA110" s="11"/>
      <c r="AB110" s="11"/>
      <c r="AC110" s="11"/>
      <c r="AD110" s="23"/>
      <c r="AE110" s="9"/>
      <c r="AF110" s="19"/>
      <c r="AG110" s="121"/>
      <c r="AH110" s="186"/>
      <c r="AI110" s="186"/>
      <c r="AJ110" s="186"/>
      <c r="AK110" s="186"/>
      <c r="AL110" s="186"/>
      <c r="AM110" s="186"/>
      <c r="AN110" s="111"/>
      <c r="AO110" s="111"/>
      <c r="AP110" s="401">
        <f>ROUND(Q110*$AE$93,0)</f>
        <v>587</v>
      </c>
      <c r="AQ110" s="41"/>
    </row>
    <row r="111" spans="1:43" ht="18" customHeight="1" x14ac:dyDescent="0.15">
      <c r="A111" s="12">
        <v>54</v>
      </c>
      <c r="B111" s="12">
        <v>9545</v>
      </c>
      <c r="C111" s="87" t="s">
        <v>1946</v>
      </c>
      <c r="D111" s="836"/>
      <c r="E111" s="837"/>
      <c r="F111" s="837"/>
      <c r="G111" s="838"/>
      <c r="H111" s="836" t="s">
        <v>2154</v>
      </c>
      <c r="I111" s="837"/>
      <c r="J111" s="837"/>
      <c r="K111" s="837"/>
      <c r="L111" s="838"/>
      <c r="M111" s="517"/>
      <c r="N111" s="169"/>
      <c r="O111" s="169"/>
      <c r="P111" s="169"/>
      <c r="Q111" s="590"/>
      <c r="R111" s="590"/>
      <c r="S111" s="9"/>
      <c r="T111" s="169"/>
      <c r="U111" s="98"/>
      <c r="V111" s="9"/>
      <c r="W111" s="9"/>
      <c r="X111" s="9"/>
      <c r="Y111" s="9"/>
      <c r="Z111" s="9"/>
      <c r="AA111" s="9"/>
      <c r="AB111" s="11"/>
      <c r="AC111" s="11"/>
      <c r="AD111" s="23"/>
      <c r="AE111" s="9"/>
      <c r="AF111" s="19"/>
      <c r="AG111" s="121" t="s">
        <v>425</v>
      </c>
      <c r="AH111" s="186"/>
      <c r="AI111" s="186"/>
      <c r="AJ111" s="186"/>
      <c r="AK111" s="186"/>
      <c r="AL111" s="186"/>
      <c r="AM111" s="186"/>
      <c r="AN111" s="577" t="s">
        <v>706</v>
      </c>
      <c r="AO111" s="111">
        <f>$AO$87</f>
        <v>0.97</v>
      </c>
      <c r="AP111" s="401">
        <f>ROUND(ROUND(Q110*$AE$93,0)*AO111,0)</f>
        <v>569</v>
      </c>
      <c r="AQ111" s="18"/>
    </row>
    <row r="112" spans="1:43" ht="18" customHeight="1" x14ac:dyDescent="0.15">
      <c r="A112" s="12">
        <v>54</v>
      </c>
      <c r="B112" s="12">
        <v>9967</v>
      </c>
      <c r="C112" s="61" t="s">
        <v>1947</v>
      </c>
      <c r="D112" s="836"/>
      <c r="E112" s="837"/>
      <c r="F112" s="837"/>
      <c r="G112" s="838"/>
      <c r="H112" s="920"/>
      <c r="I112" s="844"/>
      <c r="J112" s="844"/>
      <c r="K112" s="844"/>
      <c r="L112" s="845"/>
      <c r="M112" s="517"/>
      <c r="N112" s="169"/>
      <c r="O112" s="169"/>
      <c r="P112" s="169"/>
      <c r="Q112" s="193"/>
      <c r="R112" s="193"/>
      <c r="S112" s="169"/>
      <c r="T112" s="169"/>
      <c r="U112" s="692" t="s">
        <v>723</v>
      </c>
      <c r="V112" s="1"/>
      <c r="W112" s="17"/>
      <c r="X112" s="17"/>
      <c r="Y112" s="17"/>
      <c r="Z112" s="17"/>
      <c r="AA112" s="17"/>
      <c r="AB112" s="62"/>
      <c r="AC112" s="62"/>
      <c r="AD112" s="517"/>
      <c r="AE112" s="169"/>
      <c r="AF112" s="518"/>
      <c r="AG112" s="122"/>
      <c r="AH112" s="186"/>
      <c r="AI112" s="186"/>
      <c r="AJ112" s="186"/>
      <c r="AK112" s="186"/>
      <c r="AL112" s="186"/>
      <c r="AM112" s="186"/>
      <c r="AN112" s="854"/>
      <c r="AO112" s="854"/>
      <c r="AP112" s="401">
        <f>ROUND(ROUND(Q110*AB113,0)*$AE$93,0)</f>
        <v>569</v>
      </c>
      <c r="AQ112" s="41"/>
    </row>
    <row r="113" spans="1:43" ht="18" customHeight="1" x14ac:dyDescent="0.15">
      <c r="A113" s="12">
        <v>54</v>
      </c>
      <c r="B113" s="12">
        <v>9546</v>
      </c>
      <c r="C113" s="87" t="s">
        <v>1948</v>
      </c>
      <c r="D113" s="836"/>
      <c r="E113" s="837"/>
      <c r="F113" s="837"/>
      <c r="G113" s="838"/>
      <c r="H113" s="696"/>
      <c r="I113" s="616"/>
      <c r="J113" s="616"/>
      <c r="K113" s="616"/>
      <c r="L113" s="617"/>
      <c r="M113" s="35"/>
      <c r="N113" s="20"/>
      <c r="O113" s="20"/>
      <c r="P113" s="20"/>
      <c r="Q113" s="194"/>
      <c r="R113" s="194"/>
      <c r="S113" s="20"/>
      <c r="T113" s="20"/>
      <c r="U113" s="97" t="s">
        <v>2147</v>
      </c>
      <c r="V113" s="184"/>
      <c r="W113" s="20"/>
      <c r="X113" s="20"/>
      <c r="Y113" s="20"/>
      <c r="Z113" s="20"/>
      <c r="AA113" s="578" t="s">
        <v>706</v>
      </c>
      <c r="AB113" s="1055">
        <f>$AH$7</f>
        <v>0.97</v>
      </c>
      <c r="AC113" s="1056"/>
      <c r="AD113" s="182"/>
      <c r="AE113" s="24"/>
      <c r="AF113" s="278"/>
      <c r="AG113" s="121" t="s">
        <v>425</v>
      </c>
      <c r="AH113" s="186"/>
      <c r="AI113" s="186"/>
      <c r="AJ113" s="186"/>
      <c r="AK113" s="186"/>
      <c r="AL113" s="186"/>
      <c r="AM113" s="186"/>
      <c r="AN113" s="577" t="s">
        <v>706</v>
      </c>
      <c r="AO113" s="111">
        <f>$AO$87</f>
        <v>0.97</v>
      </c>
      <c r="AP113" s="401">
        <f>ROUND(ROUND(ROUND(Q110*AB113,0)*$AE$93,0)*AO113,0)</f>
        <v>552</v>
      </c>
      <c r="AQ113" s="41"/>
    </row>
    <row r="114" spans="1:43" ht="18" customHeight="1" x14ac:dyDescent="0.15">
      <c r="A114" s="12">
        <v>54</v>
      </c>
      <c r="B114" s="12">
        <v>9975</v>
      </c>
      <c r="C114" s="61" t="s">
        <v>1949</v>
      </c>
      <c r="D114" s="836"/>
      <c r="E114" s="837"/>
      <c r="F114" s="837"/>
      <c r="G114" s="838"/>
      <c r="H114" s="615"/>
      <c r="I114" s="616"/>
      <c r="J114" s="616"/>
      <c r="K114" s="616"/>
      <c r="L114" s="617"/>
      <c r="M114" s="517" t="s">
        <v>2144</v>
      </c>
      <c r="N114" s="169"/>
      <c r="O114" s="169"/>
      <c r="P114" s="169"/>
      <c r="Q114" s="880">
        <f>地域福祉施設!Q114</f>
        <v>913</v>
      </c>
      <c r="R114" s="880"/>
      <c r="S114" s="9" t="s">
        <v>391</v>
      </c>
      <c r="T114" s="169"/>
      <c r="U114" s="98"/>
      <c r="V114" s="9"/>
      <c r="W114" s="9"/>
      <c r="X114" s="9"/>
      <c r="Y114" s="9"/>
      <c r="Z114" s="9"/>
      <c r="AA114" s="11"/>
      <c r="AB114" s="11"/>
      <c r="AC114" s="11"/>
      <c r="AD114" s="23"/>
      <c r="AE114" s="9"/>
      <c r="AF114" s="19"/>
      <c r="AG114" s="121"/>
      <c r="AH114" s="186"/>
      <c r="AI114" s="186"/>
      <c r="AJ114" s="186"/>
      <c r="AK114" s="186"/>
      <c r="AL114" s="186"/>
      <c r="AM114" s="186"/>
      <c r="AN114" s="111"/>
      <c r="AO114" s="111"/>
      <c r="AP114" s="401">
        <f>ROUND(Q114*$AE$93,0)</f>
        <v>639</v>
      </c>
      <c r="AQ114" s="41"/>
    </row>
    <row r="115" spans="1:43" ht="18" customHeight="1" x14ac:dyDescent="0.15">
      <c r="A115" s="12">
        <v>54</v>
      </c>
      <c r="B115" s="12">
        <v>9547</v>
      </c>
      <c r="C115" s="87" t="s">
        <v>1950</v>
      </c>
      <c r="D115" s="836"/>
      <c r="E115" s="837"/>
      <c r="F115" s="837"/>
      <c r="G115" s="838"/>
      <c r="H115" s="182"/>
      <c r="I115" s="223"/>
      <c r="J115" s="223"/>
      <c r="K115" s="223"/>
      <c r="L115" s="224"/>
      <c r="M115" s="517"/>
      <c r="N115" s="169"/>
      <c r="O115" s="169"/>
      <c r="P115" s="169"/>
      <c r="Q115" s="590"/>
      <c r="R115" s="590"/>
      <c r="S115" s="9"/>
      <c r="T115" s="169"/>
      <c r="U115" s="98"/>
      <c r="V115" s="9"/>
      <c r="W115" s="9"/>
      <c r="X115" s="9"/>
      <c r="Y115" s="9"/>
      <c r="Z115" s="9"/>
      <c r="AA115" s="9"/>
      <c r="AB115" s="11"/>
      <c r="AC115" s="11"/>
      <c r="AD115" s="23"/>
      <c r="AE115" s="9"/>
      <c r="AF115" s="19"/>
      <c r="AG115" s="121" t="s">
        <v>425</v>
      </c>
      <c r="AH115" s="186"/>
      <c r="AI115" s="186"/>
      <c r="AJ115" s="186"/>
      <c r="AK115" s="186"/>
      <c r="AL115" s="186"/>
      <c r="AM115" s="186"/>
      <c r="AN115" s="577" t="s">
        <v>706</v>
      </c>
      <c r="AO115" s="111">
        <f>$AO$87</f>
        <v>0.97</v>
      </c>
      <c r="AP115" s="401">
        <f>ROUND(ROUND(Q114*$AE$93,0)*AO115,0)</f>
        <v>620</v>
      </c>
      <c r="AQ115" s="18"/>
    </row>
    <row r="116" spans="1:43" ht="18" customHeight="1" x14ac:dyDescent="0.15">
      <c r="A116" s="12">
        <v>54</v>
      </c>
      <c r="B116" s="12">
        <v>9977</v>
      </c>
      <c r="C116" s="61" t="s">
        <v>1951</v>
      </c>
      <c r="D116" s="836"/>
      <c r="E116" s="837"/>
      <c r="F116" s="837"/>
      <c r="G116" s="838"/>
      <c r="H116" s="517"/>
      <c r="I116" s="169"/>
      <c r="J116" s="169"/>
      <c r="K116" s="169"/>
      <c r="L116" s="518"/>
      <c r="M116" s="517"/>
      <c r="N116" s="169"/>
      <c r="O116" s="169"/>
      <c r="P116" s="169"/>
      <c r="Q116" s="193"/>
      <c r="R116" s="193"/>
      <c r="S116" s="169"/>
      <c r="T116" s="169"/>
      <c r="U116" s="692" t="s">
        <v>723</v>
      </c>
      <c r="V116" s="1"/>
      <c r="W116" s="17"/>
      <c r="X116" s="17"/>
      <c r="Y116" s="17"/>
      <c r="Z116" s="17"/>
      <c r="AA116" s="17"/>
      <c r="AB116" s="62"/>
      <c r="AC116" s="62"/>
      <c r="AD116" s="517"/>
      <c r="AE116" s="169"/>
      <c r="AF116" s="518"/>
      <c r="AG116" s="122"/>
      <c r="AH116" s="186"/>
      <c r="AI116" s="186"/>
      <c r="AJ116" s="186"/>
      <c r="AK116" s="186"/>
      <c r="AL116" s="186"/>
      <c r="AM116" s="186"/>
      <c r="AN116" s="854"/>
      <c r="AO116" s="854"/>
      <c r="AP116" s="401">
        <f>ROUND(ROUND(Q114*AB117,0)*$AE$93,0)</f>
        <v>620</v>
      </c>
      <c r="AQ116" s="41"/>
    </row>
    <row r="117" spans="1:43" ht="18" customHeight="1" x14ac:dyDescent="0.15">
      <c r="A117" s="12">
        <v>54</v>
      </c>
      <c r="B117" s="12">
        <v>9548</v>
      </c>
      <c r="C117" s="87" t="s">
        <v>1952</v>
      </c>
      <c r="D117" s="836"/>
      <c r="E117" s="837"/>
      <c r="F117" s="837"/>
      <c r="G117" s="838"/>
      <c r="H117" s="582"/>
      <c r="I117" s="583"/>
      <c r="J117" s="583"/>
      <c r="K117" s="583"/>
      <c r="L117" s="584"/>
      <c r="M117" s="35"/>
      <c r="N117" s="20"/>
      <c r="O117" s="20"/>
      <c r="P117" s="20"/>
      <c r="Q117" s="194"/>
      <c r="R117" s="194"/>
      <c r="S117" s="20"/>
      <c r="T117" s="20"/>
      <c r="U117" s="97" t="s">
        <v>2147</v>
      </c>
      <c r="V117" s="184"/>
      <c r="W117" s="20"/>
      <c r="X117" s="20"/>
      <c r="Y117" s="20"/>
      <c r="Z117" s="20"/>
      <c r="AA117" s="578" t="s">
        <v>706</v>
      </c>
      <c r="AB117" s="1055">
        <f>$AH$7</f>
        <v>0.97</v>
      </c>
      <c r="AC117" s="1056"/>
      <c r="AD117" s="182"/>
      <c r="AE117" s="24"/>
      <c r="AF117" s="278"/>
      <c r="AG117" s="121" t="s">
        <v>425</v>
      </c>
      <c r="AH117" s="186"/>
      <c r="AI117" s="186"/>
      <c r="AJ117" s="186"/>
      <c r="AK117" s="186"/>
      <c r="AL117" s="186"/>
      <c r="AM117" s="186"/>
      <c r="AN117" s="577" t="s">
        <v>706</v>
      </c>
      <c r="AO117" s="111">
        <f>$AO$87</f>
        <v>0.97</v>
      </c>
      <c r="AP117" s="401">
        <f>ROUND(ROUND(ROUND(Q114*AB117,0)*$AE$93,0)*AO117,0)</f>
        <v>601</v>
      </c>
      <c r="AQ117" s="41"/>
    </row>
    <row r="118" spans="1:43" ht="18" customHeight="1" x14ac:dyDescent="0.15">
      <c r="A118" s="12">
        <v>54</v>
      </c>
      <c r="B118" s="12">
        <v>9985</v>
      </c>
      <c r="C118" s="61" t="s">
        <v>1953</v>
      </c>
      <c r="D118" s="836"/>
      <c r="E118" s="837"/>
      <c r="F118" s="837"/>
      <c r="G118" s="838"/>
      <c r="H118" s="517"/>
      <c r="I118" s="169"/>
      <c r="J118" s="169"/>
      <c r="K118" s="169"/>
      <c r="L118" s="518"/>
      <c r="M118" s="517" t="s">
        <v>2138</v>
      </c>
      <c r="N118" s="169"/>
      <c r="O118" s="169"/>
      <c r="P118" s="169"/>
      <c r="Q118" s="880">
        <f>地域福祉施設!Q118</f>
        <v>982</v>
      </c>
      <c r="R118" s="880"/>
      <c r="S118" s="9" t="s">
        <v>391</v>
      </c>
      <c r="T118" s="169"/>
      <c r="U118" s="98"/>
      <c r="V118" s="9"/>
      <c r="W118" s="9"/>
      <c r="X118" s="9"/>
      <c r="Y118" s="9"/>
      <c r="Z118" s="9"/>
      <c r="AA118" s="11"/>
      <c r="AB118" s="11"/>
      <c r="AC118" s="11"/>
      <c r="AD118" s="23"/>
      <c r="AE118" s="9"/>
      <c r="AF118" s="19"/>
      <c r="AG118" s="121"/>
      <c r="AH118" s="186"/>
      <c r="AI118" s="186"/>
      <c r="AJ118" s="186"/>
      <c r="AK118" s="186"/>
      <c r="AL118" s="186"/>
      <c r="AM118" s="186"/>
      <c r="AN118" s="111"/>
      <c r="AO118" s="111"/>
      <c r="AP118" s="401">
        <f>ROUND(Q118*$AE$93,0)</f>
        <v>687</v>
      </c>
      <c r="AQ118" s="41"/>
    </row>
    <row r="119" spans="1:43" ht="18" customHeight="1" x14ac:dyDescent="0.15">
      <c r="A119" s="12">
        <v>54</v>
      </c>
      <c r="B119" s="12">
        <v>9549</v>
      </c>
      <c r="C119" s="87" t="s">
        <v>1954</v>
      </c>
      <c r="D119" s="836"/>
      <c r="E119" s="837"/>
      <c r="F119" s="837"/>
      <c r="G119" s="838"/>
      <c r="H119" s="182"/>
      <c r="I119" s="223"/>
      <c r="J119" s="223"/>
      <c r="K119" s="223"/>
      <c r="L119" s="224"/>
      <c r="M119" s="517"/>
      <c r="N119" s="169"/>
      <c r="O119" s="169"/>
      <c r="P119" s="169"/>
      <c r="Q119" s="590"/>
      <c r="R119" s="590"/>
      <c r="S119" s="9"/>
      <c r="T119" s="169"/>
      <c r="U119" s="98"/>
      <c r="V119" s="9"/>
      <c r="W119" s="9"/>
      <c r="X119" s="9"/>
      <c r="Y119" s="9"/>
      <c r="Z119" s="9"/>
      <c r="AA119" s="9"/>
      <c r="AB119" s="11"/>
      <c r="AC119" s="11"/>
      <c r="AD119" s="23"/>
      <c r="AE119" s="9"/>
      <c r="AF119" s="19"/>
      <c r="AG119" s="121" t="s">
        <v>425</v>
      </c>
      <c r="AH119" s="186"/>
      <c r="AI119" s="186"/>
      <c r="AJ119" s="186"/>
      <c r="AK119" s="186"/>
      <c r="AL119" s="186"/>
      <c r="AM119" s="186"/>
      <c r="AN119" s="577" t="s">
        <v>706</v>
      </c>
      <c r="AO119" s="111">
        <f>$AO$87</f>
        <v>0.97</v>
      </c>
      <c r="AP119" s="401">
        <f>ROUND(ROUND(Q118*$AE$93,0)*AO119,0)</f>
        <v>666</v>
      </c>
      <c r="AQ119" s="18"/>
    </row>
    <row r="120" spans="1:43" ht="18" customHeight="1" x14ac:dyDescent="0.15">
      <c r="A120" s="12">
        <v>54</v>
      </c>
      <c r="B120" s="12">
        <v>9987</v>
      </c>
      <c r="C120" s="61" t="s">
        <v>1955</v>
      </c>
      <c r="D120" s="836"/>
      <c r="E120" s="837"/>
      <c r="F120" s="837"/>
      <c r="G120" s="838"/>
      <c r="H120" s="517"/>
      <c r="I120" s="169"/>
      <c r="J120" s="169"/>
      <c r="K120" s="169"/>
      <c r="L120" s="518"/>
      <c r="M120" s="517"/>
      <c r="N120" s="169"/>
      <c r="O120" s="169"/>
      <c r="P120" s="169"/>
      <c r="Q120" s="193"/>
      <c r="R120" s="193"/>
      <c r="S120" s="169"/>
      <c r="T120" s="169"/>
      <c r="U120" s="692" t="s">
        <v>723</v>
      </c>
      <c r="V120" s="1"/>
      <c r="W120" s="17"/>
      <c r="X120" s="17"/>
      <c r="Y120" s="17"/>
      <c r="Z120" s="17"/>
      <c r="AA120" s="17"/>
      <c r="AB120" s="62"/>
      <c r="AC120" s="62"/>
      <c r="AD120" s="517"/>
      <c r="AE120" s="169"/>
      <c r="AF120" s="518"/>
      <c r="AG120" s="122"/>
      <c r="AH120" s="186"/>
      <c r="AI120" s="186"/>
      <c r="AJ120" s="186"/>
      <c r="AK120" s="186"/>
      <c r="AL120" s="186"/>
      <c r="AM120" s="186"/>
      <c r="AN120" s="854"/>
      <c r="AO120" s="854"/>
      <c r="AP120" s="401">
        <f>ROUND(ROUND(Q118*AB121,0)*$AE$93,0)</f>
        <v>667</v>
      </c>
      <c r="AQ120" s="41"/>
    </row>
    <row r="121" spans="1:43" ht="18" customHeight="1" x14ac:dyDescent="0.15">
      <c r="A121" s="12">
        <v>54</v>
      </c>
      <c r="B121" s="12">
        <v>9550</v>
      </c>
      <c r="C121" s="87" t="s">
        <v>1956</v>
      </c>
      <c r="D121" s="836"/>
      <c r="E121" s="837"/>
      <c r="F121" s="837"/>
      <c r="G121" s="838"/>
      <c r="H121" s="582"/>
      <c r="I121" s="583"/>
      <c r="J121" s="583"/>
      <c r="K121" s="583"/>
      <c r="L121" s="584"/>
      <c r="M121" s="35"/>
      <c r="N121" s="20"/>
      <c r="O121" s="20"/>
      <c r="P121" s="20"/>
      <c r="Q121" s="194"/>
      <c r="R121" s="194"/>
      <c r="S121" s="20"/>
      <c r="T121" s="20"/>
      <c r="U121" s="97" t="s">
        <v>2147</v>
      </c>
      <c r="V121" s="184"/>
      <c r="W121" s="20"/>
      <c r="X121" s="20"/>
      <c r="Y121" s="20"/>
      <c r="Z121" s="20"/>
      <c r="AA121" s="578" t="s">
        <v>706</v>
      </c>
      <c r="AB121" s="1055">
        <f>$AH$7</f>
        <v>0.97</v>
      </c>
      <c r="AC121" s="1056"/>
      <c r="AD121" s="182"/>
      <c r="AE121" s="24"/>
      <c r="AF121" s="278"/>
      <c r="AG121" s="121" t="s">
        <v>425</v>
      </c>
      <c r="AH121" s="186"/>
      <c r="AI121" s="186"/>
      <c r="AJ121" s="186"/>
      <c r="AK121" s="186"/>
      <c r="AL121" s="186"/>
      <c r="AM121" s="186"/>
      <c r="AN121" s="577" t="s">
        <v>706</v>
      </c>
      <c r="AO121" s="111">
        <f>$AO$87</f>
        <v>0.97</v>
      </c>
      <c r="AP121" s="401">
        <f>ROUND(ROUND(ROUND(Q118*AB121,0)*$AE$93,0)*AO121,0)</f>
        <v>647</v>
      </c>
      <c r="AQ121" s="41"/>
    </row>
    <row r="122" spans="1:43" ht="18" customHeight="1" x14ac:dyDescent="0.15">
      <c r="A122" s="12">
        <v>54</v>
      </c>
      <c r="B122" s="12">
        <v>9995</v>
      </c>
      <c r="C122" s="61" t="s">
        <v>1957</v>
      </c>
      <c r="D122" s="836"/>
      <c r="E122" s="837"/>
      <c r="F122" s="837"/>
      <c r="G122" s="838"/>
      <c r="H122" s="517"/>
      <c r="I122" s="169"/>
      <c r="J122" s="169"/>
      <c r="K122" s="169"/>
      <c r="L122" s="518"/>
      <c r="M122" s="517" t="s">
        <v>2139</v>
      </c>
      <c r="N122" s="169"/>
      <c r="O122" s="169"/>
      <c r="P122" s="169"/>
      <c r="Q122" s="880">
        <f>地域福祉施設!Q122</f>
        <v>1048</v>
      </c>
      <c r="R122" s="880"/>
      <c r="S122" s="9" t="s">
        <v>391</v>
      </c>
      <c r="T122" s="169"/>
      <c r="U122" s="98"/>
      <c r="V122" s="9"/>
      <c r="W122" s="9"/>
      <c r="X122" s="9"/>
      <c r="Y122" s="9"/>
      <c r="Z122" s="9"/>
      <c r="AA122" s="11"/>
      <c r="AB122" s="11"/>
      <c r="AC122" s="11"/>
      <c r="AD122" s="23"/>
      <c r="AE122" s="9"/>
      <c r="AF122" s="19"/>
      <c r="AG122" s="121"/>
      <c r="AH122" s="186"/>
      <c r="AI122" s="186"/>
      <c r="AJ122" s="186"/>
      <c r="AK122" s="186"/>
      <c r="AL122" s="186"/>
      <c r="AM122" s="186"/>
      <c r="AN122" s="111"/>
      <c r="AO122" s="111"/>
      <c r="AP122" s="401">
        <f>ROUND(Q122*$AE$93,0)</f>
        <v>734</v>
      </c>
      <c r="AQ122" s="41"/>
    </row>
    <row r="123" spans="1:43" ht="18" customHeight="1" x14ac:dyDescent="0.15">
      <c r="A123" s="12">
        <v>54</v>
      </c>
      <c r="B123" s="12">
        <v>9551</v>
      </c>
      <c r="C123" s="87" t="s">
        <v>1958</v>
      </c>
      <c r="D123" s="836"/>
      <c r="E123" s="837"/>
      <c r="F123" s="837"/>
      <c r="G123" s="838"/>
      <c r="H123" s="182"/>
      <c r="I123" s="223"/>
      <c r="J123" s="223"/>
      <c r="K123" s="223"/>
      <c r="L123" s="224"/>
      <c r="M123" s="517"/>
      <c r="N123" s="169"/>
      <c r="O123" s="169"/>
      <c r="P123" s="169"/>
      <c r="Q123" s="590"/>
      <c r="R123" s="590"/>
      <c r="S123" s="9"/>
      <c r="T123" s="169"/>
      <c r="U123" s="98"/>
      <c r="V123" s="9"/>
      <c r="W123" s="9"/>
      <c r="X123" s="9"/>
      <c r="Y123" s="9"/>
      <c r="Z123" s="9"/>
      <c r="AA123" s="9"/>
      <c r="AB123" s="11"/>
      <c r="AC123" s="11"/>
      <c r="AD123" s="23"/>
      <c r="AE123" s="9"/>
      <c r="AF123" s="19"/>
      <c r="AG123" s="121" t="s">
        <v>425</v>
      </c>
      <c r="AH123" s="186"/>
      <c r="AI123" s="186"/>
      <c r="AJ123" s="186"/>
      <c r="AK123" s="186"/>
      <c r="AL123" s="186"/>
      <c r="AM123" s="186"/>
      <c r="AN123" s="577" t="s">
        <v>706</v>
      </c>
      <c r="AO123" s="111">
        <f>$AO$87</f>
        <v>0.97</v>
      </c>
      <c r="AP123" s="401">
        <f>ROUND(ROUND(Q122*$AE$93,0)*AO123,0)</f>
        <v>712</v>
      </c>
      <c r="AQ123" s="18"/>
    </row>
    <row r="124" spans="1:43" ht="18" customHeight="1" x14ac:dyDescent="0.15">
      <c r="A124" s="12">
        <v>54</v>
      </c>
      <c r="B124" s="12">
        <v>9997</v>
      </c>
      <c r="C124" s="61" t="s">
        <v>1959</v>
      </c>
      <c r="D124" s="836"/>
      <c r="E124" s="837"/>
      <c r="F124" s="837"/>
      <c r="G124" s="838"/>
      <c r="H124" s="517"/>
      <c r="I124" s="169"/>
      <c r="J124" s="169"/>
      <c r="K124" s="169"/>
      <c r="L124" s="518"/>
      <c r="M124" s="517"/>
      <c r="N124" s="169"/>
      <c r="O124" s="169"/>
      <c r="P124" s="169"/>
      <c r="Q124" s="193"/>
      <c r="R124" s="193"/>
      <c r="S124" s="169"/>
      <c r="T124" s="169"/>
      <c r="U124" s="692" t="s">
        <v>723</v>
      </c>
      <c r="V124" s="1"/>
      <c r="W124" s="17"/>
      <c r="X124" s="17"/>
      <c r="Y124" s="17"/>
      <c r="Z124" s="17"/>
      <c r="AA124" s="17"/>
      <c r="AB124" s="62"/>
      <c r="AC124" s="62"/>
      <c r="AD124" s="517"/>
      <c r="AE124" s="169"/>
      <c r="AF124" s="518"/>
      <c r="AG124" s="122"/>
      <c r="AH124" s="186"/>
      <c r="AI124" s="186"/>
      <c r="AJ124" s="186"/>
      <c r="AK124" s="186"/>
      <c r="AL124" s="186"/>
      <c r="AM124" s="186"/>
      <c r="AN124" s="854"/>
      <c r="AO124" s="854"/>
      <c r="AP124" s="401">
        <f>ROUND(ROUND(Q122*AB125,0)*$AE$93,0)</f>
        <v>712</v>
      </c>
      <c r="AQ124" s="41"/>
    </row>
    <row r="125" spans="1:43" ht="18" customHeight="1" x14ac:dyDescent="0.15">
      <c r="A125" s="12">
        <v>54</v>
      </c>
      <c r="B125" s="12">
        <v>9552</v>
      </c>
      <c r="C125" s="87" t="s">
        <v>1960</v>
      </c>
      <c r="D125" s="849"/>
      <c r="E125" s="839"/>
      <c r="F125" s="839"/>
      <c r="G125" s="840"/>
      <c r="H125" s="585"/>
      <c r="I125" s="586"/>
      <c r="J125" s="586"/>
      <c r="K125" s="586"/>
      <c r="L125" s="587"/>
      <c r="M125" s="35"/>
      <c r="N125" s="20"/>
      <c r="O125" s="20"/>
      <c r="P125" s="20"/>
      <c r="Q125" s="194"/>
      <c r="R125" s="194"/>
      <c r="S125" s="20"/>
      <c r="T125" s="20"/>
      <c r="U125" s="97" t="s">
        <v>2147</v>
      </c>
      <c r="V125" s="184"/>
      <c r="W125" s="20"/>
      <c r="X125" s="20"/>
      <c r="Y125" s="20"/>
      <c r="Z125" s="20"/>
      <c r="AA125" s="578" t="s">
        <v>706</v>
      </c>
      <c r="AB125" s="1055">
        <f>$AH$7</f>
        <v>0.97</v>
      </c>
      <c r="AC125" s="1056"/>
      <c r="AD125" s="25"/>
      <c r="AE125" s="26"/>
      <c r="AF125" s="28"/>
      <c r="AG125" s="121" t="s">
        <v>425</v>
      </c>
      <c r="AH125" s="186"/>
      <c r="AI125" s="186"/>
      <c r="AJ125" s="186"/>
      <c r="AK125" s="186"/>
      <c r="AL125" s="186"/>
      <c r="AM125" s="186"/>
      <c r="AN125" s="577" t="s">
        <v>706</v>
      </c>
      <c r="AO125" s="111">
        <f>$AO$87</f>
        <v>0.97</v>
      </c>
      <c r="AP125" s="401">
        <f>ROUND(ROUND(ROUND(Q122*AB125,0)*$AE$93,0)*AO125,0)</f>
        <v>691</v>
      </c>
      <c r="AQ125" s="47"/>
    </row>
  </sheetData>
  <mergeCells count="128">
    <mergeCell ref="AB121:AC121"/>
    <mergeCell ref="Q122:R122"/>
    <mergeCell ref="AN124:AO124"/>
    <mergeCell ref="AB125:AC125"/>
    <mergeCell ref="AB113:AC113"/>
    <mergeCell ref="Q114:R114"/>
    <mergeCell ref="AN116:AO116"/>
    <mergeCell ref="AB117:AC117"/>
    <mergeCell ref="Q118:R118"/>
    <mergeCell ref="AN120:AO120"/>
    <mergeCell ref="H107:L110"/>
    <mergeCell ref="AN108:AO108"/>
    <mergeCell ref="AB109:AC109"/>
    <mergeCell ref="Q110:R110"/>
    <mergeCell ref="H111:L112"/>
    <mergeCell ref="AN112:AO112"/>
    <mergeCell ref="AN100:AO100"/>
    <mergeCell ref="AB101:AC101"/>
    <mergeCell ref="Q102:R102"/>
    <mergeCell ref="AN104:AO104"/>
    <mergeCell ref="AB105:AC105"/>
    <mergeCell ref="Q106:R106"/>
    <mergeCell ref="AB93:AC93"/>
    <mergeCell ref="AE93:AF93"/>
    <mergeCell ref="Q94:R94"/>
    <mergeCell ref="AN96:AO96"/>
    <mergeCell ref="AB97:AC97"/>
    <mergeCell ref="Q98:R98"/>
    <mergeCell ref="AH85:AI85"/>
    <mergeCell ref="D86:G125"/>
    <mergeCell ref="Q86:R86"/>
    <mergeCell ref="AD86:AF92"/>
    <mergeCell ref="H87:L90"/>
    <mergeCell ref="AN88:AO88"/>
    <mergeCell ref="AB89:AC89"/>
    <mergeCell ref="Q90:R90"/>
    <mergeCell ref="H91:L91"/>
    <mergeCell ref="AN92:AO92"/>
    <mergeCell ref="D66:G85"/>
    <mergeCell ref="Q66:R66"/>
    <mergeCell ref="AK66:AO72"/>
    <mergeCell ref="H67:L69"/>
    <mergeCell ref="AH67:AI67"/>
    <mergeCell ref="Q68:R68"/>
    <mergeCell ref="AH69:AI69"/>
    <mergeCell ref="Q70:R70"/>
    <mergeCell ref="H80:L82"/>
    <mergeCell ref="Q80:R80"/>
    <mergeCell ref="AH81:AI81"/>
    <mergeCell ref="Q82:R82"/>
    <mergeCell ref="AH83:AI83"/>
    <mergeCell ref="Q84:R84"/>
    <mergeCell ref="AH73:AI73"/>
    <mergeCell ref="Q74:R74"/>
    <mergeCell ref="AM74:AN74"/>
    <mergeCell ref="AH75:AI75"/>
    <mergeCell ref="Q76:R76"/>
    <mergeCell ref="H77:L79"/>
    <mergeCell ref="AH77:AI77"/>
    <mergeCell ref="Q78:R78"/>
    <mergeCell ref="AH79:AI79"/>
    <mergeCell ref="AH71:AI71"/>
    <mergeCell ref="Q72:R72"/>
    <mergeCell ref="Q58:R58"/>
    <mergeCell ref="AN60:AO60"/>
    <mergeCell ref="AB61:AC61"/>
    <mergeCell ref="Q62:R62"/>
    <mergeCell ref="AN64:AO64"/>
    <mergeCell ref="AB65:AC65"/>
    <mergeCell ref="Q50:R50"/>
    <mergeCell ref="AN52:AO52"/>
    <mergeCell ref="AB53:AC53"/>
    <mergeCell ref="Q54:R54"/>
    <mergeCell ref="AN56:AO56"/>
    <mergeCell ref="AB57:AC57"/>
    <mergeCell ref="AN44:AO44"/>
    <mergeCell ref="AB45:AC45"/>
    <mergeCell ref="E46:F46"/>
    <mergeCell ref="Q46:R46"/>
    <mergeCell ref="E47:L49"/>
    <mergeCell ref="AN48:AO48"/>
    <mergeCell ref="AB49:AC49"/>
    <mergeCell ref="AN36:AO36"/>
    <mergeCell ref="AB37:AC37"/>
    <mergeCell ref="Q38:R38"/>
    <mergeCell ref="AN40:AO40"/>
    <mergeCell ref="AB41:AC41"/>
    <mergeCell ref="Q42:R42"/>
    <mergeCell ref="AN28:AO28"/>
    <mergeCell ref="AB29:AC29"/>
    <mergeCell ref="Q30:R30"/>
    <mergeCell ref="AN32:AO32"/>
    <mergeCell ref="AB33:AC33"/>
    <mergeCell ref="Q34:R34"/>
    <mergeCell ref="AE34:AF34"/>
    <mergeCell ref="AH21:AI21"/>
    <mergeCell ref="Q22:R22"/>
    <mergeCell ref="AH23:AI23"/>
    <mergeCell ref="Q24:R24"/>
    <mergeCell ref="AH25:AI25"/>
    <mergeCell ref="D26:D48"/>
    <mergeCell ref="E26:F26"/>
    <mergeCell ref="Q26:R26"/>
    <mergeCell ref="AD26:AF32"/>
    <mergeCell ref="E27:L29"/>
    <mergeCell ref="E17:L18"/>
    <mergeCell ref="AH17:AI17"/>
    <mergeCell ref="Q18:R18"/>
    <mergeCell ref="E19:L20"/>
    <mergeCell ref="AH19:AI19"/>
    <mergeCell ref="Q20:R20"/>
    <mergeCell ref="Q12:R12"/>
    <mergeCell ref="AH13:AI13"/>
    <mergeCell ref="Q14:R14"/>
    <mergeCell ref="AM14:AN14"/>
    <mergeCell ref="AH15:AI15"/>
    <mergeCell ref="E16:F16"/>
    <mergeCell ref="Q16:R16"/>
    <mergeCell ref="D6:D25"/>
    <mergeCell ref="E6:F6"/>
    <mergeCell ref="Q6:R6"/>
    <mergeCell ref="AK6:AO12"/>
    <mergeCell ref="E7:L8"/>
    <mergeCell ref="AH7:AI7"/>
    <mergeCell ref="Q8:R8"/>
    <mergeCell ref="AH9:AI9"/>
    <mergeCell ref="Q10:R10"/>
    <mergeCell ref="AH11:AI11"/>
  </mergeCells>
  <phoneticPr fontId="8"/>
  <printOptions horizontalCentered="1"/>
  <pageMargins left="0.39370078740157483" right="0.39370078740157483" top="0.78740157480314965" bottom="0.59055118110236227" header="0.51181102362204722" footer="0.31496062992125984"/>
  <pageSetup paperSize="9" scale="61" firstPageNumber="54" orientation="portrait" useFirstPageNumber="1" r:id="rId1"/>
  <headerFooter alignWithMargins="0">
    <oddHeader>&amp;R&amp;9地域密着型介護老人福祉施設入所者生活介護</oddHeader>
    <oddFooter>&amp;C&amp;14&amp;P</oddFooter>
  </headerFooter>
  <rowBreaks count="1" manualBreakCount="1">
    <brk id="6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sheetPr>
  <dimension ref="A1:AT267"/>
  <sheetViews>
    <sheetView tabSelected="1" view="pageBreakPreview" zoomScaleNormal="90"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5" style="58" customWidth="1"/>
    <col min="17" max="17" width="2.125" style="58" customWidth="1"/>
    <col min="18" max="18" width="2" style="58" customWidth="1"/>
    <col min="19" max="19" width="2.5" style="58" customWidth="1"/>
    <col min="20" max="20" width="2.875" style="58" customWidth="1"/>
    <col min="21" max="21" width="3.5" style="58" customWidth="1"/>
    <col min="22" max="34" width="2.5" style="58" customWidth="1"/>
    <col min="35" max="35" width="3.875" style="58" customWidth="1"/>
    <col min="36" max="40" width="2.5" style="58" customWidth="1"/>
    <col min="41" max="41" width="2.125" style="58" customWidth="1"/>
    <col min="42" max="43" width="8.5" style="434" customWidth="1"/>
    <col min="44" max="44" width="8.875" style="434" customWidth="1"/>
    <col min="45" max="45" width="2.875" style="434" customWidth="1"/>
    <col min="46" max="16384" width="9" style="434"/>
  </cols>
  <sheetData>
    <row r="1" spans="1:44" ht="17.25" customHeight="1" x14ac:dyDescent="0.2">
      <c r="B1" s="57" t="s">
        <v>1452</v>
      </c>
    </row>
    <row r="2" spans="1:44" ht="12.75" customHeight="1" x14ac:dyDescent="0.15"/>
    <row r="3" spans="1:44" ht="18" customHeight="1" x14ac:dyDescent="0.2">
      <c r="B3" s="57" t="s">
        <v>1163</v>
      </c>
    </row>
    <row r="4" spans="1:44" ht="12.75" customHeight="1" x14ac:dyDescent="0.15"/>
    <row r="5" spans="1:44" ht="17.25" customHeight="1" x14ac:dyDescent="0.15">
      <c r="A5" s="2" t="s">
        <v>202</v>
      </c>
      <c r="B5" s="201"/>
      <c r="C5" s="82" t="s">
        <v>203</v>
      </c>
      <c r="D5" s="83"/>
      <c r="E5" s="1"/>
      <c r="F5" s="1"/>
      <c r="G5" s="1"/>
      <c r="H5" s="1"/>
      <c r="I5" s="1"/>
      <c r="J5" s="1"/>
      <c r="K5" s="1"/>
      <c r="L5" s="1"/>
      <c r="M5" s="1"/>
      <c r="N5" s="1"/>
      <c r="O5" s="1"/>
      <c r="P5" s="4"/>
      <c r="Q5" s="1"/>
      <c r="R5" s="1"/>
      <c r="S5" s="1"/>
      <c r="T5" s="4" t="s">
        <v>204</v>
      </c>
      <c r="U5" s="17"/>
      <c r="V5" s="17"/>
      <c r="W5" s="17"/>
      <c r="X5" s="17"/>
      <c r="Y5" s="17"/>
      <c r="Z5" s="17"/>
      <c r="AA5" s="17"/>
      <c r="AB5" s="17"/>
      <c r="AC5" s="17"/>
      <c r="AD5" s="17"/>
      <c r="AE5" s="17"/>
      <c r="AF5" s="17"/>
      <c r="AG5" s="17"/>
      <c r="AH5" s="17"/>
      <c r="AI5" s="17"/>
      <c r="AJ5" s="17"/>
      <c r="AK5" s="17"/>
      <c r="AL5" s="17"/>
      <c r="AM5" s="17"/>
      <c r="AN5" s="17"/>
      <c r="AO5" s="15"/>
      <c r="AP5" s="59" t="s">
        <v>251</v>
      </c>
      <c r="AQ5" s="305" t="s">
        <v>1733</v>
      </c>
      <c r="AR5" s="59" t="s">
        <v>252</v>
      </c>
    </row>
    <row r="6" spans="1:44" ht="17.25" customHeight="1" x14ac:dyDescent="0.15">
      <c r="A6" s="5" t="s">
        <v>205</v>
      </c>
      <c r="B6" s="82" t="s">
        <v>206</v>
      </c>
      <c r="C6" s="610"/>
      <c r="D6" s="661"/>
      <c r="E6" s="9"/>
      <c r="F6" s="9"/>
      <c r="G6" s="9"/>
      <c r="H6" s="9"/>
      <c r="I6" s="9"/>
      <c r="J6" s="9"/>
      <c r="K6" s="9"/>
      <c r="L6" s="9"/>
      <c r="M6" s="9"/>
      <c r="N6" s="9"/>
      <c r="O6" s="9"/>
      <c r="P6" s="9"/>
      <c r="Q6" s="9"/>
      <c r="R6" s="9"/>
      <c r="S6" s="9"/>
      <c r="T6" s="169"/>
      <c r="U6" s="169"/>
      <c r="V6" s="169"/>
      <c r="W6" s="169"/>
      <c r="X6" s="169"/>
      <c r="Y6" s="169"/>
      <c r="Z6" s="169"/>
      <c r="AA6" s="169"/>
      <c r="AB6" s="169"/>
      <c r="AC6" s="169"/>
      <c r="AD6" s="169"/>
      <c r="AE6" s="169"/>
      <c r="AF6" s="169"/>
      <c r="AG6" s="169"/>
      <c r="AH6" s="169"/>
      <c r="AI6" s="169"/>
      <c r="AJ6" s="169"/>
      <c r="AK6" s="169"/>
      <c r="AL6" s="169"/>
      <c r="AM6" s="169"/>
      <c r="AN6" s="169"/>
      <c r="AO6" s="19"/>
      <c r="AP6" s="373" t="s">
        <v>390</v>
      </c>
      <c r="AQ6" s="374" t="s">
        <v>390</v>
      </c>
      <c r="AR6" s="373" t="s">
        <v>391</v>
      </c>
    </row>
    <row r="7" spans="1:44" ht="16.5" customHeight="1" x14ac:dyDescent="0.15">
      <c r="A7" s="12">
        <v>77</v>
      </c>
      <c r="B7" s="13">
        <v>1111</v>
      </c>
      <c r="C7" s="261" t="s">
        <v>967</v>
      </c>
      <c r="D7" s="833" t="s">
        <v>1113</v>
      </c>
      <c r="E7" s="834"/>
      <c r="F7" s="834"/>
      <c r="G7" s="835"/>
      <c r="H7" s="833" t="s">
        <v>1161</v>
      </c>
      <c r="I7" s="834"/>
      <c r="J7" s="834"/>
      <c r="K7" s="835"/>
      <c r="L7" s="604" t="s">
        <v>459</v>
      </c>
      <c r="M7" s="186"/>
      <c r="N7" s="186"/>
      <c r="O7" s="186"/>
      <c r="P7" s="841">
        <v>12447</v>
      </c>
      <c r="Q7" s="841"/>
      <c r="R7" s="841"/>
      <c r="S7" s="186" t="s">
        <v>391</v>
      </c>
      <c r="T7" s="605"/>
      <c r="U7" s="605"/>
      <c r="V7" s="605"/>
      <c r="W7" s="605"/>
      <c r="X7" s="605"/>
      <c r="Y7" s="605"/>
      <c r="Z7" s="186"/>
      <c r="AA7" s="605"/>
      <c r="AB7" s="605"/>
      <c r="AC7" s="605"/>
      <c r="AD7" s="605"/>
      <c r="AE7" s="605"/>
      <c r="AF7" s="605"/>
      <c r="AG7" s="605"/>
      <c r="AH7" s="599"/>
      <c r="AI7" s="186"/>
      <c r="AJ7" s="605"/>
      <c r="AK7" s="605"/>
      <c r="AL7" s="605"/>
      <c r="AM7" s="170"/>
      <c r="AN7" s="63"/>
      <c r="AO7" s="22"/>
      <c r="AP7" s="401">
        <f t="shared" ref="AP7:AP16" si="0">P7</f>
        <v>12447</v>
      </c>
      <c r="AQ7" s="401"/>
      <c r="AR7" s="400" t="s">
        <v>743</v>
      </c>
    </row>
    <row r="8" spans="1:44" ht="17.25" customHeight="1" x14ac:dyDescent="0.15">
      <c r="A8" s="12">
        <v>77</v>
      </c>
      <c r="B8" s="13">
        <v>1121</v>
      </c>
      <c r="C8" s="261" t="s">
        <v>968</v>
      </c>
      <c r="D8" s="836"/>
      <c r="E8" s="837"/>
      <c r="F8" s="837"/>
      <c r="G8" s="838"/>
      <c r="H8" s="836"/>
      <c r="I8" s="837"/>
      <c r="J8" s="837"/>
      <c r="K8" s="838"/>
      <c r="L8" s="604" t="s">
        <v>460</v>
      </c>
      <c r="M8" s="605"/>
      <c r="N8" s="186"/>
      <c r="O8" s="186"/>
      <c r="P8" s="841">
        <v>17415</v>
      </c>
      <c r="Q8" s="841"/>
      <c r="R8" s="841"/>
      <c r="S8" s="186" t="s">
        <v>391</v>
      </c>
      <c r="T8" s="186"/>
      <c r="U8" s="599"/>
      <c r="V8" s="186"/>
      <c r="W8" s="186"/>
      <c r="X8" s="186"/>
      <c r="Y8" s="599"/>
      <c r="Z8" s="186"/>
      <c r="AA8" s="599"/>
      <c r="AB8" s="599"/>
      <c r="AC8" s="599"/>
      <c r="AD8" s="599"/>
      <c r="AE8" s="170"/>
      <c r="AF8" s="599"/>
      <c r="AG8" s="605"/>
      <c r="AH8" s="186"/>
      <c r="AI8" s="186"/>
      <c r="AJ8" s="186"/>
      <c r="AK8" s="186"/>
      <c r="AL8" s="186"/>
      <c r="AM8" s="186"/>
      <c r="AN8" s="63"/>
      <c r="AO8" s="22"/>
      <c r="AP8" s="401">
        <f t="shared" si="0"/>
        <v>17415</v>
      </c>
      <c r="AQ8" s="401"/>
      <c r="AR8" s="41"/>
    </row>
    <row r="9" spans="1:44" ht="17.100000000000001" customHeight="1" x14ac:dyDescent="0.15">
      <c r="A9" s="12">
        <v>77</v>
      </c>
      <c r="B9" s="13">
        <v>1131</v>
      </c>
      <c r="C9" s="261" t="s">
        <v>969</v>
      </c>
      <c r="D9" s="561"/>
      <c r="E9" s="562"/>
      <c r="F9" s="562"/>
      <c r="G9" s="563"/>
      <c r="H9" s="836"/>
      <c r="I9" s="837"/>
      <c r="J9" s="837"/>
      <c r="K9" s="838"/>
      <c r="L9" s="604" t="s">
        <v>461</v>
      </c>
      <c r="M9" s="605"/>
      <c r="N9" s="186"/>
      <c r="O9" s="186"/>
      <c r="P9" s="841">
        <v>24481</v>
      </c>
      <c r="Q9" s="841"/>
      <c r="R9" s="841"/>
      <c r="S9" s="186" t="s">
        <v>391</v>
      </c>
      <c r="T9" s="186"/>
      <c r="U9" s="599"/>
      <c r="V9" s="186"/>
      <c r="W9" s="186"/>
      <c r="X9" s="186"/>
      <c r="Y9" s="599"/>
      <c r="Z9" s="186"/>
      <c r="AA9" s="599"/>
      <c r="AB9" s="599"/>
      <c r="AC9" s="599"/>
      <c r="AD9" s="599"/>
      <c r="AE9" s="170"/>
      <c r="AF9" s="599"/>
      <c r="AG9" s="605"/>
      <c r="AH9" s="186"/>
      <c r="AI9" s="186"/>
      <c r="AJ9" s="186"/>
      <c r="AK9" s="186"/>
      <c r="AL9" s="186"/>
      <c r="AM9" s="186"/>
      <c r="AN9" s="63"/>
      <c r="AO9" s="22"/>
      <c r="AP9" s="401">
        <f t="shared" si="0"/>
        <v>24481</v>
      </c>
      <c r="AQ9" s="401"/>
      <c r="AR9" s="41"/>
    </row>
    <row r="10" spans="1:44" ht="17.25" customHeight="1" x14ac:dyDescent="0.15">
      <c r="A10" s="12">
        <v>77</v>
      </c>
      <c r="B10" s="13">
        <v>1141</v>
      </c>
      <c r="C10" s="261" t="s">
        <v>970</v>
      </c>
      <c r="D10" s="561"/>
      <c r="E10" s="562"/>
      <c r="F10" s="562"/>
      <c r="G10" s="563"/>
      <c r="H10" s="561"/>
      <c r="I10" s="562"/>
      <c r="J10" s="562"/>
      <c r="K10" s="563"/>
      <c r="L10" s="604" t="s">
        <v>462</v>
      </c>
      <c r="M10" s="605"/>
      <c r="N10" s="186"/>
      <c r="O10" s="186"/>
      <c r="P10" s="841">
        <v>27766</v>
      </c>
      <c r="Q10" s="841"/>
      <c r="R10" s="841"/>
      <c r="S10" s="186" t="s">
        <v>391</v>
      </c>
      <c r="T10" s="186"/>
      <c r="U10" s="599"/>
      <c r="V10" s="186"/>
      <c r="W10" s="186"/>
      <c r="X10" s="186"/>
      <c r="Y10" s="599"/>
      <c r="Z10" s="186"/>
      <c r="AA10" s="599"/>
      <c r="AB10" s="599"/>
      <c r="AC10" s="599"/>
      <c r="AD10" s="599"/>
      <c r="AE10" s="170"/>
      <c r="AF10" s="599"/>
      <c r="AG10" s="605"/>
      <c r="AH10" s="186"/>
      <c r="AI10" s="186"/>
      <c r="AJ10" s="186"/>
      <c r="AK10" s="186"/>
      <c r="AL10" s="186"/>
      <c r="AM10" s="186"/>
      <c r="AN10" s="63"/>
      <c r="AO10" s="22"/>
      <c r="AP10" s="401">
        <f t="shared" si="0"/>
        <v>27766</v>
      </c>
      <c r="AQ10" s="401"/>
      <c r="AR10" s="41"/>
    </row>
    <row r="11" spans="1:44" ht="17.25" customHeight="1" x14ac:dyDescent="0.15">
      <c r="A11" s="12">
        <v>77</v>
      </c>
      <c r="B11" s="13">
        <v>1151</v>
      </c>
      <c r="C11" s="261" t="s">
        <v>971</v>
      </c>
      <c r="D11" s="561"/>
      <c r="E11" s="562"/>
      <c r="F11" s="562"/>
      <c r="G11" s="563"/>
      <c r="H11" s="561"/>
      <c r="I11" s="562"/>
      <c r="J11" s="562"/>
      <c r="K11" s="563"/>
      <c r="L11" s="604" t="s">
        <v>463</v>
      </c>
      <c r="M11" s="605"/>
      <c r="N11" s="186"/>
      <c r="O11" s="186"/>
      <c r="P11" s="841">
        <v>31408</v>
      </c>
      <c r="Q11" s="841"/>
      <c r="R11" s="841"/>
      <c r="S11" s="186" t="s">
        <v>391</v>
      </c>
      <c r="T11" s="186"/>
      <c r="U11" s="599"/>
      <c r="V11" s="186"/>
      <c r="W11" s="186"/>
      <c r="X11" s="186"/>
      <c r="Y11" s="599"/>
      <c r="Z11" s="186"/>
      <c r="AA11" s="599"/>
      <c r="AB11" s="599"/>
      <c r="AC11" s="599"/>
      <c r="AD11" s="599"/>
      <c r="AE11" s="170"/>
      <c r="AF11" s="599"/>
      <c r="AG11" s="605"/>
      <c r="AH11" s="186"/>
      <c r="AI11" s="186"/>
      <c r="AJ11" s="186"/>
      <c r="AK11" s="186"/>
      <c r="AL11" s="186"/>
      <c r="AM11" s="186"/>
      <c r="AN11" s="63"/>
      <c r="AO11" s="22"/>
      <c r="AP11" s="401">
        <f t="shared" si="0"/>
        <v>31408</v>
      </c>
      <c r="AQ11" s="401"/>
      <c r="AR11" s="41"/>
    </row>
    <row r="12" spans="1:44" ht="16.5" customHeight="1" x14ac:dyDescent="0.15">
      <c r="A12" s="12">
        <v>77</v>
      </c>
      <c r="B12" s="13">
        <v>1211</v>
      </c>
      <c r="C12" s="261" t="s">
        <v>972</v>
      </c>
      <c r="D12" s="561"/>
      <c r="E12" s="562"/>
      <c r="F12" s="562"/>
      <c r="G12" s="563"/>
      <c r="H12" s="833" t="s">
        <v>1160</v>
      </c>
      <c r="I12" s="834"/>
      <c r="J12" s="834"/>
      <c r="K12" s="835"/>
      <c r="L12" s="604" t="s">
        <v>459</v>
      </c>
      <c r="M12" s="186"/>
      <c r="N12" s="186"/>
      <c r="O12" s="186"/>
      <c r="P12" s="841">
        <v>11214</v>
      </c>
      <c r="Q12" s="841"/>
      <c r="R12" s="841"/>
      <c r="S12" s="186" t="s">
        <v>391</v>
      </c>
      <c r="T12" s="605"/>
      <c r="U12" s="599"/>
      <c r="V12" s="186"/>
      <c r="W12" s="186"/>
      <c r="X12" s="186"/>
      <c r="Y12" s="599"/>
      <c r="Z12" s="186"/>
      <c r="AA12" s="599"/>
      <c r="AB12" s="599"/>
      <c r="AC12" s="599"/>
      <c r="AD12" s="599"/>
      <c r="AE12" s="170"/>
      <c r="AF12" s="599"/>
      <c r="AG12" s="605"/>
      <c r="AH12" s="186"/>
      <c r="AI12" s="186"/>
      <c r="AJ12" s="186"/>
      <c r="AK12" s="186"/>
      <c r="AL12" s="186"/>
      <c r="AM12" s="186"/>
      <c r="AN12" s="63"/>
      <c r="AO12" s="22"/>
      <c r="AP12" s="401">
        <f t="shared" si="0"/>
        <v>11214</v>
      </c>
      <c r="AQ12" s="401">
        <f>P7</f>
        <v>12447</v>
      </c>
      <c r="AR12" s="18"/>
    </row>
    <row r="13" spans="1:44" ht="17.25" customHeight="1" x14ac:dyDescent="0.15">
      <c r="A13" s="12">
        <v>77</v>
      </c>
      <c r="B13" s="13">
        <v>1221</v>
      </c>
      <c r="C13" s="261" t="s">
        <v>973</v>
      </c>
      <c r="D13" s="561"/>
      <c r="E13" s="562"/>
      <c r="F13" s="562"/>
      <c r="G13" s="563"/>
      <c r="H13" s="836"/>
      <c r="I13" s="837"/>
      <c r="J13" s="837"/>
      <c r="K13" s="838"/>
      <c r="L13" s="604" t="s">
        <v>460</v>
      </c>
      <c r="M13" s="605"/>
      <c r="N13" s="186"/>
      <c r="O13" s="186"/>
      <c r="P13" s="841">
        <v>15691</v>
      </c>
      <c r="Q13" s="841"/>
      <c r="R13" s="841"/>
      <c r="S13" s="186" t="s">
        <v>391</v>
      </c>
      <c r="T13" s="186"/>
      <c r="U13" s="599"/>
      <c r="V13" s="186"/>
      <c r="W13" s="186"/>
      <c r="X13" s="186"/>
      <c r="Y13" s="599"/>
      <c r="Z13" s="186"/>
      <c r="AA13" s="599"/>
      <c r="AB13" s="599"/>
      <c r="AC13" s="599"/>
      <c r="AD13" s="599"/>
      <c r="AE13" s="170"/>
      <c r="AF13" s="599"/>
      <c r="AG13" s="605"/>
      <c r="AH13" s="186"/>
      <c r="AI13" s="186"/>
      <c r="AJ13" s="186"/>
      <c r="AK13" s="186"/>
      <c r="AL13" s="186"/>
      <c r="AM13" s="186"/>
      <c r="AN13" s="63"/>
      <c r="AO13" s="22"/>
      <c r="AP13" s="401">
        <f t="shared" si="0"/>
        <v>15691</v>
      </c>
      <c r="AQ13" s="401">
        <f>P8</f>
        <v>17415</v>
      </c>
      <c r="AR13" s="41"/>
    </row>
    <row r="14" spans="1:44" ht="17.25" customHeight="1" x14ac:dyDescent="0.15">
      <c r="A14" s="12">
        <v>77</v>
      </c>
      <c r="B14" s="13">
        <v>1231</v>
      </c>
      <c r="C14" s="261" t="s">
        <v>974</v>
      </c>
      <c r="D14" s="561"/>
      <c r="E14" s="562"/>
      <c r="F14" s="562"/>
      <c r="G14" s="563"/>
      <c r="H14" s="836"/>
      <c r="I14" s="837"/>
      <c r="J14" s="837"/>
      <c r="K14" s="838"/>
      <c r="L14" s="604" t="s">
        <v>461</v>
      </c>
      <c r="M14" s="605"/>
      <c r="N14" s="186"/>
      <c r="O14" s="186"/>
      <c r="P14" s="841">
        <v>22057</v>
      </c>
      <c r="Q14" s="841"/>
      <c r="R14" s="841"/>
      <c r="S14" s="186" t="s">
        <v>391</v>
      </c>
      <c r="T14" s="186"/>
      <c r="U14" s="599"/>
      <c r="V14" s="186"/>
      <c r="W14" s="186"/>
      <c r="X14" s="186"/>
      <c r="Y14" s="599"/>
      <c r="Z14" s="186"/>
      <c r="AA14" s="599"/>
      <c r="AB14" s="599"/>
      <c r="AC14" s="599"/>
      <c r="AD14" s="599"/>
      <c r="AE14" s="170"/>
      <c r="AF14" s="599"/>
      <c r="AG14" s="605"/>
      <c r="AH14" s="186"/>
      <c r="AI14" s="186"/>
      <c r="AJ14" s="186"/>
      <c r="AK14" s="186"/>
      <c r="AL14" s="186"/>
      <c r="AM14" s="186"/>
      <c r="AN14" s="63"/>
      <c r="AO14" s="22"/>
      <c r="AP14" s="401">
        <f t="shared" si="0"/>
        <v>22057</v>
      </c>
      <c r="AQ14" s="401">
        <f>P9</f>
        <v>24481</v>
      </c>
      <c r="AR14" s="41"/>
    </row>
    <row r="15" spans="1:44" ht="17.25" customHeight="1" x14ac:dyDescent="0.15">
      <c r="A15" s="12">
        <v>77</v>
      </c>
      <c r="B15" s="13">
        <v>1241</v>
      </c>
      <c r="C15" s="261" t="s">
        <v>975</v>
      </c>
      <c r="D15" s="561"/>
      <c r="E15" s="562"/>
      <c r="F15" s="562"/>
      <c r="G15" s="563"/>
      <c r="H15" s="561"/>
      <c r="I15" s="562"/>
      <c r="J15" s="562"/>
      <c r="K15" s="563"/>
      <c r="L15" s="604" t="s">
        <v>462</v>
      </c>
      <c r="M15" s="605"/>
      <c r="N15" s="186"/>
      <c r="O15" s="186"/>
      <c r="P15" s="841">
        <v>25017</v>
      </c>
      <c r="Q15" s="841"/>
      <c r="R15" s="841"/>
      <c r="S15" s="186" t="s">
        <v>391</v>
      </c>
      <c r="T15" s="186"/>
      <c r="U15" s="599"/>
      <c r="V15" s="186"/>
      <c r="W15" s="186"/>
      <c r="X15" s="186"/>
      <c r="Y15" s="599"/>
      <c r="Z15" s="186"/>
      <c r="AA15" s="599"/>
      <c r="AB15" s="599"/>
      <c r="AC15" s="599"/>
      <c r="AD15" s="599"/>
      <c r="AE15" s="170"/>
      <c r="AF15" s="599"/>
      <c r="AG15" s="605"/>
      <c r="AH15" s="186"/>
      <c r="AI15" s="186"/>
      <c r="AJ15" s="186"/>
      <c r="AK15" s="186"/>
      <c r="AL15" s="186"/>
      <c r="AM15" s="186"/>
      <c r="AN15" s="63"/>
      <c r="AO15" s="22"/>
      <c r="AP15" s="401">
        <f t="shared" si="0"/>
        <v>25017</v>
      </c>
      <c r="AQ15" s="401">
        <f>P10</f>
        <v>27766</v>
      </c>
      <c r="AR15" s="41"/>
    </row>
    <row r="16" spans="1:44" ht="17.25" customHeight="1" x14ac:dyDescent="0.15">
      <c r="A16" s="12">
        <v>77</v>
      </c>
      <c r="B16" s="13">
        <v>1251</v>
      </c>
      <c r="C16" s="261" t="s">
        <v>976</v>
      </c>
      <c r="D16" s="573"/>
      <c r="E16" s="564"/>
      <c r="F16" s="564"/>
      <c r="G16" s="565"/>
      <c r="H16" s="573"/>
      <c r="I16" s="564"/>
      <c r="J16" s="564"/>
      <c r="K16" s="565"/>
      <c r="L16" s="604" t="s">
        <v>463</v>
      </c>
      <c r="M16" s="605"/>
      <c r="N16" s="186"/>
      <c r="O16" s="186"/>
      <c r="P16" s="841">
        <v>28298</v>
      </c>
      <c r="Q16" s="841"/>
      <c r="R16" s="841"/>
      <c r="S16" s="186" t="s">
        <v>391</v>
      </c>
      <c r="T16" s="186"/>
      <c r="U16" s="599"/>
      <c r="V16" s="186"/>
      <c r="W16" s="186"/>
      <c r="X16" s="186"/>
      <c r="Y16" s="599"/>
      <c r="Z16" s="186"/>
      <c r="AA16" s="599"/>
      <c r="AB16" s="599"/>
      <c r="AC16" s="599"/>
      <c r="AD16" s="599"/>
      <c r="AE16" s="170"/>
      <c r="AF16" s="599"/>
      <c r="AG16" s="605"/>
      <c r="AH16" s="186"/>
      <c r="AI16" s="186"/>
      <c r="AJ16" s="186"/>
      <c r="AK16" s="186"/>
      <c r="AL16" s="186"/>
      <c r="AM16" s="186"/>
      <c r="AN16" s="63"/>
      <c r="AO16" s="22"/>
      <c r="AP16" s="401">
        <f t="shared" si="0"/>
        <v>28298</v>
      </c>
      <c r="AQ16" s="401">
        <f>P11</f>
        <v>31408</v>
      </c>
      <c r="AR16" s="47"/>
    </row>
    <row r="17" spans="1:44" ht="17.100000000000001" customHeight="1" x14ac:dyDescent="0.15">
      <c r="A17" s="12">
        <v>77</v>
      </c>
      <c r="B17" s="12" t="s">
        <v>4490</v>
      </c>
      <c r="C17" s="241" t="s">
        <v>4426</v>
      </c>
      <c r="D17" s="833" t="s">
        <v>4408</v>
      </c>
      <c r="E17" s="834"/>
      <c r="F17" s="834"/>
      <c r="G17" s="835"/>
      <c r="H17" s="833" t="s">
        <v>4260</v>
      </c>
      <c r="I17" s="834"/>
      <c r="J17" s="834"/>
      <c r="K17" s="835"/>
      <c r="L17" s="833" t="s">
        <v>1159</v>
      </c>
      <c r="M17" s="834"/>
      <c r="N17" s="834"/>
      <c r="O17" s="834"/>
      <c r="P17" s="834"/>
      <c r="Q17" s="834"/>
      <c r="R17" s="834"/>
      <c r="S17" s="834"/>
      <c r="T17" s="835"/>
      <c r="U17" s="605" t="s">
        <v>1993</v>
      </c>
      <c r="V17" s="576"/>
      <c r="W17" s="576"/>
      <c r="X17" s="576"/>
      <c r="Y17" s="576"/>
      <c r="Z17" s="576"/>
      <c r="AA17" s="576"/>
      <c r="AB17" s="576"/>
      <c r="AC17" s="576"/>
      <c r="AD17" s="576"/>
      <c r="AE17" s="576"/>
      <c r="AF17" s="576"/>
      <c r="AG17" s="841">
        <f t="shared" ref="AG17" si="1">ROUND(P7*0.01,0)</f>
        <v>124</v>
      </c>
      <c r="AH17" s="841"/>
      <c r="AI17" s="186" t="s">
        <v>426</v>
      </c>
      <c r="AJ17" s="186"/>
      <c r="AK17" s="186"/>
      <c r="AL17" s="572"/>
      <c r="AM17" s="186"/>
      <c r="AN17" s="20"/>
      <c r="AO17" s="21"/>
      <c r="AP17" s="401">
        <f>-AG17</f>
        <v>-124</v>
      </c>
      <c r="AQ17" s="172"/>
      <c r="AR17" s="18" t="s">
        <v>1355</v>
      </c>
    </row>
    <row r="18" spans="1:44" ht="17.100000000000001" customHeight="1" x14ac:dyDescent="0.15">
      <c r="A18" s="12">
        <v>77</v>
      </c>
      <c r="B18" s="12" t="s">
        <v>4513</v>
      </c>
      <c r="C18" s="241" t="s">
        <v>4427</v>
      </c>
      <c r="D18" s="836"/>
      <c r="E18" s="837"/>
      <c r="F18" s="837"/>
      <c r="G18" s="838"/>
      <c r="H18" s="836"/>
      <c r="I18" s="837"/>
      <c r="J18" s="837"/>
      <c r="K18" s="838"/>
      <c r="L18" s="836"/>
      <c r="M18" s="837"/>
      <c r="N18" s="837"/>
      <c r="O18" s="837"/>
      <c r="P18" s="837"/>
      <c r="Q18" s="837"/>
      <c r="R18" s="837"/>
      <c r="S18" s="837"/>
      <c r="T18" s="838"/>
      <c r="U18" s="605" t="s">
        <v>3078</v>
      </c>
      <c r="V18" s="576"/>
      <c r="W18" s="576"/>
      <c r="X18" s="576"/>
      <c r="Y18" s="576"/>
      <c r="Z18" s="576"/>
      <c r="AA18" s="576"/>
      <c r="AB18" s="576"/>
      <c r="AC18" s="576"/>
      <c r="AD18" s="576"/>
      <c r="AE18" s="576"/>
      <c r="AF18" s="576"/>
      <c r="AG18" s="841">
        <f t="shared" ref="AG18:AG26" si="2">ROUND(P8*0.01,0)</f>
        <v>174</v>
      </c>
      <c r="AH18" s="841"/>
      <c r="AI18" s="186" t="s">
        <v>426</v>
      </c>
      <c r="AJ18" s="186"/>
      <c r="AK18" s="186"/>
      <c r="AL18" s="572"/>
      <c r="AM18" s="186"/>
      <c r="AN18" s="20"/>
      <c r="AO18" s="21"/>
      <c r="AP18" s="401">
        <f t="shared" ref="AP18:AP25" si="3">-AG18</f>
        <v>-174</v>
      </c>
      <c r="AQ18" s="172"/>
      <c r="AR18" s="18"/>
    </row>
    <row r="19" spans="1:44" ht="17.100000000000001" customHeight="1" x14ac:dyDescent="0.15">
      <c r="A19" s="12">
        <v>77</v>
      </c>
      <c r="B19" s="12" t="s">
        <v>4494</v>
      </c>
      <c r="C19" s="241" t="s">
        <v>4428</v>
      </c>
      <c r="D19" s="836"/>
      <c r="E19" s="837"/>
      <c r="F19" s="837"/>
      <c r="G19" s="838"/>
      <c r="H19" s="836"/>
      <c r="I19" s="837"/>
      <c r="J19" s="837"/>
      <c r="K19" s="838"/>
      <c r="L19" s="836"/>
      <c r="M19" s="837"/>
      <c r="N19" s="837"/>
      <c r="O19" s="837"/>
      <c r="P19" s="837"/>
      <c r="Q19" s="837"/>
      <c r="R19" s="837"/>
      <c r="S19" s="837"/>
      <c r="T19" s="838"/>
      <c r="U19" s="605" t="s">
        <v>3079</v>
      </c>
      <c r="V19" s="576"/>
      <c r="W19" s="576"/>
      <c r="X19" s="576"/>
      <c r="Y19" s="576"/>
      <c r="Z19" s="576"/>
      <c r="AA19" s="576"/>
      <c r="AB19" s="576"/>
      <c r="AC19" s="576"/>
      <c r="AD19" s="576"/>
      <c r="AE19" s="576"/>
      <c r="AF19" s="576"/>
      <c r="AG19" s="841">
        <f t="shared" si="2"/>
        <v>245</v>
      </c>
      <c r="AH19" s="841"/>
      <c r="AI19" s="186" t="s">
        <v>426</v>
      </c>
      <c r="AJ19" s="186"/>
      <c r="AK19" s="186"/>
      <c r="AL19" s="572"/>
      <c r="AM19" s="186"/>
      <c r="AN19" s="20"/>
      <c r="AO19" s="21"/>
      <c r="AP19" s="401">
        <f t="shared" si="3"/>
        <v>-245</v>
      </c>
      <c r="AQ19" s="172"/>
      <c r="AR19" s="18"/>
    </row>
    <row r="20" spans="1:44" ht="17.100000000000001" customHeight="1" x14ac:dyDescent="0.15">
      <c r="A20" s="12">
        <v>77</v>
      </c>
      <c r="B20" s="12" t="s">
        <v>4496</v>
      </c>
      <c r="C20" s="241" t="s">
        <v>4429</v>
      </c>
      <c r="D20" s="182"/>
      <c r="E20" s="169"/>
      <c r="F20" s="169"/>
      <c r="G20" s="19"/>
      <c r="H20" s="23"/>
      <c r="I20" s="9"/>
      <c r="J20" s="9"/>
      <c r="K20" s="19"/>
      <c r="L20" s="23"/>
      <c r="M20" s="700"/>
      <c r="N20" s="700"/>
      <c r="O20" s="700"/>
      <c r="P20" s="700"/>
      <c r="Q20" s="700"/>
      <c r="R20" s="700"/>
      <c r="S20" s="700"/>
      <c r="T20" s="701"/>
      <c r="U20" s="605" t="s">
        <v>3080</v>
      </c>
      <c r="V20" s="576"/>
      <c r="W20" s="576"/>
      <c r="X20" s="576"/>
      <c r="Y20" s="576"/>
      <c r="Z20" s="576"/>
      <c r="AA20" s="576"/>
      <c r="AB20" s="576"/>
      <c r="AC20" s="576"/>
      <c r="AD20" s="576"/>
      <c r="AE20" s="576"/>
      <c r="AF20" s="576"/>
      <c r="AG20" s="841">
        <f t="shared" si="2"/>
        <v>278</v>
      </c>
      <c r="AH20" s="841"/>
      <c r="AI20" s="186" t="s">
        <v>426</v>
      </c>
      <c r="AJ20" s="186"/>
      <c r="AK20" s="186"/>
      <c r="AL20" s="572"/>
      <c r="AM20" s="186"/>
      <c r="AN20" s="20"/>
      <c r="AO20" s="21"/>
      <c r="AP20" s="401">
        <f t="shared" si="3"/>
        <v>-278</v>
      </c>
      <c r="AQ20" s="172"/>
      <c r="AR20" s="18"/>
    </row>
    <row r="21" spans="1:44" ht="17.100000000000001" customHeight="1" x14ac:dyDescent="0.15">
      <c r="A21" s="12">
        <v>77</v>
      </c>
      <c r="B21" s="12" t="s">
        <v>4498</v>
      </c>
      <c r="C21" s="241" t="s">
        <v>4430</v>
      </c>
      <c r="D21" s="182"/>
      <c r="E21" s="169"/>
      <c r="F21" s="169"/>
      <c r="G21" s="19"/>
      <c r="H21" s="23"/>
      <c r="I21" s="9"/>
      <c r="J21" s="9"/>
      <c r="K21" s="19"/>
      <c r="L21" s="183"/>
      <c r="M21" s="623"/>
      <c r="N21" s="623"/>
      <c r="O21" s="623"/>
      <c r="P21" s="623"/>
      <c r="Q21" s="623"/>
      <c r="R21" s="623"/>
      <c r="S21" s="623"/>
      <c r="T21" s="308"/>
      <c r="U21" s="605" t="s">
        <v>3081</v>
      </c>
      <c r="V21" s="576"/>
      <c r="W21" s="576"/>
      <c r="X21" s="576"/>
      <c r="Y21" s="576"/>
      <c r="Z21" s="576"/>
      <c r="AA21" s="576"/>
      <c r="AB21" s="576"/>
      <c r="AC21" s="576"/>
      <c r="AD21" s="576"/>
      <c r="AE21" s="576"/>
      <c r="AF21" s="576"/>
      <c r="AG21" s="841">
        <f t="shared" si="2"/>
        <v>314</v>
      </c>
      <c r="AH21" s="841"/>
      <c r="AI21" s="186" t="s">
        <v>426</v>
      </c>
      <c r="AJ21" s="186"/>
      <c r="AK21" s="186"/>
      <c r="AL21" s="572"/>
      <c r="AM21" s="186"/>
      <c r="AN21" s="20"/>
      <c r="AO21" s="21"/>
      <c r="AP21" s="401">
        <f t="shared" si="3"/>
        <v>-314</v>
      </c>
      <c r="AQ21" s="172"/>
      <c r="AR21" s="18"/>
    </row>
    <row r="22" spans="1:44" ht="17.100000000000001" customHeight="1" x14ac:dyDescent="0.15">
      <c r="A22" s="12">
        <v>77</v>
      </c>
      <c r="B22" s="12" t="s">
        <v>4501</v>
      </c>
      <c r="C22" s="241" t="s">
        <v>4431</v>
      </c>
      <c r="D22" s="182"/>
      <c r="E22" s="169"/>
      <c r="F22" s="169"/>
      <c r="G22" s="19"/>
      <c r="H22" s="23"/>
      <c r="I22" s="9"/>
      <c r="J22" s="9"/>
      <c r="K22" s="19"/>
      <c r="L22" s="833" t="s">
        <v>1160</v>
      </c>
      <c r="M22" s="834"/>
      <c r="N22" s="834"/>
      <c r="O22" s="834"/>
      <c r="P22" s="834"/>
      <c r="Q22" s="834"/>
      <c r="R22" s="834"/>
      <c r="S22" s="834"/>
      <c r="T22" s="835"/>
      <c r="U22" s="605" t="s">
        <v>1993</v>
      </c>
      <c r="V22" s="576"/>
      <c r="W22" s="576"/>
      <c r="X22" s="576"/>
      <c r="Y22" s="576"/>
      <c r="Z22" s="576"/>
      <c r="AA22" s="576"/>
      <c r="AB22" s="576"/>
      <c r="AC22" s="576"/>
      <c r="AD22" s="576"/>
      <c r="AE22" s="576"/>
      <c r="AF22" s="576"/>
      <c r="AG22" s="841">
        <f t="shared" si="2"/>
        <v>112</v>
      </c>
      <c r="AH22" s="841"/>
      <c r="AI22" s="186" t="s">
        <v>426</v>
      </c>
      <c r="AJ22" s="186"/>
      <c r="AK22" s="186"/>
      <c r="AL22" s="572"/>
      <c r="AM22" s="186"/>
      <c r="AN22" s="20"/>
      <c r="AO22" s="21"/>
      <c r="AP22" s="401">
        <f t="shared" si="3"/>
        <v>-112</v>
      </c>
      <c r="AQ22" s="172">
        <f>-AG17</f>
        <v>-124</v>
      </c>
      <c r="AR22" s="18"/>
    </row>
    <row r="23" spans="1:44" ht="17.100000000000001" customHeight="1" x14ac:dyDescent="0.15">
      <c r="A23" s="12">
        <v>77</v>
      </c>
      <c r="B23" s="12" t="s">
        <v>4502</v>
      </c>
      <c r="C23" s="241" t="s">
        <v>4432</v>
      </c>
      <c r="D23" s="182"/>
      <c r="E23" s="169"/>
      <c r="F23" s="169"/>
      <c r="G23" s="19"/>
      <c r="H23" s="23"/>
      <c r="I23" s="9"/>
      <c r="J23" s="9"/>
      <c r="K23" s="19"/>
      <c r="L23" s="836"/>
      <c r="M23" s="837"/>
      <c r="N23" s="837"/>
      <c r="O23" s="837"/>
      <c r="P23" s="837"/>
      <c r="Q23" s="837"/>
      <c r="R23" s="837"/>
      <c r="S23" s="837"/>
      <c r="T23" s="838"/>
      <c r="U23" s="605" t="s">
        <v>3078</v>
      </c>
      <c r="V23" s="576"/>
      <c r="W23" s="576"/>
      <c r="X23" s="576"/>
      <c r="Y23" s="576"/>
      <c r="Z23" s="576"/>
      <c r="AA23" s="576"/>
      <c r="AB23" s="576"/>
      <c r="AC23" s="576"/>
      <c r="AD23" s="576"/>
      <c r="AE23" s="576"/>
      <c r="AF23" s="576"/>
      <c r="AG23" s="841">
        <f t="shared" si="2"/>
        <v>157</v>
      </c>
      <c r="AH23" s="841"/>
      <c r="AI23" s="186" t="s">
        <v>426</v>
      </c>
      <c r="AJ23" s="186"/>
      <c r="AK23" s="186"/>
      <c r="AL23" s="572"/>
      <c r="AM23" s="186"/>
      <c r="AN23" s="20"/>
      <c r="AO23" s="21"/>
      <c r="AP23" s="401">
        <f t="shared" si="3"/>
        <v>-157</v>
      </c>
      <c r="AQ23" s="172">
        <f t="shared" ref="AQ23:AQ26" si="4">-AG18</f>
        <v>-174</v>
      </c>
      <c r="AR23" s="18"/>
    </row>
    <row r="24" spans="1:44" ht="17.100000000000001" customHeight="1" x14ac:dyDescent="0.15">
      <c r="A24" s="12">
        <v>77</v>
      </c>
      <c r="B24" s="12" t="s">
        <v>4503</v>
      </c>
      <c r="C24" s="241" t="s">
        <v>4433</v>
      </c>
      <c r="D24" s="182"/>
      <c r="E24" s="169"/>
      <c r="F24" s="169"/>
      <c r="G24" s="19"/>
      <c r="H24" s="23"/>
      <c r="I24" s="9"/>
      <c r="J24" s="9"/>
      <c r="K24" s="19"/>
      <c r="L24" s="836"/>
      <c r="M24" s="837"/>
      <c r="N24" s="837"/>
      <c r="O24" s="837"/>
      <c r="P24" s="837"/>
      <c r="Q24" s="837"/>
      <c r="R24" s="837"/>
      <c r="S24" s="837"/>
      <c r="T24" s="838"/>
      <c r="U24" s="605" t="s">
        <v>3079</v>
      </c>
      <c r="V24" s="576"/>
      <c r="W24" s="576"/>
      <c r="X24" s="576"/>
      <c r="Y24" s="576"/>
      <c r="Z24" s="576"/>
      <c r="AA24" s="576"/>
      <c r="AB24" s="576"/>
      <c r="AC24" s="576"/>
      <c r="AD24" s="576"/>
      <c r="AE24" s="576"/>
      <c r="AF24" s="576"/>
      <c r="AG24" s="841">
        <f t="shared" si="2"/>
        <v>221</v>
      </c>
      <c r="AH24" s="841"/>
      <c r="AI24" s="186" t="s">
        <v>426</v>
      </c>
      <c r="AJ24" s="186"/>
      <c r="AK24" s="186"/>
      <c r="AL24" s="572"/>
      <c r="AM24" s="186"/>
      <c r="AN24" s="20"/>
      <c r="AO24" s="21"/>
      <c r="AP24" s="401">
        <f t="shared" si="3"/>
        <v>-221</v>
      </c>
      <c r="AQ24" s="172">
        <f t="shared" si="4"/>
        <v>-245</v>
      </c>
      <c r="AR24" s="18"/>
    </row>
    <row r="25" spans="1:44" ht="17.100000000000001" customHeight="1" x14ac:dyDescent="0.15">
      <c r="A25" s="12">
        <v>77</v>
      </c>
      <c r="B25" s="12" t="s">
        <v>4504</v>
      </c>
      <c r="C25" s="241" t="s">
        <v>4434</v>
      </c>
      <c r="D25" s="182"/>
      <c r="E25" s="169"/>
      <c r="F25" s="169"/>
      <c r="G25" s="19"/>
      <c r="H25" s="23"/>
      <c r="I25" s="9"/>
      <c r="J25" s="9"/>
      <c r="K25" s="19"/>
      <c r="L25" s="23"/>
      <c r="M25" s="700"/>
      <c r="N25" s="700"/>
      <c r="O25" s="700"/>
      <c r="P25" s="700"/>
      <c r="Q25" s="700"/>
      <c r="R25" s="700"/>
      <c r="S25" s="700"/>
      <c r="T25" s="701"/>
      <c r="U25" s="605" t="s">
        <v>3080</v>
      </c>
      <c r="V25" s="576"/>
      <c r="W25" s="576"/>
      <c r="X25" s="576"/>
      <c r="Y25" s="576"/>
      <c r="Z25" s="576"/>
      <c r="AA25" s="576"/>
      <c r="AB25" s="576"/>
      <c r="AC25" s="576"/>
      <c r="AD25" s="576"/>
      <c r="AE25" s="576"/>
      <c r="AF25" s="576"/>
      <c r="AG25" s="841">
        <f t="shared" si="2"/>
        <v>250</v>
      </c>
      <c r="AH25" s="841"/>
      <c r="AI25" s="186" t="s">
        <v>426</v>
      </c>
      <c r="AJ25" s="186"/>
      <c r="AK25" s="186"/>
      <c r="AL25" s="572"/>
      <c r="AM25" s="186"/>
      <c r="AN25" s="20"/>
      <c r="AO25" s="21"/>
      <c r="AP25" s="401">
        <f t="shared" si="3"/>
        <v>-250</v>
      </c>
      <c r="AQ25" s="172">
        <f t="shared" si="4"/>
        <v>-278</v>
      </c>
      <c r="AR25" s="18"/>
    </row>
    <row r="26" spans="1:44" ht="17.100000000000001" customHeight="1" x14ac:dyDescent="0.15">
      <c r="A26" s="12">
        <v>77</v>
      </c>
      <c r="B26" s="12" t="s">
        <v>4505</v>
      </c>
      <c r="C26" s="241" t="s">
        <v>4435</v>
      </c>
      <c r="D26" s="25"/>
      <c r="E26" s="20"/>
      <c r="F26" s="20"/>
      <c r="G26" s="21"/>
      <c r="H26" s="183"/>
      <c r="I26" s="184"/>
      <c r="J26" s="184"/>
      <c r="K26" s="21"/>
      <c r="L26" s="183"/>
      <c r="M26" s="623"/>
      <c r="N26" s="623"/>
      <c r="O26" s="623"/>
      <c r="P26" s="623"/>
      <c r="Q26" s="623"/>
      <c r="R26" s="623"/>
      <c r="S26" s="623"/>
      <c r="T26" s="308"/>
      <c r="U26" s="605" t="s">
        <v>3081</v>
      </c>
      <c r="V26" s="576"/>
      <c r="W26" s="576"/>
      <c r="X26" s="576"/>
      <c r="Y26" s="576"/>
      <c r="Z26" s="576"/>
      <c r="AA26" s="576"/>
      <c r="AB26" s="576"/>
      <c r="AC26" s="576"/>
      <c r="AD26" s="576"/>
      <c r="AE26" s="576"/>
      <c r="AF26" s="576"/>
      <c r="AG26" s="841">
        <f t="shared" si="2"/>
        <v>283</v>
      </c>
      <c r="AH26" s="841"/>
      <c r="AI26" s="186" t="s">
        <v>426</v>
      </c>
      <c r="AJ26" s="186"/>
      <c r="AK26" s="186"/>
      <c r="AL26" s="572"/>
      <c r="AM26" s="186"/>
      <c r="AN26" s="20"/>
      <c r="AO26" s="21"/>
      <c r="AP26" s="401">
        <f>-AG26</f>
        <v>-283</v>
      </c>
      <c r="AQ26" s="172">
        <f t="shared" si="4"/>
        <v>-314</v>
      </c>
      <c r="AR26" s="18"/>
    </row>
    <row r="27" spans="1:44" ht="17.100000000000001" customHeight="1" x14ac:dyDescent="0.15">
      <c r="A27" s="12">
        <v>77</v>
      </c>
      <c r="B27" s="12" t="s">
        <v>3386</v>
      </c>
      <c r="C27" s="241" t="s">
        <v>4259</v>
      </c>
      <c r="D27" s="833" t="s">
        <v>2948</v>
      </c>
      <c r="E27" s="834"/>
      <c r="F27" s="834"/>
      <c r="G27" s="835"/>
      <c r="H27" s="833" t="s">
        <v>4260</v>
      </c>
      <c r="I27" s="834"/>
      <c r="J27" s="834"/>
      <c r="K27" s="835"/>
      <c r="L27" s="833" t="s">
        <v>1159</v>
      </c>
      <c r="M27" s="834"/>
      <c r="N27" s="834"/>
      <c r="O27" s="834"/>
      <c r="P27" s="834"/>
      <c r="Q27" s="834"/>
      <c r="R27" s="834"/>
      <c r="S27" s="834"/>
      <c r="T27" s="835"/>
      <c r="U27" s="605" t="s">
        <v>1993</v>
      </c>
      <c r="V27" s="576"/>
      <c r="W27" s="576"/>
      <c r="X27" s="576"/>
      <c r="Y27" s="576"/>
      <c r="Z27" s="576"/>
      <c r="AA27" s="576"/>
      <c r="AB27" s="576"/>
      <c r="AC27" s="576"/>
      <c r="AD27" s="576"/>
      <c r="AE27" s="576"/>
      <c r="AF27" s="576"/>
      <c r="AG27" s="841">
        <f t="shared" ref="AG27:AG36" si="5">ROUND(P7*0.01,0)</f>
        <v>124</v>
      </c>
      <c r="AH27" s="841"/>
      <c r="AI27" s="186" t="s">
        <v>426</v>
      </c>
      <c r="AJ27" s="186"/>
      <c r="AK27" s="186"/>
      <c r="AL27" s="572"/>
      <c r="AM27" s="186"/>
      <c r="AN27" s="20"/>
      <c r="AO27" s="21"/>
      <c r="AP27" s="401">
        <f>-AG27</f>
        <v>-124</v>
      </c>
      <c r="AQ27" s="172"/>
      <c r="AR27" s="18"/>
    </row>
    <row r="28" spans="1:44" ht="17.100000000000001" customHeight="1" x14ac:dyDescent="0.15">
      <c r="A28" s="12">
        <v>77</v>
      </c>
      <c r="B28" s="12" t="s">
        <v>3478</v>
      </c>
      <c r="C28" s="241" t="s">
        <v>4261</v>
      </c>
      <c r="D28" s="836"/>
      <c r="E28" s="837"/>
      <c r="F28" s="837"/>
      <c r="G28" s="838"/>
      <c r="H28" s="836"/>
      <c r="I28" s="837"/>
      <c r="J28" s="837"/>
      <c r="K28" s="838"/>
      <c r="L28" s="836"/>
      <c r="M28" s="837"/>
      <c r="N28" s="837"/>
      <c r="O28" s="837"/>
      <c r="P28" s="837"/>
      <c r="Q28" s="837"/>
      <c r="R28" s="837"/>
      <c r="S28" s="837"/>
      <c r="T28" s="838"/>
      <c r="U28" s="605" t="s">
        <v>3078</v>
      </c>
      <c r="V28" s="576"/>
      <c r="W28" s="576"/>
      <c r="X28" s="576"/>
      <c r="Y28" s="576"/>
      <c r="Z28" s="576"/>
      <c r="AA28" s="576"/>
      <c r="AB28" s="576"/>
      <c r="AC28" s="576"/>
      <c r="AD28" s="576"/>
      <c r="AE28" s="576"/>
      <c r="AF28" s="576"/>
      <c r="AG28" s="841">
        <f t="shared" si="5"/>
        <v>174</v>
      </c>
      <c r="AH28" s="841"/>
      <c r="AI28" s="186" t="s">
        <v>426</v>
      </c>
      <c r="AJ28" s="186"/>
      <c r="AK28" s="186"/>
      <c r="AL28" s="572"/>
      <c r="AM28" s="186"/>
      <c r="AN28" s="20"/>
      <c r="AO28" s="21"/>
      <c r="AP28" s="401">
        <f t="shared" ref="AP28:AP35" si="6">-AG28</f>
        <v>-174</v>
      </c>
      <c r="AQ28" s="172"/>
      <c r="AR28" s="18"/>
    </row>
    <row r="29" spans="1:44" ht="17.100000000000001" customHeight="1" x14ac:dyDescent="0.15">
      <c r="A29" s="12">
        <v>77</v>
      </c>
      <c r="B29" s="12" t="s">
        <v>3390</v>
      </c>
      <c r="C29" s="241" t="s">
        <v>4262</v>
      </c>
      <c r="D29" s="836"/>
      <c r="E29" s="837"/>
      <c r="F29" s="837"/>
      <c r="G29" s="838"/>
      <c r="H29" s="836"/>
      <c r="I29" s="837"/>
      <c r="J29" s="837"/>
      <c r="K29" s="838"/>
      <c r="L29" s="836"/>
      <c r="M29" s="837"/>
      <c r="N29" s="837"/>
      <c r="O29" s="837"/>
      <c r="P29" s="837"/>
      <c r="Q29" s="837"/>
      <c r="R29" s="837"/>
      <c r="S29" s="837"/>
      <c r="T29" s="838"/>
      <c r="U29" s="605" t="s">
        <v>3079</v>
      </c>
      <c r="V29" s="576"/>
      <c r="W29" s="576"/>
      <c r="X29" s="576"/>
      <c r="Y29" s="576"/>
      <c r="Z29" s="576"/>
      <c r="AA29" s="576"/>
      <c r="AB29" s="576"/>
      <c r="AC29" s="576"/>
      <c r="AD29" s="576"/>
      <c r="AE29" s="576"/>
      <c r="AF29" s="576"/>
      <c r="AG29" s="841">
        <f t="shared" si="5"/>
        <v>245</v>
      </c>
      <c r="AH29" s="841"/>
      <c r="AI29" s="186" t="s">
        <v>426</v>
      </c>
      <c r="AJ29" s="186"/>
      <c r="AK29" s="186"/>
      <c r="AL29" s="572"/>
      <c r="AM29" s="186"/>
      <c r="AN29" s="20"/>
      <c r="AO29" s="21"/>
      <c r="AP29" s="401">
        <f t="shared" si="6"/>
        <v>-245</v>
      </c>
      <c r="AQ29" s="172"/>
      <c r="AR29" s="18"/>
    </row>
    <row r="30" spans="1:44" ht="17.100000000000001" customHeight="1" x14ac:dyDescent="0.15">
      <c r="A30" s="12">
        <v>77</v>
      </c>
      <c r="B30" s="12" t="s">
        <v>3392</v>
      </c>
      <c r="C30" s="241" t="s">
        <v>4263</v>
      </c>
      <c r="D30" s="182"/>
      <c r="E30" s="169"/>
      <c r="F30" s="169"/>
      <c r="G30" s="19"/>
      <c r="H30" s="23"/>
      <c r="I30" s="9"/>
      <c r="J30" s="9"/>
      <c r="K30" s="19"/>
      <c r="L30" s="23"/>
      <c r="M30" s="700"/>
      <c r="N30" s="700"/>
      <c r="O30" s="700"/>
      <c r="P30" s="700"/>
      <c r="Q30" s="700"/>
      <c r="R30" s="700"/>
      <c r="S30" s="700"/>
      <c r="T30" s="701"/>
      <c r="U30" s="605" t="s">
        <v>3080</v>
      </c>
      <c r="V30" s="576"/>
      <c r="W30" s="576"/>
      <c r="X30" s="576"/>
      <c r="Y30" s="576"/>
      <c r="Z30" s="576"/>
      <c r="AA30" s="576"/>
      <c r="AB30" s="576"/>
      <c r="AC30" s="576"/>
      <c r="AD30" s="576"/>
      <c r="AE30" s="576"/>
      <c r="AF30" s="576"/>
      <c r="AG30" s="841">
        <f t="shared" si="5"/>
        <v>278</v>
      </c>
      <c r="AH30" s="841"/>
      <c r="AI30" s="186" t="s">
        <v>426</v>
      </c>
      <c r="AJ30" s="186"/>
      <c r="AK30" s="186"/>
      <c r="AL30" s="572"/>
      <c r="AM30" s="186"/>
      <c r="AN30" s="20"/>
      <c r="AO30" s="21"/>
      <c r="AP30" s="401">
        <f t="shared" si="6"/>
        <v>-278</v>
      </c>
      <c r="AQ30" s="172"/>
      <c r="AR30" s="18"/>
    </row>
    <row r="31" spans="1:44" ht="17.100000000000001" customHeight="1" x14ac:dyDescent="0.15">
      <c r="A31" s="12">
        <v>77</v>
      </c>
      <c r="B31" s="12" t="s">
        <v>3394</v>
      </c>
      <c r="C31" s="241" t="s">
        <v>4264</v>
      </c>
      <c r="D31" s="182"/>
      <c r="E31" s="169"/>
      <c r="F31" s="169"/>
      <c r="G31" s="19"/>
      <c r="H31" s="23"/>
      <c r="I31" s="9"/>
      <c r="J31" s="9"/>
      <c r="K31" s="19"/>
      <c r="L31" s="183"/>
      <c r="M31" s="623"/>
      <c r="N31" s="623"/>
      <c r="O31" s="623"/>
      <c r="P31" s="623"/>
      <c r="Q31" s="623"/>
      <c r="R31" s="623"/>
      <c r="S31" s="623"/>
      <c r="T31" s="308"/>
      <c r="U31" s="605" t="s">
        <v>3081</v>
      </c>
      <c r="V31" s="576"/>
      <c r="W31" s="576"/>
      <c r="X31" s="576"/>
      <c r="Y31" s="576"/>
      <c r="Z31" s="576"/>
      <c r="AA31" s="576"/>
      <c r="AB31" s="576"/>
      <c r="AC31" s="576"/>
      <c r="AD31" s="576"/>
      <c r="AE31" s="576"/>
      <c r="AF31" s="576"/>
      <c r="AG31" s="841">
        <f t="shared" si="5"/>
        <v>314</v>
      </c>
      <c r="AH31" s="841"/>
      <c r="AI31" s="186" t="s">
        <v>426</v>
      </c>
      <c r="AJ31" s="186"/>
      <c r="AK31" s="186"/>
      <c r="AL31" s="572"/>
      <c r="AM31" s="186"/>
      <c r="AN31" s="20"/>
      <c r="AO31" s="21"/>
      <c r="AP31" s="401">
        <f t="shared" si="6"/>
        <v>-314</v>
      </c>
      <c r="AQ31" s="172"/>
      <c r="AR31" s="18"/>
    </row>
    <row r="32" spans="1:44" ht="17.100000000000001" customHeight="1" x14ac:dyDescent="0.15">
      <c r="A32" s="12">
        <v>77</v>
      </c>
      <c r="B32" s="12" t="s">
        <v>3396</v>
      </c>
      <c r="C32" s="241" t="s">
        <v>4265</v>
      </c>
      <c r="D32" s="182"/>
      <c r="E32" s="169"/>
      <c r="F32" s="169"/>
      <c r="G32" s="19"/>
      <c r="H32" s="23"/>
      <c r="I32" s="9"/>
      <c r="J32" s="9"/>
      <c r="K32" s="19"/>
      <c r="L32" s="833" t="s">
        <v>1160</v>
      </c>
      <c r="M32" s="834"/>
      <c r="N32" s="834"/>
      <c r="O32" s="834"/>
      <c r="P32" s="834"/>
      <c r="Q32" s="834"/>
      <c r="R32" s="834"/>
      <c r="S32" s="834"/>
      <c r="T32" s="835"/>
      <c r="U32" s="605" t="s">
        <v>1993</v>
      </c>
      <c r="V32" s="576"/>
      <c r="W32" s="576"/>
      <c r="X32" s="576"/>
      <c r="Y32" s="576"/>
      <c r="Z32" s="576"/>
      <c r="AA32" s="576"/>
      <c r="AB32" s="576"/>
      <c r="AC32" s="576"/>
      <c r="AD32" s="576"/>
      <c r="AE32" s="576"/>
      <c r="AF32" s="576"/>
      <c r="AG32" s="841">
        <f t="shared" si="5"/>
        <v>112</v>
      </c>
      <c r="AH32" s="841"/>
      <c r="AI32" s="186" t="s">
        <v>426</v>
      </c>
      <c r="AJ32" s="186"/>
      <c r="AK32" s="186"/>
      <c r="AL32" s="572"/>
      <c r="AM32" s="186"/>
      <c r="AN32" s="20"/>
      <c r="AO32" s="21"/>
      <c r="AP32" s="401">
        <f t="shared" si="6"/>
        <v>-112</v>
      </c>
      <c r="AQ32" s="172">
        <f>-AG27</f>
        <v>-124</v>
      </c>
      <c r="AR32" s="18"/>
    </row>
    <row r="33" spans="1:44" ht="17.100000000000001" customHeight="1" x14ac:dyDescent="0.15">
      <c r="A33" s="12">
        <v>77</v>
      </c>
      <c r="B33" s="12" t="s">
        <v>3398</v>
      </c>
      <c r="C33" s="241" t="s">
        <v>4266</v>
      </c>
      <c r="D33" s="182"/>
      <c r="E33" s="169"/>
      <c r="F33" s="169"/>
      <c r="G33" s="19"/>
      <c r="H33" s="23"/>
      <c r="I33" s="9"/>
      <c r="J33" s="9"/>
      <c r="K33" s="19"/>
      <c r="L33" s="836"/>
      <c r="M33" s="837"/>
      <c r="N33" s="837"/>
      <c r="O33" s="837"/>
      <c r="P33" s="837"/>
      <c r="Q33" s="837"/>
      <c r="R33" s="837"/>
      <c r="S33" s="837"/>
      <c r="T33" s="838"/>
      <c r="U33" s="605" t="s">
        <v>3078</v>
      </c>
      <c r="V33" s="576"/>
      <c r="W33" s="576"/>
      <c r="X33" s="576"/>
      <c r="Y33" s="576"/>
      <c r="Z33" s="576"/>
      <c r="AA33" s="576"/>
      <c r="AB33" s="576"/>
      <c r="AC33" s="576"/>
      <c r="AD33" s="576"/>
      <c r="AE33" s="576"/>
      <c r="AF33" s="576"/>
      <c r="AG33" s="841">
        <f t="shared" si="5"/>
        <v>157</v>
      </c>
      <c r="AH33" s="841"/>
      <c r="AI33" s="186" t="s">
        <v>426</v>
      </c>
      <c r="AJ33" s="186"/>
      <c r="AK33" s="186"/>
      <c r="AL33" s="572"/>
      <c r="AM33" s="186"/>
      <c r="AN33" s="20"/>
      <c r="AO33" s="21"/>
      <c r="AP33" s="401">
        <f t="shared" si="6"/>
        <v>-157</v>
      </c>
      <c r="AQ33" s="172">
        <f t="shared" ref="AQ33:AQ36" si="7">-AG28</f>
        <v>-174</v>
      </c>
      <c r="AR33" s="18"/>
    </row>
    <row r="34" spans="1:44" ht="17.100000000000001" customHeight="1" x14ac:dyDescent="0.15">
      <c r="A34" s="12">
        <v>77</v>
      </c>
      <c r="B34" s="12" t="s">
        <v>3400</v>
      </c>
      <c r="C34" s="241" t="s">
        <v>4267</v>
      </c>
      <c r="D34" s="182"/>
      <c r="E34" s="169"/>
      <c r="F34" s="169"/>
      <c r="G34" s="19"/>
      <c r="H34" s="23"/>
      <c r="I34" s="9"/>
      <c r="J34" s="9"/>
      <c r="K34" s="19"/>
      <c r="L34" s="836"/>
      <c r="M34" s="837"/>
      <c r="N34" s="837"/>
      <c r="O34" s="837"/>
      <c r="P34" s="837"/>
      <c r="Q34" s="837"/>
      <c r="R34" s="837"/>
      <c r="S34" s="837"/>
      <c r="T34" s="838"/>
      <c r="U34" s="605" t="s">
        <v>3079</v>
      </c>
      <c r="V34" s="576"/>
      <c r="W34" s="576"/>
      <c r="X34" s="576"/>
      <c r="Y34" s="576"/>
      <c r="Z34" s="576"/>
      <c r="AA34" s="576"/>
      <c r="AB34" s="576"/>
      <c r="AC34" s="576"/>
      <c r="AD34" s="576"/>
      <c r="AE34" s="576"/>
      <c r="AF34" s="576"/>
      <c r="AG34" s="841">
        <f t="shared" si="5"/>
        <v>221</v>
      </c>
      <c r="AH34" s="841"/>
      <c r="AI34" s="186" t="s">
        <v>426</v>
      </c>
      <c r="AJ34" s="186"/>
      <c r="AK34" s="186"/>
      <c r="AL34" s="572"/>
      <c r="AM34" s="186"/>
      <c r="AN34" s="20"/>
      <c r="AO34" s="21"/>
      <c r="AP34" s="401">
        <f t="shared" si="6"/>
        <v>-221</v>
      </c>
      <c r="AQ34" s="172">
        <f t="shared" si="7"/>
        <v>-245</v>
      </c>
      <c r="AR34" s="18"/>
    </row>
    <row r="35" spans="1:44" ht="17.100000000000001" customHeight="1" x14ac:dyDescent="0.15">
      <c r="A35" s="12">
        <v>77</v>
      </c>
      <c r="B35" s="12" t="s">
        <v>3402</v>
      </c>
      <c r="C35" s="241" t="s">
        <v>4268</v>
      </c>
      <c r="D35" s="182"/>
      <c r="E35" s="169"/>
      <c r="F35" s="169"/>
      <c r="G35" s="19"/>
      <c r="H35" s="23"/>
      <c r="I35" s="9"/>
      <c r="J35" s="9"/>
      <c r="K35" s="19"/>
      <c r="L35" s="23"/>
      <c r="M35" s="700"/>
      <c r="N35" s="700"/>
      <c r="O35" s="700"/>
      <c r="P35" s="700"/>
      <c r="Q35" s="700"/>
      <c r="R35" s="700"/>
      <c r="S35" s="700"/>
      <c r="T35" s="701"/>
      <c r="U35" s="605" t="s">
        <v>3080</v>
      </c>
      <c r="V35" s="576"/>
      <c r="W35" s="576"/>
      <c r="X35" s="576"/>
      <c r="Y35" s="576"/>
      <c r="Z35" s="576"/>
      <c r="AA35" s="576"/>
      <c r="AB35" s="576"/>
      <c r="AC35" s="576"/>
      <c r="AD35" s="576"/>
      <c r="AE35" s="576"/>
      <c r="AF35" s="576"/>
      <c r="AG35" s="841">
        <f t="shared" si="5"/>
        <v>250</v>
      </c>
      <c r="AH35" s="841"/>
      <c r="AI35" s="186" t="s">
        <v>426</v>
      </c>
      <c r="AJ35" s="186"/>
      <c r="AK35" s="186"/>
      <c r="AL35" s="572"/>
      <c r="AM35" s="186"/>
      <c r="AN35" s="20"/>
      <c r="AO35" s="21"/>
      <c r="AP35" s="401">
        <f t="shared" si="6"/>
        <v>-250</v>
      </c>
      <c r="AQ35" s="172">
        <f t="shared" si="7"/>
        <v>-278</v>
      </c>
      <c r="AR35" s="18"/>
    </row>
    <row r="36" spans="1:44" ht="17.100000000000001" customHeight="1" x14ac:dyDescent="0.15">
      <c r="A36" s="12">
        <v>77</v>
      </c>
      <c r="B36" s="12" t="s">
        <v>3404</v>
      </c>
      <c r="C36" s="241" t="s">
        <v>4269</v>
      </c>
      <c r="D36" s="25"/>
      <c r="E36" s="20"/>
      <c r="F36" s="20"/>
      <c r="G36" s="21"/>
      <c r="H36" s="183"/>
      <c r="I36" s="184"/>
      <c r="J36" s="184"/>
      <c r="K36" s="21"/>
      <c r="L36" s="183"/>
      <c r="M36" s="623"/>
      <c r="N36" s="623"/>
      <c r="O36" s="623"/>
      <c r="P36" s="623"/>
      <c r="Q36" s="623"/>
      <c r="R36" s="623"/>
      <c r="S36" s="623"/>
      <c r="T36" s="308"/>
      <c r="U36" s="605" t="s">
        <v>3081</v>
      </c>
      <c r="V36" s="576"/>
      <c r="W36" s="576"/>
      <c r="X36" s="576"/>
      <c r="Y36" s="576"/>
      <c r="Z36" s="576"/>
      <c r="AA36" s="576"/>
      <c r="AB36" s="576"/>
      <c r="AC36" s="576"/>
      <c r="AD36" s="576"/>
      <c r="AE36" s="576"/>
      <c r="AF36" s="576"/>
      <c r="AG36" s="841">
        <f t="shared" si="5"/>
        <v>283</v>
      </c>
      <c r="AH36" s="841"/>
      <c r="AI36" s="186" t="s">
        <v>426</v>
      </c>
      <c r="AJ36" s="186"/>
      <c r="AK36" s="186"/>
      <c r="AL36" s="572"/>
      <c r="AM36" s="186"/>
      <c r="AN36" s="20"/>
      <c r="AO36" s="21"/>
      <c r="AP36" s="401">
        <f>-AG36</f>
        <v>-283</v>
      </c>
      <c r="AQ36" s="172">
        <f t="shared" si="7"/>
        <v>-314</v>
      </c>
      <c r="AR36" s="18"/>
    </row>
    <row r="37" spans="1:44" ht="17.100000000000001" customHeight="1" x14ac:dyDescent="0.15">
      <c r="A37" s="12">
        <v>77</v>
      </c>
      <c r="B37" s="12" t="s">
        <v>3769</v>
      </c>
      <c r="C37" s="241" t="s">
        <v>4270</v>
      </c>
      <c r="D37" s="833" t="s">
        <v>3263</v>
      </c>
      <c r="E37" s="834"/>
      <c r="F37" s="834"/>
      <c r="G37" s="835"/>
      <c r="H37" s="833" t="s">
        <v>4260</v>
      </c>
      <c r="I37" s="834"/>
      <c r="J37" s="834"/>
      <c r="K37" s="835"/>
      <c r="L37" s="833" t="s">
        <v>1159</v>
      </c>
      <c r="M37" s="834"/>
      <c r="N37" s="834"/>
      <c r="O37" s="834"/>
      <c r="P37" s="834"/>
      <c r="Q37" s="834"/>
      <c r="R37" s="834"/>
      <c r="S37" s="834"/>
      <c r="T37" s="835"/>
      <c r="U37" s="605" t="s">
        <v>1993</v>
      </c>
      <c r="V37" s="576"/>
      <c r="W37" s="576"/>
      <c r="X37" s="576"/>
      <c r="Y37" s="576"/>
      <c r="Z37" s="576"/>
      <c r="AA37" s="576"/>
      <c r="AB37" s="576"/>
      <c r="AC37" s="576"/>
      <c r="AD37" s="576"/>
      <c r="AE37" s="576"/>
      <c r="AF37" s="576"/>
      <c r="AG37" s="841">
        <f t="shared" ref="AG37:AG46" si="8">ROUND(P7*0.01,0)</f>
        <v>124</v>
      </c>
      <c r="AH37" s="841"/>
      <c r="AI37" s="186" t="s">
        <v>426</v>
      </c>
      <c r="AJ37" s="186"/>
      <c r="AK37" s="186"/>
      <c r="AL37" s="572"/>
      <c r="AM37" s="186"/>
      <c r="AN37" s="20"/>
      <c r="AO37" s="21"/>
      <c r="AP37" s="401">
        <f>-AG37</f>
        <v>-124</v>
      </c>
      <c r="AQ37" s="172"/>
      <c r="AR37" s="18"/>
    </row>
    <row r="38" spans="1:44" ht="17.100000000000001" customHeight="1" x14ac:dyDescent="0.15">
      <c r="A38" s="12">
        <v>77</v>
      </c>
      <c r="B38" s="12" t="s">
        <v>3761</v>
      </c>
      <c r="C38" s="241" t="s">
        <v>4271</v>
      </c>
      <c r="D38" s="836"/>
      <c r="E38" s="837"/>
      <c r="F38" s="837"/>
      <c r="G38" s="838"/>
      <c r="H38" s="836"/>
      <c r="I38" s="837"/>
      <c r="J38" s="837"/>
      <c r="K38" s="838"/>
      <c r="L38" s="836"/>
      <c r="M38" s="837"/>
      <c r="N38" s="837"/>
      <c r="O38" s="837"/>
      <c r="P38" s="837"/>
      <c r="Q38" s="837"/>
      <c r="R38" s="837"/>
      <c r="S38" s="837"/>
      <c r="T38" s="838"/>
      <c r="U38" s="605" t="s">
        <v>3078</v>
      </c>
      <c r="V38" s="576"/>
      <c r="W38" s="576"/>
      <c r="X38" s="576"/>
      <c r="Y38" s="576"/>
      <c r="Z38" s="576"/>
      <c r="AA38" s="576"/>
      <c r="AB38" s="576"/>
      <c r="AC38" s="576"/>
      <c r="AD38" s="576"/>
      <c r="AE38" s="576"/>
      <c r="AF38" s="576"/>
      <c r="AG38" s="841">
        <f t="shared" si="8"/>
        <v>174</v>
      </c>
      <c r="AH38" s="841"/>
      <c r="AI38" s="186" t="s">
        <v>426</v>
      </c>
      <c r="AJ38" s="186"/>
      <c r="AK38" s="186"/>
      <c r="AL38" s="572"/>
      <c r="AM38" s="186"/>
      <c r="AN38" s="20"/>
      <c r="AO38" s="21"/>
      <c r="AP38" s="401">
        <f t="shared" ref="AP38:AP45" si="9">-AG38</f>
        <v>-174</v>
      </c>
      <c r="AQ38" s="172"/>
      <c r="AR38" s="18"/>
    </row>
    <row r="39" spans="1:44" ht="17.100000000000001" customHeight="1" x14ac:dyDescent="0.15">
      <c r="A39" s="12">
        <v>77</v>
      </c>
      <c r="B39" s="12" t="s">
        <v>3764</v>
      </c>
      <c r="C39" s="241" t="s">
        <v>4272</v>
      </c>
      <c r="D39" s="836"/>
      <c r="E39" s="837"/>
      <c r="F39" s="837"/>
      <c r="G39" s="838"/>
      <c r="H39" s="836"/>
      <c r="I39" s="837"/>
      <c r="J39" s="837"/>
      <c r="K39" s="838"/>
      <c r="L39" s="836"/>
      <c r="M39" s="837"/>
      <c r="N39" s="837"/>
      <c r="O39" s="837"/>
      <c r="P39" s="837"/>
      <c r="Q39" s="837"/>
      <c r="R39" s="837"/>
      <c r="S39" s="837"/>
      <c r="T39" s="838"/>
      <c r="U39" s="605" t="s">
        <v>3079</v>
      </c>
      <c r="V39" s="576"/>
      <c r="W39" s="576"/>
      <c r="X39" s="576"/>
      <c r="Y39" s="576"/>
      <c r="Z39" s="576"/>
      <c r="AA39" s="576"/>
      <c r="AB39" s="576"/>
      <c r="AC39" s="576"/>
      <c r="AD39" s="576"/>
      <c r="AE39" s="576"/>
      <c r="AF39" s="576"/>
      <c r="AG39" s="841">
        <f t="shared" si="8"/>
        <v>245</v>
      </c>
      <c r="AH39" s="841"/>
      <c r="AI39" s="186" t="s">
        <v>426</v>
      </c>
      <c r="AJ39" s="186"/>
      <c r="AK39" s="186"/>
      <c r="AL39" s="572"/>
      <c r="AM39" s="186"/>
      <c r="AN39" s="20"/>
      <c r="AO39" s="21"/>
      <c r="AP39" s="401">
        <f t="shared" si="9"/>
        <v>-245</v>
      </c>
      <c r="AQ39" s="172"/>
      <c r="AR39" s="18"/>
    </row>
    <row r="40" spans="1:44" ht="17.100000000000001" customHeight="1" x14ac:dyDescent="0.15">
      <c r="A40" s="12">
        <v>77</v>
      </c>
      <c r="B40" s="12" t="s">
        <v>3766</v>
      </c>
      <c r="C40" s="241" t="s">
        <v>4273</v>
      </c>
      <c r="D40" s="182"/>
      <c r="E40" s="169"/>
      <c r="F40" s="169"/>
      <c r="G40" s="19"/>
      <c r="H40" s="23"/>
      <c r="I40" s="9"/>
      <c r="J40" s="9"/>
      <c r="K40" s="19"/>
      <c r="L40" s="23"/>
      <c r="M40" s="700"/>
      <c r="N40" s="700"/>
      <c r="O40" s="700"/>
      <c r="P40" s="700"/>
      <c r="Q40" s="700"/>
      <c r="R40" s="700"/>
      <c r="S40" s="700"/>
      <c r="T40" s="701"/>
      <c r="U40" s="605" t="s">
        <v>3080</v>
      </c>
      <c r="V40" s="576"/>
      <c r="W40" s="576"/>
      <c r="X40" s="576"/>
      <c r="Y40" s="576"/>
      <c r="Z40" s="576"/>
      <c r="AA40" s="576"/>
      <c r="AB40" s="576"/>
      <c r="AC40" s="576"/>
      <c r="AD40" s="576"/>
      <c r="AE40" s="576"/>
      <c r="AF40" s="576"/>
      <c r="AG40" s="841">
        <f t="shared" si="8"/>
        <v>278</v>
      </c>
      <c r="AH40" s="841"/>
      <c r="AI40" s="186" t="s">
        <v>426</v>
      </c>
      <c r="AJ40" s="186"/>
      <c r="AK40" s="186"/>
      <c r="AL40" s="572"/>
      <c r="AM40" s="186"/>
      <c r="AN40" s="20"/>
      <c r="AO40" s="21"/>
      <c r="AP40" s="401">
        <f t="shared" si="9"/>
        <v>-278</v>
      </c>
      <c r="AQ40" s="172"/>
      <c r="AR40" s="18"/>
    </row>
    <row r="41" spans="1:44" ht="17.100000000000001" customHeight="1" x14ac:dyDescent="0.15">
      <c r="A41" s="12">
        <v>77</v>
      </c>
      <c r="B41" s="12" t="s">
        <v>3771</v>
      </c>
      <c r="C41" s="241" t="s">
        <v>4274</v>
      </c>
      <c r="D41" s="182"/>
      <c r="E41" s="169"/>
      <c r="F41" s="169"/>
      <c r="G41" s="19"/>
      <c r="H41" s="23"/>
      <c r="I41" s="9"/>
      <c r="J41" s="9"/>
      <c r="K41" s="19"/>
      <c r="L41" s="183"/>
      <c r="M41" s="623"/>
      <c r="N41" s="623"/>
      <c r="O41" s="623"/>
      <c r="P41" s="623"/>
      <c r="Q41" s="623"/>
      <c r="R41" s="623"/>
      <c r="S41" s="623"/>
      <c r="T41" s="308"/>
      <c r="U41" s="605" t="s">
        <v>3081</v>
      </c>
      <c r="V41" s="576"/>
      <c r="W41" s="576"/>
      <c r="X41" s="576"/>
      <c r="Y41" s="576"/>
      <c r="Z41" s="576"/>
      <c r="AA41" s="576"/>
      <c r="AB41" s="576"/>
      <c r="AC41" s="576"/>
      <c r="AD41" s="576"/>
      <c r="AE41" s="576"/>
      <c r="AF41" s="576"/>
      <c r="AG41" s="841">
        <f t="shared" si="8"/>
        <v>314</v>
      </c>
      <c r="AH41" s="841"/>
      <c r="AI41" s="186" t="s">
        <v>426</v>
      </c>
      <c r="AJ41" s="186"/>
      <c r="AK41" s="186"/>
      <c r="AL41" s="572"/>
      <c r="AM41" s="186"/>
      <c r="AN41" s="20"/>
      <c r="AO41" s="21"/>
      <c r="AP41" s="401">
        <f t="shared" si="9"/>
        <v>-314</v>
      </c>
      <c r="AQ41" s="172"/>
      <c r="AR41" s="18"/>
    </row>
    <row r="42" spans="1:44" ht="17.100000000000001" customHeight="1" x14ac:dyDescent="0.15">
      <c r="A42" s="12">
        <v>77</v>
      </c>
      <c r="B42" s="12" t="s">
        <v>3773</v>
      </c>
      <c r="C42" s="241" t="s">
        <v>4275</v>
      </c>
      <c r="D42" s="182"/>
      <c r="E42" s="169"/>
      <c r="F42" s="169"/>
      <c r="G42" s="19"/>
      <c r="H42" s="23"/>
      <c r="I42" s="9"/>
      <c r="J42" s="9"/>
      <c r="K42" s="19"/>
      <c r="L42" s="833" t="s">
        <v>1160</v>
      </c>
      <c r="M42" s="834"/>
      <c r="N42" s="834"/>
      <c r="O42" s="834"/>
      <c r="P42" s="834"/>
      <c r="Q42" s="834"/>
      <c r="R42" s="834"/>
      <c r="S42" s="834"/>
      <c r="T42" s="835"/>
      <c r="U42" s="605" t="s">
        <v>1993</v>
      </c>
      <c r="V42" s="576"/>
      <c r="W42" s="576"/>
      <c r="X42" s="576"/>
      <c r="Y42" s="576"/>
      <c r="Z42" s="576"/>
      <c r="AA42" s="576"/>
      <c r="AB42" s="576"/>
      <c r="AC42" s="576"/>
      <c r="AD42" s="576"/>
      <c r="AE42" s="576"/>
      <c r="AF42" s="576"/>
      <c r="AG42" s="841">
        <f t="shared" si="8"/>
        <v>112</v>
      </c>
      <c r="AH42" s="841"/>
      <c r="AI42" s="186" t="s">
        <v>426</v>
      </c>
      <c r="AJ42" s="186"/>
      <c r="AK42" s="186"/>
      <c r="AL42" s="572"/>
      <c r="AM42" s="186"/>
      <c r="AN42" s="20"/>
      <c r="AO42" s="21"/>
      <c r="AP42" s="401">
        <f t="shared" si="9"/>
        <v>-112</v>
      </c>
      <c r="AQ42" s="172">
        <f>-AG37</f>
        <v>-124</v>
      </c>
      <c r="AR42" s="18"/>
    </row>
    <row r="43" spans="1:44" ht="17.100000000000001" customHeight="1" x14ac:dyDescent="0.15">
      <c r="A43" s="12">
        <v>77</v>
      </c>
      <c r="B43" s="12" t="s">
        <v>3775</v>
      </c>
      <c r="C43" s="241" t="s">
        <v>4276</v>
      </c>
      <c r="D43" s="182"/>
      <c r="E43" s="169"/>
      <c r="F43" s="169"/>
      <c r="G43" s="19"/>
      <c r="H43" s="23"/>
      <c r="I43" s="9"/>
      <c r="J43" s="9"/>
      <c r="K43" s="19"/>
      <c r="L43" s="836"/>
      <c r="M43" s="837"/>
      <c r="N43" s="837"/>
      <c r="O43" s="837"/>
      <c r="P43" s="837"/>
      <c r="Q43" s="837"/>
      <c r="R43" s="837"/>
      <c r="S43" s="837"/>
      <c r="T43" s="838"/>
      <c r="U43" s="605" t="s">
        <v>3078</v>
      </c>
      <c r="V43" s="576"/>
      <c r="W43" s="576"/>
      <c r="X43" s="576"/>
      <c r="Y43" s="576"/>
      <c r="Z43" s="576"/>
      <c r="AA43" s="576"/>
      <c r="AB43" s="576"/>
      <c r="AC43" s="576"/>
      <c r="AD43" s="576"/>
      <c r="AE43" s="576"/>
      <c r="AF43" s="576"/>
      <c r="AG43" s="841">
        <f t="shared" si="8"/>
        <v>157</v>
      </c>
      <c r="AH43" s="841"/>
      <c r="AI43" s="186" t="s">
        <v>426</v>
      </c>
      <c r="AJ43" s="186"/>
      <c r="AK43" s="186"/>
      <c r="AL43" s="572"/>
      <c r="AM43" s="186"/>
      <c r="AN43" s="20"/>
      <c r="AO43" s="21"/>
      <c r="AP43" s="401">
        <f t="shared" si="9"/>
        <v>-157</v>
      </c>
      <c r="AQ43" s="172">
        <f t="shared" ref="AQ43:AQ46" si="10">-AG38</f>
        <v>-174</v>
      </c>
      <c r="AR43" s="18"/>
    </row>
    <row r="44" spans="1:44" ht="17.100000000000001" customHeight="1" x14ac:dyDescent="0.15">
      <c r="A44" s="12">
        <v>77</v>
      </c>
      <c r="B44" s="12" t="s">
        <v>3777</v>
      </c>
      <c r="C44" s="241" t="s">
        <v>4277</v>
      </c>
      <c r="D44" s="182"/>
      <c r="E44" s="169"/>
      <c r="F44" s="169"/>
      <c r="G44" s="19"/>
      <c r="H44" s="23"/>
      <c r="I44" s="9"/>
      <c r="J44" s="9"/>
      <c r="K44" s="19"/>
      <c r="L44" s="836"/>
      <c r="M44" s="837"/>
      <c r="N44" s="837"/>
      <c r="O44" s="837"/>
      <c r="P44" s="837"/>
      <c r="Q44" s="837"/>
      <c r="R44" s="837"/>
      <c r="S44" s="837"/>
      <c r="T44" s="838"/>
      <c r="U44" s="605" t="s">
        <v>3079</v>
      </c>
      <c r="V44" s="576"/>
      <c r="W44" s="576"/>
      <c r="X44" s="576"/>
      <c r="Y44" s="576"/>
      <c r="Z44" s="576"/>
      <c r="AA44" s="576"/>
      <c r="AB44" s="576"/>
      <c r="AC44" s="576"/>
      <c r="AD44" s="576"/>
      <c r="AE44" s="576"/>
      <c r="AF44" s="576"/>
      <c r="AG44" s="841">
        <f t="shared" si="8"/>
        <v>221</v>
      </c>
      <c r="AH44" s="841"/>
      <c r="AI44" s="186" t="s">
        <v>426</v>
      </c>
      <c r="AJ44" s="186"/>
      <c r="AK44" s="186"/>
      <c r="AL44" s="572"/>
      <c r="AM44" s="186"/>
      <c r="AN44" s="20"/>
      <c r="AO44" s="21"/>
      <c r="AP44" s="401">
        <f t="shared" si="9"/>
        <v>-221</v>
      </c>
      <c r="AQ44" s="172">
        <f t="shared" si="10"/>
        <v>-245</v>
      </c>
      <c r="AR44" s="18"/>
    </row>
    <row r="45" spans="1:44" ht="17.100000000000001" customHeight="1" x14ac:dyDescent="0.15">
      <c r="A45" s="12">
        <v>77</v>
      </c>
      <c r="B45" s="12" t="s">
        <v>3779</v>
      </c>
      <c r="C45" s="241" t="s">
        <v>4278</v>
      </c>
      <c r="D45" s="182"/>
      <c r="E45" s="169"/>
      <c r="F45" s="169"/>
      <c r="G45" s="19"/>
      <c r="H45" s="23"/>
      <c r="I45" s="9"/>
      <c r="J45" s="9"/>
      <c r="K45" s="19"/>
      <c r="L45" s="23"/>
      <c r="M45" s="700"/>
      <c r="N45" s="700"/>
      <c r="O45" s="700"/>
      <c r="P45" s="700"/>
      <c r="Q45" s="700"/>
      <c r="R45" s="700"/>
      <c r="S45" s="700"/>
      <c r="T45" s="701"/>
      <c r="U45" s="605" t="s">
        <v>3080</v>
      </c>
      <c r="V45" s="576"/>
      <c r="W45" s="576"/>
      <c r="X45" s="576"/>
      <c r="Y45" s="576"/>
      <c r="Z45" s="576"/>
      <c r="AA45" s="576"/>
      <c r="AB45" s="576"/>
      <c r="AC45" s="576"/>
      <c r="AD45" s="576"/>
      <c r="AE45" s="576"/>
      <c r="AF45" s="576"/>
      <c r="AG45" s="841">
        <f t="shared" si="8"/>
        <v>250</v>
      </c>
      <c r="AH45" s="841"/>
      <c r="AI45" s="186" t="s">
        <v>426</v>
      </c>
      <c r="AJ45" s="186"/>
      <c r="AK45" s="186"/>
      <c r="AL45" s="572"/>
      <c r="AM45" s="186"/>
      <c r="AN45" s="20"/>
      <c r="AO45" s="21"/>
      <c r="AP45" s="401">
        <f t="shared" si="9"/>
        <v>-250</v>
      </c>
      <c r="AQ45" s="172">
        <f t="shared" si="10"/>
        <v>-278</v>
      </c>
      <c r="AR45" s="18"/>
    </row>
    <row r="46" spans="1:44" ht="17.100000000000001" customHeight="1" x14ac:dyDescent="0.15">
      <c r="A46" s="12">
        <v>77</v>
      </c>
      <c r="B46" s="12" t="s">
        <v>3781</v>
      </c>
      <c r="C46" s="241" t="s">
        <v>4279</v>
      </c>
      <c r="D46" s="25"/>
      <c r="E46" s="20"/>
      <c r="F46" s="20"/>
      <c r="G46" s="21"/>
      <c r="H46" s="183"/>
      <c r="I46" s="184"/>
      <c r="J46" s="184"/>
      <c r="K46" s="21"/>
      <c r="L46" s="183"/>
      <c r="M46" s="623"/>
      <c r="N46" s="623"/>
      <c r="O46" s="623"/>
      <c r="P46" s="623"/>
      <c r="Q46" s="623"/>
      <c r="R46" s="623"/>
      <c r="S46" s="623"/>
      <c r="T46" s="308"/>
      <c r="U46" s="605" t="s">
        <v>3081</v>
      </c>
      <c r="V46" s="576"/>
      <c r="W46" s="576"/>
      <c r="X46" s="576"/>
      <c r="Y46" s="576"/>
      <c r="Z46" s="576"/>
      <c r="AA46" s="576"/>
      <c r="AB46" s="576"/>
      <c r="AC46" s="576"/>
      <c r="AD46" s="576"/>
      <c r="AE46" s="576"/>
      <c r="AF46" s="576"/>
      <c r="AG46" s="841">
        <f t="shared" si="8"/>
        <v>283</v>
      </c>
      <c r="AH46" s="841"/>
      <c r="AI46" s="186" t="s">
        <v>426</v>
      </c>
      <c r="AJ46" s="186"/>
      <c r="AK46" s="186"/>
      <c r="AL46" s="572"/>
      <c r="AM46" s="186"/>
      <c r="AN46" s="20"/>
      <c r="AO46" s="21"/>
      <c r="AP46" s="401">
        <f>-AG46</f>
        <v>-283</v>
      </c>
      <c r="AQ46" s="172">
        <f t="shared" si="10"/>
        <v>-314</v>
      </c>
      <c r="AR46" s="18"/>
    </row>
    <row r="47" spans="1:44" ht="17.100000000000001" customHeight="1" x14ac:dyDescent="0.15">
      <c r="A47" s="12">
        <v>77</v>
      </c>
      <c r="B47" s="12">
        <v>8200</v>
      </c>
      <c r="C47" s="241" t="s">
        <v>4280</v>
      </c>
      <c r="D47" s="25"/>
      <c r="E47" s="20" t="s">
        <v>554</v>
      </c>
      <c r="F47" s="20"/>
      <c r="G47" s="576"/>
      <c r="H47" s="576"/>
      <c r="I47" s="576"/>
      <c r="J47" s="576"/>
      <c r="K47" s="576"/>
      <c r="L47" s="576"/>
      <c r="M47" s="576"/>
      <c r="N47" s="576"/>
      <c r="O47" s="576"/>
      <c r="P47" s="576"/>
      <c r="Q47" s="576"/>
      <c r="R47" s="576"/>
      <c r="S47" s="576"/>
      <c r="T47" s="576"/>
      <c r="U47" s="576"/>
      <c r="V47" s="576"/>
      <c r="W47" s="576"/>
      <c r="X47" s="576"/>
      <c r="Y47" s="576"/>
      <c r="Z47" s="576"/>
      <c r="AA47" s="576"/>
      <c r="AB47" s="576"/>
      <c r="AC47" s="184"/>
      <c r="AD47" s="184"/>
      <c r="AE47" s="184"/>
      <c r="AF47" s="45" t="s">
        <v>328</v>
      </c>
      <c r="AG47" s="1104">
        <v>0.3</v>
      </c>
      <c r="AH47" s="1105"/>
      <c r="AI47" s="184" t="s">
        <v>3863</v>
      </c>
      <c r="AJ47" s="186"/>
      <c r="AK47" s="186"/>
      <c r="AL47" s="572"/>
      <c r="AM47" s="186"/>
      <c r="AN47" s="20"/>
      <c r="AO47" s="21"/>
      <c r="AP47" s="401"/>
      <c r="AQ47" s="172"/>
      <c r="AR47" s="18"/>
    </row>
    <row r="48" spans="1:44" ht="17.100000000000001" customHeight="1" x14ac:dyDescent="0.15">
      <c r="A48" s="12">
        <v>77</v>
      </c>
      <c r="B48" s="12">
        <v>8202</v>
      </c>
      <c r="C48" s="241" t="s">
        <v>4350</v>
      </c>
      <c r="D48" s="25"/>
      <c r="E48" s="20" t="s">
        <v>4351</v>
      </c>
      <c r="F48" s="20"/>
      <c r="G48" s="576"/>
      <c r="H48" s="576"/>
      <c r="I48" s="576"/>
      <c r="J48" s="576"/>
      <c r="K48" s="576"/>
      <c r="L48" s="576"/>
      <c r="M48" s="576"/>
      <c r="N48" s="576"/>
      <c r="O48" s="576"/>
      <c r="P48" s="576"/>
      <c r="Q48" s="576"/>
      <c r="R48" s="576"/>
      <c r="S48" s="576"/>
      <c r="T48" s="576"/>
      <c r="U48" s="576"/>
      <c r="V48" s="576"/>
      <c r="W48" s="576"/>
      <c r="X48" s="576"/>
      <c r="Y48" s="576"/>
      <c r="Z48" s="576"/>
      <c r="AA48" s="576"/>
      <c r="AB48" s="576"/>
      <c r="AC48" s="184"/>
      <c r="AD48" s="184"/>
      <c r="AE48" s="184"/>
      <c r="AF48" s="45" t="s">
        <v>328</v>
      </c>
      <c r="AG48" s="1104">
        <v>0.03</v>
      </c>
      <c r="AH48" s="1105"/>
      <c r="AI48" s="184" t="s">
        <v>3863</v>
      </c>
      <c r="AJ48" s="186"/>
      <c r="AK48" s="186"/>
      <c r="AL48" s="572"/>
      <c r="AM48" s="186"/>
      <c r="AN48" s="20"/>
      <c r="AO48" s="21"/>
      <c r="AP48" s="401"/>
      <c r="AQ48" s="172"/>
      <c r="AR48" s="18"/>
    </row>
    <row r="49" spans="1:44" ht="17.25" customHeight="1" x14ac:dyDescent="0.15">
      <c r="A49" s="132">
        <v>77</v>
      </c>
      <c r="B49" s="132">
        <v>8000</v>
      </c>
      <c r="C49" s="329" t="s">
        <v>2252</v>
      </c>
      <c r="D49" s="712"/>
      <c r="E49" s="184" t="s">
        <v>2252</v>
      </c>
      <c r="F49" s="184"/>
      <c r="G49" s="184"/>
      <c r="H49" s="184"/>
      <c r="I49" s="184"/>
      <c r="J49" s="184"/>
      <c r="K49" s="184"/>
      <c r="L49" s="184"/>
      <c r="M49" s="184"/>
      <c r="N49" s="184"/>
      <c r="O49" s="184"/>
      <c r="P49" s="184"/>
      <c r="Q49" s="184"/>
      <c r="R49" s="184"/>
      <c r="S49" s="184"/>
      <c r="T49" s="20"/>
      <c r="U49" s="20"/>
      <c r="V49" s="20"/>
      <c r="W49" s="20"/>
      <c r="X49" s="20"/>
      <c r="Y49" s="20"/>
      <c r="Z49" s="20"/>
      <c r="AA49" s="20"/>
      <c r="AB49" s="20"/>
      <c r="AC49" s="184"/>
      <c r="AD49" s="184"/>
      <c r="AE49" s="184"/>
      <c r="AF49" s="45" t="s">
        <v>328</v>
      </c>
      <c r="AG49" s="1104">
        <v>0.15</v>
      </c>
      <c r="AH49" s="1105"/>
      <c r="AI49" s="184" t="s">
        <v>811</v>
      </c>
      <c r="AJ49" s="20"/>
      <c r="AK49" s="20"/>
      <c r="AL49" s="20"/>
      <c r="AM49" s="20"/>
      <c r="AN49" s="20"/>
      <c r="AO49" s="174"/>
      <c r="AP49" s="199"/>
      <c r="AQ49" s="199"/>
      <c r="AR49" s="18"/>
    </row>
    <row r="50" spans="1:44" ht="17.25" customHeight="1" x14ac:dyDescent="0.15">
      <c r="A50" s="132">
        <v>77</v>
      </c>
      <c r="B50" s="132">
        <v>8100</v>
      </c>
      <c r="C50" s="329" t="s">
        <v>1635</v>
      </c>
      <c r="D50" s="712"/>
      <c r="E50" s="184" t="s">
        <v>2253</v>
      </c>
      <c r="F50" s="184"/>
      <c r="G50" s="184"/>
      <c r="H50" s="184"/>
      <c r="I50" s="184"/>
      <c r="J50" s="184"/>
      <c r="K50" s="184"/>
      <c r="L50" s="184"/>
      <c r="M50" s="184"/>
      <c r="N50" s="184"/>
      <c r="O50" s="184"/>
      <c r="P50" s="184"/>
      <c r="Q50" s="184"/>
      <c r="R50" s="184"/>
      <c r="S50" s="184"/>
      <c r="T50" s="20"/>
      <c r="U50" s="20"/>
      <c r="V50" s="20"/>
      <c r="W50" s="20"/>
      <c r="X50" s="20"/>
      <c r="Y50" s="20"/>
      <c r="Z50" s="20"/>
      <c r="AA50" s="20"/>
      <c r="AB50" s="20"/>
      <c r="AC50" s="184"/>
      <c r="AD50" s="184"/>
      <c r="AE50" s="184"/>
      <c r="AF50" s="45" t="s">
        <v>328</v>
      </c>
      <c r="AG50" s="1104">
        <v>0.1</v>
      </c>
      <c r="AH50" s="1105"/>
      <c r="AI50" s="184" t="s">
        <v>811</v>
      </c>
      <c r="AJ50" s="20"/>
      <c r="AK50" s="20"/>
      <c r="AL50" s="20"/>
      <c r="AM50" s="20"/>
      <c r="AN50" s="20"/>
      <c r="AO50" s="174"/>
      <c r="AP50" s="199"/>
      <c r="AQ50" s="199"/>
      <c r="AR50" s="18"/>
    </row>
    <row r="51" spans="1:44" ht="17.25" customHeight="1" x14ac:dyDescent="0.15">
      <c r="A51" s="132">
        <v>77</v>
      </c>
      <c r="B51" s="132">
        <v>6310</v>
      </c>
      <c r="C51" s="288" t="s">
        <v>1354</v>
      </c>
      <c r="D51" s="183"/>
      <c r="E51" s="184" t="s">
        <v>1353</v>
      </c>
      <c r="F51" s="184"/>
      <c r="G51" s="184"/>
      <c r="H51" s="184"/>
      <c r="I51" s="184"/>
      <c r="J51" s="184"/>
      <c r="K51" s="184"/>
      <c r="L51" s="184"/>
      <c r="M51" s="20"/>
      <c r="N51" s="184"/>
      <c r="O51" s="184"/>
      <c r="P51" s="184"/>
      <c r="Q51" s="184"/>
      <c r="R51" s="20"/>
      <c r="S51" s="45"/>
      <c r="T51" s="184"/>
      <c r="U51" s="184"/>
      <c r="V51" s="184"/>
      <c r="W51" s="20"/>
      <c r="X51" s="20"/>
      <c r="Y51" s="20"/>
      <c r="Z51" s="20"/>
      <c r="AA51" s="20"/>
      <c r="AB51" s="20"/>
      <c r="AC51" s="184"/>
      <c r="AD51" s="184"/>
      <c r="AE51" s="184"/>
      <c r="AF51" s="45" t="s">
        <v>328</v>
      </c>
      <c r="AG51" s="1104">
        <v>0.05</v>
      </c>
      <c r="AH51" s="1105"/>
      <c r="AI51" s="184" t="s">
        <v>811</v>
      </c>
      <c r="AJ51" s="20"/>
      <c r="AK51" s="20"/>
      <c r="AL51" s="20"/>
      <c r="AM51" s="20"/>
      <c r="AN51" s="20"/>
      <c r="AO51" s="174"/>
      <c r="AP51" s="199"/>
      <c r="AQ51" s="199"/>
      <c r="AR51" s="18"/>
    </row>
    <row r="52" spans="1:44" ht="17.25" customHeight="1" x14ac:dyDescent="0.15">
      <c r="A52" s="12">
        <v>77</v>
      </c>
      <c r="B52" s="12">
        <v>6021</v>
      </c>
      <c r="C52" s="49" t="s">
        <v>1122</v>
      </c>
      <c r="D52" s="546"/>
      <c r="E52" s="834" t="s">
        <v>1121</v>
      </c>
      <c r="F52" s="834"/>
      <c r="G52" s="834"/>
      <c r="H52" s="834"/>
      <c r="I52" s="834"/>
      <c r="J52" s="834"/>
      <c r="K52" s="834"/>
      <c r="L52" s="834"/>
      <c r="M52" s="834"/>
      <c r="N52" s="834"/>
      <c r="O52" s="834"/>
      <c r="P52" s="834"/>
      <c r="Q52" s="834"/>
      <c r="R52" s="834"/>
      <c r="S52" s="834"/>
      <c r="T52" s="835"/>
      <c r="U52" s="604" t="s">
        <v>459</v>
      </c>
      <c r="V52" s="186"/>
      <c r="W52" s="605"/>
      <c r="X52" s="605"/>
      <c r="Y52" s="605"/>
      <c r="Z52" s="605"/>
      <c r="AA52" s="689"/>
      <c r="AB52" s="689"/>
      <c r="AC52" s="689"/>
      <c r="AD52" s="605"/>
      <c r="AE52" s="605"/>
      <c r="AF52" s="605"/>
      <c r="AG52" s="848">
        <v>925</v>
      </c>
      <c r="AH52" s="848"/>
      <c r="AI52" s="186" t="s">
        <v>426</v>
      </c>
      <c r="AJ52" s="556"/>
      <c r="AK52" s="556"/>
      <c r="AL52" s="605"/>
      <c r="AM52" s="605"/>
      <c r="AN52" s="63"/>
      <c r="AO52" s="22"/>
      <c r="AP52" s="401">
        <f t="shared" ref="AP52:AP66" si="11">-AG52</f>
        <v>-925</v>
      </c>
      <c r="AQ52" s="401"/>
      <c r="AR52" s="18"/>
    </row>
    <row r="53" spans="1:44" ht="17.25" customHeight="1" x14ac:dyDescent="0.15">
      <c r="A53" s="12">
        <v>77</v>
      </c>
      <c r="B53" s="12">
        <v>6023</v>
      </c>
      <c r="C53" s="49" t="s">
        <v>1123</v>
      </c>
      <c r="D53" s="182"/>
      <c r="E53" s="837"/>
      <c r="F53" s="837"/>
      <c r="G53" s="837"/>
      <c r="H53" s="837"/>
      <c r="I53" s="837"/>
      <c r="J53" s="837"/>
      <c r="K53" s="837"/>
      <c r="L53" s="837"/>
      <c r="M53" s="837"/>
      <c r="N53" s="837"/>
      <c r="O53" s="837"/>
      <c r="P53" s="837"/>
      <c r="Q53" s="837"/>
      <c r="R53" s="837"/>
      <c r="S53" s="837"/>
      <c r="T53" s="838"/>
      <c r="U53" s="604" t="s">
        <v>460</v>
      </c>
      <c r="V53" s="186"/>
      <c r="W53" s="605"/>
      <c r="X53" s="605"/>
      <c r="Y53" s="605"/>
      <c r="Z53" s="605"/>
      <c r="AA53" s="689"/>
      <c r="AB53" s="689"/>
      <c r="AC53" s="689"/>
      <c r="AD53" s="605"/>
      <c r="AE53" s="605"/>
      <c r="AF53" s="605"/>
      <c r="AG53" s="848">
        <v>925</v>
      </c>
      <c r="AH53" s="848"/>
      <c r="AI53" s="186" t="s">
        <v>426</v>
      </c>
      <c r="AJ53" s="556"/>
      <c r="AK53" s="556"/>
      <c r="AL53" s="605"/>
      <c r="AM53" s="605"/>
      <c r="AN53" s="63"/>
      <c r="AO53" s="22"/>
      <c r="AP53" s="401">
        <f t="shared" si="11"/>
        <v>-925</v>
      </c>
      <c r="AQ53" s="401"/>
      <c r="AR53" s="41"/>
    </row>
    <row r="54" spans="1:44" ht="17.25" customHeight="1" x14ac:dyDescent="0.15">
      <c r="A54" s="12">
        <v>77</v>
      </c>
      <c r="B54" s="12">
        <v>6025</v>
      </c>
      <c r="C54" s="49" t="s">
        <v>1124</v>
      </c>
      <c r="D54" s="182"/>
      <c r="E54" s="837"/>
      <c r="F54" s="837"/>
      <c r="G54" s="837"/>
      <c r="H54" s="837"/>
      <c r="I54" s="837"/>
      <c r="J54" s="837"/>
      <c r="K54" s="837"/>
      <c r="L54" s="837"/>
      <c r="M54" s="837"/>
      <c r="N54" s="837"/>
      <c r="O54" s="837"/>
      <c r="P54" s="837"/>
      <c r="Q54" s="837"/>
      <c r="R54" s="837"/>
      <c r="S54" s="837"/>
      <c r="T54" s="838"/>
      <c r="U54" s="604" t="s">
        <v>461</v>
      </c>
      <c r="V54" s="186"/>
      <c r="W54" s="605"/>
      <c r="X54" s="605"/>
      <c r="Y54" s="605"/>
      <c r="Z54" s="605"/>
      <c r="AA54" s="689"/>
      <c r="AB54" s="689"/>
      <c r="AC54" s="689"/>
      <c r="AD54" s="605"/>
      <c r="AE54" s="605"/>
      <c r="AF54" s="605"/>
      <c r="AG54" s="848">
        <v>925</v>
      </c>
      <c r="AH54" s="848"/>
      <c r="AI54" s="186" t="s">
        <v>426</v>
      </c>
      <c r="AJ54" s="556"/>
      <c r="AK54" s="556"/>
      <c r="AL54" s="605"/>
      <c r="AM54" s="605"/>
      <c r="AN54" s="63"/>
      <c r="AO54" s="22"/>
      <c r="AP54" s="401">
        <f t="shared" si="11"/>
        <v>-925</v>
      </c>
      <c r="AQ54" s="401"/>
      <c r="AR54" s="41"/>
    </row>
    <row r="55" spans="1:44" ht="17.25" customHeight="1" x14ac:dyDescent="0.15">
      <c r="A55" s="12">
        <v>77</v>
      </c>
      <c r="B55" s="12">
        <v>6027</v>
      </c>
      <c r="C55" s="49" t="s">
        <v>1125</v>
      </c>
      <c r="D55" s="182"/>
      <c r="E55" s="837"/>
      <c r="F55" s="837"/>
      <c r="G55" s="837"/>
      <c r="H55" s="837"/>
      <c r="I55" s="837"/>
      <c r="J55" s="837"/>
      <c r="K55" s="837"/>
      <c r="L55" s="837"/>
      <c r="M55" s="837"/>
      <c r="N55" s="837"/>
      <c r="O55" s="837"/>
      <c r="P55" s="837"/>
      <c r="Q55" s="837"/>
      <c r="R55" s="837"/>
      <c r="S55" s="837"/>
      <c r="T55" s="838"/>
      <c r="U55" s="604" t="s">
        <v>462</v>
      </c>
      <c r="V55" s="186"/>
      <c r="W55" s="605"/>
      <c r="X55" s="605"/>
      <c r="Y55" s="605"/>
      <c r="Z55" s="605"/>
      <c r="AA55" s="689"/>
      <c r="AB55" s="689"/>
      <c r="AC55" s="689"/>
      <c r="AD55" s="605"/>
      <c r="AE55" s="605"/>
      <c r="AF55" s="605"/>
      <c r="AG55" s="841">
        <v>1850</v>
      </c>
      <c r="AH55" s="841"/>
      <c r="AI55" s="186" t="s">
        <v>426</v>
      </c>
      <c r="AJ55" s="556"/>
      <c r="AK55" s="556"/>
      <c r="AL55" s="605"/>
      <c r="AM55" s="605"/>
      <c r="AN55" s="63"/>
      <c r="AO55" s="22"/>
      <c r="AP55" s="401">
        <f t="shared" si="11"/>
        <v>-1850</v>
      </c>
      <c r="AQ55" s="401"/>
      <c r="AR55" s="41"/>
    </row>
    <row r="56" spans="1:44" ht="17.25" customHeight="1" x14ac:dyDescent="0.15">
      <c r="A56" s="12">
        <v>77</v>
      </c>
      <c r="B56" s="12">
        <v>6029</v>
      </c>
      <c r="C56" s="49" t="s">
        <v>1126</v>
      </c>
      <c r="D56" s="25"/>
      <c r="E56" s="839"/>
      <c r="F56" s="839"/>
      <c r="G56" s="839"/>
      <c r="H56" s="839"/>
      <c r="I56" s="839"/>
      <c r="J56" s="839"/>
      <c r="K56" s="839"/>
      <c r="L56" s="839"/>
      <c r="M56" s="839"/>
      <c r="N56" s="839"/>
      <c r="O56" s="839"/>
      <c r="P56" s="839"/>
      <c r="Q56" s="839"/>
      <c r="R56" s="839"/>
      <c r="S56" s="839"/>
      <c r="T56" s="840"/>
      <c r="U56" s="604" t="s">
        <v>463</v>
      </c>
      <c r="V56" s="186"/>
      <c r="W56" s="605"/>
      <c r="X56" s="605"/>
      <c r="Y56" s="605"/>
      <c r="Z56" s="605"/>
      <c r="AA56" s="689"/>
      <c r="AB56" s="689"/>
      <c r="AC56" s="689"/>
      <c r="AD56" s="605"/>
      <c r="AE56" s="605"/>
      <c r="AF56" s="605"/>
      <c r="AG56" s="841">
        <v>2914</v>
      </c>
      <c r="AH56" s="841"/>
      <c r="AI56" s="186" t="s">
        <v>426</v>
      </c>
      <c r="AJ56" s="556"/>
      <c r="AK56" s="556"/>
      <c r="AL56" s="605"/>
      <c r="AM56" s="605"/>
      <c r="AN56" s="63"/>
      <c r="AO56" s="22"/>
      <c r="AP56" s="401">
        <f t="shared" si="11"/>
        <v>-2914</v>
      </c>
      <c r="AQ56" s="401"/>
      <c r="AR56" s="41"/>
    </row>
    <row r="57" spans="1:44" ht="17.25" customHeight="1" x14ac:dyDescent="0.15">
      <c r="A57" s="12">
        <v>77</v>
      </c>
      <c r="B57" s="12">
        <v>6001</v>
      </c>
      <c r="C57" s="49" t="s">
        <v>977</v>
      </c>
      <c r="D57" s="546"/>
      <c r="E57" s="834" t="s">
        <v>271</v>
      </c>
      <c r="F57" s="834"/>
      <c r="G57" s="834"/>
      <c r="H57" s="834"/>
      <c r="I57" s="834"/>
      <c r="J57" s="834"/>
      <c r="K57" s="834"/>
      <c r="L57" s="834"/>
      <c r="M57" s="834"/>
      <c r="N57" s="834"/>
      <c r="O57" s="834"/>
      <c r="P57" s="834"/>
      <c r="Q57" s="834"/>
      <c r="R57" s="834"/>
      <c r="S57" s="834"/>
      <c r="T57" s="835"/>
      <c r="U57" s="604" t="s">
        <v>459</v>
      </c>
      <c r="V57" s="186"/>
      <c r="W57" s="605"/>
      <c r="X57" s="605"/>
      <c r="Y57" s="605"/>
      <c r="Z57" s="605"/>
      <c r="AA57" s="689"/>
      <c r="AB57" s="689"/>
      <c r="AC57" s="689"/>
      <c r="AD57" s="605"/>
      <c r="AE57" s="605"/>
      <c r="AF57" s="605"/>
      <c r="AG57" s="848">
        <v>925</v>
      </c>
      <c r="AH57" s="848"/>
      <c r="AI57" s="186" t="s">
        <v>426</v>
      </c>
      <c r="AJ57" s="556"/>
      <c r="AK57" s="556"/>
      <c r="AL57" s="605"/>
      <c r="AM57" s="605"/>
      <c r="AN57" s="63"/>
      <c r="AO57" s="22"/>
      <c r="AP57" s="401">
        <f t="shared" si="11"/>
        <v>-925</v>
      </c>
      <c r="AQ57" s="401"/>
      <c r="AR57" s="18"/>
    </row>
    <row r="58" spans="1:44" ht="17.25" customHeight="1" x14ac:dyDescent="0.15">
      <c r="A58" s="12">
        <v>77</v>
      </c>
      <c r="B58" s="12">
        <v>6003</v>
      </c>
      <c r="C58" s="49" t="s">
        <v>978</v>
      </c>
      <c r="D58" s="182"/>
      <c r="E58" s="837"/>
      <c r="F58" s="837"/>
      <c r="G58" s="837"/>
      <c r="H58" s="837"/>
      <c r="I58" s="837"/>
      <c r="J58" s="837"/>
      <c r="K58" s="837"/>
      <c r="L58" s="837"/>
      <c r="M58" s="837"/>
      <c r="N58" s="837"/>
      <c r="O58" s="837"/>
      <c r="P58" s="837"/>
      <c r="Q58" s="837"/>
      <c r="R58" s="837"/>
      <c r="S58" s="837"/>
      <c r="T58" s="838"/>
      <c r="U58" s="604" t="s">
        <v>460</v>
      </c>
      <c r="V58" s="186"/>
      <c r="W58" s="605"/>
      <c r="X58" s="605"/>
      <c r="Y58" s="605"/>
      <c r="Z58" s="605"/>
      <c r="AA58" s="689"/>
      <c r="AB58" s="689"/>
      <c r="AC58" s="689"/>
      <c r="AD58" s="605"/>
      <c r="AE58" s="605"/>
      <c r="AF58" s="605"/>
      <c r="AG58" s="848">
        <v>925</v>
      </c>
      <c r="AH58" s="848"/>
      <c r="AI58" s="186" t="s">
        <v>426</v>
      </c>
      <c r="AJ58" s="556"/>
      <c r="AK58" s="556"/>
      <c r="AL58" s="605"/>
      <c r="AM58" s="605"/>
      <c r="AN58" s="63"/>
      <c r="AO58" s="22"/>
      <c r="AP58" s="401">
        <f t="shared" si="11"/>
        <v>-925</v>
      </c>
      <c r="AQ58" s="401"/>
      <c r="AR58" s="41"/>
    </row>
    <row r="59" spans="1:44" ht="17.25" customHeight="1" x14ac:dyDescent="0.15">
      <c r="A59" s="12">
        <v>77</v>
      </c>
      <c r="B59" s="12">
        <v>6005</v>
      </c>
      <c r="C59" s="49" t="s">
        <v>979</v>
      </c>
      <c r="D59" s="182"/>
      <c r="E59" s="837"/>
      <c r="F59" s="837"/>
      <c r="G59" s="837"/>
      <c r="H59" s="837"/>
      <c r="I59" s="837"/>
      <c r="J59" s="837"/>
      <c r="K59" s="837"/>
      <c r="L59" s="837"/>
      <c r="M59" s="837"/>
      <c r="N59" s="837"/>
      <c r="O59" s="837"/>
      <c r="P59" s="837"/>
      <c r="Q59" s="837"/>
      <c r="R59" s="837"/>
      <c r="S59" s="837"/>
      <c r="T59" s="838"/>
      <c r="U59" s="604" t="s">
        <v>461</v>
      </c>
      <c r="V59" s="186"/>
      <c r="W59" s="605"/>
      <c r="X59" s="605"/>
      <c r="Y59" s="605"/>
      <c r="Z59" s="605"/>
      <c r="AA59" s="689"/>
      <c r="AB59" s="689"/>
      <c r="AC59" s="689"/>
      <c r="AD59" s="605"/>
      <c r="AE59" s="605"/>
      <c r="AF59" s="605"/>
      <c r="AG59" s="848">
        <v>925</v>
      </c>
      <c r="AH59" s="848"/>
      <c r="AI59" s="186" t="s">
        <v>426</v>
      </c>
      <c r="AJ59" s="556"/>
      <c r="AK59" s="556"/>
      <c r="AL59" s="605"/>
      <c r="AM59" s="605"/>
      <c r="AN59" s="63"/>
      <c r="AO59" s="22"/>
      <c r="AP59" s="401">
        <f t="shared" si="11"/>
        <v>-925</v>
      </c>
      <c r="AQ59" s="401"/>
      <c r="AR59" s="41"/>
    </row>
    <row r="60" spans="1:44" ht="17.25" customHeight="1" x14ac:dyDescent="0.15">
      <c r="A60" s="12">
        <v>77</v>
      </c>
      <c r="B60" s="12">
        <v>6007</v>
      </c>
      <c r="C60" s="49" t="s">
        <v>980</v>
      </c>
      <c r="D60" s="182"/>
      <c r="E60" s="837"/>
      <c r="F60" s="837"/>
      <c r="G60" s="837"/>
      <c r="H60" s="837"/>
      <c r="I60" s="837"/>
      <c r="J60" s="837"/>
      <c r="K60" s="837"/>
      <c r="L60" s="837"/>
      <c r="M60" s="837"/>
      <c r="N60" s="837"/>
      <c r="O60" s="837"/>
      <c r="P60" s="837"/>
      <c r="Q60" s="837"/>
      <c r="R60" s="837"/>
      <c r="S60" s="837"/>
      <c r="T60" s="838"/>
      <c r="U60" s="604" t="s">
        <v>462</v>
      </c>
      <c r="V60" s="186"/>
      <c r="W60" s="605"/>
      <c r="X60" s="605"/>
      <c r="Y60" s="605"/>
      <c r="Z60" s="605"/>
      <c r="AA60" s="689"/>
      <c r="AB60" s="689"/>
      <c r="AC60" s="689"/>
      <c r="AD60" s="605"/>
      <c r="AE60" s="605"/>
      <c r="AF60" s="605"/>
      <c r="AG60" s="841">
        <v>1850</v>
      </c>
      <c r="AH60" s="841"/>
      <c r="AI60" s="186" t="s">
        <v>426</v>
      </c>
      <c r="AJ60" s="556"/>
      <c r="AK60" s="556"/>
      <c r="AL60" s="605"/>
      <c r="AM60" s="605"/>
      <c r="AN60" s="63"/>
      <c r="AO60" s="22"/>
      <c r="AP60" s="401">
        <f t="shared" si="11"/>
        <v>-1850</v>
      </c>
      <c r="AQ60" s="401"/>
      <c r="AR60" s="41"/>
    </row>
    <row r="61" spans="1:44" ht="17.25" customHeight="1" x14ac:dyDescent="0.15">
      <c r="A61" s="12">
        <v>77</v>
      </c>
      <c r="B61" s="12">
        <v>6009</v>
      </c>
      <c r="C61" s="49" t="s">
        <v>981</v>
      </c>
      <c r="D61" s="25"/>
      <c r="E61" s="839"/>
      <c r="F61" s="839"/>
      <c r="G61" s="839"/>
      <c r="H61" s="839"/>
      <c r="I61" s="839"/>
      <c r="J61" s="839"/>
      <c r="K61" s="839"/>
      <c r="L61" s="839"/>
      <c r="M61" s="839"/>
      <c r="N61" s="839"/>
      <c r="O61" s="839"/>
      <c r="P61" s="839"/>
      <c r="Q61" s="839"/>
      <c r="R61" s="839"/>
      <c r="S61" s="839"/>
      <c r="T61" s="840"/>
      <c r="U61" s="604" t="s">
        <v>463</v>
      </c>
      <c r="V61" s="186"/>
      <c r="W61" s="605"/>
      <c r="X61" s="605"/>
      <c r="Y61" s="605"/>
      <c r="Z61" s="605"/>
      <c r="AA61" s="689"/>
      <c r="AB61" s="689"/>
      <c r="AC61" s="689"/>
      <c r="AD61" s="605"/>
      <c r="AE61" s="605"/>
      <c r="AF61" s="605"/>
      <c r="AG61" s="841">
        <v>2914</v>
      </c>
      <c r="AH61" s="841"/>
      <c r="AI61" s="186" t="s">
        <v>426</v>
      </c>
      <c r="AJ61" s="556"/>
      <c r="AK61" s="556"/>
      <c r="AL61" s="605"/>
      <c r="AM61" s="605"/>
      <c r="AN61" s="63"/>
      <c r="AO61" s="22"/>
      <c r="AP61" s="401">
        <f t="shared" si="11"/>
        <v>-2914</v>
      </c>
      <c r="AQ61" s="401"/>
      <c r="AR61" s="41"/>
    </row>
    <row r="62" spans="1:44" ht="17.25" customHeight="1" x14ac:dyDescent="0.15">
      <c r="A62" s="12">
        <v>77</v>
      </c>
      <c r="B62" s="12">
        <v>6011</v>
      </c>
      <c r="C62" s="49" t="s">
        <v>982</v>
      </c>
      <c r="D62" s="546"/>
      <c r="E62" s="834" t="s">
        <v>272</v>
      </c>
      <c r="F62" s="834"/>
      <c r="G62" s="834"/>
      <c r="H62" s="834"/>
      <c r="I62" s="834"/>
      <c r="J62" s="834"/>
      <c r="K62" s="834"/>
      <c r="L62" s="834"/>
      <c r="M62" s="834"/>
      <c r="N62" s="834"/>
      <c r="O62" s="834"/>
      <c r="P62" s="834"/>
      <c r="Q62" s="834"/>
      <c r="R62" s="834"/>
      <c r="S62" s="834"/>
      <c r="T62" s="835"/>
      <c r="U62" s="604" t="s">
        <v>459</v>
      </c>
      <c r="V62" s="186"/>
      <c r="W62" s="605"/>
      <c r="X62" s="605"/>
      <c r="Y62" s="605"/>
      <c r="Z62" s="605"/>
      <c r="AA62" s="689"/>
      <c r="AB62" s="689"/>
      <c r="AC62" s="689"/>
      <c r="AD62" s="605"/>
      <c r="AE62" s="605"/>
      <c r="AF62" s="605"/>
      <c r="AG62" s="848">
        <v>30</v>
      </c>
      <c r="AH62" s="848"/>
      <c r="AI62" s="186" t="s">
        <v>426</v>
      </c>
      <c r="AJ62" s="556"/>
      <c r="AK62" s="556"/>
      <c r="AL62" s="605"/>
      <c r="AM62" s="605"/>
      <c r="AN62" s="63"/>
      <c r="AO62" s="22"/>
      <c r="AP62" s="401">
        <f t="shared" si="11"/>
        <v>-30</v>
      </c>
      <c r="AQ62" s="401"/>
      <c r="AR62" s="400" t="s">
        <v>457</v>
      </c>
    </row>
    <row r="63" spans="1:44" ht="17.25" customHeight="1" x14ac:dyDescent="0.15">
      <c r="A63" s="12">
        <v>77</v>
      </c>
      <c r="B63" s="12">
        <v>6012</v>
      </c>
      <c r="C63" s="49" t="s">
        <v>983</v>
      </c>
      <c r="D63" s="182"/>
      <c r="E63" s="837"/>
      <c r="F63" s="837"/>
      <c r="G63" s="837"/>
      <c r="H63" s="837"/>
      <c r="I63" s="837"/>
      <c r="J63" s="837"/>
      <c r="K63" s="837"/>
      <c r="L63" s="837"/>
      <c r="M63" s="837"/>
      <c r="N63" s="837"/>
      <c r="O63" s="837"/>
      <c r="P63" s="837"/>
      <c r="Q63" s="837"/>
      <c r="R63" s="837"/>
      <c r="S63" s="837"/>
      <c r="T63" s="838"/>
      <c r="U63" s="604" t="s">
        <v>460</v>
      </c>
      <c r="V63" s="186"/>
      <c r="W63" s="605"/>
      <c r="X63" s="605"/>
      <c r="Y63" s="605"/>
      <c r="Z63" s="605"/>
      <c r="AA63" s="689"/>
      <c r="AB63" s="689"/>
      <c r="AC63" s="689"/>
      <c r="AD63" s="605"/>
      <c r="AE63" s="605"/>
      <c r="AF63" s="605"/>
      <c r="AG63" s="848">
        <v>30</v>
      </c>
      <c r="AH63" s="848"/>
      <c r="AI63" s="186" t="s">
        <v>426</v>
      </c>
      <c r="AJ63" s="556"/>
      <c r="AK63" s="556"/>
      <c r="AL63" s="605"/>
      <c r="AM63" s="605"/>
      <c r="AN63" s="63"/>
      <c r="AO63" s="22"/>
      <c r="AP63" s="401">
        <f t="shared" si="11"/>
        <v>-30</v>
      </c>
      <c r="AQ63" s="401"/>
      <c r="AR63" s="41"/>
    </row>
    <row r="64" spans="1:44" ht="17.25" customHeight="1" x14ac:dyDescent="0.15">
      <c r="A64" s="12">
        <v>77</v>
      </c>
      <c r="B64" s="12">
        <v>6013</v>
      </c>
      <c r="C64" s="49" t="s">
        <v>984</v>
      </c>
      <c r="D64" s="182"/>
      <c r="E64" s="837"/>
      <c r="F64" s="837"/>
      <c r="G64" s="837"/>
      <c r="H64" s="837"/>
      <c r="I64" s="837"/>
      <c r="J64" s="837"/>
      <c r="K64" s="837"/>
      <c r="L64" s="837"/>
      <c r="M64" s="837"/>
      <c r="N64" s="837"/>
      <c r="O64" s="837"/>
      <c r="P64" s="837"/>
      <c r="Q64" s="837"/>
      <c r="R64" s="837"/>
      <c r="S64" s="837"/>
      <c r="T64" s="838"/>
      <c r="U64" s="604" t="s">
        <v>461</v>
      </c>
      <c r="V64" s="186"/>
      <c r="W64" s="605"/>
      <c r="X64" s="605"/>
      <c r="Y64" s="605"/>
      <c r="Z64" s="605"/>
      <c r="AA64" s="689"/>
      <c r="AB64" s="689"/>
      <c r="AC64" s="689"/>
      <c r="AD64" s="605"/>
      <c r="AE64" s="605"/>
      <c r="AF64" s="605"/>
      <c r="AG64" s="848">
        <v>30</v>
      </c>
      <c r="AH64" s="848"/>
      <c r="AI64" s="186" t="s">
        <v>426</v>
      </c>
      <c r="AJ64" s="556"/>
      <c r="AK64" s="556"/>
      <c r="AL64" s="605"/>
      <c r="AM64" s="605"/>
      <c r="AN64" s="63"/>
      <c r="AO64" s="22"/>
      <c r="AP64" s="401">
        <f t="shared" si="11"/>
        <v>-30</v>
      </c>
      <c r="AQ64" s="401"/>
      <c r="AR64" s="41"/>
    </row>
    <row r="65" spans="1:44" ht="17.25" customHeight="1" x14ac:dyDescent="0.15">
      <c r="A65" s="12">
        <v>77</v>
      </c>
      <c r="B65" s="12">
        <v>6014</v>
      </c>
      <c r="C65" s="49" t="s">
        <v>985</v>
      </c>
      <c r="D65" s="182"/>
      <c r="E65" s="837"/>
      <c r="F65" s="837"/>
      <c r="G65" s="837"/>
      <c r="H65" s="837"/>
      <c r="I65" s="837"/>
      <c r="J65" s="837"/>
      <c r="K65" s="837"/>
      <c r="L65" s="837"/>
      <c r="M65" s="837"/>
      <c r="N65" s="837"/>
      <c r="O65" s="837"/>
      <c r="P65" s="837"/>
      <c r="Q65" s="837"/>
      <c r="R65" s="837"/>
      <c r="S65" s="837"/>
      <c r="T65" s="838"/>
      <c r="U65" s="604" t="s">
        <v>462</v>
      </c>
      <c r="V65" s="186"/>
      <c r="W65" s="605"/>
      <c r="X65" s="605"/>
      <c r="Y65" s="605"/>
      <c r="Z65" s="605"/>
      <c r="AA65" s="689"/>
      <c r="AB65" s="689"/>
      <c r="AC65" s="689"/>
      <c r="AD65" s="605"/>
      <c r="AE65" s="605"/>
      <c r="AF65" s="605"/>
      <c r="AG65" s="848">
        <v>60</v>
      </c>
      <c r="AH65" s="848"/>
      <c r="AI65" s="186" t="s">
        <v>426</v>
      </c>
      <c r="AJ65" s="556"/>
      <c r="AK65" s="556"/>
      <c r="AL65" s="605"/>
      <c r="AM65" s="605"/>
      <c r="AN65" s="63"/>
      <c r="AO65" s="22"/>
      <c r="AP65" s="401">
        <f t="shared" si="11"/>
        <v>-60</v>
      </c>
      <c r="AQ65" s="401"/>
      <c r="AR65" s="41"/>
    </row>
    <row r="66" spans="1:44" ht="17.25" customHeight="1" x14ac:dyDescent="0.15">
      <c r="A66" s="12">
        <v>77</v>
      </c>
      <c r="B66" s="12">
        <v>6015</v>
      </c>
      <c r="C66" s="49" t="s">
        <v>986</v>
      </c>
      <c r="D66" s="25"/>
      <c r="E66" s="839"/>
      <c r="F66" s="839"/>
      <c r="G66" s="839"/>
      <c r="H66" s="839"/>
      <c r="I66" s="839"/>
      <c r="J66" s="839"/>
      <c r="K66" s="839"/>
      <c r="L66" s="839"/>
      <c r="M66" s="839"/>
      <c r="N66" s="839"/>
      <c r="O66" s="839"/>
      <c r="P66" s="839"/>
      <c r="Q66" s="839"/>
      <c r="R66" s="839"/>
      <c r="S66" s="839"/>
      <c r="T66" s="840"/>
      <c r="U66" s="604" t="s">
        <v>463</v>
      </c>
      <c r="V66" s="186"/>
      <c r="W66" s="605"/>
      <c r="X66" s="605"/>
      <c r="Y66" s="605"/>
      <c r="Z66" s="605"/>
      <c r="AA66" s="689"/>
      <c r="AB66" s="689"/>
      <c r="AC66" s="689"/>
      <c r="AD66" s="605"/>
      <c r="AE66" s="605"/>
      <c r="AF66" s="605"/>
      <c r="AG66" s="848">
        <v>95</v>
      </c>
      <c r="AH66" s="848"/>
      <c r="AI66" s="186" t="s">
        <v>426</v>
      </c>
      <c r="AJ66" s="556"/>
      <c r="AK66" s="556"/>
      <c r="AL66" s="605"/>
      <c r="AM66" s="605"/>
      <c r="AN66" s="63"/>
      <c r="AO66" s="22"/>
      <c r="AP66" s="401">
        <f t="shared" si="11"/>
        <v>-95</v>
      </c>
      <c r="AQ66" s="401"/>
      <c r="AR66" s="41"/>
    </row>
    <row r="67" spans="1:44" ht="17.25" customHeight="1" x14ac:dyDescent="0.15">
      <c r="A67" s="12">
        <v>77</v>
      </c>
      <c r="B67" s="12">
        <v>6300</v>
      </c>
      <c r="C67" s="49" t="s">
        <v>838</v>
      </c>
      <c r="D67" s="185" t="s">
        <v>988</v>
      </c>
      <c r="E67" s="186"/>
      <c r="F67" s="186"/>
      <c r="G67" s="186"/>
      <c r="H67" s="186"/>
      <c r="I67" s="186"/>
      <c r="J67" s="186"/>
      <c r="K67" s="186"/>
      <c r="L67" s="186"/>
      <c r="M67" s="605"/>
      <c r="N67" s="184"/>
      <c r="O67" s="184"/>
      <c r="P67" s="184"/>
      <c r="Q67" s="184"/>
      <c r="R67" s="20"/>
      <c r="S67" s="45"/>
      <c r="T67" s="184"/>
      <c r="U67" s="184"/>
      <c r="V67" s="184"/>
      <c r="W67" s="20"/>
      <c r="X67" s="20"/>
      <c r="Y67" s="20"/>
      <c r="Z67" s="20"/>
      <c r="AA67" s="20"/>
      <c r="AB67" s="20"/>
      <c r="AC67" s="20"/>
      <c r="AD67" s="20"/>
      <c r="AE67" s="20"/>
      <c r="AF67" s="20"/>
      <c r="AG67" s="855">
        <v>30</v>
      </c>
      <c r="AH67" s="855"/>
      <c r="AI67" s="184" t="s">
        <v>307</v>
      </c>
      <c r="AJ67" s="20"/>
      <c r="AK67" s="20"/>
      <c r="AL67" s="20"/>
      <c r="AM67" s="20"/>
      <c r="AN67" s="20"/>
      <c r="AO67" s="174"/>
      <c r="AP67" s="401">
        <f t="shared" ref="AP67:AP105" si="12">AG67</f>
        <v>30</v>
      </c>
      <c r="AQ67" s="401"/>
      <c r="AR67" s="29"/>
    </row>
    <row r="68" spans="1:44" ht="12.75" customHeight="1" x14ac:dyDescent="0.15"/>
    <row r="69" spans="1:44" ht="17.25" customHeight="1" x14ac:dyDescent="0.15">
      <c r="A69" s="2" t="s">
        <v>202</v>
      </c>
      <c r="B69" s="201"/>
      <c r="C69" s="82" t="s">
        <v>203</v>
      </c>
      <c r="D69" s="83"/>
      <c r="E69" s="1"/>
      <c r="F69" s="1"/>
      <c r="G69" s="1"/>
      <c r="H69" s="1"/>
      <c r="I69" s="1"/>
      <c r="J69" s="1"/>
      <c r="K69" s="1"/>
      <c r="L69" s="1"/>
      <c r="M69" s="1"/>
      <c r="N69" s="1"/>
      <c r="O69" s="1"/>
      <c r="P69" s="4"/>
      <c r="Q69" s="1"/>
      <c r="R69" s="1"/>
      <c r="S69" s="1"/>
      <c r="T69" s="4" t="s">
        <v>204</v>
      </c>
      <c r="U69" s="17"/>
      <c r="V69" s="17"/>
      <c r="W69" s="17"/>
      <c r="X69" s="17"/>
      <c r="Y69" s="17"/>
      <c r="Z69" s="17"/>
      <c r="AA69" s="17"/>
      <c r="AB69" s="17"/>
      <c r="AC69" s="17"/>
      <c r="AD69" s="17"/>
      <c r="AE69" s="17"/>
      <c r="AF69" s="17"/>
      <c r="AG69" s="17"/>
      <c r="AH69" s="17"/>
      <c r="AI69" s="17"/>
      <c r="AJ69" s="17"/>
      <c r="AK69" s="17"/>
      <c r="AL69" s="17"/>
      <c r="AM69" s="17"/>
      <c r="AN69" s="17"/>
      <c r="AO69" s="15"/>
      <c r="AP69" s="59" t="s">
        <v>251</v>
      </c>
      <c r="AQ69" s="305" t="s">
        <v>1733</v>
      </c>
      <c r="AR69" s="59" t="s">
        <v>252</v>
      </c>
    </row>
    <row r="70" spans="1:44" ht="17.25" customHeight="1" x14ac:dyDescent="0.15">
      <c r="A70" s="5" t="s">
        <v>205</v>
      </c>
      <c r="B70" s="82" t="s">
        <v>206</v>
      </c>
      <c r="C70" s="610"/>
      <c r="D70" s="661"/>
      <c r="E70" s="9"/>
      <c r="F70" s="9"/>
      <c r="G70" s="9"/>
      <c r="H70" s="9"/>
      <c r="I70" s="9"/>
      <c r="J70" s="9"/>
      <c r="K70" s="9"/>
      <c r="L70" s="9"/>
      <c r="M70" s="9"/>
      <c r="N70" s="9"/>
      <c r="O70" s="9"/>
      <c r="P70" s="9"/>
      <c r="Q70" s="9"/>
      <c r="R70" s="9"/>
      <c r="S70" s="9"/>
      <c r="T70" s="169"/>
      <c r="U70" s="169"/>
      <c r="V70" s="169"/>
      <c r="W70" s="169"/>
      <c r="X70" s="169"/>
      <c r="Y70" s="169"/>
      <c r="Z70" s="169"/>
      <c r="AA70" s="169"/>
      <c r="AB70" s="169"/>
      <c r="AC70" s="169"/>
      <c r="AD70" s="169"/>
      <c r="AE70" s="169"/>
      <c r="AF70" s="169"/>
      <c r="AG70" s="169"/>
      <c r="AH70" s="169"/>
      <c r="AI70" s="169"/>
      <c r="AJ70" s="169"/>
      <c r="AK70" s="169"/>
      <c r="AL70" s="169"/>
      <c r="AM70" s="169"/>
      <c r="AN70" s="169"/>
      <c r="AO70" s="19"/>
      <c r="AP70" s="373" t="s">
        <v>390</v>
      </c>
      <c r="AQ70" s="374" t="s">
        <v>390</v>
      </c>
      <c r="AR70" s="373" t="s">
        <v>391</v>
      </c>
    </row>
    <row r="71" spans="1:44" ht="17.25" customHeight="1" x14ac:dyDescent="0.15">
      <c r="A71" s="12">
        <v>77</v>
      </c>
      <c r="B71" s="12">
        <v>6126</v>
      </c>
      <c r="C71" s="49" t="s">
        <v>839</v>
      </c>
      <c r="D71" s="16" t="s">
        <v>989</v>
      </c>
      <c r="E71" s="1"/>
      <c r="F71" s="1"/>
      <c r="G71" s="1"/>
      <c r="H71" s="17"/>
      <c r="I71" s="17"/>
      <c r="J71" s="17"/>
      <c r="K71" s="17"/>
      <c r="L71" s="17"/>
      <c r="M71" s="67"/>
      <c r="N71" s="185" t="s">
        <v>258</v>
      </c>
      <c r="O71" s="605"/>
      <c r="P71" s="605"/>
      <c r="Q71" s="605"/>
      <c r="R71" s="605"/>
      <c r="S71" s="186"/>
      <c r="T71" s="186"/>
      <c r="U71" s="186"/>
      <c r="V71" s="186"/>
      <c r="W71" s="186"/>
      <c r="X71" s="605"/>
      <c r="Y71" s="186"/>
      <c r="Z71" s="186"/>
      <c r="AA71" s="186"/>
      <c r="AB71" s="605"/>
      <c r="AC71" s="605"/>
      <c r="AD71" s="605"/>
      <c r="AE71" s="605"/>
      <c r="AF71" s="186"/>
      <c r="AG71" s="848">
        <v>920</v>
      </c>
      <c r="AH71" s="848"/>
      <c r="AI71" s="186" t="s">
        <v>307</v>
      </c>
      <c r="AJ71" s="605"/>
      <c r="AK71" s="605"/>
      <c r="AL71" s="605"/>
      <c r="AM71" s="32"/>
      <c r="AN71" s="605"/>
      <c r="AO71" s="66"/>
      <c r="AP71" s="401">
        <f t="shared" si="12"/>
        <v>920</v>
      </c>
      <c r="AQ71" s="401"/>
      <c r="AR71" s="400" t="s">
        <v>743</v>
      </c>
    </row>
    <row r="72" spans="1:44" ht="17.25" customHeight="1" x14ac:dyDescent="0.15">
      <c r="A72" s="12">
        <v>77</v>
      </c>
      <c r="B72" s="12">
        <v>6127</v>
      </c>
      <c r="C72" s="49" t="s">
        <v>840</v>
      </c>
      <c r="D72" s="23"/>
      <c r="E72" s="9"/>
      <c r="F72" s="9"/>
      <c r="G72" s="9"/>
      <c r="H72" s="169"/>
      <c r="I72" s="169"/>
      <c r="J72" s="169"/>
      <c r="K72" s="169"/>
      <c r="L72" s="169"/>
      <c r="M72" s="518"/>
      <c r="N72" s="185" t="s">
        <v>2254</v>
      </c>
      <c r="O72" s="605"/>
      <c r="P72" s="605"/>
      <c r="Q72" s="605"/>
      <c r="R72" s="605"/>
      <c r="S72" s="186"/>
      <c r="T72" s="186"/>
      <c r="U72" s="186"/>
      <c r="V72" s="186"/>
      <c r="W72" s="186"/>
      <c r="X72" s="605"/>
      <c r="Y72" s="186"/>
      <c r="Z72" s="186"/>
      <c r="AA72" s="186"/>
      <c r="AB72" s="605"/>
      <c r="AC72" s="605"/>
      <c r="AD72" s="605"/>
      <c r="AE72" s="605"/>
      <c r="AF72" s="186"/>
      <c r="AG72" s="848">
        <v>890</v>
      </c>
      <c r="AH72" s="848"/>
      <c r="AI72" s="186" t="s">
        <v>307</v>
      </c>
      <c r="AJ72" s="605"/>
      <c r="AK72" s="605"/>
      <c r="AL72" s="605"/>
      <c r="AM72" s="32"/>
      <c r="AN72" s="605"/>
      <c r="AO72" s="66"/>
      <c r="AP72" s="401">
        <f t="shared" si="12"/>
        <v>890</v>
      </c>
      <c r="AQ72" s="401"/>
      <c r="AR72" s="18"/>
    </row>
    <row r="73" spans="1:44" ht="17.25" customHeight="1" x14ac:dyDescent="0.15">
      <c r="A73" s="12">
        <v>77</v>
      </c>
      <c r="B73" s="12">
        <v>6128</v>
      </c>
      <c r="C73" s="49" t="s">
        <v>2910</v>
      </c>
      <c r="D73" s="23"/>
      <c r="E73" s="9"/>
      <c r="F73" s="9"/>
      <c r="G73" s="9"/>
      <c r="H73" s="169"/>
      <c r="I73" s="169"/>
      <c r="J73" s="169"/>
      <c r="K73" s="169"/>
      <c r="L73" s="169"/>
      <c r="M73" s="518"/>
      <c r="N73" s="185" t="s">
        <v>2912</v>
      </c>
      <c r="O73" s="605"/>
      <c r="P73" s="605"/>
      <c r="Q73" s="605"/>
      <c r="R73" s="605"/>
      <c r="S73" s="186"/>
      <c r="T73" s="186"/>
      <c r="U73" s="186"/>
      <c r="V73" s="186"/>
      <c r="W73" s="186"/>
      <c r="X73" s="605"/>
      <c r="Y73" s="186"/>
      <c r="Z73" s="186"/>
      <c r="AA73" s="186"/>
      <c r="AB73" s="605"/>
      <c r="AC73" s="605"/>
      <c r="AD73" s="605"/>
      <c r="AE73" s="605"/>
      <c r="AF73" s="186"/>
      <c r="AG73" s="848">
        <v>760</v>
      </c>
      <c r="AH73" s="848"/>
      <c r="AI73" s="186" t="s">
        <v>307</v>
      </c>
      <c r="AJ73" s="605"/>
      <c r="AK73" s="605"/>
      <c r="AL73" s="605"/>
      <c r="AM73" s="32"/>
      <c r="AN73" s="605"/>
      <c r="AO73" s="66"/>
      <c r="AP73" s="401">
        <f t="shared" si="12"/>
        <v>760</v>
      </c>
      <c r="AQ73" s="401"/>
      <c r="AR73" s="18"/>
    </row>
    <row r="74" spans="1:44" ht="17.25" customHeight="1" x14ac:dyDescent="0.15">
      <c r="A74" s="12">
        <v>77</v>
      </c>
      <c r="B74" s="12">
        <v>6129</v>
      </c>
      <c r="C74" s="49" t="s">
        <v>2911</v>
      </c>
      <c r="D74" s="183"/>
      <c r="E74" s="184"/>
      <c r="F74" s="184"/>
      <c r="G74" s="184"/>
      <c r="H74" s="20"/>
      <c r="I74" s="20"/>
      <c r="J74" s="20"/>
      <c r="K74" s="20"/>
      <c r="L74" s="20"/>
      <c r="M74" s="42"/>
      <c r="N74" s="185" t="s">
        <v>2913</v>
      </c>
      <c r="O74" s="605"/>
      <c r="P74" s="605"/>
      <c r="Q74" s="605"/>
      <c r="R74" s="605"/>
      <c r="S74" s="186"/>
      <c r="T74" s="186"/>
      <c r="U74" s="186"/>
      <c r="V74" s="186"/>
      <c r="W74" s="186"/>
      <c r="X74" s="605"/>
      <c r="Y74" s="186"/>
      <c r="Z74" s="186"/>
      <c r="AA74" s="186"/>
      <c r="AB74" s="605"/>
      <c r="AC74" s="605"/>
      <c r="AD74" s="605"/>
      <c r="AE74" s="605"/>
      <c r="AF74" s="186"/>
      <c r="AG74" s="848">
        <v>460</v>
      </c>
      <c r="AH74" s="848"/>
      <c r="AI74" s="186" t="s">
        <v>307</v>
      </c>
      <c r="AJ74" s="605"/>
      <c r="AK74" s="605"/>
      <c r="AL74" s="605"/>
      <c r="AM74" s="32"/>
      <c r="AN74" s="605"/>
      <c r="AO74" s="66"/>
      <c r="AP74" s="401">
        <f t="shared" si="12"/>
        <v>460</v>
      </c>
      <c r="AQ74" s="401"/>
      <c r="AR74" s="18"/>
    </row>
    <row r="75" spans="1:44" ht="17.25" customHeight="1" x14ac:dyDescent="0.15">
      <c r="A75" s="12">
        <v>77</v>
      </c>
      <c r="B75" s="12">
        <v>6109</v>
      </c>
      <c r="C75" s="49" t="s">
        <v>2255</v>
      </c>
      <c r="D75" s="184" t="s">
        <v>2256</v>
      </c>
      <c r="E75" s="184"/>
      <c r="F75" s="184"/>
      <c r="G75" s="184"/>
      <c r="H75" s="20"/>
      <c r="I75" s="20"/>
      <c r="J75" s="20"/>
      <c r="K75" s="20"/>
      <c r="L75" s="20"/>
      <c r="M75" s="20"/>
      <c r="N75" s="186"/>
      <c r="O75" s="605"/>
      <c r="P75" s="605"/>
      <c r="Q75" s="605"/>
      <c r="R75" s="605"/>
      <c r="S75" s="186"/>
      <c r="T75" s="186"/>
      <c r="U75" s="186"/>
      <c r="V75" s="186"/>
      <c r="W75" s="186"/>
      <c r="X75" s="605"/>
      <c r="Y75" s="186"/>
      <c r="Z75" s="186"/>
      <c r="AA75" s="186"/>
      <c r="AB75" s="20"/>
      <c r="AC75" s="20"/>
      <c r="AD75" s="605"/>
      <c r="AE75" s="605"/>
      <c r="AF75" s="186"/>
      <c r="AG75" s="848">
        <v>800</v>
      </c>
      <c r="AH75" s="848"/>
      <c r="AI75" s="186" t="s">
        <v>307</v>
      </c>
      <c r="AJ75" s="605"/>
      <c r="AK75" s="605"/>
      <c r="AL75" s="605"/>
      <c r="AM75" s="32"/>
      <c r="AN75" s="20"/>
      <c r="AO75" s="174"/>
      <c r="AP75" s="401">
        <f t="shared" si="12"/>
        <v>800</v>
      </c>
      <c r="AQ75" s="401"/>
      <c r="AR75" s="18"/>
    </row>
    <row r="76" spans="1:44" ht="17.25" customHeight="1" x14ac:dyDescent="0.15">
      <c r="A76" s="12">
        <v>77</v>
      </c>
      <c r="B76" s="12">
        <v>6116</v>
      </c>
      <c r="C76" s="49" t="s">
        <v>2257</v>
      </c>
      <c r="D76" s="184" t="s">
        <v>2258</v>
      </c>
      <c r="E76" s="184"/>
      <c r="F76" s="184"/>
      <c r="G76" s="184"/>
      <c r="H76" s="20"/>
      <c r="I76" s="20"/>
      <c r="J76" s="20"/>
      <c r="K76" s="20"/>
      <c r="L76" s="20"/>
      <c r="M76" s="20"/>
      <c r="N76" s="186"/>
      <c r="O76" s="605"/>
      <c r="P76" s="605"/>
      <c r="Q76" s="605"/>
      <c r="R76" s="605"/>
      <c r="S76" s="186"/>
      <c r="T76" s="186"/>
      <c r="U76" s="186"/>
      <c r="V76" s="186"/>
      <c r="W76" s="186"/>
      <c r="X76" s="605"/>
      <c r="Y76" s="186"/>
      <c r="Z76" s="186"/>
      <c r="AA76" s="186"/>
      <c r="AB76" s="20"/>
      <c r="AC76" s="20"/>
      <c r="AD76" s="605"/>
      <c r="AE76" s="605"/>
      <c r="AF76" s="186"/>
      <c r="AG76" s="848">
        <v>50</v>
      </c>
      <c r="AH76" s="848"/>
      <c r="AI76" s="186" t="s">
        <v>307</v>
      </c>
      <c r="AJ76" s="605"/>
      <c r="AK76" s="605"/>
      <c r="AL76" s="605"/>
      <c r="AM76" s="32"/>
      <c r="AN76" s="20"/>
      <c r="AO76" s="174"/>
      <c r="AP76" s="401">
        <f t="shared" si="12"/>
        <v>50</v>
      </c>
      <c r="AQ76" s="401"/>
      <c r="AR76" s="18"/>
    </row>
    <row r="77" spans="1:44" ht="17.25" customHeight="1" x14ac:dyDescent="0.15">
      <c r="A77" s="12">
        <v>77</v>
      </c>
      <c r="B77" s="12">
        <v>5605</v>
      </c>
      <c r="C77" s="49" t="s">
        <v>2259</v>
      </c>
      <c r="D77" s="184" t="s">
        <v>2260</v>
      </c>
      <c r="E77" s="184"/>
      <c r="F77" s="184"/>
      <c r="G77" s="184"/>
      <c r="H77" s="20"/>
      <c r="I77" s="20"/>
      <c r="J77" s="20"/>
      <c r="K77" s="20"/>
      <c r="L77" s="20"/>
      <c r="M77" s="20"/>
      <c r="N77" s="186"/>
      <c r="O77" s="605"/>
      <c r="P77" s="605"/>
      <c r="Q77" s="605"/>
      <c r="R77" s="605"/>
      <c r="S77" s="186"/>
      <c r="T77" s="186"/>
      <c r="U77" s="186"/>
      <c r="V77" s="186"/>
      <c r="W77" s="186"/>
      <c r="X77" s="605"/>
      <c r="Y77" s="186"/>
      <c r="Z77" s="186"/>
      <c r="AA77" s="186"/>
      <c r="AB77" s="20"/>
      <c r="AC77" s="20"/>
      <c r="AD77" s="605"/>
      <c r="AE77" s="605"/>
      <c r="AF77" s="186"/>
      <c r="AG77" s="848">
        <v>200</v>
      </c>
      <c r="AH77" s="848"/>
      <c r="AI77" s="186" t="s">
        <v>307</v>
      </c>
      <c r="AJ77" s="605"/>
      <c r="AK77" s="605"/>
      <c r="AL77" s="605"/>
      <c r="AM77" s="32"/>
      <c r="AN77" s="20"/>
      <c r="AO77" s="174"/>
      <c r="AP77" s="401">
        <f t="shared" si="12"/>
        <v>200</v>
      </c>
      <c r="AQ77" s="401"/>
      <c r="AR77" s="92" t="s">
        <v>2261</v>
      </c>
    </row>
    <row r="78" spans="1:44" ht="17.25" customHeight="1" x14ac:dyDescent="0.15">
      <c r="A78" s="12">
        <v>77</v>
      </c>
      <c r="B78" s="12">
        <v>6202</v>
      </c>
      <c r="C78" s="49" t="s">
        <v>1607</v>
      </c>
      <c r="D78" s="16" t="s">
        <v>1552</v>
      </c>
      <c r="E78" s="1"/>
      <c r="F78" s="1"/>
      <c r="G78" s="1"/>
      <c r="H78" s="17"/>
      <c r="I78" s="17"/>
      <c r="J78" s="17"/>
      <c r="K78" s="17"/>
      <c r="L78" s="17"/>
      <c r="M78" s="17"/>
      <c r="N78" s="185" t="s">
        <v>2262</v>
      </c>
      <c r="O78" s="605"/>
      <c r="P78" s="605"/>
      <c r="Q78" s="605"/>
      <c r="R78" s="605"/>
      <c r="S78" s="186"/>
      <c r="T78" s="186"/>
      <c r="U78" s="202"/>
      <c r="V78" s="186"/>
      <c r="W78" s="186"/>
      <c r="X78" s="605"/>
      <c r="Y78" s="186"/>
      <c r="Z78" s="186"/>
      <c r="AA78" s="186"/>
      <c r="AB78" s="605"/>
      <c r="AC78" s="605"/>
      <c r="AD78" s="605"/>
      <c r="AE78" s="605"/>
      <c r="AF78" s="186"/>
      <c r="AG78" s="848">
        <v>20</v>
      </c>
      <c r="AH78" s="848"/>
      <c r="AI78" s="186" t="s">
        <v>307</v>
      </c>
      <c r="AJ78" s="605"/>
      <c r="AK78" s="605"/>
      <c r="AL78" s="605"/>
      <c r="AM78" s="32"/>
      <c r="AN78" s="20"/>
      <c r="AO78" s="174"/>
      <c r="AP78" s="401">
        <f t="shared" si="12"/>
        <v>20</v>
      </c>
      <c r="AQ78" s="401"/>
      <c r="AR78" s="400" t="s">
        <v>467</v>
      </c>
    </row>
    <row r="79" spans="1:44" ht="17.25" customHeight="1" x14ac:dyDescent="0.15">
      <c r="A79" s="12">
        <v>77</v>
      </c>
      <c r="B79" s="12">
        <v>6201</v>
      </c>
      <c r="C79" s="49" t="s">
        <v>1608</v>
      </c>
      <c r="D79" s="183"/>
      <c r="E79" s="184"/>
      <c r="F79" s="184"/>
      <c r="G79" s="184"/>
      <c r="H79" s="20"/>
      <c r="I79" s="20"/>
      <c r="J79" s="20"/>
      <c r="K79" s="20"/>
      <c r="L79" s="20"/>
      <c r="M79" s="20"/>
      <c r="N79" s="185" t="s">
        <v>1609</v>
      </c>
      <c r="O79" s="605"/>
      <c r="P79" s="605"/>
      <c r="Q79" s="605"/>
      <c r="R79" s="605"/>
      <c r="S79" s="186"/>
      <c r="T79" s="186"/>
      <c r="U79" s="186"/>
      <c r="V79" s="186"/>
      <c r="W79" s="186"/>
      <c r="X79" s="605"/>
      <c r="Y79" s="186"/>
      <c r="Z79" s="186"/>
      <c r="AA79" s="186"/>
      <c r="AB79" s="605"/>
      <c r="AC79" s="605"/>
      <c r="AD79" s="605"/>
      <c r="AE79" s="605"/>
      <c r="AF79" s="186"/>
      <c r="AG79" s="848">
        <v>5</v>
      </c>
      <c r="AH79" s="848"/>
      <c r="AI79" s="186" t="s">
        <v>307</v>
      </c>
      <c r="AJ79" s="605"/>
      <c r="AK79" s="605"/>
      <c r="AL79" s="605"/>
      <c r="AM79" s="32"/>
      <c r="AN79" s="20"/>
      <c r="AO79" s="174"/>
      <c r="AP79" s="401">
        <f t="shared" si="12"/>
        <v>5</v>
      </c>
      <c r="AQ79" s="401"/>
      <c r="AR79" s="18"/>
    </row>
    <row r="80" spans="1:44" ht="17.25" customHeight="1" x14ac:dyDescent="0.15">
      <c r="A80" s="12">
        <v>77</v>
      </c>
      <c r="B80" s="12">
        <v>5600</v>
      </c>
      <c r="C80" s="49" t="s">
        <v>1573</v>
      </c>
      <c r="D80" s="16" t="s">
        <v>1597</v>
      </c>
      <c r="E80" s="1"/>
      <c r="F80" s="1"/>
      <c r="G80" s="1"/>
      <c r="H80" s="17"/>
      <c r="I80" s="17"/>
      <c r="J80" s="17"/>
      <c r="K80" s="17"/>
      <c r="L80" s="17"/>
      <c r="M80" s="67"/>
      <c r="N80" s="185" t="s">
        <v>2263</v>
      </c>
      <c r="O80" s="605"/>
      <c r="P80" s="605"/>
      <c r="Q80" s="605"/>
      <c r="R80" s="605"/>
      <c r="S80" s="186"/>
      <c r="T80" s="186"/>
      <c r="U80" s="186"/>
      <c r="V80" s="186"/>
      <c r="W80" s="186"/>
      <c r="X80" s="605"/>
      <c r="Y80" s="186"/>
      <c r="Z80" s="186"/>
      <c r="AA80" s="186"/>
      <c r="AB80" s="605"/>
      <c r="AC80" s="605"/>
      <c r="AD80" s="605"/>
      <c r="AE80" s="605"/>
      <c r="AF80" s="186"/>
      <c r="AG80" s="848">
        <v>150</v>
      </c>
      <c r="AH80" s="848"/>
      <c r="AI80" s="186" t="s">
        <v>307</v>
      </c>
      <c r="AJ80" s="605"/>
      <c r="AK80" s="605"/>
      <c r="AL80" s="605"/>
      <c r="AM80" s="32"/>
      <c r="AN80" s="20"/>
      <c r="AO80" s="174"/>
      <c r="AP80" s="401">
        <f t="shared" si="12"/>
        <v>150</v>
      </c>
      <c r="AQ80" s="401"/>
      <c r="AR80" s="400" t="s">
        <v>1521</v>
      </c>
    </row>
    <row r="81" spans="1:44" ht="17.25" customHeight="1" x14ac:dyDescent="0.15">
      <c r="A81" s="12">
        <v>77</v>
      </c>
      <c r="B81" s="12">
        <v>5606</v>
      </c>
      <c r="C81" s="49" t="s">
        <v>1574</v>
      </c>
      <c r="D81" s="183"/>
      <c r="E81" s="184"/>
      <c r="F81" s="184"/>
      <c r="G81" s="184"/>
      <c r="H81" s="20"/>
      <c r="I81" s="20"/>
      <c r="J81" s="20"/>
      <c r="K81" s="20"/>
      <c r="L81" s="20"/>
      <c r="M81" s="42"/>
      <c r="N81" s="185" t="s">
        <v>2264</v>
      </c>
      <c r="O81" s="605"/>
      <c r="P81" s="605"/>
      <c r="Q81" s="605"/>
      <c r="R81" s="605"/>
      <c r="S81" s="186"/>
      <c r="T81" s="186"/>
      <c r="U81" s="186"/>
      <c r="V81" s="186"/>
      <c r="W81" s="186"/>
      <c r="X81" s="605"/>
      <c r="Y81" s="186"/>
      <c r="Z81" s="186"/>
      <c r="AA81" s="186"/>
      <c r="AB81" s="605"/>
      <c r="AC81" s="605"/>
      <c r="AD81" s="605"/>
      <c r="AE81" s="605"/>
      <c r="AF81" s="186"/>
      <c r="AG81" s="848">
        <v>160</v>
      </c>
      <c r="AH81" s="848"/>
      <c r="AI81" s="186" t="s">
        <v>307</v>
      </c>
      <c r="AJ81" s="605"/>
      <c r="AK81" s="605"/>
      <c r="AL81" s="605"/>
      <c r="AM81" s="32"/>
      <c r="AN81" s="20"/>
      <c r="AO81" s="174"/>
      <c r="AP81" s="401">
        <f t="shared" si="12"/>
        <v>160</v>
      </c>
      <c r="AQ81" s="401"/>
      <c r="AR81" s="29"/>
    </row>
    <row r="82" spans="1:44" ht="17.25" customHeight="1" x14ac:dyDescent="0.15">
      <c r="A82" s="12">
        <v>77</v>
      </c>
      <c r="B82" s="12">
        <v>4003</v>
      </c>
      <c r="C82" s="49" t="s">
        <v>841</v>
      </c>
      <c r="D82" s="186" t="s">
        <v>1598</v>
      </c>
      <c r="E82" s="186"/>
      <c r="F82" s="186"/>
      <c r="G82" s="186"/>
      <c r="H82" s="186"/>
      <c r="I82" s="186"/>
      <c r="J82" s="186"/>
      <c r="K82" s="186"/>
      <c r="L82" s="186"/>
      <c r="M82" s="186"/>
      <c r="N82" s="186"/>
      <c r="O82" s="186"/>
      <c r="P82" s="186"/>
      <c r="Q82" s="186"/>
      <c r="R82" s="186"/>
      <c r="S82" s="186"/>
      <c r="T82" s="186"/>
      <c r="U82" s="32"/>
      <c r="V82" s="32"/>
      <c r="W82" s="186"/>
      <c r="X82" s="32"/>
      <c r="Y82" s="32"/>
      <c r="Z82" s="32"/>
      <c r="AA82" s="32"/>
      <c r="AB82" s="20"/>
      <c r="AC82" s="20"/>
      <c r="AD82" s="32"/>
      <c r="AE82" s="32"/>
      <c r="AF82" s="186"/>
      <c r="AG82" s="841">
        <v>600</v>
      </c>
      <c r="AH82" s="848"/>
      <c r="AI82" s="186" t="s">
        <v>307</v>
      </c>
      <c r="AJ82" s="186"/>
      <c r="AK82" s="186"/>
      <c r="AL82" s="32"/>
      <c r="AM82" s="32"/>
      <c r="AN82" s="20"/>
      <c r="AO82" s="174"/>
      <c r="AP82" s="401">
        <f t="shared" si="12"/>
        <v>600</v>
      </c>
      <c r="AQ82" s="401"/>
      <c r="AR82" s="29" t="s">
        <v>467</v>
      </c>
    </row>
    <row r="83" spans="1:44" ht="17.25" customHeight="1" x14ac:dyDescent="0.15">
      <c r="A83" s="12">
        <v>77</v>
      </c>
      <c r="B83" s="12">
        <v>3100</v>
      </c>
      <c r="C83" s="49" t="s">
        <v>1979</v>
      </c>
      <c r="D83" s="186" t="s">
        <v>1980</v>
      </c>
      <c r="E83" s="186"/>
      <c r="F83" s="186"/>
      <c r="G83" s="186"/>
      <c r="H83" s="186"/>
      <c r="I83" s="186"/>
      <c r="J83" s="186"/>
      <c r="K83" s="186"/>
      <c r="L83" s="186"/>
      <c r="M83" s="186"/>
      <c r="N83" s="186"/>
      <c r="O83" s="186"/>
      <c r="P83" s="186"/>
      <c r="Q83" s="186"/>
      <c r="R83" s="186"/>
      <c r="S83" s="186"/>
      <c r="T83" s="186"/>
      <c r="U83" s="32"/>
      <c r="V83" s="186"/>
      <c r="W83" s="186"/>
      <c r="X83" s="32"/>
      <c r="Y83" s="32"/>
      <c r="Z83" s="32"/>
      <c r="AA83" s="32"/>
      <c r="AB83" s="32"/>
      <c r="AC83" s="32"/>
      <c r="AD83" s="186"/>
      <c r="AE83" s="32"/>
      <c r="AF83" s="32"/>
      <c r="AG83" s="841">
        <v>774</v>
      </c>
      <c r="AH83" s="848"/>
      <c r="AI83" s="186" t="s">
        <v>307</v>
      </c>
      <c r="AJ83" s="186"/>
      <c r="AK83" s="186"/>
      <c r="AL83" s="572"/>
      <c r="AM83" s="577"/>
      <c r="AN83" s="605"/>
      <c r="AO83" s="22"/>
      <c r="AP83" s="403">
        <f t="shared" si="12"/>
        <v>774</v>
      </c>
      <c r="AQ83" s="403"/>
      <c r="AR83" s="400" t="s">
        <v>2045</v>
      </c>
    </row>
    <row r="84" spans="1:44" ht="17.25" customHeight="1" x14ac:dyDescent="0.15">
      <c r="A84" s="12">
        <v>77</v>
      </c>
      <c r="B84" s="12">
        <v>4000</v>
      </c>
      <c r="C84" s="49" t="s">
        <v>2265</v>
      </c>
      <c r="D84" s="1" t="s">
        <v>1599</v>
      </c>
      <c r="E84" s="1"/>
      <c r="F84" s="1"/>
      <c r="G84" s="1"/>
      <c r="H84" s="1"/>
      <c r="I84" s="1"/>
      <c r="J84" s="1"/>
      <c r="K84" s="1"/>
      <c r="L84" s="1"/>
      <c r="M84" s="15"/>
      <c r="N84" s="185" t="s">
        <v>453</v>
      </c>
      <c r="O84" s="186"/>
      <c r="P84" s="186"/>
      <c r="Q84" s="186"/>
      <c r="R84" s="186"/>
      <c r="S84" s="186"/>
      <c r="T84" s="186"/>
      <c r="U84" s="32"/>
      <c r="V84" s="32"/>
      <c r="W84" s="186"/>
      <c r="X84" s="32"/>
      <c r="Y84" s="32"/>
      <c r="Z84" s="32"/>
      <c r="AA84" s="32"/>
      <c r="AB84" s="32"/>
      <c r="AC84" s="32"/>
      <c r="AD84" s="186"/>
      <c r="AE84" s="32"/>
      <c r="AF84" s="32"/>
      <c r="AG84" s="841">
        <v>500</v>
      </c>
      <c r="AH84" s="848"/>
      <c r="AI84" s="186" t="s">
        <v>307</v>
      </c>
      <c r="AJ84" s="186"/>
      <c r="AK84" s="186"/>
      <c r="AL84" s="572"/>
      <c r="AM84" s="186"/>
      <c r="AN84" s="20"/>
      <c r="AO84" s="21"/>
      <c r="AP84" s="403">
        <f t="shared" si="12"/>
        <v>500</v>
      </c>
      <c r="AQ84" s="403"/>
      <c r="AR84" s="41"/>
    </row>
    <row r="85" spans="1:44" ht="17.25" customHeight="1" x14ac:dyDescent="0.15">
      <c r="A85" s="12">
        <v>77</v>
      </c>
      <c r="B85" s="12">
        <v>4001</v>
      </c>
      <c r="C85" s="49" t="s">
        <v>2266</v>
      </c>
      <c r="D85" s="184"/>
      <c r="E85" s="184"/>
      <c r="F85" s="184"/>
      <c r="G85" s="184"/>
      <c r="H85" s="184"/>
      <c r="I85" s="184"/>
      <c r="J85" s="184"/>
      <c r="K85" s="184"/>
      <c r="L85" s="184"/>
      <c r="M85" s="21"/>
      <c r="N85" s="185" t="s">
        <v>454</v>
      </c>
      <c r="O85" s="186"/>
      <c r="P85" s="186"/>
      <c r="Q85" s="186"/>
      <c r="R85" s="186"/>
      <c r="S85" s="186"/>
      <c r="T85" s="186"/>
      <c r="U85" s="32"/>
      <c r="V85" s="32"/>
      <c r="W85" s="186"/>
      <c r="X85" s="32"/>
      <c r="Y85" s="32"/>
      <c r="Z85" s="32"/>
      <c r="AA85" s="32"/>
      <c r="AB85" s="32"/>
      <c r="AC85" s="32"/>
      <c r="AD85" s="186"/>
      <c r="AE85" s="32"/>
      <c r="AF85" s="32"/>
      <c r="AG85" s="841">
        <v>250</v>
      </c>
      <c r="AH85" s="848"/>
      <c r="AI85" s="186" t="s">
        <v>307</v>
      </c>
      <c r="AJ85" s="186"/>
      <c r="AK85" s="186"/>
      <c r="AL85" s="572"/>
      <c r="AM85" s="186"/>
      <c r="AN85" s="20"/>
      <c r="AO85" s="21"/>
      <c r="AP85" s="403">
        <f t="shared" si="12"/>
        <v>250</v>
      </c>
      <c r="AQ85" s="403"/>
      <c r="AR85" s="29"/>
    </row>
    <row r="86" spans="1:44" ht="17.25" customHeight="1" x14ac:dyDescent="0.15">
      <c r="A86" s="132">
        <v>77</v>
      </c>
      <c r="B86" s="132">
        <v>4022</v>
      </c>
      <c r="C86" s="288" t="s">
        <v>4363</v>
      </c>
      <c r="D86" s="23" t="s">
        <v>3185</v>
      </c>
      <c r="E86" s="9"/>
      <c r="F86" s="9"/>
      <c r="G86" s="9"/>
      <c r="H86" s="9"/>
      <c r="I86" s="9"/>
      <c r="J86" s="9"/>
      <c r="K86" s="9"/>
      <c r="L86" s="9"/>
      <c r="M86" s="67"/>
      <c r="N86" s="852" t="s">
        <v>4362</v>
      </c>
      <c r="O86" s="853"/>
      <c r="P86" s="853"/>
      <c r="Q86" s="853"/>
      <c r="R86" s="853"/>
      <c r="S86" s="853"/>
      <c r="T86" s="853"/>
      <c r="U86" s="853"/>
      <c r="V86" s="853"/>
      <c r="W86" s="853"/>
      <c r="X86" s="853"/>
      <c r="Y86" s="853"/>
      <c r="Z86" s="853"/>
      <c r="AA86" s="853"/>
      <c r="AB86" s="853"/>
      <c r="AC86" s="853"/>
      <c r="AD86" s="853"/>
      <c r="AE86" s="853"/>
      <c r="AF86" s="853"/>
      <c r="AG86" s="850">
        <v>250</v>
      </c>
      <c r="AH86" s="850"/>
      <c r="AI86" s="184" t="s">
        <v>1489</v>
      </c>
      <c r="AJ86" s="20"/>
      <c r="AK86" s="20"/>
      <c r="AL86" s="20"/>
      <c r="AM86" s="20"/>
      <c r="AN86" s="20"/>
      <c r="AO86" s="174"/>
      <c r="AP86" s="199">
        <f t="shared" si="12"/>
        <v>250</v>
      </c>
      <c r="AQ86" s="199"/>
      <c r="AR86" s="18" t="s">
        <v>4364</v>
      </c>
    </row>
    <row r="87" spans="1:44" ht="17.100000000000001" customHeight="1" x14ac:dyDescent="0.15">
      <c r="A87" s="132">
        <v>77</v>
      </c>
      <c r="B87" s="132">
        <v>4023</v>
      </c>
      <c r="C87" s="288" t="s">
        <v>4360</v>
      </c>
      <c r="D87" s="183"/>
      <c r="E87" s="184"/>
      <c r="F87" s="184"/>
      <c r="G87" s="184"/>
      <c r="H87" s="184"/>
      <c r="I87" s="184"/>
      <c r="J87" s="184"/>
      <c r="K87" s="184"/>
      <c r="L87" s="184"/>
      <c r="M87" s="42"/>
      <c r="N87" s="852" t="s">
        <v>4361</v>
      </c>
      <c r="O87" s="853"/>
      <c r="P87" s="853"/>
      <c r="Q87" s="853"/>
      <c r="R87" s="853"/>
      <c r="S87" s="853"/>
      <c r="T87" s="853"/>
      <c r="U87" s="853"/>
      <c r="V87" s="853"/>
      <c r="W87" s="853"/>
      <c r="X87" s="853"/>
      <c r="Y87" s="853"/>
      <c r="Z87" s="853"/>
      <c r="AA87" s="853"/>
      <c r="AB87" s="853"/>
      <c r="AC87" s="853"/>
      <c r="AD87" s="853"/>
      <c r="AE87" s="853"/>
      <c r="AF87" s="853"/>
      <c r="AG87" s="850">
        <v>250</v>
      </c>
      <c r="AH87" s="850"/>
      <c r="AI87" s="184" t="s">
        <v>1489</v>
      </c>
      <c r="AJ87" s="20"/>
      <c r="AK87" s="20"/>
      <c r="AL87" s="20"/>
      <c r="AM87" s="20"/>
      <c r="AN87" s="20"/>
      <c r="AO87" s="174"/>
      <c r="AP87" s="199">
        <f>AG87</f>
        <v>250</v>
      </c>
      <c r="AQ87" s="199"/>
      <c r="AR87" s="18"/>
    </row>
    <row r="88" spans="1:44" ht="17.25" customHeight="1" x14ac:dyDescent="0.15">
      <c r="A88" s="12">
        <v>77</v>
      </c>
      <c r="B88" s="12">
        <v>6100</v>
      </c>
      <c r="C88" s="49" t="s">
        <v>2267</v>
      </c>
      <c r="D88" s="186" t="s">
        <v>3186</v>
      </c>
      <c r="E88" s="186"/>
      <c r="F88" s="186"/>
      <c r="G88" s="186"/>
      <c r="H88" s="186"/>
      <c r="I88" s="186"/>
      <c r="J88" s="186"/>
      <c r="K88" s="186"/>
      <c r="L88" s="186"/>
      <c r="M88" s="186"/>
      <c r="N88" s="186"/>
      <c r="O88" s="186"/>
      <c r="P88" s="186"/>
      <c r="Q88" s="186"/>
      <c r="R88" s="186"/>
      <c r="S88" s="186"/>
      <c r="T88" s="186"/>
      <c r="U88" s="32"/>
      <c r="V88" s="32"/>
      <c r="W88" s="186"/>
      <c r="X88" s="32"/>
      <c r="Y88" s="32"/>
      <c r="Z88" s="32"/>
      <c r="AA88" s="32"/>
      <c r="AB88" s="32"/>
      <c r="AC88" s="32"/>
      <c r="AD88" s="186"/>
      <c r="AE88" s="32"/>
      <c r="AF88" s="32"/>
      <c r="AG88" s="841">
        <v>2500</v>
      </c>
      <c r="AH88" s="848"/>
      <c r="AI88" s="186" t="s">
        <v>307</v>
      </c>
      <c r="AJ88" s="186"/>
      <c r="AK88" s="186"/>
      <c r="AL88" s="572"/>
      <c r="AM88" s="186"/>
      <c r="AN88" s="20"/>
      <c r="AO88" s="21"/>
      <c r="AP88" s="172">
        <f t="shared" si="12"/>
        <v>2500</v>
      </c>
      <c r="AQ88" s="172"/>
      <c r="AR88" s="384" t="s">
        <v>762</v>
      </c>
    </row>
    <row r="89" spans="1:44" ht="17.25" customHeight="1" x14ac:dyDescent="0.15">
      <c r="A89" s="12">
        <v>77</v>
      </c>
      <c r="B89" s="12">
        <v>4021</v>
      </c>
      <c r="C89" s="49" t="s">
        <v>1986</v>
      </c>
      <c r="D89" s="186" t="s">
        <v>3187</v>
      </c>
      <c r="E89" s="186"/>
      <c r="F89" s="186"/>
      <c r="G89" s="186"/>
      <c r="H89" s="186"/>
      <c r="I89" s="186"/>
      <c r="J89" s="186"/>
      <c r="K89" s="186"/>
      <c r="L89" s="86"/>
      <c r="M89" s="186"/>
      <c r="N89" s="576"/>
      <c r="O89" s="576"/>
      <c r="P89" s="576"/>
      <c r="Q89" s="576"/>
      <c r="R89" s="576"/>
      <c r="S89" s="576"/>
      <c r="T89" s="576"/>
      <c r="U89" s="576"/>
      <c r="V89" s="576"/>
      <c r="W89" s="576"/>
      <c r="X89" s="576"/>
      <c r="Y89" s="576"/>
      <c r="Z89" s="576"/>
      <c r="AA89" s="576"/>
      <c r="AB89" s="576"/>
      <c r="AC89" s="576"/>
      <c r="AD89" s="576"/>
      <c r="AE89" s="576"/>
      <c r="AF89" s="576"/>
      <c r="AG89" s="841">
        <v>150</v>
      </c>
      <c r="AH89" s="841"/>
      <c r="AI89" s="186" t="s">
        <v>1987</v>
      </c>
      <c r="AJ89" s="186"/>
      <c r="AK89" s="186"/>
      <c r="AL89" s="572"/>
      <c r="AM89" s="186"/>
      <c r="AN89" s="20"/>
      <c r="AO89" s="21"/>
      <c r="AP89" s="172">
        <f t="shared" si="12"/>
        <v>150</v>
      </c>
      <c r="AQ89" s="172"/>
      <c r="AR89" s="29"/>
    </row>
    <row r="90" spans="1:44" ht="17.25" customHeight="1" x14ac:dyDescent="0.15">
      <c r="A90" s="12">
        <v>77</v>
      </c>
      <c r="B90" s="12">
        <v>4014</v>
      </c>
      <c r="C90" s="49" t="s">
        <v>1425</v>
      </c>
      <c r="D90" s="16" t="s">
        <v>3188</v>
      </c>
      <c r="E90" s="1"/>
      <c r="F90" s="1"/>
      <c r="G90" s="1"/>
      <c r="H90" s="1"/>
      <c r="I90" s="1"/>
      <c r="J90" s="1"/>
      <c r="K90" s="1"/>
      <c r="L90" s="1"/>
      <c r="M90" s="15"/>
      <c r="N90" s="605" t="s">
        <v>2268</v>
      </c>
      <c r="O90" s="605"/>
      <c r="P90" s="186"/>
      <c r="Q90" s="186"/>
      <c r="R90" s="186"/>
      <c r="S90" s="186"/>
      <c r="T90" s="186"/>
      <c r="U90" s="32"/>
      <c r="V90" s="32"/>
      <c r="W90" s="186"/>
      <c r="X90" s="32"/>
      <c r="Y90" s="32"/>
      <c r="Z90" s="32"/>
      <c r="AA90" s="32"/>
      <c r="AB90" s="32"/>
      <c r="AC90" s="32"/>
      <c r="AD90" s="186"/>
      <c r="AE90" s="32"/>
      <c r="AF90" s="32"/>
      <c r="AG90" s="841">
        <v>3000</v>
      </c>
      <c r="AH90" s="848"/>
      <c r="AI90" s="186" t="s">
        <v>307</v>
      </c>
      <c r="AJ90" s="186"/>
      <c r="AK90" s="186"/>
      <c r="AL90" s="572"/>
      <c r="AM90" s="186"/>
      <c r="AN90" s="605"/>
      <c r="AO90" s="22"/>
      <c r="AP90" s="172">
        <f t="shared" si="12"/>
        <v>3000</v>
      </c>
      <c r="AQ90" s="172"/>
      <c r="AR90" s="400" t="s">
        <v>1355</v>
      </c>
    </row>
    <row r="91" spans="1:44" ht="17.25" customHeight="1" x14ac:dyDescent="0.15">
      <c r="A91" s="12">
        <v>77</v>
      </c>
      <c r="B91" s="12">
        <v>4015</v>
      </c>
      <c r="C91" s="49" t="s">
        <v>1424</v>
      </c>
      <c r="D91" s="183"/>
      <c r="E91" s="184"/>
      <c r="F91" s="184"/>
      <c r="G91" s="184"/>
      <c r="H91" s="184"/>
      <c r="I91" s="184"/>
      <c r="J91" s="184"/>
      <c r="K91" s="184"/>
      <c r="L91" s="184"/>
      <c r="M91" s="21"/>
      <c r="N91" s="605" t="s">
        <v>2269</v>
      </c>
      <c r="O91" s="605"/>
      <c r="P91" s="186"/>
      <c r="Q91" s="186"/>
      <c r="R91" s="186"/>
      <c r="S91" s="186"/>
      <c r="T91" s="186"/>
      <c r="U91" s="32"/>
      <c r="V91" s="32"/>
      <c r="W91" s="186"/>
      <c r="X91" s="32"/>
      <c r="Y91" s="32"/>
      <c r="Z91" s="32"/>
      <c r="AA91" s="32"/>
      <c r="AB91" s="32"/>
      <c r="AC91" s="32"/>
      <c r="AD91" s="186"/>
      <c r="AE91" s="32"/>
      <c r="AF91" s="32"/>
      <c r="AG91" s="841">
        <v>2500</v>
      </c>
      <c r="AH91" s="848"/>
      <c r="AI91" s="186" t="s">
        <v>307</v>
      </c>
      <c r="AJ91" s="186"/>
      <c r="AK91" s="186"/>
      <c r="AL91" s="572"/>
      <c r="AM91" s="186"/>
      <c r="AN91" s="20"/>
      <c r="AO91" s="21"/>
      <c r="AP91" s="172">
        <f t="shared" si="12"/>
        <v>2500</v>
      </c>
      <c r="AQ91" s="172"/>
      <c r="AR91" s="18"/>
    </row>
    <row r="92" spans="1:44" ht="17.25" customHeight="1" x14ac:dyDescent="0.15">
      <c r="A92" s="12">
        <v>77</v>
      </c>
      <c r="B92" s="12">
        <v>4005</v>
      </c>
      <c r="C92" s="49" t="s">
        <v>1426</v>
      </c>
      <c r="D92" s="16" t="s">
        <v>3189</v>
      </c>
      <c r="E92" s="1"/>
      <c r="F92" s="1"/>
      <c r="G92" s="1"/>
      <c r="H92" s="1"/>
      <c r="I92" s="1"/>
      <c r="J92" s="1"/>
      <c r="K92" s="1"/>
      <c r="L92" s="1"/>
      <c r="M92" s="1"/>
      <c r="N92" s="605"/>
      <c r="O92" s="605"/>
      <c r="P92" s="186"/>
      <c r="Q92" s="186"/>
      <c r="R92" s="186"/>
      <c r="S92" s="186"/>
      <c r="T92" s="186"/>
      <c r="U92" s="32"/>
      <c r="V92" s="32"/>
      <c r="W92" s="186"/>
      <c r="X92" s="32"/>
      <c r="Y92" s="32"/>
      <c r="Z92" s="32"/>
      <c r="AA92" s="32"/>
      <c r="AB92" s="32"/>
      <c r="AC92" s="32"/>
      <c r="AD92" s="186"/>
      <c r="AE92" s="32"/>
      <c r="AF92" s="32"/>
      <c r="AG92" s="841">
        <v>1000</v>
      </c>
      <c r="AH92" s="848"/>
      <c r="AI92" s="186" t="s">
        <v>307</v>
      </c>
      <c r="AJ92" s="186"/>
      <c r="AK92" s="186"/>
      <c r="AL92" s="572"/>
      <c r="AM92" s="186"/>
      <c r="AN92" s="20"/>
      <c r="AO92" s="21"/>
      <c r="AP92" s="172">
        <f t="shared" si="12"/>
        <v>1000</v>
      </c>
      <c r="AQ92" s="172"/>
      <c r="AR92" s="18"/>
    </row>
    <row r="93" spans="1:44" ht="17.25" customHeight="1" x14ac:dyDescent="0.15">
      <c r="A93" s="12">
        <v>77</v>
      </c>
      <c r="B93" s="12">
        <v>4009</v>
      </c>
      <c r="C93" s="49" t="s">
        <v>2907</v>
      </c>
      <c r="D93" s="16" t="s">
        <v>3190</v>
      </c>
      <c r="E93" s="1"/>
      <c r="F93" s="1"/>
      <c r="G93" s="1"/>
      <c r="H93" s="1"/>
      <c r="I93" s="1"/>
      <c r="J93" s="1"/>
      <c r="K93" s="1"/>
      <c r="L93" s="1"/>
      <c r="M93" s="15"/>
      <c r="N93" s="185" t="s">
        <v>2905</v>
      </c>
      <c r="O93" s="186"/>
      <c r="P93" s="186"/>
      <c r="Q93" s="186"/>
      <c r="R93" s="186"/>
      <c r="S93" s="186"/>
      <c r="T93" s="186"/>
      <c r="U93" s="32"/>
      <c r="V93" s="32"/>
      <c r="W93" s="186"/>
      <c r="X93" s="32"/>
      <c r="Y93" s="32"/>
      <c r="Z93" s="32"/>
      <c r="AA93" s="32"/>
      <c r="AB93" s="32"/>
      <c r="AC93" s="32"/>
      <c r="AD93" s="186"/>
      <c r="AE93" s="32"/>
      <c r="AF93" s="32"/>
      <c r="AG93" s="841">
        <v>1200</v>
      </c>
      <c r="AH93" s="848"/>
      <c r="AI93" s="186" t="s">
        <v>307</v>
      </c>
      <c r="AJ93" s="186"/>
      <c r="AK93" s="186"/>
      <c r="AL93" s="572"/>
      <c r="AM93" s="186"/>
      <c r="AN93" s="20"/>
      <c r="AO93" s="21"/>
      <c r="AP93" s="172">
        <f t="shared" si="12"/>
        <v>1200</v>
      </c>
      <c r="AQ93" s="172"/>
      <c r="AR93" s="18"/>
    </row>
    <row r="94" spans="1:44" ht="17.25" customHeight="1" x14ac:dyDescent="0.15">
      <c r="A94" s="12">
        <v>77</v>
      </c>
      <c r="B94" s="12">
        <v>4010</v>
      </c>
      <c r="C94" s="49" t="s">
        <v>2908</v>
      </c>
      <c r="D94" s="183"/>
      <c r="E94" s="184"/>
      <c r="F94" s="184"/>
      <c r="G94" s="184"/>
      <c r="H94" s="184"/>
      <c r="I94" s="184"/>
      <c r="J94" s="184"/>
      <c r="K94" s="184"/>
      <c r="L94" s="184"/>
      <c r="M94" s="21"/>
      <c r="N94" s="185" t="s">
        <v>2909</v>
      </c>
      <c r="O94" s="186"/>
      <c r="P94" s="186"/>
      <c r="Q94" s="186"/>
      <c r="R94" s="186"/>
      <c r="S94" s="186"/>
      <c r="T94" s="186"/>
      <c r="U94" s="32"/>
      <c r="V94" s="32"/>
      <c r="W94" s="186"/>
      <c r="X94" s="32"/>
      <c r="Y94" s="32"/>
      <c r="Z94" s="32"/>
      <c r="AA94" s="32"/>
      <c r="AB94" s="32"/>
      <c r="AC94" s="32"/>
      <c r="AD94" s="186"/>
      <c r="AE94" s="32"/>
      <c r="AF94" s="32"/>
      <c r="AG94" s="841">
        <v>800</v>
      </c>
      <c r="AH94" s="848"/>
      <c r="AI94" s="186" t="s">
        <v>307</v>
      </c>
      <c r="AJ94" s="186"/>
      <c r="AK94" s="186"/>
      <c r="AL94" s="572"/>
      <c r="AM94" s="186"/>
      <c r="AN94" s="20"/>
      <c r="AO94" s="21"/>
      <c r="AP94" s="172">
        <f t="shared" si="12"/>
        <v>800</v>
      </c>
      <c r="AQ94" s="172"/>
      <c r="AR94" s="18"/>
    </row>
    <row r="95" spans="1:44" ht="17.25" customHeight="1" x14ac:dyDescent="0.15">
      <c r="A95" s="12">
        <v>77</v>
      </c>
      <c r="B95" s="12">
        <v>6355</v>
      </c>
      <c r="C95" s="49" t="s">
        <v>2270</v>
      </c>
      <c r="D95" s="95" t="s">
        <v>3191</v>
      </c>
      <c r="E95" s="1"/>
      <c r="F95" s="1"/>
      <c r="G95" s="1"/>
      <c r="H95" s="1"/>
      <c r="I95" s="1"/>
      <c r="J95" s="1"/>
      <c r="K95" s="1"/>
      <c r="L95" s="1"/>
      <c r="M95" s="15"/>
      <c r="N95" s="185" t="s">
        <v>2214</v>
      </c>
      <c r="O95" s="184"/>
      <c r="P95" s="184"/>
      <c r="Q95" s="184"/>
      <c r="R95" s="184"/>
      <c r="S95" s="186"/>
      <c r="T95" s="186"/>
      <c r="U95" s="32"/>
      <c r="V95" s="32"/>
      <c r="W95" s="186"/>
      <c r="X95" s="32"/>
      <c r="Y95" s="32"/>
      <c r="Z95" s="32"/>
      <c r="AA95" s="32"/>
      <c r="AB95" s="32"/>
      <c r="AC95" s="32"/>
      <c r="AD95" s="186"/>
      <c r="AE95" s="32"/>
      <c r="AF95" s="32"/>
      <c r="AG95" s="841">
        <v>3</v>
      </c>
      <c r="AH95" s="848"/>
      <c r="AI95" s="186" t="s">
        <v>307</v>
      </c>
      <c r="AJ95" s="186"/>
      <c r="AK95" s="186"/>
      <c r="AL95" s="572"/>
      <c r="AM95" s="186"/>
      <c r="AN95" s="20"/>
      <c r="AO95" s="21"/>
      <c r="AP95" s="172">
        <f t="shared" si="12"/>
        <v>3</v>
      </c>
      <c r="AQ95" s="172"/>
      <c r="AR95" s="18"/>
    </row>
    <row r="96" spans="1:44" ht="17.25" customHeight="1" x14ac:dyDescent="0.15">
      <c r="A96" s="12">
        <v>77</v>
      </c>
      <c r="B96" s="12">
        <v>6356</v>
      </c>
      <c r="C96" s="49" t="s">
        <v>2271</v>
      </c>
      <c r="D96" s="183"/>
      <c r="E96" s="184"/>
      <c r="F96" s="184"/>
      <c r="G96" s="184"/>
      <c r="H96" s="184"/>
      <c r="I96" s="184"/>
      <c r="J96" s="184"/>
      <c r="K96" s="184"/>
      <c r="L96" s="184"/>
      <c r="M96" s="21"/>
      <c r="N96" s="185" t="s">
        <v>1518</v>
      </c>
      <c r="O96" s="26"/>
      <c r="P96" s="342"/>
      <c r="Q96" s="342"/>
      <c r="R96" s="342"/>
      <c r="S96" s="186"/>
      <c r="T96" s="186"/>
      <c r="U96" s="32"/>
      <c r="V96" s="32"/>
      <c r="W96" s="186"/>
      <c r="X96" s="32"/>
      <c r="Y96" s="32"/>
      <c r="Z96" s="32"/>
      <c r="AA96" s="32"/>
      <c r="AB96" s="32"/>
      <c r="AC96" s="32"/>
      <c r="AD96" s="186"/>
      <c r="AE96" s="32"/>
      <c r="AF96" s="32"/>
      <c r="AG96" s="841">
        <v>13</v>
      </c>
      <c r="AH96" s="848"/>
      <c r="AI96" s="186" t="s">
        <v>307</v>
      </c>
      <c r="AJ96" s="186"/>
      <c r="AK96" s="186"/>
      <c r="AL96" s="572"/>
      <c r="AM96" s="186"/>
      <c r="AN96" s="20"/>
      <c r="AO96" s="21"/>
      <c r="AP96" s="172">
        <f t="shared" si="12"/>
        <v>13</v>
      </c>
      <c r="AQ96" s="172"/>
      <c r="AR96" s="18"/>
    </row>
    <row r="97" spans="1:44" ht="17.25" customHeight="1" x14ac:dyDescent="0.15">
      <c r="A97" s="12">
        <v>77</v>
      </c>
      <c r="B97" s="12">
        <v>6358</v>
      </c>
      <c r="C97" s="49" t="s">
        <v>1522</v>
      </c>
      <c r="D97" s="95" t="s">
        <v>3192</v>
      </c>
      <c r="E97" s="1"/>
      <c r="F97" s="1"/>
      <c r="G97" s="1"/>
      <c r="H97" s="1"/>
      <c r="I97" s="1"/>
      <c r="J97" s="607"/>
      <c r="K97" s="17"/>
      <c r="L97" s="17"/>
      <c r="M97" s="67"/>
      <c r="N97" s="604" t="s">
        <v>2272</v>
      </c>
      <c r="O97" s="605"/>
      <c r="P97" s="202"/>
      <c r="Q97" s="202"/>
      <c r="R97" s="202"/>
      <c r="S97" s="605"/>
      <c r="T97" s="605"/>
      <c r="U97" s="605"/>
      <c r="V97" s="605"/>
      <c r="W97" s="605"/>
      <c r="X97" s="605"/>
      <c r="Y97" s="605"/>
      <c r="Z97" s="605"/>
      <c r="AA97" s="605"/>
      <c r="AB97" s="605"/>
      <c r="AC97" s="605"/>
      <c r="AD97" s="605"/>
      <c r="AE97" s="605"/>
      <c r="AF97" s="605"/>
      <c r="AG97" s="841">
        <v>10</v>
      </c>
      <c r="AH97" s="848"/>
      <c r="AI97" s="186" t="s">
        <v>307</v>
      </c>
      <c r="AJ97" s="186"/>
      <c r="AK97" s="186"/>
      <c r="AL97" s="572"/>
      <c r="AM97" s="186"/>
      <c r="AN97" s="20"/>
      <c r="AO97" s="21"/>
      <c r="AP97" s="172">
        <f t="shared" si="12"/>
        <v>10</v>
      </c>
      <c r="AQ97" s="172"/>
      <c r="AR97" s="18"/>
    </row>
    <row r="98" spans="1:44" ht="17.25" customHeight="1" x14ac:dyDescent="0.15">
      <c r="A98" s="12">
        <v>77</v>
      </c>
      <c r="B98" s="12">
        <v>6359</v>
      </c>
      <c r="C98" s="49" t="s">
        <v>2273</v>
      </c>
      <c r="D98" s="23"/>
      <c r="E98" s="9"/>
      <c r="F98" s="9"/>
      <c r="G98" s="9"/>
      <c r="H98" s="9"/>
      <c r="I98" s="9"/>
      <c r="J98" s="609"/>
      <c r="K98" s="633"/>
      <c r="L98" s="633"/>
      <c r="M98" s="207"/>
      <c r="N98" s="604" t="s">
        <v>2219</v>
      </c>
      <c r="O98" s="606"/>
      <c r="P98" s="576"/>
      <c r="Q98" s="601"/>
      <c r="R98" s="601"/>
      <c r="S98" s="601"/>
      <c r="T98" s="601"/>
      <c r="U98" s="601"/>
      <c r="V98" s="601"/>
      <c r="W98" s="601"/>
      <c r="X98" s="601"/>
      <c r="Y98" s="601"/>
      <c r="Z98" s="601"/>
      <c r="AA98" s="601"/>
      <c r="AB98" s="601"/>
      <c r="AC98" s="601"/>
      <c r="AD98" s="601"/>
      <c r="AE98" s="601"/>
      <c r="AF98" s="601"/>
      <c r="AG98" s="841">
        <v>15</v>
      </c>
      <c r="AH98" s="848"/>
      <c r="AI98" s="186" t="s">
        <v>307</v>
      </c>
      <c r="AJ98" s="186"/>
      <c r="AK98" s="186"/>
      <c r="AL98" s="572"/>
      <c r="AM98" s="186"/>
      <c r="AN98" s="20"/>
      <c r="AO98" s="21"/>
      <c r="AP98" s="172">
        <f t="shared" si="12"/>
        <v>15</v>
      </c>
      <c r="AQ98" s="172"/>
      <c r="AR98" s="18"/>
    </row>
    <row r="99" spans="1:44" ht="17.25" customHeight="1" x14ac:dyDescent="0.15">
      <c r="A99" s="12">
        <v>77</v>
      </c>
      <c r="B99" s="12">
        <v>6360</v>
      </c>
      <c r="C99" s="49" t="s">
        <v>1600</v>
      </c>
      <c r="D99" s="183"/>
      <c r="E99" s="184"/>
      <c r="F99" s="184"/>
      <c r="G99" s="184"/>
      <c r="H99" s="184"/>
      <c r="I99" s="184"/>
      <c r="J99" s="393"/>
      <c r="K99" s="393"/>
      <c r="L99" s="393"/>
      <c r="M99" s="208"/>
      <c r="N99" s="604" t="s">
        <v>2221</v>
      </c>
      <c r="O99" s="606"/>
      <c r="P99" s="576"/>
      <c r="Q99" s="601"/>
      <c r="R99" s="601"/>
      <c r="S99" s="601"/>
      <c r="T99" s="601"/>
      <c r="U99" s="601"/>
      <c r="V99" s="601"/>
      <c r="W99" s="601"/>
      <c r="X99" s="601"/>
      <c r="Y99" s="601"/>
      <c r="Z99" s="601"/>
      <c r="AA99" s="601"/>
      <c r="AB99" s="601"/>
      <c r="AC99" s="601"/>
      <c r="AD99" s="601"/>
      <c r="AE99" s="601"/>
      <c r="AF99" s="601"/>
      <c r="AG99" s="841">
        <v>20</v>
      </c>
      <c r="AH99" s="848"/>
      <c r="AI99" s="186" t="s">
        <v>307</v>
      </c>
      <c r="AJ99" s="186"/>
      <c r="AK99" s="186"/>
      <c r="AL99" s="572"/>
      <c r="AM99" s="186"/>
      <c r="AN99" s="20"/>
      <c r="AO99" s="21"/>
      <c r="AP99" s="172">
        <f t="shared" si="12"/>
        <v>20</v>
      </c>
      <c r="AQ99" s="172"/>
      <c r="AR99" s="18"/>
    </row>
    <row r="100" spans="1:44" ht="17.25" customHeight="1" x14ac:dyDescent="0.15">
      <c r="A100" s="12">
        <v>77</v>
      </c>
      <c r="B100" s="12">
        <v>6361</v>
      </c>
      <c r="C100" s="49" t="s">
        <v>1610</v>
      </c>
      <c r="D100" s="185" t="s">
        <v>3193</v>
      </c>
      <c r="E100" s="186"/>
      <c r="F100" s="186"/>
      <c r="G100" s="186"/>
      <c r="H100" s="186"/>
      <c r="I100" s="186"/>
      <c r="J100" s="606"/>
      <c r="K100" s="606"/>
      <c r="L100" s="606"/>
      <c r="M100" s="606"/>
      <c r="N100" s="605"/>
      <c r="O100" s="606"/>
      <c r="P100" s="576"/>
      <c r="Q100" s="601"/>
      <c r="R100" s="601"/>
      <c r="S100" s="601"/>
      <c r="T100" s="601"/>
      <c r="U100" s="601"/>
      <c r="V100" s="601"/>
      <c r="W100" s="601"/>
      <c r="X100" s="601"/>
      <c r="Y100" s="601"/>
      <c r="Z100" s="601"/>
      <c r="AA100" s="601"/>
      <c r="AB100" s="601"/>
      <c r="AC100" s="601"/>
      <c r="AD100" s="601"/>
      <c r="AE100" s="601"/>
      <c r="AF100" s="601"/>
      <c r="AG100" s="848">
        <v>40</v>
      </c>
      <c r="AH100" s="848"/>
      <c r="AI100" s="186" t="s">
        <v>307</v>
      </c>
      <c r="AJ100" s="605"/>
      <c r="AK100" s="605"/>
      <c r="AL100" s="605"/>
      <c r="AM100" s="32"/>
      <c r="AN100" s="605"/>
      <c r="AO100" s="66"/>
      <c r="AP100" s="401">
        <f t="shared" si="12"/>
        <v>40</v>
      </c>
      <c r="AQ100" s="401"/>
      <c r="AR100" s="18"/>
    </row>
    <row r="101" spans="1:44" ht="17.25" customHeight="1" x14ac:dyDescent="0.15">
      <c r="A101" s="12">
        <v>77</v>
      </c>
      <c r="B101" s="12">
        <v>6237</v>
      </c>
      <c r="C101" s="241" t="s">
        <v>2274</v>
      </c>
      <c r="D101" s="16" t="s">
        <v>3194</v>
      </c>
      <c r="E101" s="1"/>
      <c r="F101" s="74"/>
      <c r="G101" s="74"/>
      <c r="H101" s="74"/>
      <c r="I101" s="74"/>
      <c r="J101" s="74"/>
      <c r="K101" s="74"/>
      <c r="L101" s="74"/>
      <c r="M101" s="74"/>
      <c r="N101" s="185" t="s">
        <v>2931</v>
      </c>
      <c r="O101" s="576"/>
      <c r="P101" s="576"/>
      <c r="Q101" s="576"/>
      <c r="R101" s="576"/>
      <c r="S101" s="576"/>
      <c r="T101" s="576"/>
      <c r="U101" s="576"/>
      <c r="V101" s="576"/>
      <c r="W101" s="576"/>
      <c r="X101" s="576"/>
      <c r="Y101" s="576"/>
      <c r="Z101" s="576"/>
      <c r="AA101" s="576"/>
      <c r="AB101" s="576"/>
      <c r="AC101" s="576"/>
      <c r="AD101" s="576"/>
      <c r="AE101" s="576"/>
      <c r="AF101" s="576"/>
      <c r="AG101" s="841">
        <v>100</v>
      </c>
      <c r="AH101" s="841"/>
      <c r="AI101" s="186" t="s">
        <v>307</v>
      </c>
      <c r="AJ101" s="186"/>
      <c r="AK101" s="186"/>
      <c r="AL101" s="572"/>
      <c r="AM101" s="186"/>
      <c r="AN101" s="20"/>
      <c r="AO101" s="21"/>
      <c r="AP101" s="401">
        <f t="shared" si="12"/>
        <v>100</v>
      </c>
      <c r="AQ101" s="172"/>
      <c r="AR101" s="18"/>
    </row>
    <row r="102" spans="1:44" ht="17.25" customHeight="1" x14ac:dyDescent="0.15">
      <c r="A102" s="12">
        <v>77</v>
      </c>
      <c r="B102" s="12">
        <v>6238</v>
      </c>
      <c r="C102" s="241" t="s">
        <v>2275</v>
      </c>
      <c r="D102" s="25"/>
      <c r="E102" s="20"/>
      <c r="F102" s="397"/>
      <c r="G102" s="397"/>
      <c r="H102" s="397"/>
      <c r="I102" s="397"/>
      <c r="J102" s="397"/>
      <c r="K102" s="397"/>
      <c r="L102" s="397"/>
      <c r="M102" s="397"/>
      <c r="N102" s="183" t="s">
        <v>2895</v>
      </c>
      <c r="O102" s="576"/>
      <c r="P102" s="576"/>
      <c r="Q102" s="576"/>
      <c r="R102" s="576"/>
      <c r="S102" s="576"/>
      <c r="T102" s="576"/>
      <c r="U102" s="576"/>
      <c r="V102" s="576"/>
      <c r="W102" s="576"/>
      <c r="X102" s="576"/>
      <c r="Y102" s="576"/>
      <c r="Z102" s="576"/>
      <c r="AA102" s="576"/>
      <c r="AB102" s="576"/>
      <c r="AC102" s="576"/>
      <c r="AD102" s="576"/>
      <c r="AE102" s="576"/>
      <c r="AF102" s="576"/>
      <c r="AG102" s="841">
        <v>10</v>
      </c>
      <c r="AH102" s="841"/>
      <c r="AI102" s="186" t="s">
        <v>307</v>
      </c>
      <c r="AJ102" s="186"/>
      <c r="AK102" s="186"/>
      <c r="AL102" s="572"/>
      <c r="AM102" s="186"/>
      <c r="AN102" s="20"/>
      <c r="AO102" s="21"/>
      <c r="AP102" s="401">
        <f t="shared" si="12"/>
        <v>10</v>
      </c>
      <c r="AQ102" s="172"/>
      <c r="AR102" s="18"/>
    </row>
    <row r="103" spans="1:44" ht="17.25" customHeight="1" x14ac:dyDescent="0.15">
      <c r="A103" s="12">
        <v>77</v>
      </c>
      <c r="B103" s="12">
        <v>6099</v>
      </c>
      <c r="C103" s="49" t="s">
        <v>2276</v>
      </c>
      <c r="D103" s="16" t="s">
        <v>3195</v>
      </c>
      <c r="E103" s="1"/>
      <c r="F103" s="1"/>
      <c r="G103" s="1"/>
      <c r="H103" s="1"/>
      <c r="I103" s="1"/>
      <c r="J103" s="205"/>
      <c r="K103" s="205"/>
      <c r="L103" s="205"/>
      <c r="M103" s="206"/>
      <c r="N103" s="604" t="s">
        <v>2049</v>
      </c>
      <c r="O103" s="606"/>
      <c r="P103" s="576"/>
      <c r="Q103" s="601"/>
      <c r="R103" s="601"/>
      <c r="S103" s="601"/>
      <c r="T103" s="601"/>
      <c r="U103" s="601"/>
      <c r="V103" s="601"/>
      <c r="W103" s="601"/>
      <c r="X103" s="601"/>
      <c r="Y103" s="601"/>
      <c r="Z103" s="601"/>
      <c r="AA103" s="601"/>
      <c r="AB103" s="601"/>
      <c r="AC103" s="601"/>
      <c r="AD103" s="601"/>
      <c r="AE103" s="601"/>
      <c r="AF103" s="601"/>
      <c r="AG103" s="848">
        <v>750</v>
      </c>
      <c r="AH103" s="848"/>
      <c r="AI103" s="186" t="s">
        <v>307</v>
      </c>
      <c r="AJ103" s="605"/>
      <c r="AK103" s="605"/>
      <c r="AL103" s="605"/>
      <c r="AM103" s="32"/>
      <c r="AN103" s="605"/>
      <c r="AO103" s="66"/>
      <c r="AP103" s="401">
        <f t="shared" si="12"/>
        <v>750</v>
      </c>
      <c r="AQ103" s="401"/>
      <c r="AR103" s="18"/>
    </row>
    <row r="104" spans="1:44" ht="17.25" customHeight="1" x14ac:dyDescent="0.15">
      <c r="A104" s="12">
        <v>77</v>
      </c>
      <c r="B104" s="12">
        <v>6111</v>
      </c>
      <c r="C104" s="49" t="s">
        <v>842</v>
      </c>
      <c r="D104" s="182"/>
      <c r="E104" s="24"/>
      <c r="F104" s="513"/>
      <c r="G104" s="513"/>
      <c r="H104" s="513"/>
      <c r="I104" s="9"/>
      <c r="J104" s="9"/>
      <c r="K104" s="9"/>
      <c r="L104" s="9"/>
      <c r="M104" s="19"/>
      <c r="N104" s="185" t="s">
        <v>2277</v>
      </c>
      <c r="O104" s="186"/>
      <c r="P104" s="605"/>
      <c r="Q104" s="605"/>
      <c r="R104" s="605"/>
      <c r="S104" s="186"/>
      <c r="T104" s="186"/>
      <c r="U104" s="186"/>
      <c r="V104" s="605"/>
      <c r="W104" s="186"/>
      <c r="X104" s="605"/>
      <c r="Y104" s="186"/>
      <c r="Z104" s="186"/>
      <c r="AA104" s="186"/>
      <c r="AB104" s="605"/>
      <c r="AC104" s="605"/>
      <c r="AD104" s="605"/>
      <c r="AE104" s="605"/>
      <c r="AF104" s="186"/>
      <c r="AG104" s="848">
        <v>640</v>
      </c>
      <c r="AH104" s="848"/>
      <c r="AI104" s="186" t="s">
        <v>307</v>
      </c>
      <c r="AJ104" s="605"/>
      <c r="AK104" s="605"/>
      <c r="AL104" s="605"/>
      <c r="AM104" s="32"/>
      <c r="AN104" s="605"/>
      <c r="AO104" s="66"/>
      <c r="AP104" s="401">
        <f t="shared" si="12"/>
        <v>640</v>
      </c>
      <c r="AQ104" s="401"/>
      <c r="AR104" s="18"/>
    </row>
    <row r="105" spans="1:44" ht="17.25" customHeight="1" x14ac:dyDescent="0.15">
      <c r="A105" s="12">
        <v>77</v>
      </c>
      <c r="B105" s="12">
        <v>6103</v>
      </c>
      <c r="C105" s="49" t="s">
        <v>843</v>
      </c>
      <c r="D105" s="183"/>
      <c r="E105" s="184"/>
      <c r="F105" s="184"/>
      <c r="G105" s="184"/>
      <c r="H105" s="20"/>
      <c r="I105" s="20"/>
      <c r="J105" s="20"/>
      <c r="K105" s="20"/>
      <c r="L105" s="20"/>
      <c r="M105" s="20"/>
      <c r="N105" s="185" t="s">
        <v>1491</v>
      </c>
      <c r="O105" s="605"/>
      <c r="P105" s="605"/>
      <c r="Q105" s="605"/>
      <c r="R105" s="605"/>
      <c r="S105" s="186"/>
      <c r="T105" s="186"/>
      <c r="U105" s="186"/>
      <c r="V105" s="186"/>
      <c r="W105" s="186"/>
      <c r="X105" s="605"/>
      <c r="Y105" s="186"/>
      <c r="Z105" s="186"/>
      <c r="AA105" s="186"/>
      <c r="AB105" s="605"/>
      <c r="AC105" s="605"/>
      <c r="AD105" s="605"/>
      <c r="AE105" s="605"/>
      <c r="AF105" s="186"/>
      <c r="AG105" s="848">
        <v>350</v>
      </c>
      <c r="AH105" s="848"/>
      <c r="AI105" s="186" t="s">
        <v>307</v>
      </c>
      <c r="AJ105" s="605"/>
      <c r="AK105" s="605"/>
      <c r="AL105" s="605"/>
      <c r="AM105" s="32"/>
      <c r="AN105" s="605"/>
      <c r="AO105" s="66"/>
      <c r="AP105" s="401">
        <f t="shared" si="12"/>
        <v>350</v>
      </c>
      <c r="AQ105" s="401"/>
      <c r="AR105" s="18"/>
    </row>
    <row r="106" spans="1:44" ht="17.25" customHeight="1" x14ac:dyDescent="0.15">
      <c r="A106" s="12">
        <v>77</v>
      </c>
      <c r="B106" s="12">
        <v>6114</v>
      </c>
      <c r="C106" s="742" t="s">
        <v>4574</v>
      </c>
      <c r="D106" s="833" t="s">
        <v>4162</v>
      </c>
      <c r="E106" s="834"/>
      <c r="F106" s="834"/>
      <c r="G106" s="834"/>
      <c r="H106" s="834"/>
      <c r="I106" s="835"/>
      <c r="J106" s="741" t="s">
        <v>4549</v>
      </c>
      <c r="K106" s="741"/>
      <c r="L106" s="741"/>
      <c r="M106" s="741"/>
      <c r="N106" s="741"/>
      <c r="O106" s="741"/>
      <c r="P106" s="741"/>
      <c r="Q106" s="741"/>
      <c r="R106" s="746"/>
      <c r="S106" s="741"/>
      <c r="T106" s="741"/>
      <c r="U106" s="733"/>
      <c r="V106" s="733"/>
      <c r="W106" s="733"/>
      <c r="X106" s="733"/>
      <c r="Y106" s="733"/>
      <c r="Z106" s="733"/>
      <c r="AA106" s="727"/>
      <c r="AB106" s="186"/>
      <c r="AC106" s="186"/>
      <c r="AD106" s="186"/>
      <c r="AE106" s="186"/>
      <c r="AF106" s="733"/>
      <c r="AG106" s="733"/>
      <c r="AH106" s="32" t="s">
        <v>328</v>
      </c>
      <c r="AI106" s="741" t="s">
        <v>4606</v>
      </c>
      <c r="AJ106" s="785"/>
      <c r="AK106" s="785"/>
      <c r="AL106" s="186" t="s">
        <v>811</v>
      </c>
      <c r="AM106" s="733"/>
      <c r="AN106" s="733"/>
      <c r="AO106" s="66"/>
      <c r="AP106" s="401"/>
      <c r="AQ106" s="401"/>
      <c r="AR106" s="18"/>
    </row>
    <row r="107" spans="1:44" ht="17.25" customHeight="1" x14ac:dyDescent="0.15">
      <c r="A107" s="760">
        <v>77</v>
      </c>
      <c r="B107" s="760">
        <v>6183</v>
      </c>
      <c r="C107" s="769" t="s">
        <v>4536</v>
      </c>
      <c r="D107" s="836"/>
      <c r="E107" s="837"/>
      <c r="F107" s="837"/>
      <c r="G107" s="837"/>
      <c r="H107" s="837"/>
      <c r="I107" s="838"/>
      <c r="J107" s="763" t="s">
        <v>4516</v>
      </c>
      <c r="K107" s="763"/>
      <c r="L107" s="763"/>
      <c r="M107" s="763"/>
      <c r="N107" s="763"/>
      <c r="O107" s="763"/>
      <c r="P107" s="763"/>
      <c r="Q107" s="763"/>
      <c r="R107" s="764"/>
      <c r="S107" s="763"/>
      <c r="T107" s="763"/>
      <c r="U107" s="763"/>
      <c r="V107" s="763"/>
      <c r="W107" s="763"/>
      <c r="X107" s="763"/>
      <c r="Y107" s="763"/>
      <c r="Z107" s="763"/>
      <c r="AA107" s="766"/>
      <c r="AB107" s="765"/>
      <c r="AC107" s="765"/>
      <c r="AD107" s="765"/>
      <c r="AE107" s="765"/>
      <c r="AF107" s="763"/>
      <c r="AG107" s="763"/>
      <c r="AH107" s="764" t="s">
        <v>328</v>
      </c>
      <c r="AI107" s="763" t="s">
        <v>4626</v>
      </c>
      <c r="AJ107" s="772"/>
      <c r="AK107" s="772"/>
      <c r="AL107" s="765" t="s">
        <v>811</v>
      </c>
      <c r="AM107" s="763"/>
      <c r="AN107" s="763"/>
      <c r="AO107" s="781"/>
      <c r="AP107" s="786"/>
      <c r="AQ107" s="786"/>
      <c r="AR107" s="743"/>
    </row>
    <row r="108" spans="1:44" ht="17.25" customHeight="1" x14ac:dyDescent="0.15">
      <c r="A108" s="12">
        <v>77</v>
      </c>
      <c r="B108" s="12">
        <v>6112</v>
      </c>
      <c r="C108" s="742" t="s">
        <v>4575</v>
      </c>
      <c r="D108" s="836"/>
      <c r="E108" s="837"/>
      <c r="F108" s="837"/>
      <c r="G108" s="837"/>
      <c r="H108" s="837"/>
      <c r="I108" s="838"/>
      <c r="J108" s="741" t="s">
        <v>4551</v>
      </c>
      <c r="K108" s="741"/>
      <c r="L108" s="741"/>
      <c r="M108" s="741"/>
      <c r="N108" s="741"/>
      <c r="O108" s="741"/>
      <c r="P108" s="741"/>
      <c r="Q108" s="741"/>
      <c r="R108" s="746"/>
      <c r="S108" s="741"/>
      <c r="T108" s="741"/>
      <c r="U108" s="733"/>
      <c r="V108" s="733"/>
      <c r="W108" s="733"/>
      <c r="X108" s="733"/>
      <c r="Y108" s="733"/>
      <c r="Z108" s="733"/>
      <c r="AA108" s="727"/>
      <c r="AB108" s="186"/>
      <c r="AC108" s="186"/>
      <c r="AD108" s="186"/>
      <c r="AE108" s="186"/>
      <c r="AF108" s="733"/>
      <c r="AG108" s="733"/>
      <c r="AH108" s="32" t="s">
        <v>328</v>
      </c>
      <c r="AI108" s="741" t="s">
        <v>4627</v>
      </c>
      <c r="AJ108" s="785"/>
      <c r="AK108" s="785"/>
      <c r="AL108" s="186" t="s">
        <v>811</v>
      </c>
      <c r="AM108" s="733"/>
      <c r="AN108" s="733"/>
      <c r="AO108" s="66"/>
      <c r="AP108" s="401"/>
      <c r="AQ108" s="401"/>
      <c r="AR108" s="18"/>
    </row>
    <row r="109" spans="1:44" ht="17.25" customHeight="1" x14ac:dyDescent="0.15">
      <c r="A109" s="760">
        <v>77</v>
      </c>
      <c r="B109" s="760">
        <v>6184</v>
      </c>
      <c r="C109" s="769" t="s">
        <v>4537</v>
      </c>
      <c r="D109" s="750"/>
      <c r="E109" s="751"/>
      <c r="F109" s="751"/>
      <c r="G109" s="751"/>
      <c r="H109" s="751"/>
      <c r="I109" s="752"/>
      <c r="J109" s="763" t="s">
        <v>4517</v>
      </c>
      <c r="K109" s="763"/>
      <c r="L109" s="763"/>
      <c r="M109" s="763"/>
      <c r="N109" s="763"/>
      <c r="O109" s="763"/>
      <c r="P109" s="763"/>
      <c r="Q109" s="763"/>
      <c r="R109" s="764"/>
      <c r="S109" s="763"/>
      <c r="T109" s="763"/>
      <c r="U109" s="763"/>
      <c r="V109" s="763"/>
      <c r="W109" s="763"/>
      <c r="X109" s="763"/>
      <c r="Y109" s="763"/>
      <c r="Z109" s="763"/>
      <c r="AA109" s="766"/>
      <c r="AB109" s="765"/>
      <c r="AC109" s="765"/>
      <c r="AD109" s="765"/>
      <c r="AE109" s="765"/>
      <c r="AF109" s="763"/>
      <c r="AG109" s="763"/>
      <c r="AH109" s="764" t="s">
        <v>328</v>
      </c>
      <c r="AI109" s="763" t="s">
        <v>4628</v>
      </c>
      <c r="AJ109" s="772"/>
      <c r="AK109" s="772"/>
      <c r="AL109" s="765" t="s">
        <v>811</v>
      </c>
      <c r="AM109" s="763"/>
      <c r="AN109" s="763"/>
      <c r="AO109" s="781"/>
      <c r="AP109" s="786"/>
      <c r="AQ109" s="786"/>
      <c r="AR109" s="743"/>
    </row>
    <row r="110" spans="1:44" ht="17.25" customHeight="1" x14ac:dyDescent="0.15">
      <c r="A110" s="12">
        <v>77</v>
      </c>
      <c r="B110" s="12">
        <v>6104</v>
      </c>
      <c r="C110" s="49" t="s">
        <v>844</v>
      </c>
      <c r="D110" s="23"/>
      <c r="E110" s="9"/>
      <c r="F110" s="9"/>
      <c r="G110" s="9"/>
      <c r="H110" s="9"/>
      <c r="I110" s="19"/>
      <c r="J110" s="741" t="s">
        <v>4552</v>
      </c>
      <c r="K110" s="741"/>
      <c r="L110" s="741"/>
      <c r="M110" s="741"/>
      <c r="N110" s="741"/>
      <c r="O110" s="741"/>
      <c r="P110" s="741"/>
      <c r="Q110" s="741"/>
      <c r="R110" s="746"/>
      <c r="S110" s="741"/>
      <c r="T110" s="741"/>
      <c r="U110" s="733"/>
      <c r="V110" s="733"/>
      <c r="W110" s="733"/>
      <c r="X110" s="733"/>
      <c r="Y110" s="733"/>
      <c r="Z110" s="733"/>
      <c r="AA110" s="727"/>
      <c r="AB110" s="186"/>
      <c r="AC110" s="186"/>
      <c r="AD110" s="186"/>
      <c r="AE110" s="186"/>
      <c r="AF110" s="733"/>
      <c r="AG110" s="733"/>
      <c r="AH110" s="32" t="s">
        <v>328</v>
      </c>
      <c r="AI110" s="741" t="s">
        <v>4618</v>
      </c>
      <c r="AJ110" s="785"/>
      <c r="AK110" s="785"/>
      <c r="AL110" s="186" t="s">
        <v>811</v>
      </c>
      <c r="AM110" s="733"/>
      <c r="AN110" s="733"/>
      <c r="AO110" s="66"/>
      <c r="AP110" s="401"/>
      <c r="AQ110" s="401"/>
      <c r="AR110" s="18"/>
    </row>
    <row r="111" spans="1:44" s="225" customFormat="1" ht="17.25" customHeight="1" x14ac:dyDescent="0.15">
      <c r="A111" s="12">
        <v>77</v>
      </c>
      <c r="B111" s="12">
        <v>6380</v>
      </c>
      <c r="C111" s="49" t="s">
        <v>2278</v>
      </c>
      <c r="D111" s="25"/>
      <c r="E111" s="20"/>
      <c r="F111" s="397"/>
      <c r="G111" s="397"/>
      <c r="H111" s="397"/>
      <c r="I111" s="493"/>
      <c r="J111" s="741" t="s">
        <v>4553</v>
      </c>
      <c r="K111" s="741"/>
      <c r="L111" s="741"/>
      <c r="M111" s="741"/>
      <c r="N111" s="741"/>
      <c r="O111" s="741"/>
      <c r="P111" s="741"/>
      <c r="Q111" s="741"/>
      <c r="R111" s="745"/>
      <c r="S111" s="741"/>
      <c r="T111" s="741"/>
      <c r="U111" s="20"/>
      <c r="V111" s="32"/>
      <c r="W111" s="32"/>
      <c r="X111" s="728"/>
      <c r="Y111" s="728"/>
      <c r="Z111" s="20"/>
      <c r="AA111" s="20"/>
      <c r="AB111" s="20"/>
      <c r="AC111" s="730"/>
      <c r="AD111" s="730"/>
      <c r="AE111" s="730"/>
      <c r="AF111" s="730"/>
      <c r="AG111" s="736"/>
      <c r="AH111" s="32" t="s">
        <v>328</v>
      </c>
      <c r="AI111" s="741" t="s">
        <v>3385</v>
      </c>
      <c r="AJ111" s="785"/>
      <c r="AK111" s="785"/>
      <c r="AL111" s="186" t="s">
        <v>811</v>
      </c>
      <c r="AM111" s="733"/>
      <c r="AN111" s="20"/>
      <c r="AO111" s="42"/>
      <c r="AP111" s="542"/>
      <c r="AQ111" s="172"/>
      <c r="AR111" s="29"/>
    </row>
    <row r="112" spans="1:44" ht="17.25" customHeight="1" x14ac:dyDescent="0.15">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34"/>
      <c r="AE112" s="434"/>
      <c r="AF112" s="434"/>
      <c r="AG112" s="434"/>
      <c r="AH112" s="434"/>
      <c r="AI112" s="434"/>
      <c r="AJ112" s="434"/>
      <c r="AK112" s="434"/>
      <c r="AL112" s="434"/>
      <c r="AM112" s="434"/>
      <c r="AN112" s="434"/>
      <c r="AO112" s="434"/>
    </row>
    <row r="113" spans="1:44" ht="17.25" customHeight="1" x14ac:dyDescent="0.15">
      <c r="A113" s="2" t="s">
        <v>202</v>
      </c>
      <c r="B113" s="201"/>
      <c r="C113" s="82" t="s">
        <v>203</v>
      </c>
      <c r="D113" s="83"/>
      <c r="E113" s="1"/>
      <c r="F113" s="1"/>
      <c r="G113" s="1"/>
      <c r="H113" s="1"/>
      <c r="I113" s="1"/>
      <c r="J113" s="1"/>
      <c r="K113" s="1"/>
      <c r="L113" s="1"/>
      <c r="M113" s="1"/>
      <c r="N113" s="1"/>
      <c r="O113" s="1"/>
      <c r="P113" s="4"/>
      <c r="Q113" s="1"/>
      <c r="R113" s="1"/>
      <c r="S113" s="1"/>
      <c r="T113" s="4" t="s">
        <v>204</v>
      </c>
      <c r="U113" s="17"/>
      <c r="V113" s="17"/>
      <c r="W113" s="17"/>
      <c r="X113" s="17"/>
      <c r="Y113" s="17"/>
      <c r="Z113" s="17"/>
      <c r="AA113" s="17"/>
      <c r="AB113" s="17"/>
      <c r="AC113" s="17"/>
      <c r="AD113" s="17"/>
      <c r="AE113" s="17"/>
      <c r="AF113" s="17"/>
      <c r="AG113" s="17"/>
      <c r="AH113" s="17"/>
      <c r="AI113" s="17"/>
      <c r="AJ113" s="17"/>
      <c r="AK113" s="17"/>
      <c r="AL113" s="17"/>
      <c r="AM113" s="17"/>
      <c r="AN113" s="17"/>
      <c r="AO113" s="15"/>
      <c r="AP113" s="59" t="s">
        <v>2054</v>
      </c>
      <c r="AQ113" s="305" t="s">
        <v>1733</v>
      </c>
      <c r="AR113" s="59" t="s">
        <v>2055</v>
      </c>
    </row>
    <row r="114" spans="1:44" ht="17.25" customHeight="1" x14ac:dyDescent="0.15">
      <c r="A114" s="6" t="s">
        <v>205</v>
      </c>
      <c r="B114" s="7" t="s">
        <v>206</v>
      </c>
      <c r="C114" s="714"/>
      <c r="D114" s="712"/>
      <c r="E114" s="184"/>
      <c r="F114" s="184"/>
      <c r="G114" s="184"/>
      <c r="H114" s="184"/>
      <c r="I114" s="184"/>
      <c r="J114" s="184"/>
      <c r="K114" s="184"/>
      <c r="L114" s="9"/>
      <c r="M114" s="184"/>
      <c r="N114" s="184"/>
      <c r="O114" s="184"/>
      <c r="P114" s="184"/>
      <c r="Q114" s="184"/>
      <c r="R114" s="184"/>
      <c r="S114" s="184"/>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9"/>
      <c r="AP114" s="60" t="s">
        <v>390</v>
      </c>
      <c r="AQ114" s="306" t="s">
        <v>390</v>
      </c>
      <c r="AR114" s="60" t="s">
        <v>391</v>
      </c>
    </row>
    <row r="115" spans="1:44" ht="17.25" customHeight="1" x14ac:dyDescent="0.15">
      <c r="A115" s="12">
        <v>77</v>
      </c>
      <c r="B115" s="12">
        <v>7101</v>
      </c>
      <c r="C115" s="49" t="s">
        <v>845</v>
      </c>
      <c r="D115" s="16"/>
      <c r="E115" s="834" t="s">
        <v>1150</v>
      </c>
      <c r="F115" s="834"/>
      <c r="G115" s="834"/>
      <c r="H115" s="834"/>
      <c r="I115" s="834"/>
      <c r="J115" s="834"/>
      <c r="K115" s="834"/>
      <c r="L115" s="834"/>
      <c r="M115" s="835"/>
      <c r="N115" s="186"/>
      <c r="O115" s="605"/>
      <c r="P115" s="605"/>
      <c r="Q115" s="605"/>
      <c r="R115" s="605"/>
      <c r="S115" s="186"/>
      <c r="T115" s="186"/>
      <c r="U115" s="186"/>
      <c r="V115" s="186"/>
      <c r="W115" s="186"/>
      <c r="X115" s="605"/>
      <c r="Y115" s="186"/>
      <c r="Z115" s="186"/>
      <c r="AA115" s="186"/>
      <c r="AB115" s="605"/>
      <c r="AC115" s="605"/>
      <c r="AD115" s="605"/>
      <c r="AE115" s="605"/>
      <c r="AF115" s="186"/>
      <c r="AG115" s="862">
        <v>50</v>
      </c>
      <c r="AH115" s="862"/>
      <c r="AI115" s="186" t="s">
        <v>307</v>
      </c>
      <c r="AJ115" s="32"/>
      <c r="AK115" s="605"/>
      <c r="AL115" s="605"/>
      <c r="AM115" s="32"/>
      <c r="AN115" s="605"/>
      <c r="AO115" s="66"/>
      <c r="AP115" s="401">
        <f>AG115</f>
        <v>50</v>
      </c>
      <c r="AQ115" s="401"/>
      <c r="AR115" s="400" t="s">
        <v>743</v>
      </c>
    </row>
    <row r="116" spans="1:44" ht="17.25" customHeight="1" x14ac:dyDescent="0.15">
      <c r="A116" s="12">
        <v>77</v>
      </c>
      <c r="B116" s="12">
        <v>7103</v>
      </c>
      <c r="C116" s="49" t="s">
        <v>846</v>
      </c>
      <c r="D116" s="23"/>
      <c r="E116" s="837"/>
      <c r="F116" s="837"/>
      <c r="G116" s="837"/>
      <c r="H116" s="837"/>
      <c r="I116" s="837"/>
      <c r="J116" s="837"/>
      <c r="K116" s="837"/>
      <c r="L116" s="837"/>
      <c r="M116" s="838"/>
      <c r="N116" s="186"/>
      <c r="O116" s="605"/>
      <c r="P116" s="605"/>
      <c r="Q116" s="605"/>
      <c r="R116" s="605"/>
      <c r="S116" s="186"/>
      <c r="T116" s="186"/>
      <c r="U116" s="186"/>
      <c r="V116" s="186"/>
      <c r="W116" s="186"/>
      <c r="X116" s="605"/>
      <c r="Y116" s="186"/>
      <c r="Z116" s="186"/>
      <c r="AA116" s="186"/>
      <c r="AB116" s="605"/>
      <c r="AC116" s="605"/>
      <c r="AD116" s="605"/>
      <c r="AE116" s="605"/>
      <c r="AF116" s="186"/>
      <c r="AG116" s="862">
        <v>100</v>
      </c>
      <c r="AH116" s="862"/>
      <c r="AI116" s="186" t="s">
        <v>307</v>
      </c>
      <c r="AJ116" s="32"/>
      <c r="AK116" s="605"/>
      <c r="AL116" s="605"/>
      <c r="AM116" s="32"/>
      <c r="AN116" s="605"/>
      <c r="AO116" s="66"/>
      <c r="AP116" s="401">
        <f t="shared" ref="AP116:AP133" si="13">AG116</f>
        <v>100</v>
      </c>
      <c r="AQ116" s="401"/>
      <c r="AR116" s="18"/>
    </row>
    <row r="117" spans="1:44" ht="17.25" customHeight="1" x14ac:dyDescent="0.15">
      <c r="A117" s="12">
        <v>77</v>
      </c>
      <c r="B117" s="12">
        <v>7105</v>
      </c>
      <c r="C117" s="49" t="s">
        <v>847</v>
      </c>
      <c r="D117" s="23"/>
      <c r="E117" s="837"/>
      <c r="F117" s="837"/>
      <c r="G117" s="837"/>
      <c r="H117" s="837"/>
      <c r="I117" s="837"/>
      <c r="J117" s="837"/>
      <c r="K117" s="837"/>
      <c r="L117" s="837"/>
      <c r="M117" s="838"/>
      <c r="N117" s="186"/>
      <c r="O117" s="605"/>
      <c r="P117" s="605"/>
      <c r="Q117" s="605"/>
      <c r="R117" s="605"/>
      <c r="S117" s="186"/>
      <c r="T117" s="186"/>
      <c r="U117" s="186"/>
      <c r="V117" s="186"/>
      <c r="W117" s="186"/>
      <c r="X117" s="605"/>
      <c r="Y117" s="186"/>
      <c r="Z117" s="186"/>
      <c r="AA117" s="186"/>
      <c r="AB117" s="605"/>
      <c r="AC117" s="605"/>
      <c r="AD117" s="605"/>
      <c r="AE117" s="605"/>
      <c r="AF117" s="186"/>
      <c r="AG117" s="862">
        <v>150</v>
      </c>
      <c r="AH117" s="862"/>
      <c r="AI117" s="186" t="s">
        <v>307</v>
      </c>
      <c r="AJ117" s="32"/>
      <c r="AK117" s="605"/>
      <c r="AL117" s="605"/>
      <c r="AM117" s="32"/>
      <c r="AN117" s="605"/>
      <c r="AO117" s="66"/>
      <c r="AP117" s="401">
        <f t="shared" si="13"/>
        <v>150</v>
      </c>
      <c r="AQ117" s="401"/>
      <c r="AR117" s="18"/>
    </row>
    <row r="118" spans="1:44" ht="17.25" customHeight="1" x14ac:dyDescent="0.15">
      <c r="A118" s="12">
        <v>77</v>
      </c>
      <c r="B118" s="12">
        <v>7107</v>
      </c>
      <c r="C118" s="49" t="s">
        <v>848</v>
      </c>
      <c r="D118" s="23"/>
      <c r="E118" s="24"/>
      <c r="F118" s="9"/>
      <c r="G118" s="9"/>
      <c r="H118" s="169"/>
      <c r="I118" s="169"/>
      <c r="J118" s="169"/>
      <c r="K118" s="169"/>
      <c r="L118" s="169"/>
      <c r="M118" s="518"/>
      <c r="N118" s="186"/>
      <c r="O118" s="605"/>
      <c r="P118" s="605"/>
      <c r="Q118" s="605"/>
      <c r="R118" s="605"/>
      <c r="S118" s="186"/>
      <c r="T118" s="186"/>
      <c r="U118" s="186"/>
      <c r="V118" s="186"/>
      <c r="W118" s="186"/>
      <c r="X118" s="605"/>
      <c r="Y118" s="186"/>
      <c r="Z118" s="186"/>
      <c r="AA118" s="186"/>
      <c r="AB118" s="605"/>
      <c r="AC118" s="605"/>
      <c r="AD118" s="605"/>
      <c r="AE118" s="605"/>
      <c r="AF118" s="186"/>
      <c r="AG118" s="862">
        <v>200</v>
      </c>
      <c r="AH118" s="862"/>
      <c r="AI118" s="186" t="s">
        <v>307</v>
      </c>
      <c r="AJ118" s="32"/>
      <c r="AK118" s="605"/>
      <c r="AL118" s="605"/>
      <c r="AM118" s="32"/>
      <c r="AN118" s="605"/>
      <c r="AO118" s="66"/>
      <c r="AP118" s="401">
        <f t="shared" si="13"/>
        <v>200</v>
      </c>
      <c r="AQ118" s="401"/>
      <c r="AR118" s="18"/>
    </row>
    <row r="119" spans="1:44" ht="17.25" customHeight="1" x14ac:dyDescent="0.15">
      <c r="A119" s="12">
        <v>77</v>
      </c>
      <c r="B119" s="12">
        <v>7109</v>
      </c>
      <c r="C119" s="49" t="s">
        <v>849</v>
      </c>
      <c r="D119" s="23"/>
      <c r="E119" s="24"/>
      <c r="F119" s="9"/>
      <c r="G119" s="9"/>
      <c r="H119" s="169"/>
      <c r="I119" s="169"/>
      <c r="J119" s="169"/>
      <c r="K119" s="169"/>
      <c r="L119" s="169"/>
      <c r="M119" s="518"/>
      <c r="N119" s="186"/>
      <c r="O119" s="605"/>
      <c r="P119" s="605"/>
      <c r="Q119" s="605"/>
      <c r="R119" s="605"/>
      <c r="S119" s="186"/>
      <c r="T119" s="186"/>
      <c r="U119" s="186"/>
      <c r="V119" s="186"/>
      <c r="W119" s="186"/>
      <c r="X119" s="605"/>
      <c r="Y119" s="186"/>
      <c r="Z119" s="186"/>
      <c r="AA119" s="186"/>
      <c r="AB119" s="605"/>
      <c r="AC119" s="605"/>
      <c r="AD119" s="605"/>
      <c r="AE119" s="605"/>
      <c r="AF119" s="186"/>
      <c r="AG119" s="862">
        <v>250</v>
      </c>
      <c r="AH119" s="862"/>
      <c r="AI119" s="186" t="s">
        <v>307</v>
      </c>
      <c r="AJ119" s="32"/>
      <c r="AK119" s="605"/>
      <c r="AL119" s="605"/>
      <c r="AM119" s="32"/>
      <c r="AN119" s="605"/>
      <c r="AO119" s="66"/>
      <c r="AP119" s="401">
        <f t="shared" si="13"/>
        <v>250</v>
      </c>
      <c r="AQ119" s="401"/>
      <c r="AR119" s="18"/>
    </row>
    <row r="120" spans="1:44" ht="17.25" customHeight="1" x14ac:dyDescent="0.15">
      <c r="A120" s="12">
        <v>77</v>
      </c>
      <c r="B120" s="12">
        <v>7111</v>
      </c>
      <c r="C120" s="49" t="s">
        <v>850</v>
      </c>
      <c r="D120" s="23"/>
      <c r="E120" s="24"/>
      <c r="F120" s="9"/>
      <c r="G120" s="9"/>
      <c r="H120" s="169"/>
      <c r="I120" s="169"/>
      <c r="J120" s="169"/>
      <c r="K120" s="169"/>
      <c r="L120" s="169"/>
      <c r="M120" s="518"/>
      <c r="N120" s="186"/>
      <c r="O120" s="605"/>
      <c r="P120" s="605"/>
      <c r="Q120" s="605"/>
      <c r="R120" s="605"/>
      <c r="S120" s="186"/>
      <c r="T120" s="186"/>
      <c r="U120" s="186"/>
      <c r="V120" s="186"/>
      <c r="W120" s="186"/>
      <c r="X120" s="605"/>
      <c r="Y120" s="186"/>
      <c r="Z120" s="186"/>
      <c r="AA120" s="186"/>
      <c r="AB120" s="605"/>
      <c r="AC120" s="605"/>
      <c r="AD120" s="605"/>
      <c r="AE120" s="605"/>
      <c r="AF120" s="186"/>
      <c r="AG120" s="862">
        <v>300</v>
      </c>
      <c r="AH120" s="862"/>
      <c r="AI120" s="186" t="s">
        <v>307</v>
      </c>
      <c r="AJ120" s="32"/>
      <c r="AK120" s="605"/>
      <c r="AL120" s="605"/>
      <c r="AM120" s="32"/>
      <c r="AN120" s="605"/>
      <c r="AO120" s="66"/>
      <c r="AP120" s="401">
        <f t="shared" si="13"/>
        <v>300</v>
      </c>
      <c r="AQ120" s="401"/>
      <c r="AR120" s="18"/>
    </row>
    <row r="121" spans="1:44" ht="17.25" customHeight="1" x14ac:dyDescent="0.15">
      <c r="A121" s="12">
        <v>77</v>
      </c>
      <c r="B121" s="12">
        <v>7113</v>
      </c>
      <c r="C121" s="49" t="s">
        <v>851</v>
      </c>
      <c r="D121" s="23"/>
      <c r="E121" s="24"/>
      <c r="F121" s="9"/>
      <c r="G121" s="9"/>
      <c r="H121" s="169"/>
      <c r="I121" s="169"/>
      <c r="J121" s="169"/>
      <c r="K121" s="169"/>
      <c r="L121" s="169"/>
      <c r="M121" s="518"/>
      <c r="N121" s="186"/>
      <c r="O121" s="605"/>
      <c r="P121" s="605"/>
      <c r="Q121" s="605"/>
      <c r="R121" s="605"/>
      <c r="S121" s="186"/>
      <c r="T121" s="186"/>
      <c r="U121" s="186"/>
      <c r="V121" s="186"/>
      <c r="W121" s="186"/>
      <c r="X121" s="605"/>
      <c r="Y121" s="186"/>
      <c r="Z121" s="186"/>
      <c r="AA121" s="186"/>
      <c r="AB121" s="605"/>
      <c r="AC121" s="605"/>
      <c r="AD121" s="605"/>
      <c r="AE121" s="605"/>
      <c r="AF121" s="186"/>
      <c r="AG121" s="862">
        <v>350</v>
      </c>
      <c r="AH121" s="862"/>
      <c r="AI121" s="186" t="s">
        <v>307</v>
      </c>
      <c r="AJ121" s="32"/>
      <c r="AK121" s="605"/>
      <c r="AL121" s="605"/>
      <c r="AM121" s="32"/>
      <c r="AN121" s="605"/>
      <c r="AO121" s="66"/>
      <c r="AP121" s="401">
        <f t="shared" si="13"/>
        <v>350</v>
      </c>
      <c r="AQ121" s="401"/>
      <c r="AR121" s="18"/>
    </row>
    <row r="122" spans="1:44" ht="17.25" customHeight="1" x14ac:dyDescent="0.15">
      <c r="A122" s="12">
        <v>77</v>
      </c>
      <c r="B122" s="12">
        <v>7115</v>
      </c>
      <c r="C122" s="49" t="s">
        <v>852</v>
      </c>
      <c r="D122" s="23"/>
      <c r="E122" s="24"/>
      <c r="F122" s="9"/>
      <c r="G122" s="9"/>
      <c r="H122" s="169"/>
      <c r="I122" s="169"/>
      <c r="J122" s="169"/>
      <c r="K122" s="169"/>
      <c r="L122" s="169"/>
      <c r="M122" s="518"/>
      <c r="N122" s="186"/>
      <c r="O122" s="605"/>
      <c r="P122" s="605"/>
      <c r="Q122" s="605"/>
      <c r="R122" s="605"/>
      <c r="S122" s="186"/>
      <c r="T122" s="186"/>
      <c r="U122" s="186"/>
      <c r="V122" s="186"/>
      <c r="W122" s="186"/>
      <c r="X122" s="605"/>
      <c r="Y122" s="186"/>
      <c r="Z122" s="186"/>
      <c r="AA122" s="186"/>
      <c r="AB122" s="605"/>
      <c r="AC122" s="605"/>
      <c r="AD122" s="605"/>
      <c r="AE122" s="605"/>
      <c r="AF122" s="186"/>
      <c r="AG122" s="862">
        <v>400</v>
      </c>
      <c r="AH122" s="862"/>
      <c r="AI122" s="186" t="s">
        <v>307</v>
      </c>
      <c r="AJ122" s="32"/>
      <c r="AK122" s="605"/>
      <c r="AL122" s="605"/>
      <c r="AM122" s="32"/>
      <c r="AN122" s="605"/>
      <c r="AO122" s="66"/>
      <c r="AP122" s="401">
        <f t="shared" si="13"/>
        <v>400</v>
      </c>
      <c r="AQ122" s="401"/>
      <c r="AR122" s="18"/>
    </row>
    <row r="123" spans="1:44" ht="17.25" customHeight="1" x14ac:dyDescent="0.15">
      <c r="A123" s="12">
        <v>77</v>
      </c>
      <c r="B123" s="12">
        <v>7117</v>
      </c>
      <c r="C123" s="49" t="s">
        <v>853</v>
      </c>
      <c r="D123" s="23"/>
      <c r="E123" s="24"/>
      <c r="F123" s="9"/>
      <c r="G123" s="9"/>
      <c r="H123" s="169"/>
      <c r="I123" s="169"/>
      <c r="J123" s="169"/>
      <c r="K123" s="169"/>
      <c r="L123" s="169"/>
      <c r="M123" s="518"/>
      <c r="N123" s="186"/>
      <c r="O123" s="605"/>
      <c r="P123" s="605"/>
      <c r="Q123" s="605"/>
      <c r="R123" s="605"/>
      <c r="S123" s="186"/>
      <c r="T123" s="186"/>
      <c r="U123" s="186"/>
      <c r="V123" s="186"/>
      <c r="W123" s="186"/>
      <c r="X123" s="605"/>
      <c r="Y123" s="186"/>
      <c r="Z123" s="186"/>
      <c r="AA123" s="186"/>
      <c r="AB123" s="605"/>
      <c r="AC123" s="605"/>
      <c r="AD123" s="605"/>
      <c r="AE123" s="605"/>
      <c r="AF123" s="186"/>
      <c r="AG123" s="862">
        <v>450</v>
      </c>
      <c r="AH123" s="862"/>
      <c r="AI123" s="186" t="s">
        <v>307</v>
      </c>
      <c r="AJ123" s="32"/>
      <c r="AK123" s="605"/>
      <c r="AL123" s="605"/>
      <c r="AM123" s="32"/>
      <c r="AN123" s="605"/>
      <c r="AO123" s="66"/>
      <c r="AP123" s="401">
        <f t="shared" si="13"/>
        <v>450</v>
      </c>
      <c r="AQ123" s="401"/>
      <c r="AR123" s="18"/>
    </row>
    <row r="124" spans="1:44" ht="17.25" customHeight="1" x14ac:dyDescent="0.15">
      <c r="A124" s="12">
        <v>77</v>
      </c>
      <c r="B124" s="12">
        <v>7119</v>
      </c>
      <c r="C124" s="49" t="s">
        <v>854</v>
      </c>
      <c r="D124" s="23"/>
      <c r="E124" s="24"/>
      <c r="F124" s="9"/>
      <c r="G124" s="9"/>
      <c r="H124" s="169"/>
      <c r="I124" s="169"/>
      <c r="J124" s="169"/>
      <c r="K124" s="169"/>
      <c r="L124" s="169"/>
      <c r="M124" s="518"/>
      <c r="N124" s="186"/>
      <c r="O124" s="605"/>
      <c r="P124" s="605"/>
      <c r="Q124" s="605"/>
      <c r="R124" s="605"/>
      <c r="S124" s="186"/>
      <c r="T124" s="186"/>
      <c r="U124" s="186"/>
      <c r="V124" s="186"/>
      <c r="W124" s="186"/>
      <c r="X124" s="605"/>
      <c r="Y124" s="186"/>
      <c r="Z124" s="186"/>
      <c r="AA124" s="186"/>
      <c r="AB124" s="605"/>
      <c r="AC124" s="605"/>
      <c r="AD124" s="605"/>
      <c r="AE124" s="605"/>
      <c r="AF124" s="186"/>
      <c r="AG124" s="862">
        <v>500</v>
      </c>
      <c r="AH124" s="862"/>
      <c r="AI124" s="186" t="s">
        <v>307</v>
      </c>
      <c r="AJ124" s="32"/>
      <c r="AK124" s="605"/>
      <c r="AL124" s="605"/>
      <c r="AM124" s="32"/>
      <c r="AN124" s="605"/>
      <c r="AO124" s="66"/>
      <c r="AP124" s="401">
        <f t="shared" si="13"/>
        <v>500</v>
      </c>
      <c r="AQ124" s="401"/>
      <c r="AR124" s="18"/>
    </row>
    <row r="125" spans="1:44" ht="17.25" customHeight="1" x14ac:dyDescent="0.15">
      <c r="A125" s="12">
        <v>77</v>
      </c>
      <c r="B125" s="12">
        <v>7121</v>
      </c>
      <c r="C125" s="49" t="s">
        <v>855</v>
      </c>
      <c r="D125" s="23"/>
      <c r="E125" s="24"/>
      <c r="F125" s="9"/>
      <c r="G125" s="9"/>
      <c r="H125" s="169"/>
      <c r="I125" s="169"/>
      <c r="J125" s="169"/>
      <c r="K125" s="169"/>
      <c r="L125" s="169"/>
      <c r="M125" s="518"/>
      <c r="N125" s="186"/>
      <c r="O125" s="605"/>
      <c r="P125" s="605"/>
      <c r="Q125" s="605"/>
      <c r="R125" s="605"/>
      <c r="S125" s="186"/>
      <c r="T125" s="186"/>
      <c r="U125" s="186"/>
      <c r="V125" s="186"/>
      <c r="W125" s="186"/>
      <c r="X125" s="605"/>
      <c r="Y125" s="186"/>
      <c r="Z125" s="186"/>
      <c r="AA125" s="186"/>
      <c r="AB125" s="605"/>
      <c r="AC125" s="605"/>
      <c r="AD125" s="605"/>
      <c r="AE125" s="605"/>
      <c r="AF125" s="186"/>
      <c r="AG125" s="862">
        <v>550</v>
      </c>
      <c r="AH125" s="862"/>
      <c r="AI125" s="186" t="s">
        <v>307</v>
      </c>
      <c r="AJ125" s="32"/>
      <c r="AK125" s="605"/>
      <c r="AL125" s="605"/>
      <c r="AM125" s="32"/>
      <c r="AN125" s="605"/>
      <c r="AO125" s="66"/>
      <c r="AP125" s="401">
        <f t="shared" si="13"/>
        <v>550</v>
      </c>
      <c r="AQ125" s="401"/>
      <c r="AR125" s="18"/>
    </row>
    <row r="126" spans="1:44" ht="17.25" customHeight="1" x14ac:dyDescent="0.15">
      <c r="A126" s="12">
        <v>77</v>
      </c>
      <c r="B126" s="12">
        <v>7123</v>
      </c>
      <c r="C126" s="49" t="s">
        <v>856</v>
      </c>
      <c r="D126" s="23"/>
      <c r="E126" s="24"/>
      <c r="F126" s="9"/>
      <c r="G126" s="9"/>
      <c r="H126" s="169"/>
      <c r="I126" s="169"/>
      <c r="J126" s="169"/>
      <c r="K126" s="169"/>
      <c r="L126" s="169"/>
      <c r="M126" s="518"/>
      <c r="N126" s="186"/>
      <c r="O126" s="605"/>
      <c r="P126" s="605"/>
      <c r="Q126" s="605"/>
      <c r="R126" s="605"/>
      <c r="S126" s="186"/>
      <c r="T126" s="186"/>
      <c r="U126" s="186"/>
      <c r="V126" s="186"/>
      <c r="W126" s="186"/>
      <c r="X126" s="605"/>
      <c r="Y126" s="186"/>
      <c r="Z126" s="186"/>
      <c r="AA126" s="186"/>
      <c r="AB126" s="605"/>
      <c r="AC126" s="605"/>
      <c r="AD126" s="605"/>
      <c r="AE126" s="605"/>
      <c r="AF126" s="186"/>
      <c r="AG126" s="862">
        <v>600</v>
      </c>
      <c r="AH126" s="862"/>
      <c r="AI126" s="186" t="s">
        <v>307</v>
      </c>
      <c r="AJ126" s="32"/>
      <c r="AK126" s="605"/>
      <c r="AL126" s="605"/>
      <c r="AM126" s="32"/>
      <c r="AN126" s="605"/>
      <c r="AO126" s="66"/>
      <c r="AP126" s="401">
        <f t="shared" si="13"/>
        <v>600</v>
      </c>
      <c r="AQ126" s="401"/>
      <c r="AR126" s="18"/>
    </row>
    <row r="127" spans="1:44" ht="17.25" customHeight="1" x14ac:dyDescent="0.15">
      <c r="A127" s="12">
        <v>77</v>
      </c>
      <c r="B127" s="12">
        <v>7125</v>
      </c>
      <c r="C127" s="49" t="s">
        <v>857</v>
      </c>
      <c r="D127" s="23"/>
      <c r="E127" s="24"/>
      <c r="F127" s="9"/>
      <c r="G127" s="9"/>
      <c r="H127" s="169"/>
      <c r="I127" s="169"/>
      <c r="J127" s="169"/>
      <c r="K127" s="169"/>
      <c r="L127" s="169"/>
      <c r="M127" s="518"/>
      <c r="N127" s="186"/>
      <c r="O127" s="605"/>
      <c r="P127" s="605"/>
      <c r="Q127" s="605"/>
      <c r="R127" s="605"/>
      <c r="S127" s="186"/>
      <c r="T127" s="186"/>
      <c r="U127" s="186"/>
      <c r="V127" s="186"/>
      <c r="W127" s="186"/>
      <c r="X127" s="605"/>
      <c r="Y127" s="186"/>
      <c r="Z127" s="186"/>
      <c r="AA127" s="186"/>
      <c r="AB127" s="605"/>
      <c r="AC127" s="605"/>
      <c r="AD127" s="605"/>
      <c r="AE127" s="605"/>
      <c r="AF127" s="186"/>
      <c r="AG127" s="862">
        <v>650</v>
      </c>
      <c r="AH127" s="862"/>
      <c r="AI127" s="186" t="s">
        <v>307</v>
      </c>
      <c r="AJ127" s="32"/>
      <c r="AK127" s="605"/>
      <c r="AL127" s="605"/>
      <c r="AM127" s="32"/>
      <c r="AN127" s="605"/>
      <c r="AO127" s="66"/>
      <c r="AP127" s="401">
        <f t="shared" si="13"/>
        <v>650</v>
      </c>
      <c r="AQ127" s="401"/>
      <c r="AR127" s="18"/>
    </row>
    <row r="128" spans="1:44" ht="17.25" customHeight="1" x14ac:dyDescent="0.15">
      <c r="A128" s="12">
        <v>77</v>
      </c>
      <c r="B128" s="12">
        <v>7127</v>
      </c>
      <c r="C128" s="49" t="s">
        <v>858</v>
      </c>
      <c r="D128" s="23"/>
      <c r="E128" s="24"/>
      <c r="F128" s="9"/>
      <c r="G128" s="9"/>
      <c r="H128" s="169"/>
      <c r="I128" s="169"/>
      <c r="J128" s="169"/>
      <c r="K128" s="169"/>
      <c r="L128" s="169"/>
      <c r="M128" s="518"/>
      <c r="N128" s="186"/>
      <c r="O128" s="605"/>
      <c r="P128" s="605"/>
      <c r="Q128" s="605"/>
      <c r="R128" s="605"/>
      <c r="S128" s="186"/>
      <c r="T128" s="186"/>
      <c r="U128" s="186"/>
      <c r="V128" s="186"/>
      <c r="W128" s="186"/>
      <c r="X128" s="605"/>
      <c r="Y128" s="186"/>
      <c r="Z128" s="186"/>
      <c r="AA128" s="186"/>
      <c r="AB128" s="605"/>
      <c r="AC128" s="605"/>
      <c r="AD128" s="605"/>
      <c r="AE128" s="605"/>
      <c r="AF128" s="186"/>
      <c r="AG128" s="862">
        <v>700</v>
      </c>
      <c r="AH128" s="862"/>
      <c r="AI128" s="186" t="s">
        <v>307</v>
      </c>
      <c r="AJ128" s="32"/>
      <c r="AK128" s="605"/>
      <c r="AL128" s="605"/>
      <c r="AM128" s="32"/>
      <c r="AN128" s="605"/>
      <c r="AO128" s="66"/>
      <c r="AP128" s="401">
        <f t="shared" si="13"/>
        <v>700</v>
      </c>
      <c r="AQ128" s="401"/>
      <c r="AR128" s="18"/>
    </row>
    <row r="129" spans="1:44" ht="17.25" customHeight="1" x14ac:dyDescent="0.15">
      <c r="A129" s="12">
        <v>77</v>
      </c>
      <c r="B129" s="12">
        <v>7129</v>
      </c>
      <c r="C129" s="49" t="s">
        <v>859</v>
      </c>
      <c r="D129" s="23"/>
      <c r="E129" s="24"/>
      <c r="F129" s="9"/>
      <c r="G129" s="9"/>
      <c r="H129" s="169"/>
      <c r="I129" s="169"/>
      <c r="J129" s="169"/>
      <c r="K129" s="169"/>
      <c r="L129" s="169"/>
      <c r="M129" s="518"/>
      <c r="N129" s="186"/>
      <c r="O129" s="605"/>
      <c r="P129" s="605"/>
      <c r="Q129" s="605"/>
      <c r="R129" s="605"/>
      <c r="S129" s="186"/>
      <c r="T129" s="186"/>
      <c r="U129" s="186"/>
      <c r="V129" s="186"/>
      <c r="W129" s="186"/>
      <c r="X129" s="605"/>
      <c r="Y129" s="186"/>
      <c r="Z129" s="186"/>
      <c r="AA129" s="186"/>
      <c r="AB129" s="605"/>
      <c r="AC129" s="605"/>
      <c r="AD129" s="605"/>
      <c r="AE129" s="605"/>
      <c r="AF129" s="186"/>
      <c r="AG129" s="862">
        <v>750</v>
      </c>
      <c r="AH129" s="862"/>
      <c r="AI129" s="186" t="s">
        <v>307</v>
      </c>
      <c r="AJ129" s="32"/>
      <c r="AK129" s="605"/>
      <c r="AL129" s="605"/>
      <c r="AM129" s="32"/>
      <c r="AN129" s="605"/>
      <c r="AO129" s="66"/>
      <c r="AP129" s="401">
        <f t="shared" si="13"/>
        <v>750</v>
      </c>
      <c r="AQ129" s="401"/>
      <c r="AR129" s="18"/>
    </row>
    <row r="130" spans="1:44" ht="17.25" customHeight="1" x14ac:dyDescent="0.15">
      <c r="A130" s="12">
        <v>77</v>
      </c>
      <c r="B130" s="12">
        <v>7131</v>
      </c>
      <c r="C130" s="49" t="s">
        <v>860</v>
      </c>
      <c r="D130" s="23"/>
      <c r="E130" s="24"/>
      <c r="F130" s="9"/>
      <c r="G130" s="9"/>
      <c r="H130" s="169"/>
      <c r="I130" s="169"/>
      <c r="J130" s="169"/>
      <c r="K130" s="169"/>
      <c r="L130" s="169"/>
      <c r="M130" s="518"/>
      <c r="N130" s="186"/>
      <c r="O130" s="605"/>
      <c r="P130" s="605"/>
      <c r="Q130" s="605"/>
      <c r="R130" s="605"/>
      <c r="S130" s="186"/>
      <c r="T130" s="186"/>
      <c r="U130" s="186"/>
      <c r="V130" s="186"/>
      <c r="W130" s="186"/>
      <c r="X130" s="605"/>
      <c r="Y130" s="186"/>
      <c r="Z130" s="186"/>
      <c r="AA130" s="186"/>
      <c r="AB130" s="605"/>
      <c r="AC130" s="605"/>
      <c r="AD130" s="605"/>
      <c r="AE130" s="605"/>
      <c r="AF130" s="186"/>
      <c r="AG130" s="862">
        <v>800</v>
      </c>
      <c r="AH130" s="862"/>
      <c r="AI130" s="186" t="s">
        <v>307</v>
      </c>
      <c r="AJ130" s="32"/>
      <c r="AK130" s="605"/>
      <c r="AL130" s="605"/>
      <c r="AM130" s="32"/>
      <c r="AN130" s="605"/>
      <c r="AO130" s="66"/>
      <c r="AP130" s="401">
        <f t="shared" si="13"/>
        <v>800</v>
      </c>
      <c r="AQ130" s="401"/>
      <c r="AR130" s="18"/>
    </row>
    <row r="131" spans="1:44" ht="17.25" customHeight="1" x14ac:dyDescent="0.15">
      <c r="A131" s="12">
        <v>77</v>
      </c>
      <c r="B131" s="12">
        <v>7133</v>
      </c>
      <c r="C131" s="49" t="s">
        <v>861</v>
      </c>
      <c r="D131" s="23"/>
      <c r="E131" s="24"/>
      <c r="F131" s="9"/>
      <c r="G131" s="9"/>
      <c r="H131" s="169"/>
      <c r="I131" s="169"/>
      <c r="J131" s="169"/>
      <c r="K131" s="169"/>
      <c r="L131" s="169"/>
      <c r="M131" s="518"/>
      <c r="N131" s="186"/>
      <c r="O131" s="605"/>
      <c r="P131" s="605"/>
      <c r="Q131" s="605"/>
      <c r="R131" s="605"/>
      <c r="S131" s="186"/>
      <c r="T131" s="186"/>
      <c r="U131" s="186"/>
      <c r="V131" s="186"/>
      <c r="W131" s="186"/>
      <c r="X131" s="605"/>
      <c r="Y131" s="186"/>
      <c r="Z131" s="186"/>
      <c r="AA131" s="186"/>
      <c r="AB131" s="605"/>
      <c r="AC131" s="605"/>
      <c r="AD131" s="605"/>
      <c r="AE131" s="605"/>
      <c r="AF131" s="186"/>
      <c r="AG131" s="862">
        <v>850</v>
      </c>
      <c r="AH131" s="862"/>
      <c r="AI131" s="186" t="s">
        <v>307</v>
      </c>
      <c r="AJ131" s="32"/>
      <c r="AK131" s="605"/>
      <c r="AL131" s="605"/>
      <c r="AM131" s="32"/>
      <c r="AN131" s="605"/>
      <c r="AO131" s="66"/>
      <c r="AP131" s="401">
        <f t="shared" si="13"/>
        <v>850</v>
      </c>
      <c r="AQ131" s="401"/>
      <c r="AR131" s="18"/>
    </row>
    <row r="132" spans="1:44" ht="17.25" customHeight="1" x14ac:dyDescent="0.15">
      <c r="A132" s="12">
        <v>77</v>
      </c>
      <c r="B132" s="12">
        <v>7135</v>
      </c>
      <c r="C132" s="49" t="s">
        <v>862</v>
      </c>
      <c r="D132" s="23"/>
      <c r="E132" s="24"/>
      <c r="F132" s="9"/>
      <c r="G132" s="9"/>
      <c r="H132" s="169"/>
      <c r="I132" s="169"/>
      <c r="J132" s="169"/>
      <c r="K132" s="169"/>
      <c r="L132" s="169"/>
      <c r="M132" s="518"/>
      <c r="N132" s="186"/>
      <c r="O132" s="605"/>
      <c r="P132" s="605"/>
      <c r="Q132" s="605"/>
      <c r="R132" s="605"/>
      <c r="S132" s="186"/>
      <c r="T132" s="186"/>
      <c r="U132" s="186"/>
      <c r="V132" s="186"/>
      <c r="W132" s="186"/>
      <c r="X132" s="605"/>
      <c r="Y132" s="186"/>
      <c r="Z132" s="186"/>
      <c r="AA132" s="186"/>
      <c r="AB132" s="605"/>
      <c r="AC132" s="605"/>
      <c r="AD132" s="605"/>
      <c r="AE132" s="605"/>
      <c r="AF132" s="186"/>
      <c r="AG132" s="862">
        <v>900</v>
      </c>
      <c r="AH132" s="862"/>
      <c r="AI132" s="186" t="s">
        <v>307</v>
      </c>
      <c r="AJ132" s="32"/>
      <c r="AK132" s="605"/>
      <c r="AL132" s="605"/>
      <c r="AM132" s="32"/>
      <c r="AN132" s="605"/>
      <c r="AO132" s="66"/>
      <c r="AP132" s="401">
        <f t="shared" si="13"/>
        <v>900</v>
      </c>
      <c r="AQ132" s="401"/>
      <c r="AR132" s="18"/>
    </row>
    <row r="133" spans="1:44" ht="17.25" customHeight="1" x14ac:dyDescent="0.15">
      <c r="A133" s="12">
        <v>77</v>
      </c>
      <c r="B133" s="12">
        <v>7137</v>
      </c>
      <c r="C133" s="49" t="s">
        <v>863</v>
      </c>
      <c r="D133" s="23"/>
      <c r="E133" s="24"/>
      <c r="F133" s="9"/>
      <c r="G133" s="9"/>
      <c r="H133" s="169"/>
      <c r="I133" s="169"/>
      <c r="J133" s="169"/>
      <c r="K133" s="169"/>
      <c r="L133" s="169"/>
      <c r="M133" s="518"/>
      <c r="N133" s="186"/>
      <c r="O133" s="605"/>
      <c r="P133" s="605"/>
      <c r="Q133" s="605"/>
      <c r="R133" s="605"/>
      <c r="S133" s="186"/>
      <c r="T133" s="186"/>
      <c r="U133" s="186"/>
      <c r="V133" s="186"/>
      <c r="W133" s="186"/>
      <c r="X133" s="605"/>
      <c r="Y133" s="186"/>
      <c r="Z133" s="186"/>
      <c r="AA133" s="186"/>
      <c r="AB133" s="605"/>
      <c r="AC133" s="605"/>
      <c r="AD133" s="605"/>
      <c r="AE133" s="605"/>
      <c r="AF133" s="186"/>
      <c r="AG133" s="862">
        <v>950</v>
      </c>
      <c r="AH133" s="862"/>
      <c r="AI133" s="186" t="s">
        <v>307</v>
      </c>
      <c r="AJ133" s="32"/>
      <c r="AK133" s="605"/>
      <c r="AL133" s="605"/>
      <c r="AM133" s="32"/>
      <c r="AN133" s="605"/>
      <c r="AO133" s="66"/>
      <c r="AP133" s="401">
        <f t="shared" si="13"/>
        <v>950</v>
      </c>
      <c r="AQ133" s="401"/>
      <c r="AR133" s="18"/>
    </row>
    <row r="134" spans="1:44" ht="17.25" customHeight="1" x14ac:dyDescent="0.15">
      <c r="A134" s="12">
        <v>77</v>
      </c>
      <c r="B134" s="12">
        <v>7139</v>
      </c>
      <c r="C134" s="49" t="s">
        <v>864</v>
      </c>
      <c r="D134" s="183"/>
      <c r="E134" s="26"/>
      <c r="F134" s="184"/>
      <c r="G134" s="184"/>
      <c r="H134" s="20"/>
      <c r="I134" s="20"/>
      <c r="J134" s="20"/>
      <c r="K134" s="20"/>
      <c r="L134" s="20"/>
      <c r="M134" s="42"/>
      <c r="N134" s="186"/>
      <c r="O134" s="605"/>
      <c r="P134" s="605"/>
      <c r="Q134" s="605"/>
      <c r="R134" s="605"/>
      <c r="S134" s="186"/>
      <c r="T134" s="186"/>
      <c r="U134" s="186"/>
      <c r="V134" s="186"/>
      <c r="W134" s="186"/>
      <c r="X134" s="605"/>
      <c r="Y134" s="186"/>
      <c r="Z134" s="186"/>
      <c r="AA134" s="186"/>
      <c r="AB134" s="605"/>
      <c r="AC134" s="605"/>
      <c r="AD134" s="605"/>
      <c r="AE134" s="605"/>
      <c r="AF134" s="186"/>
      <c r="AG134" s="862">
        <v>1000</v>
      </c>
      <c r="AH134" s="862"/>
      <c r="AI134" s="186" t="s">
        <v>307</v>
      </c>
      <c r="AJ134" s="32"/>
      <c r="AK134" s="605"/>
      <c r="AL134" s="605"/>
      <c r="AM134" s="32"/>
      <c r="AN134" s="605"/>
      <c r="AO134" s="66"/>
      <c r="AP134" s="401">
        <f>AG134</f>
        <v>1000</v>
      </c>
      <c r="AQ134" s="401"/>
      <c r="AR134" s="29"/>
    </row>
    <row r="135" spans="1:44" ht="16.5" customHeight="1" x14ac:dyDescent="0.15">
      <c r="A135" s="609"/>
      <c r="B135" s="609"/>
      <c r="C135" s="609"/>
      <c r="D135" s="60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609"/>
      <c r="AQ135" s="609"/>
      <c r="AR135" s="609"/>
    </row>
    <row r="136" spans="1:44" ht="17.25" x14ac:dyDescent="0.2">
      <c r="A136" s="372"/>
      <c r="B136" s="372" t="s">
        <v>465</v>
      </c>
      <c r="C136" s="609"/>
      <c r="D136" s="609"/>
      <c r="E136" s="9"/>
      <c r="F136" s="9"/>
      <c r="G136" s="9"/>
      <c r="H136" s="9"/>
      <c r="I136" s="9"/>
      <c r="J136" s="9"/>
      <c r="K136" s="9"/>
      <c r="L136" s="609"/>
      <c r="M136" s="9"/>
      <c r="N136" s="9"/>
      <c r="O136" s="9"/>
      <c r="P136" s="9"/>
      <c r="Q136" s="9"/>
      <c r="R136" s="609"/>
      <c r="S136" s="609"/>
      <c r="T136" s="9"/>
      <c r="U136" s="9"/>
      <c r="V136" s="9"/>
      <c r="W136" s="9"/>
      <c r="X136" s="9"/>
      <c r="Y136" s="9"/>
      <c r="Z136" s="9"/>
      <c r="AA136" s="9"/>
      <c r="AB136" s="9"/>
      <c r="AC136" s="9"/>
      <c r="AD136" s="9"/>
      <c r="AE136" s="9"/>
      <c r="AF136" s="9"/>
      <c r="AG136" s="9"/>
      <c r="AH136" s="9"/>
      <c r="AI136" s="9"/>
      <c r="AJ136" s="9"/>
      <c r="AK136" s="9"/>
      <c r="AL136" s="9"/>
      <c r="AM136" s="9"/>
      <c r="AN136" s="9"/>
      <c r="AO136" s="9"/>
      <c r="AP136" s="609"/>
      <c r="AQ136" s="609"/>
      <c r="AR136" s="609"/>
    </row>
    <row r="137" spans="1:44" x14ac:dyDescent="0.15">
      <c r="A137" s="609"/>
      <c r="B137" s="609"/>
      <c r="C137" s="609"/>
      <c r="D137" s="60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609"/>
      <c r="AQ137" s="609"/>
      <c r="AR137" s="609"/>
    </row>
    <row r="138" spans="1:44" ht="17.25" customHeight="1" x14ac:dyDescent="0.15">
      <c r="A138" s="2" t="s">
        <v>202</v>
      </c>
      <c r="B138" s="201"/>
      <c r="C138" s="82" t="s">
        <v>203</v>
      </c>
      <c r="D138" s="83"/>
      <c r="E138" s="1"/>
      <c r="F138" s="1"/>
      <c r="G138" s="1"/>
      <c r="H138" s="1"/>
      <c r="I138" s="1"/>
      <c r="J138" s="1"/>
      <c r="K138" s="1"/>
      <c r="L138" s="1"/>
      <c r="M138" s="1"/>
      <c r="N138" s="1"/>
      <c r="O138" s="1"/>
      <c r="P138" s="4"/>
      <c r="Q138" s="1"/>
      <c r="R138" s="1"/>
      <c r="S138" s="1"/>
      <c r="T138" s="4" t="s">
        <v>204</v>
      </c>
      <c r="U138" s="1"/>
      <c r="V138" s="1"/>
      <c r="W138" s="1"/>
      <c r="X138" s="1"/>
      <c r="Y138" s="1"/>
      <c r="Z138" s="1"/>
      <c r="AA138" s="1"/>
      <c r="AB138" s="1"/>
      <c r="AC138" s="1"/>
      <c r="AD138" s="1"/>
      <c r="AE138" s="1"/>
      <c r="AF138" s="1"/>
      <c r="AG138" s="1"/>
      <c r="AH138" s="1"/>
      <c r="AI138" s="1"/>
      <c r="AJ138" s="1"/>
      <c r="AK138" s="1"/>
      <c r="AL138" s="1"/>
      <c r="AM138" s="1"/>
      <c r="AN138" s="1"/>
      <c r="AO138" s="15"/>
      <c r="AP138" s="59" t="s">
        <v>2054</v>
      </c>
      <c r="AQ138" s="305" t="s">
        <v>1733</v>
      </c>
      <c r="AR138" s="59" t="s">
        <v>2055</v>
      </c>
    </row>
    <row r="139" spans="1:44" ht="17.25" customHeight="1" x14ac:dyDescent="0.15">
      <c r="A139" s="6" t="s">
        <v>205</v>
      </c>
      <c r="B139" s="7" t="s">
        <v>206</v>
      </c>
      <c r="C139" s="714"/>
      <c r="D139" s="712"/>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c r="AD139" s="184"/>
      <c r="AE139" s="184"/>
      <c r="AF139" s="184"/>
      <c r="AG139" s="184"/>
      <c r="AH139" s="184"/>
      <c r="AI139" s="184"/>
      <c r="AJ139" s="184"/>
      <c r="AK139" s="184"/>
      <c r="AL139" s="184"/>
      <c r="AM139" s="184"/>
      <c r="AN139" s="184"/>
      <c r="AO139" s="21"/>
      <c r="AP139" s="60" t="s">
        <v>390</v>
      </c>
      <c r="AQ139" s="306" t="s">
        <v>390</v>
      </c>
      <c r="AR139" s="60" t="s">
        <v>391</v>
      </c>
    </row>
    <row r="140" spans="1:44" ht="17.25" customHeight="1" x14ac:dyDescent="0.15">
      <c r="A140" s="12">
        <v>77</v>
      </c>
      <c r="B140" s="13">
        <v>8011</v>
      </c>
      <c r="C140" s="61" t="s">
        <v>990</v>
      </c>
      <c r="D140" s="833" t="s">
        <v>1113</v>
      </c>
      <c r="E140" s="834"/>
      <c r="F140" s="834"/>
      <c r="G140" s="835"/>
      <c r="H140" s="833" t="s">
        <v>1161</v>
      </c>
      <c r="I140" s="834"/>
      <c r="J140" s="834"/>
      <c r="K140" s="835"/>
      <c r="L140" s="604" t="s">
        <v>459</v>
      </c>
      <c r="M140" s="186"/>
      <c r="N140" s="186"/>
      <c r="O140" s="186"/>
      <c r="P140" s="841">
        <f t="shared" ref="P140:P149" si="14">P7</f>
        <v>12447</v>
      </c>
      <c r="Q140" s="841"/>
      <c r="R140" s="841"/>
      <c r="S140" s="186" t="s">
        <v>391</v>
      </c>
      <c r="T140" s="202"/>
      <c r="U140" s="16"/>
      <c r="V140" s="1"/>
      <c r="W140" s="1"/>
      <c r="X140" s="17"/>
      <c r="Y140" s="537"/>
      <c r="Z140" s="282"/>
      <c r="AA140" s="202"/>
      <c r="AB140" s="202"/>
      <c r="AC140" s="202"/>
      <c r="AD140" s="202"/>
      <c r="AE140" s="202"/>
      <c r="AF140" s="202"/>
      <c r="AG140" s="202"/>
      <c r="AH140" s="202"/>
      <c r="AI140" s="186"/>
      <c r="AJ140" s="186"/>
      <c r="AK140" s="186"/>
      <c r="AL140" s="186"/>
      <c r="AM140" s="186"/>
      <c r="AN140" s="186"/>
      <c r="AO140" s="22"/>
      <c r="AP140" s="401">
        <f t="shared" ref="AP140:AP149" si="15">ROUND(P140*$W$143,0)</f>
        <v>8713</v>
      </c>
      <c r="AQ140" s="401"/>
      <c r="AR140" s="400" t="s">
        <v>743</v>
      </c>
    </row>
    <row r="141" spans="1:44" ht="17.25" customHeight="1" x14ac:dyDescent="0.15">
      <c r="A141" s="12">
        <v>77</v>
      </c>
      <c r="B141" s="13">
        <v>8021</v>
      </c>
      <c r="C141" s="61" t="s">
        <v>991</v>
      </c>
      <c r="D141" s="836"/>
      <c r="E141" s="837"/>
      <c r="F141" s="837"/>
      <c r="G141" s="838"/>
      <c r="H141" s="836"/>
      <c r="I141" s="837"/>
      <c r="J141" s="837"/>
      <c r="K141" s="838"/>
      <c r="L141" s="604" t="s">
        <v>460</v>
      </c>
      <c r="M141" s="186"/>
      <c r="N141" s="202"/>
      <c r="O141" s="202"/>
      <c r="P141" s="841">
        <f t="shared" si="14"/>
        <v>17415</v>
      </c>
      <c r="Q141" s="841"/>
      <c r="R141" s="841"/>
      <c r="S141" s="186" t="s">
        <v>391</v>
      </c>
      <c r="T141" s="202"/>
      <c r="U141" s="932" t="s">
        <v>2053</v>
      </c>
      <c r="V141" s="933"/>
      <c r="W141" s="933"/>
      <c r="X141" s="933"/>
      <c r="Y141" s="934"/>
      <c r="Z141" s="282"/>
      <c r="AA141" s="202"/>
      <c r="AB141" s="202"/>
      <c r="AC141" s="202"/>
      <c r="AD141" s="202"/>
      <c r="AE141" s="202"/>
      <c r="AF141" s="202"/>
      <c r="AG141" s="202"/>
      <c r="AH141" s="202"/>
      <c r="AI141" s="195"/>
      <c r="AJ141" s="202"/>
      <c r="AK141" s="202"/>
      <c r="AL141" s="202"/>
      <c r="AM141" s="202"/>
      <c r="AN141" s="202"/>
      <c r="AO141" s="209"/>
      <c r="AP141" s="401">
        <f t="shared" si="15"/>
        <v>12191</v>
      </c>
      <c r="AQ141" s="401"/>
      <c r="AR141" s="41"/>
    </row>
    <row r="142" spans="1:44" ht="17.25" customHeight="1" x14ac:dyDescent="0.15">
      <c r="A142" s="12">
        <v>77</v>
      </c>
      <c r="B142" s="13">
        <v>8031</v>
      </c>
      <c r="C142" s="61" t="s">
        <v>992</v>
      </c>
      <c r="D142" s="561"/>
      <c r="E142" s="562"/>
      <c r="F142" s="562"/>
      <c r="G142" s="563"/>
      <c r="H142" s="836"/>
      <c r="I142" s="837"/>
      <c r="J142" s="837"/>
      <c r="K142" s="838"/>
      <c r="L142" s="604" t="s">
        <v>461</v>
      </c>
      <c r="M142" s="186"/>
      <c r="N142" s="202"/>
      <c r="O142" s="202"/>
      <c r="P142" s="841">
        <f t="shared" si="14"/>
        <v>24481</v>
      </c>
      <c r="Q142" s="841"/>
      <c r="R142" s="841"/>
      <c r="S142" s="186" t="s">
        <v>391</v>
      </c>
      <c r="T142" s="202"/>
      <c r="U142" s="932"/>
      <c r="V142" s="933"/>
      <c r="W142" s="933"/>
      <c r="X142" s="933"/>
      <c r="Y142" s="934"/>
      <c r="Z142" s="282"/>
      <c r="AA142" s="202"/>
      <c r="AB142" s="202"/>
      <c r="AC142" s="202"/>
      <c r="AD142" s="202"/>
      <c r="AE142" s="202"/>
      <c r="AF142" s="202"/>
      <c r="AG142" s="202"/>
      <c r="AH142" s="202"/>
      <c r="AI142" s="195"/>
      <c r="AJ142" s="202"/>
      <c r="AK142" s="202"/>
      <c r="AL142" s="202"/>
      <c r="AM142" s="202"/>
      <c r="AN142" s="202"/>
      <c r="AO142" s="209"/>
      <c r="AP142" s="401">
        <f t="shared" si="15"/>
        <v>17137</v>
      </c>
      <c r="AQ142" s="401"/>
      <c r="AR142" s="41"/>
    </row>
    <row r="143" spans="1:44" ht="16.5" customHeight="1" x14ac:dyDescent="0.15">
      <c r="A143" s="12">
        <v>77</v>
      </c>
      <c r="B143" s="13">
        <v>8041</v>
      </c>
      <c r="C143" s="61" t="s">
        <v>993</v>
      </c>
      <c r="D143" s="561"/>
      <c r="E143" s="562"/>
      <c r="F143" s="562"/>
      <c r="G143" s="563"/>
      <c r="H143" s="561"/>
      <c r="I143" s="562"/>
      <c r="J143" s="562"/>
      <c r="K143" s="563"/>
      <c r="L143" s="604" t="s">
        <v>462</v>
      </c>
      <c r="M143" s="186"/>
      <c r="N143" s="202"/>
      <c r="O143" s="202"/>
      <c r="P143" s="841">
        <f t="shared" si="14"/>
        <v>27766</v>
      </c>
      <c r="Q143" s="841"/>
      <c r="R143" s="841"/>
      <c r="S143" s="186" t="s">
        <v>391</v>
      </c>
      <c r="T143" s="202"/>
      <c r="U143" s="661"/>
      <c r="V143" s="600" t="s">
        <v>254</v>
      </c>
      <c r="W143" s="1032">
        <v>0.7</v>
      </c>
      <c r="X143" s="1032"/>
      <c r="Y143" s="610"/>
      <c r="Z143" s="282"/>
      <c r="AA143" s="202"/>
      <c r="AB143" s="202"/>
      <c r="AC143" s="202"/>
      <c r="AD143" s="202"/>
      <c r="AE143" s="202"/>
      <c r="AF143" s="202"/>
      <c r="AG143" s="202"/>
      <c r="AH143" s="202"/>
      <c r="AI143" s="186"/>
      <c r="AJ143" s="202"/>
      <c r="AK143" s="202"/>
      <c r="AL143" s="202"/>
      <c r="AM143" s="202"/>
      <c r="AN143" s="202"/>
      <c r="AO143" s="209"/>
      <c r="AP143" s="401">
        <f t="shared" si="15"/>
        <v>19436</v>
      </c>
      <c r="AQ143" s="401"/>
      <c r="AR143" s="41"/>
    </row>
    <row r="144" spans="1:44" ht="17.25" customHeight="1" x14ac:dyDescent="0.15">
      <c r="A144" s="12">
        <v>77</v>
      </c>
      <c r="B144" s="13">
        <v>8051</v>
      </c>
      <c r="C144" s="61" t="s">
        <v>994</v>
      </c>
      <c r="D144" s="561"/>
      <c r="E144" s="562"/>
      <c r="F144" s="562"/>
      <c r="G144" s="563"/>
      <c r="H144" s="561"/>
      <c r="I144" s="562"/>
      <c r="J144" s="562"/>
      <c r="K144" s="563"/>
      <c r="L144" s="604" t="s">
        <v>463</v>
      </c>
      <c r="M144" s="186"/>
      <c r="N144" s="202"/>
      <c r="O144" s="202"/>
      <c r="P144" s="841">
        <f t="shared" si="14"/>
        <v>31408</v>
      </c>
      <c r="Q144" s="841"/>
      <c r="R144" s="841"/>
      <c r="S144" s="186" t="s">
        <v>391</v>
      </c>
      <c r="T144" s="202"/>
      <c r="U144" s="661"/>
      <c r="V144" s="609"/>
      <c r="W144" s="609"/>
      <c r="X144" s="609"/>
      <c r="Y144" s="610"/>
      <c r="Z144" s="282"/>
      <c r="AA144" s="202"/>
      <c r="AB144" s="202"/>
      <c r="AC144" s="202"/>
      <c r="AD144" s="202"/>
      <c r="AE144" s="202"/>
      <c r="AF144" s="202"/>
      <c r="AG144" s="202"/>
      <c r="AH144" s="202"/>
      <c r="AI144" s="577"/>
      <c r="AJ144" s="202"/>
      <c r="AK144" s="202"/>
      <c r="AL144" s="202"/>
      <c r="AM144" s="202"/>
      <c r="AN144" s="202"/>
      <c r="AO144" s="209"/>
      <c r="AP144" s="401">
        <f t="shared" si="15"/>
        <v>21986</v>
      </c>
      <c r="AQ144" s="401"/>
      <c r="AR144" s="41"/>
    </row>
    <row r="145" spans="1:44" ht="17.25" customHeight="1" x14ac:dyDescent="0.15">
      <c r="A145" s="12">
        <v>77</v>
      </c>
      <c r="B145" s="13">
        <v>8111</v>
      </c>
      <c r="C145" s="61" t="s">
        <v>995</v>
      </c>
      <c r="D145" s="561"/>
      <c r="E145" s="562"/>
      <c r="F145" s="562"/>
      <c r="G145" s="563"/>
      <c r="H145" s="833" t="s">
        <v>1160</v>
      </c>
      <c r="I145" s="834"/>
      <c r="J145" s="834"/>
      <c r="K145" s="835"/>
      <c r="L145" s="604" t="s">
        <v>459</v>
      </c>
      <c r="M145" s="186"/>
      <c r="N145" s="202"/>
      <c r="O145" s="202"/>
      <c r="P145" s="841">
        <f t="shared" si="14"/>
        <v>11214</v>
      </c>
      <c r="Q145" s="841"/>
      <c r="R145" s="841"/>
      <c r="S145" s="186" t="s">
        <v>391</v>
      </c>
      <c r="T145" s="202"/>
      <c r="U145" s="23"/>
      <c r="V145" s="9"/>
      <c r="W145" s="9"/>
      <c r="X145" s="169"/>
      <c r="Y145" s="19"/>
      <c r="Z145" s="282"/>
      <c r="AA145" s="202"/>
      <c r="AB145" s="202"/>
      <c r="AC145" s="202"/>
      <c r="AD145" s="202"/>
      <c r="AE145" s="202"/>
      <c r="AF145" s="202"/>
      <c r="AG145" s="202"/>
      <c r="AH145" s="202"/>
      <c r="AI145" s="186"/>
      <c r="AJ145" s="186"/>
      <c r="AK145" s="186"/>
      <c r="AL145" s="186"/>
      <c r="AM145" s="186"/>
      <c r="AN145" s="186"/>
      <c r="AO145" s="22"/>
      <c r="AP145" s="401">
        <f t="shared" si="15"/>
        <v>7850</v>
      </c>
      <c r="AQ145" s="401">
        <f>ROUND(P140*$W$143,0)</f>
        <v>8713</v>
      </c>
      <c r="AR145" s="18"/>
    </row>
    <row r="146" spans="1:44" ht="17.25" customHeight="1" x14ac:dyDescent="0.15">
      <c r="A146" s="12">
        <v>77</v>
      </c>
      <c r="B146" s="13">
        <v>8121</v>
      </c>
      <c r="C146" s="61" t="s">
        <v>996</v>
      </c>
      <c r="D146" s="561"/>
      <c r="E146" s="562"/>
      <c r="F146" s="562"/>
      <c r="G146" s="563"/>
      <c r="H146" s="836"/>
      <c r="I146" s="837"/>
      <c r="J146" s="837"/>
      <c r="K146" s="838"/>
      <c r="L146" s="604" t="s">
        <v>460</v>
      </c>
      <c r="M146" s="186"/>
      <c r="N146" s="202"/>
      <c r="O146" s="202"/>
      <c r="P146" s="841">
        <f t="shared" si="14"/>
        <v>15691</v>
      </c>
      <c r="Q146" s="841"/>
      <c r="R146" s="841"/>
      <c r="S146" s="186" t="s">
        <v>391</v>
      </c>
      <c r="T146" s="202"/>
      <c r="U146" s="629"/>
      <c r="V146" s="554"/>
      <c r="W146" s="554"/>
      <c r="X146" s="554"/>
      <c r="Y146" s="555"/>
      <c r="Z146" s="282"/>
      <c r="AA146" s="202"/>
      <c r="AB146" s="202"/>
      <c r="AC146" s="202"/>
      <c r="AD146" s="202"/>
      <c r="AE146" s="202"/>
      <c r="AF146" s="202"/>
      <c r="AG146" s="202"/>
      <c r="AH146" s="202"/>
      <c r="AI146" s="195"/>
      <c r="AJ146" s="202"/>
      <c r="AK146" s="202"/>
      <c r="AL146" s="202"/>
      <c r="AM146" s="202"/>
      <c r="AN146" s="202"/>
      <c r="AO146" s="209"/>
      <c r="AP146" s="401">
        <f t="shared" si="15"/>
        <v>10984</v>
      </c>
      <c r="AQ146" s="401">
        <f>ROUND(P141*$W$143,0)</f>
        <v>12191</v>
      </c>
      <c r="AR146" s="41"/>
    </row>
    <row r="147" spans="1:44" ht="17.25" customHeight="1" x14ac:dyDescent="0.15">
      <c r="A147" s="12">
        <v>77</v>
      </c>
      <c r="B147" s="13">
        <v>8131</v>
      </c>
      <c r="C147" s="61" t="s">
        <v>997</v>
      </c>
      <c r="D147" s="561"/>
      <c r="E147" s="562"/>
      <c r="F147" s="562"/>
      <c r="G147" s="563"/>
      <c r="H147" s="836"/>
      <c r="I147" s="837"/>
      <c r="J147" s="837"/>
      <c r="K147" s="838"/>
      <c r="L147" s="604" t="s">
        <v>461</v>
      </c>
      <c r="M147" s="186"/>
      <c r="N147" s="202"/>
      <c r="O147" s="202"/>
      <c r="P147" s="841">
        <f t="shared" si="14"/>
        <v>22057</v>
      </c>
      <c r="Q147" s="841"/>
      <c r="R147" s="841"/>
      <c r="S147" s="186" t="s">
        <v>391</v>
      </c>
      <c r="T147" s="202"/>
      <c r="U147" s="629"/>
      <c r="V147" s="554"/>
      <c r="W147" s="554"/>
      <c r="X147" s="554"/>
      <c r="Y147" s="555"/>
      <c r="Z147" s="282"/>
      <c r="AA147" s="202"/>
      <c r="AB147" s="202"/>
      <c r="AC147" s="202"/>
      <c r="AD147" s="202"/>
      <c r="AE147" s="202"/>
      <c r="AF147" s="202"/>
      <c r="AG147" s="202"/>
      <c r="AH147" s="202"/>
      <c r="AI147" s="195"/>
      <c r="AJ147" s="202"/>
      <c r="AK147" s="202"/>
      <c r="AL147" s="202"/>
      <c r="AM147" s="202"/>
      <c r="AN147" s="202"/>
      <c r="AO147" s="209"/>
      <c r="AP147" s="401">
        <f t="shared" si="15"/>
        <v>15440</v>
      </c>
      <c r="AQ147" s="401">
        <f>ROUND(P142*$W$143,0)</f>
        <v>17137</v>
      </c>
      <c r="AR147" s="41"/>
    </row>
    <row r="148" spans="1:44" ht="16.5" customHeight="1" x14ac:dyDescent="0.15">
      <c r="A148" s="12">
        <v>77</v>
      </c>
      <c r="B148" s="13">
        <v>8141</v>
      </c>
      <c r="C148" s="61" t="s">
        <v>998</v>
      </c>
      <c r="D148" s="561"/>
      <c r="E148" s="562"/>
      <c r="F148" s="562"/>
      <c r="G148" s="563"/>
      <c r="H148" s="561"/>
      <c r="I148" s="562"/>
      <c r="J148" s="562"/>
      <c r="K148" s="563"/>
      <c r="L148" s="604" t="s">
        <v>462</v>
      </c>
      <c r="M148" s="186"/>
      <c r="N148" s="202"/>
      <c r="O148" s="202"/>
      <c r="P148" s="841">
        <f t="shared" si="14"/>
        <v>25017</v>
      </c>
      <c r="Q148" s="841"/>
      <c r="R148" s="841"/>
      <c r="S148" s="186" t="s">
        <v>391</v>
      </c>
      <c r="T148" s="202"/>
      <c r="U148" s="23"/>
      <c r="V148" s="9"/>
      <c r="W148" s="9"/>
      <c r="X148" s="9"/>
      <c r="Y148" s="19"/>
      <c r="Z148" s="282"/>
      <c r="AA148" s="202"/>
      <c r="AB148" s="202"/>
      <c r="AC148" s="202"/>
      <c r="AD148" s="202"/>
      <c r="AE148" s="202"/>
      <c r="AF148" s="202"/>
      <c r="AG148" s="202"/>
      <c r="AH148" s="202"/>
      <c r="AI148" s="186"/>
      <c r="AJ148" s="202"/>
      <c r="AK148" s="202"/>
      <c r="AL148" s="202"/>
      <c r="AM148" s="202"/>
      <c r="AN148" s="202"/>
      <c r="AO148" s="209"/>
      <c r="AP148" s="401">
        <f t="shared" si="15"/>
        <v>17512</v>
      </c>
      <c r="AQ148" s="401">
        <f>ROUND(P143*$W$143,0)</f>
        <v>19436</v>
      </c>
      <c r="AR148" s="41"/>
    </row>
    <row r="149" spans="1:44" ht="17.25" customHeight="1" x14ac:dyDescent="0.15">
      <c r="A149" s="12">
        <v>77</v>
      </c>
      <c r="B149" s="13">
        <v>8151</v>
      </c>
      <c r="C149" s="61" t="s">
        <v>999</v>
      </c>
      <c r="D149" s="573"/>
      <c r="E149" s="564"/>
      <c r="F149" s="564"/>
      <c r="G149" s="565"/>
      <c r="H149" s="573"/>
      <c r="I149" s="564"/>
      <c r="J149" s="564"/>
      <c r="K149" s="565"/>
      <c r="L149" s="604" t="s">
        <v>463</v>
      </c>
      <c r="M149" s="186"/>
      <c r="N149" s="202"/>
      <c r="O149" s="202"/>
      <c r="P149" s="841">
        <f t="shared" si="14"/>
        <v>28298</v>
      </c>
      <c r="Q149" s="841"/>
      <c r="R149" s="841"/>
      <c r="S149" s="186" t="s">
        <v>391</v>
      </c>
      <c r="T149" s="202"/>
      <c r="U149" s="183"/>
      <c r="V149" s="184"/>
      <c r="W149" s="184"/>
      <c r="X149" s="184"/>
      <c r="Y149" s="21"/>
      <c r="Z149" s="282"/>
      <c r="AA149" s="202"/>
      <c r="AB149" s="202"/>
      <c r="AC149" s="202"/>
      <c r="AD149" s="202"/>
      <c r="AE149" s="202"/>
      <c r="AF149" s="202"/>
      <c r="AG149" s="202"/>
      <c r="AH149" s="202"/>
      <c r="AI149" s="577"/>
      <c r="AJ149" s="202"/>
      <c r="AK149" s="202"/>
      <c r="AL149" s="202"/>
      <c r="AM149" s="202"/>
      <c r="AN149" s="202"/>
      <c r="AO149" s="209"/>
      <c r="AP149" s="401">
        <f t="shared" si="15"/>
        <v>19809</v>
      </c>
      <c r="AQ149" s="401">
        <f>ROUND(P144*$W$143,0)</f>
        <v>21986</v>
      </c>
      <c r="AR149" s="47"/>
    </row>
    <row r="150" spans="1:44" ht="17.25" customHeight="1" x14ac:dyDescent="0.15">
      <c r="A150" s="609"/>
      <c r="B150" s="609"/>
      <c r="C150" s="609"/>
      <c r="D150" s="60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609"/>
      <c r="AQ150" s="609"/>
      <c r="AR150" s="609"/>
    </row>
    <row r="151" spans="1:44" ht="17.25" x14ac:dyDescent="0.2">
      <c r="A151" s="372"/>
      <c r="B151" s="372" t="s">
        <v>543</v>
      </c>
      <c r="C151" s="609"/>
      <c r="D151" s="60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609"/>
      <c r="AQ151" s="609"/>
      <c r="AR151" s="609"/>
    </row>
    <row r="152" spans="1:44" x14ac:dyDescent="0.15">
      <c r="A152" s="609"/>
      <c r="B152" s="609"/>
      <c r="C152" s="609"/>
      <c r="D152" s="60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609"/>
      <c r="AQ152" s="609"/>
      <c r="AR152" s="609"/>
    </row>
    <row r="153" spans="1:44" ht="17.25" customHeight="1" x14ac:dyDescent="0.15">
      <c r="A153" s="2" t="s">
        <v>202</v>
      </c>
      <c r="B153" s="201"/>
      <c r="C153" s="82" t="s">
        <v>203</v>
      </c>
      <c r="D153" s="83"/>
      <c r="E153" s="1"/>
      <c r="F153" s="1"/>
      <c r="G153" s="1"/>
      <c r="H153" s="1"/>
      <c r="I153" s="1"/>
      <c r="J153" s="1"/>
      <c r="K153" s="1"/>
      <c r="L153" s="1"/>
      <c r="M153" s="1"/>
      <c r="N153" s="1"/>
      <c r="O153" s="1"/>
      <c r="P153" s="4"/>
      <c r="Q153" s="1"/>
      <c r="R153" s="1"/>
      <c r="S153" s="1"/>
      <c r="T153" s="4" t="s">
        <v>204</v>
      </c>
      <c r="U153" s="1"/>
      <c r="V153" s="1"/>
      <c r="W153" s="1"/>
      <c r="X153" s="1"/>
      <c r="Y153" s="1"/>
      <c r="Z153" s="1"/>
      <c r="AA153" s="1"/>
      <c r="AB153" s="1"/>
      <c r="AC153" s="1"/>
      <c r="AD153" s="1"/>
      <c r="AE153" s="1"/>
      <c r="AF153" s="1"/>
      <c r="AG153" s="1"/>
      <c r="AH153" s="1"/>
      <c r="AI153" s="1"/>
      <c r="AJ153" s="1"/>
      <c r="AK153" s="1"/>
      <c r="AL153" s="1"/>
      <c r="AM153" s="1"/>
      <c r="AN153" s="1"/>
      <c r="AO153" s="15"/>
      <c r="AP153" s="59" t="s">
        <v>1988</v>
      </c>
      <c r="AQ153" s="305" t="s">
        <v>1733</v>
      </c>
      <c r="AR153" s="59" t="s">
        <v>1989</v>
      </c>
    </row>
    <row r="154" spans="1:44" ht="17.25" customHeight="1" x14ac:dyDescent="0.15">
      <c r="A154" s="6" t="s">
        <v>205</v>
      </c>
      <c r="B154" s="7" t="s">
        <v>206</v>
      </c>
      <c r="C154" s="714"/>
      <c r="D154" s="712"/>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c r="AD154" s="184"/>
      <c r="AE154" s="184"/>
      <c r="AF154" s="184"/>
      <c r="AG154" s="184"/>
      <c r="AH154" s="184"/>
      <c r="AI154" s="184"/>
      <c r="AJ154" s="184"/>
      <c r="AK154" s="184"/>
      <c r="AL154" s="184"/>
      <c r="AM154" s="184"/>
      <c r="AN154" s="184"/>
      <c r="AO154" s="21"/>
      <c r="AP154" s="60" t="s">
        <v>390</v>
      </c>
      <c r="AQ154" s="306" t="s">
        <v>390</v>
      </c>
      <c r="AR154" s="60" t="s">
        <v>391</v>
      </c>
    </row>
    <row r="155" spans="1:44" ht="17.25" customHeight="1" x14ac:dyDescent="0.15">
      <c r="A155" s="12">
        <v>77</v>
      </c>
      <c r="B155" s="13">
        <v>9011</v>
      </c>
      <c r="C155" s="61" t="s">
        <v>4281</v>
      </c>
      <c r="D155" s="833" t="s">
        <v>1113</v>
      </c>
      <c r="E155" s="834"/>
      <c r="F155" s="834"/>
      <c r="G155" s="835"/>
      <c r="H155" s="833" t="s">
        <v>1161</v>
      </c>
      <c r="I155" s="834"/>
      <c r="J155" s="834"/>
      <c r="K155" s="835"/>
      <c r="L155" s="604" t="s">
        <v>459</v>
      </c>
      <c r="M155" s="605"/>
      <c r="N155" s="186"/>
      <c r="O155" s="186"/>
      <c r="P155" s="841">
        <f t="shared" ref="P155:P164" si="16">P7</f>
        <v>12447</v>
      </c>
      <c r="Q155" s="841"/>
      <c r="R155" s="841"/>
      <c r="S155" s="186" t="s">
        <v>391</v>
      </c>
      <c r="T155" s="186"/>
      <c r="U155" s="16"/>
      <c r="V155" s="1"/>
      <c r="W155" s="17"/>
      <c r="X155" s="163"/>
      <c r="Y155" s="67"/>
      <c r="Z155" s="530"/>
      <c r="AA155" s="599"/>
      <c r="AB155" s="605"/>
      <c r="AC155" s="186"/>
      <c r="AD155" s="186"/>
      <c r="AE155" s="186"/>
      <c r="AF155" s="186"/>
      <c r="AG155" s="186"/>
      <c r="AH155" s="186"/>
      <c r="AI155" s="186"/>
      <c r="AJ155" s="186"/>
      <c r="AK155" s="186"/>
      <c r="AL155" s="186"/>
      <c r="AM155" s="186"/>
      <c r="AN155" s="186"/>
      <c r="AO155" s="22"/>
      <c r="AP155" s="401">
        <f t="shared" ref="AP155:AP164" si="17">ROUND(P155*$W$158,0)</f>
        <v>8713</v>
      </c>
      <c r="AQ155" s="401"/>
      <c r="AR155" s="400" t="s">
        <v>743</v>
      </c>
    </row>
    <row r="156" spans="1:44" ht="17.25" customHeight="1" x14ac:dyDescent="0.15">
      <c r="A156" s="12">
        <v>77</v>
      </c>
      <c r="B156" s="13">
        <v>9021</v>
      </c>
      <c r="C156" s="61" t="s">
        <v>4282</v>
      </c>
      <c r="D156" s="836"/>
      <c r="E156" s="837"/>
      <c r="F156" s="837"/>
      <c r="G156" s="838"/>
      <c r="H156" s="836"/>
      <c r="I156" s="837"/>
      <c r="J156" s="837"/>
      <c r="K156" s="838"/>
      <c r="L156" s="604" t="s">
        <v>460</v>
      </c>
      <c r="M156" s="605"/>
      <c r="N156" s="202"/>
      <c r="O156" s="202"/>
      <c r="P156" s="841">
        <f t="shared" si="16"/>
        <v>17415</v>
      </c>
      <c r="Q156" s="841"/>
      <c r="R156" s="841"/>
      <c r="S156" s="186" t="s">
        <v>391</v>
      </c>
      <c r="T156" s="202"/>
      <c r="U156" s="932" t="s">
        <v>544</v>
      </c>
      <c r="V156" s="933"/>
      <c r="W156" s="933"/>
      <c r="X156" s="933"/>
      <c r="Y156" s="934"/>
      <c r="Z156" s="226"/>
      <c r="AA156" s="689"/>
      <c r="AB156" s="689"/>
      <c r="AC156" s="689"/>
      <c r="AD156" s="202"/>
      <c r="AE156" s="202"/>
      <c r="AF156" s="202"/>
      <c r="AG156" s="195"/>
      <c r="AH156" s="195"/>
      <c r="AI156" s="195"/>
      <c r="AJ156" s="202"/>
      <c r="AK156" s="202"/>
      <c r="AL156" s="202"/>
      <c r="AM156" s="202"/>
      <c r="AN156" s="202"/>
      <c r="AO156" s="209"/>
      <c r="AP156" s="401">
        <f t="shared" si="17"/>
        <v>12191</v>
      </c>
      <c r="AQ156" s="401"/>
      <c r="AR156" s="41"/>
    </row>
    <row r="157" spans="1:44" ht="17.25" customHeight="1" x14ac:dyDescent="0.15">
      <c r="A157" s="12">
        <v>77</v>
      </c>
      <c r="B157" s="13">
        <v>9031</v>
      </c>
      <c r="C157" s="61" t="s">
        <v>4283</v>
      </c>
      <c r="D157" s="561"/>
      <c r="E157" s="562"/>
      <c r="F157" s="562"/>
      <c r="G157" s="563"/>
      <c r="H157" s="836"/>
      <c r="I157" s="837"/>
      <c r="J157" s="837"/>
      <c r="K157" s="838"/>
      <c r="L157" s="604" t="s">
        <v>461</v>
      </c>
      <c r="M157" s="605"/>
      <c r="N157" s="202"/>
      <c r="O157" s="202"/>
      <c r="P157" s="841">
        <f t="shared" si="16"/>
        <v>24481</v>
      </c>
      <c r="Q157" s="841"/>
      <c r="R157" s="841"/>
      <c r="S157" s="186" t="s">
        <v>391</v>
      </c>
      <c r="T157" s="202"/>
      <c r="U157" s="932"/>
      <c r="V157" s="933"/>
      <c r="W157" s="933"/>
      <c r="X157" s="933"/>
      <c r="Y157" s="934"/>
      <c r="Z157" s="226"/>
      <c r="AA157" s="689"/>
      <c r="AB157" s="689"/>
      <c r="AC157" s="689"/>
      <c r="AD157" s="202"/>
      <c r="AE157" s="202"/>
      <c r="AF157" s="202"/>
      <c r="AG157" s="195"/>
      <c r="AH157" s="195"/>
      <c r="AI157" s="195"/>
      <c r="AJ157" s="202"/>
      <c r="AK157" s="202"/>
      <c r="AL157" s="202"/>
      <c r="AM157" s="202"/>
      <c r="AN157" s="202"/>
      <c r="AO157" s="209"/>
      <c r="AP157" s="401">
        <f t="shared" si="17"/>
        <v>17137</v>
      </c>
      <c r="AQ157" s="401"/>
      <c r="AR157" s="41"/>
    </row>
    <row r="158" spans="1:44" ht="16.5" customHeight="1" x14ac:dyDescent="0.15">
      <c r="A158" s="12">
        <v>77</v>
      </c>
      <c r="B158" s="13">
        <v>9041</v>
      </c>
      <c r="C158" s="61" t="s">
        <v>4284</v>
      </c>
      <c r="D158" s="561"/>
      <c r="E158" s="562"/>
      <c r="F158" s="562"/>
      <c r="G158" s="563"/>
      <c r="H158" s="561"/>
      <c r="I158" s="562"/>
      <c r="J158" s="562"/>
      <c r="K158" s="563"/>
      <c r="L158" s="604" t="s">
        <v>462</v>
      </c>
      <c r="M158" s="605"/>
      <c r="N158" s="202"/>
      <c r="O158" s="202"/>
      <c r="P158" s="841">
        <f t="shared" si="16"/>
        <v>27766</v>
      </c>
      <c r="Q158" s="841"/>
      <c r="R158" s="841"/>
      <c r="S158" s="186" t="s">
        <v>391</v>
      </c>
      <c r="T158" s="202"/>
      <c r="U158" s="23"/>
      <c r="V158" s="600" t="s">
        <v>254</v>
      </c>
      <c r="W158" s="1032">
        <v>0.7</v>
      </c>
      <c r="X158" s="1032"/>
      <c r="Y158" s="19"/>
      <c r="Z158" s="185"/>
      <c r="AA158" s="186"/>
      <c r="AB158" s="186"/>
      <c r="AC158" s="186"/>
      <c r="AD158" s="202"/>
      <c r="AE158" s="202"/>
      <c r="AF158" s="202"/>
      <c r="AG158" s="186"/>
      <c r="AH158" s="186"/>
      <c r="AI158" s="186"/>
      <c r="AJ158" s="202"/>
      <c r="AK158" s="202"/>
      <c r="AL158" s="202"/>
      <c r="AM158" s="202"/>
      <c r="AN158" s="202"/>
      <c r="AO158" s="209"/>
      <c r="AP158" s="401">
        <f t="shared" si="17"/>
        <v>19436</v>
      </c>
      <c r="AQ158" s="401"/>
      <c r="AR158" s="41"/>
    </row>
    <row r="159" spans="1:44" ht="16.5" customHeight="1" x14ac:dyDescent="0.15">
      <c r="A159" s="12">
        <v>77</v>
      </c>
      <c r="B159" s="13">
        <v>9051</v>
      </c>
      <c r="C159" s="61" t="s">
        <v>4285</v>
      </c>
      <c r="D159" s="561"/>
      <c r="E159" s="562"/>
      <c r="F159" s="562"/>
      <c r="G159" s="563"/>
      <c r="H159" s="561"/>
      <c r="I159" s="562"/>
      <c r="J159" s="562"/>
      <c r="K159" s="563"/>
      <c r="L159" s="604" t="s">
        <v>463</v>
      </c>
      <c r="M159" s="605"/>
      <c r="N159" s="202"/>
      <c r="O159" s="202"/>
      <c r="P159" s="841">
        <f t="shared" si="16"/>
        <v>31408</v>
      </c>
      <c r="Q159" s="841"/>
      <c r="R159" s="841"/>
      <c r="S159" s="186" t="s">
        <v>391</v>
      </c>
      <c r="T159" s="186"/>
      <c r="U159" s="661"/>
      <c r="V159" s="609"/>
      <c r="W159" s="609"/>
      <c r="X159" s="609"/>
      <c r="Y159" s="610"/>
      <c r="Z159" s="185"/>
      <c r="AA159" s="186"/>
      <c r="AB159" s="186"/>
      <c r="AC159" s="186"/>
      <c r="AD159" s="202"/>
      <c r="AE159" s="202"/>
      <c r="AF159" s="202"/>
      <c r="AG159" s="605"/>
      <c r="AH159" s="599"/>
      <c r="AI159" s="577"/>
      <c r="AJ159" s="202"/>
      <c r="AK159" s="202"/>
      <c r="AL159" s="202"/>
      <c r="AM159" s="202"/>
      <c r="AN159" s="202"/>
      <c r="AO159" s="209"/>
      <c r="AP159" s="401">
        <f t="shared" si="17"/>
        <v>21986</v>
      </c>
      <c r="AQ159" s="401"/>
      <c r="AR159" s="41"/>
    </row>
    <row r="160" spans="1:44" ht="17.25" customHeight="1" x14ac:dyDescent="0.15">
      <c r="A160" s="12">
        <v>77</v>
      </c>
      <c r="B160" s="13">
        <v>9111</v>
      </c>
      <c r="C160" s="61" t="s">
        <v>4286</v>
      </c>
      <c r="D160" s="561"/>
      <c r="E160" s="562"/>
      <c r="F160" s="562"/>
      <c r="G160" s="563"/>
      <c r="H160" s="833" t="s">
        <v>1160</v>
      </c>
      <c r="I160" s="834"/>
      <c r="J160" s="834"/>
      <c r="K160" s="835"/>
      <c r="L160" s="604" t="s">
        <v>459</v>
      </c>
      <c r="M160" s="605"/>
      <c r="N160" s="202"/>
      <c r="O160" s="202"/>
      <c r="P160" s="841">
        <f t="shared" si="16"/>
        <v>11214</v>
      </c>
      <c r="Q160" s="841"/>
      <c r="R160" s="841"/>
      <c r="S160" s="186" t="s">
        <v>391</v>
      </c>
      <c r="T160" s="186"/>
      <c r="U160" s="661"/>
      <c r="V160" s="609"/>
      <c r="W160" s="609"/>
      <c r="X160" s="609"/>
      <c r="Y160" s="610"/>
      <c r="Z160" s="530"/>
      <c r="AA160" s="599"/>
      <c r="AB160" s="605"/>
      <c r="AC160" s="186"/>
      <c r="AD160" s="202"/>
      <c r="AE160" s="202"/>
      <c r="AF160" s="202"/>
      <c r="AG160" s="186"/>
      <c r="AH160" s="186"/>
      <c r="AI160" s="186"/>
      <c r="AJ160" s="186"/>
      <c r="AK160" s="186"/>
      <c r="AL160" s="186"/>
      <c r="AM160" s="186"/>
      <c r="AN160" s="186"/>
      <c r="AO160" s="22"/>
      <c r="AP160" s="401">
        <f t="shared" si="17"/>
        <v>7850</v>
      </c>
      <c r="AQ160" s="401">
        <f>ROUND(P155*$W$158,0)</f>
        <v>8713</v>
      </c>
      <c r="AR160" s="18"/>
    </row>
    <row r="161" spans="1:46" ht="17.25" customHeight="1" x14ac:dyDescent="0.15">
      <c r="A161" s="12">
        <v>77</v>
      </c>
      <c r="B161" s="13">
        <v>9121</v>
      </c>
      <c r="C161" s="61" t="s">
        <v>4287</v>
      </c>
      <c r="D161" s="561"/>
      <c r="E161" s="562"/>
      <c r="F161" s="562"/>
      <c r="G161" s="563"/>
      <c r="H161" s="836"/>
      <c r="I161" s="837"/>
      <c r="J161" s="837"/>
      <c r="K161" s="838"/>
      <c r="L161" s="604" t="s">
        <v>460</v>
      </c>
      <c r="M161" s="605"/>
      <c r="N161" s="202"/>
      <c r="O161" s="202"/>
      <c r="P161" s="841">
        <f t="shared" si="16"/>
        <v>15691</v>
      </c>
      <c r="Q161" s="841"/>
      <c r="R161" s="841"/>
      <c r="S161" s="186" t="s">
        <v>391</v>
      </c>
      <c r="T161" s="175"/>
      <c r="U161" s="661"/>
      <c r="V161" s="609"/>
      <c r="W161" s="609"/>
      <c r="X161" s="609"/>
      <c r="Y161" s="610"/>
      <c r="Z161" s="226"/>
      <c r="AA161" s="689"/>
      <c r="AB161" s="689"/>
      <c r="AC161" s="689"/>
      <c r="AD161" s="202"/>
      <c r="AE161" s="202"/>
      <c r="AF161" s="202"/>
      <c r="AG161" s="195"/>
      <c r="AH161" s="195"/>
      <c r="AI161" s="195"/>
      <c r="AJ161" s="202"/>
      <c r="AK161" s="202"/>
      <c r="AL161" s="202"/>
      <c r="AM161" s="202"/>
      <c r="AN161" s="202"/>
      <c r="AO161" s="209"/>
      <c r="AP161" s="401">
        <f t="shared" si="17"/>
        <v>10984</v>
      </c>
      <c r="AQ161" s="401">
        <f>ROUND(P156*$W$158,0)</f>
        <v>12191</v>
      </c>
      <c r="AR161" s="41"/>
    </row>
    <row r="162" spans="1:46" ht="17.25" customHeight="1" x14ac:dyDescent="0.15">
      <c r="A162" s="12">
        <v>77</v>
      </c>
      <c r="B162" s="13">
        <v>9131</v>
      </c>
      <c r="C162" s="61" t="s">
        <v>4288</v>
      </c>
      <c r="D162" s="561"/>
      <c r="E162" s="562"/>
      <c r="F162" s="562"/>
      <c r="G162" s="563"/>
      <c r="H162" s="836"/>
      <c r="I162" s="837"/>
      <c r="J162" s="837"/>
      <c r="K162" s="838"/>
      <c r="L162" s="604" t="s">
        <v>461</v>
      </c>
      <c r="M162" s="605"/>
      <c r="N162" s="202"/>
      <c r="O162" s="202"/>
      <c r="P162" s="841">
        <f t="shared" si="16"/>
        <v>22057</v>
      </c>
      <c r="Q162" s="841"/>
      <c r="R162" s="841"/>
      <c r="S162" s="186" t="s">
        <v>391</v>
      </c>
      <c r="T162" s="175"/>
      <c r="U162" s="553"/>
      <c r="V162" s="554"/>
      <c r="W162" s="554"/>
      <c r="X162" s="554"/>
      <c r="Y162" s="555"/>
      <c r="Z162" s="226"/>
      <c r="AA162" s="689"/>
      <c r="AB162" s="689"/>
      <c r="AC162" s="689"/>
      <c r="AD162" s="202"/>
      <c r="AE162" s="202"/>
      <c r="AF162" s="202"/>
      <c r="AG162" s="195"/>
      <c r="AH162" s="195"/>
      <c r="AI162" s="195"/>
      <c r="AJ162" s="202"/>
      <c r="AK162" s="202"/>
      <c r="AL162" s="202"/>
      <c r="AM162" s="202"/>
      <c r="AN162" s="202"/>
      <c r="AO162" s="209"/>
      <c r="AP162" s="401">
        <f t="shared" si="17"/>
        <v>15440</v>
      </c>
      <c r="AQ162" s="401">
        <f>ROUND(P157*$W$158,0)</f>
        <v>17137</v>
      </c>
      <c r="AR162" s="41"/>
    </row>
    <row r="163" spans="1:46" ht="16.5" customHeight="1" x14ac:dyDescent="0.15">
      <c r="A163" s="12">
        <v>77</v>
      </c>
      <c r="B163" s="13">
        <v>9141</v>
      </c>
      <c r="C163" s="61" t="s">
        <v>4289</v>
      </c>
      <c r="D163" s="561"/>
      <c r="E163" s="562"/>
      <c r="F163" s="562"/>
      <c r="G163" s="563"/>
      <c r="H163" s="561"/>
      <c r="I163" s="562"/>
      <c r="J163" s="562"/>
      <c r="K163" s="563"/>
      <c r="L163" s="604" t="s">
        <v>462</v>
      </c>
      <c r="M163" s="605"/>
      <c r="N163" s="202"/>
      <c r="O163" s="202"/>
      <c r="P163" s="841">
        <f t="shared" si="16"/>
        <v>25017</v>
      </c>
      <c r="Q163" s="841"/>
      <c r="R163" s="841"/>
      <c r="S163" s="186" t="s">
        <v>391</v>
      </c>
      <c r="T163" s="202"/>
      <c r="U163" s="661"/>
      <c r="V163" s="609"/>
      <c r="W163" s="609"/>
      <c r="X163" s="9"/>
      <c r="Y163" s="19"/>
      <c r="Z163" s="185"/>
      <c r="AA163" s="186"/>
      <c r="AB163" s="186"/>
      <c r="AC163" s="186"/>
      <c r="AD163" s="202"/>
      <c r="AE163" s="202"/>
      <c r="AF163" s="202"/>
      <c r="AG163" s="186"/>
      <c r="AH163" s="186"/>
      <c r="AI163" s="186"/>
      <c r="AJ163" s="202"/>
      <c r="AK163" s="202"/>
      <c r="AL163" s="202"/>
      <c r="AM163" s="202"/>
      <c r="AN163" s="202"/>
      <c r="AO163" s="209"/>
      <c r="AP163" s="401">
        <f t="shared" si="17"/>
        <v>17512</v>
      </c>
      <c r="AQ163" s="401">
        <f>ROUND(P158*$W$158,0)</f>
        <v>19436</v>
      </c>
      <c r="AR163" s="41"/>
    </row>
    <row r="164" spans="1:46" ht="16.5" customHeight="1" x14ac:dyDescent="0.15">
      <c r="A164" s="12">
        <v>77</v>
      </c>
      <c r="B164" s="13">
        <v>9151</v>
      </c>
      <c r="C164" s="61" t="s">
        <v>4290</v>
      </c>
      <c r="D164" s="573"/>
      <c r="E164" s="564"/>
      <c r="F164" s="564"/>
      <c r="G164" s="565"/>
      <c r="H164" s="573"/>
      <c r="I164" s="564"/>
      <c r="J164" s="564"/>
      <c r="K164" s="565"/>
      <c r="L164" s="604" t="s">
        <v>463</v>
      </c>
      <c r="M164" s="605"/>
      <c r="N164" s="202"/>
      <c r="O164" s="202"/>
      <c r="P164" s="841">
        <f t="shared" si="16"/>
        <v>28298</v>
      </c>
      <c r="Q164" s="841"/>
      <c r="R164" s="841"/>
      <c r="S164" s="186" t="s">
        <v>391</v>
      </c>
      <c r="T164" s="202"/>
      <c r="U164" s="712"/>
      <c r="V164" s="713"/>
      <c r="W164" s="713"/>
      <c r="X164" s="184"/>
      <c r="Y164" s="21"/>
      <c r="Z164" s="185"/>
      <c r="AA164" s="186"/>
      <c r="AB164" s="186"/>
      <c r="AC164" s="186"/>
      <c r="AD164" s="202"/>
      <c r="AE164" s="202"/>
      <c r="AF164" s="202"/>
      <c r="AG164" s="605"/>
      <c r="AH164" s="599"/>
      <c r="AI164" s="577"/>
      <c r="AJ164" s="202"/>
      <c r="AK164" s="202"/>
      <c r="AL164" s="202"/>
      <c r="AM164" s="202"/>
      <c r="AN164" s="202"/>
      <c r="AO164" s="209"/>
      <c r="AP164" s="401">
        <f t="shared" si="17"/>
        <v>19809</v>
      </c>
      <c r="AQ164" s="401">
        <f>ROUND(P159*$W$158,0)</f>
        <v>21986</v>
      </c>
      <c r="AR164" s="47"/>
    </row>
    <row r="165" spans="1:46" ht="17.25" customHeight="1" x14ac:dyDescent="0.15">
      <c r="A165" s="609"/>
      <c r="B165" s="609"/>
      <c r="C165" s="609"/>
      <c r="D165" s="60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609"/>
      <c r="AQ165" s="609"/>
      <c r="AR165" s="609"/>
    </row>
    <row r="166" spans="1:46" ht="17.25" customHeight="1" x14ac:dyDescent="0.2">
      <c r="A166" s="609"/>
      <c r="B166" s="372" t="s">
        <v>693</v>
      </c>
      <c r="C166" s="609"/>
      <c r="D166" s="60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609"/>
      <c r="AQ166" s="609"/>
      <c r="AR166" s="609"/>
    </row>
    <row r="167" spans="1:46" ht="17.25" customHeight="1" x14ac:dyDescent="0.15">
      <c r="A167" s="609"/>
      <c r="B167" s="609"/>
      <c r="C167" s="609"/>
      <c r="D167" s="60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609"/>
      <c r="AQ167" s="609"/>
      <c r="AR167" s="609"/>
    </row>
    <row r="168" spans="1:46" ht="17.25" customHeight="1" x14ac:dyDescent="0.15">
      <c r="A168" s="2" t="s">
        <v>202</v>
      </c>
      <c r="B168" s="201"/>
      <c r="C168" s="82" t="s">
        <v>203</v>
      </c>
      <c r="D168" s="83"/>
      <c r="E168" s="1"/>
      <c r="F168" s="1"/>
      <c r="G168" s="1"/>
      <c r="H168" s="1"/>
      <c r="I168" s="1"/>
      <c r="J168" s="1"/>
      <c r="K168" s="1"/>
      <c r="L168" s="1"/>
      <c r="M168" s="1"/>
      <c r="N168" s="1"/>
      <c r="O168" s="1"/>
      <c r="P168" s="4"/>
      <c r="Q168" s="1"/>
      <c r="R168" s="1"/>
      <c r="S168" s="1"/>
      <c r="T168" s="4" t="s">
        <v>204</v>
      </c>
      <c r="U168" s="17"/>
      <c r="V168" s="17"/>
      <c r="W168" s="17"/>
      <c r="X168" s="17"/>
      <c r="Y168" s="17"/>
      <c r="Z168" s="17"/>
      <c r="AA168" s="17"/>
      <c r="AB168" s="17"/>
      <c r="AC168" s="17"/>
      <c r="AD168" s="17"/>
      <c r="AE168" s="17"/>
      <c r="AF168" s="17"/>
      <c r="AG168" s="17"/>
      <c r="AH168" s="17"/>
      <c r="AI168" s="17"/>
      <c r="AJ168" s="17"/>
      <c r="AK168" s="17"/>
      <c r="AL168" s="17"/>
      <c r="AM168" s="17"/>
      <c r="AN168" s="17"/>
      <c r="AO168" s="15"/>
      <c r="AP168" s="59" t="s">
        <v>1988</v>
      </c>
      <c r="AQ168" s="305" t="s">
        <v>1733</v>
      </c>
      <c r="AR168" s="59" t="s">
        <v>1989</v>
      </c>
    </row>
    <row r="169" spans="1:46" ht="17.25" customHeight="1" x14ac:dyDescent="0.15">
      <c r="A169" s="6" t="s">
        <v>205</v>
      </c>
      <c r="B169" s="7" t="s">
        <v>206</v>
      </c>
      <c r="C169" s="714"/>
      <c r="D169" s="712"/>
      <c r="E169" s="184"/>
      <c r="F169" s="184"/>
      <c r="G169" s="184"/>
      <c r="H169" s="184"/>
      <c r="I169" s="184"/>
      <c r="J169" s="184"/>
      <c r="K169" s="184"/>
      <c r="L169" s="184"/>
      <c r="M169" s="184"/>
      <c r="N169" s="184"/>
      <c r="O169" s="184"/>
      <c r="P169" s="184"/>
      <c r="Q169" s="184"/>
      <c r="R169" s="184"/>
      <c r="S169" s="184"/>
      <c r="T169" s="20"/>
      <c r="U169" s="20"/>
      <c r="V169" s="20"/>
      <c r="W169" s="20"/>
      <c r="X169" s="20"/>
      <c r="Y169" s="20"/>
      <c r="Z169" s="20"/>
      <c r="AA169" s="20"/>
      <c r="AB169" s="20"/>
      <c r="AC169" s="20"/>
      <c r="AD169" s="20"/>
      <c r="AE169" s="20"/>
      <c r="AF169" s="20"/>
      <c r="AG169" s="20"/>
      <c r="AH169" s="20"/>
      <c r="AI169" s="20"/>
      <c r="AJ169" s="20"/>
      <c r="AK169" s="20"/>
      <c r="AL169" s="20"/>
      <c r="AM169" s="20"/>
      <c r="AN169" s="20"/>
      <c r="AO169" s="21"/>
      <c r="AP169" s="60" t="s">
        <v>390</v>
      </c>
      <c r="AQ169" s="306" t="s">
        <v>390</v>
      </c>
      <c r="AR169" s="60" t="s">
        <v>391</v>
      </c>
    </row>
    <row r="170" spans="1:46" ht="17.25" customHeight="1" x14ac:dyDescent="0.15">
      <c r="A170" s="12">
        <v>77</v>
      </c>
      <c r="B170" s="13">
        <v>1112</v>
      </c>
      <c r="C170" s="61" t="s">
        <v>1000</v>
      </c>
      <c r="D170" s="833" t="s">
        <v>1113</v>
      </c>
      <c r="E170" s="834"/>
      <c r="F170" s="834"/>
      <c r="G170" s="835"/>
      <c r="H170" s="833" t="s">
        <v>1161</v>
      </c>
      <c r="I170" s="834"/>
      <c r="J170" s="834"/>
      <c r="K170" s="835"/>
      <c r="L170" s="604" t="s">
        <v>459</v>
      </c>
      <c r="M170" s="186"/>
      <c r="N170" s="605"/>
      <c r="O170" s="186"/>
      <c r="P170" s="841">
        <f t="shared" ref="P170:P179" si="18">P7</f>
        <v>12447</v>
      </c>
      <c r="Q170" s="841"/>
      <c r="R170" s="841"/>
      <c r="S170" s="186" t="s">
        <v>391</v>
      </c>
      <c r="T170" s="186"/>
      <c r="U170" s="605"/>
      <c r="V170" s="202"/>
      <c r="W170" s="202"/>
      <c r="X170" s="605"/>
      <c r="Y170" s="605"/>
      <c r="Z170" s="605"/>
      <c r="AA170" s="605"/>
      <c r="AB170" s="605"/>
      <c r="AC170" s="605"/>
      <c r="AD170" s="605"/>
      <c r="AE170" s="605"/>
      <c r="AF170" s="605"/>
      <c r="AG170" s="605"/>
      <c r="AH170" s="605"/>
      <c r="AI170" s="605"/>
      <c r="AJ170" s="34"/>
      <c r="AK170" s="17"/>
      <c r="AL170" s="163"/>
      <c r="AM170" s="17"/>
      <c r="AN170" s="161"/>
      <c r="AO170" s="145"/>
      <c r="AP170" s="401">
        <f t="shared" ref="AP170:AP179" si="19">ROUND(P170/$AL$172,0)</f>
        <v>409</v>
      </c>
      <c r="AQ170" s="401"/>
      <c r="AR170" s="18" t="s">
        <v>457</v>
      </c>
      <c r="AT170" s="405"/>
    </row>
    <row r="171" spans="1:46" ht="17.25" customHeight="1" x14ac:dyDescent="0.15">
      <c r="A171" s="12">
        <v>77</v>
      </c>
      <c r="B171" s="13">
        <v>1122</v>
      </c>
      <c r="C171" s="61" t="s">
        <v>1001</v>
      </c>
      <c r="D171" s="836"/>
      <c r="E171" s="837"/>
      <c r="F171" s="837"/>
      <c r="G171" s="838"/>
      <c r="H171" s="836"/>
      <c r="I171" s="837"/>
      <c r="J171" s="837"/>
      <c r="K171" s="838"/>
      <c r="L171" s="604" t="s">
        <v>460</v>
      </c>
      <c r="M171" s="202"/>
      <c r="N171" s="202"/>
      <c r="O171" s="202"/>
      <c r="P171" s="841">
        <f t="shared" si="18"/>
        <v>17415</v>
      </c>
      <c r="Q171" s="841"/>
      <c r="R171" s="841"/>
      <c r="S171" s="186" t="s">
        <v>391</v>
      </c>
      <c r="T171" s="31"/>
      <c r="U171" s="599"/>
      <c r="V171" s="202"/>
      <c r="W171" s="202"/>
      <c r="X171" s="599"/>
      <c r="Y171" s="599"/>
      <c r="Z171" s="599"/>
      <c r="AA171" s="599"/>
      <c r="AB171" s="599"/>
      <c r="AC171" s="599"/>
      <c r="AD171" s="599"/>
      <c r="AE171" s="599"/>
      <c r="AF171" s="599"/>
      <c r="AG171" s="605"/>
      <c r="AH171" s="605"/>
      <c r="AI171" s="605"/>
      <c r="AJ171" s="875" t="s">
        <v>557</v>
      </c>
      <c r="AK171" s="876"/>
      <c r="AL171" s="876"/>
      <c r="AM171" s="876"/>
      <c r="AN171" s="876"/>
      <c r="AO171" s="877"/>
      <c r="AP171" s="401">
        <f t="shared" si="19"/>
        <v>573</v>
      </c>
      <c r="AQ171" s="401"/>
      <c r="AR171" s="41"/>
      <c r="AT171" s="405"/>
    </row>
    <row r="172" spans="1:46" ht="17.25" customHeight="1" x14ac:dyDescent="0.15">
      <c r="A172" s="12">
        <v>77</v>
      </c>
      <c r="B172" s="13">
        <v>1132</v>
      </c>
      <c r="C172" s="61" t="s">
        <v>1002</v>
      </c>
      <c r="D172" s="561"/>
      <c r="E172" s="562"/>
      <c r="F172" s="562"/>
      <c r="G172" s="563"/>
      <c r="H172" s="836"/>
      <c r="I172" s="837"/>
      <c r="J172" s="837"/>
      <c r="K172" s="838"/>
      <c r="L172" s="604" t="s">
        <v>461</v>
      </c>
      <c r="M172" s="202"/>
      <c r="N172" s="202"/>
      <c r="O172" s="202"/>
      <c r="P172" s="841">
        <f t="shared" si="18"/>
        <v>24481</v>
      </c>
      <c r="Q172" s="841"/>
      <c r="R172" s="841"/>
      <c r="S172" s="186" t="s">
        <v>391</v>
      </c>
      <c r="T172" s="31"/>
      <c r="U172" s="605"/>
      <c r="V172" s="202"/>
      <c r="W172" s="202"/>
      <c r="X172" s="605"/>
      <c r="Y172" s="605"/>
      <c r="Z172" s="605"/>
      <c r="AA172" s="605"/>
      <c r="AB172" s="605"/>
      <c r="AC172" s="605"/>
      <c r="AD172" s="605"/>
      <c r="AE172" s="605"/>
      <c r="AF172" s="605"/>
      <c r="AG172" s="605"/>
      <c r="AH172" s="605"/>
      <c r="AI172" s="605"/>
      <c r="AJ172" s="517"/>
      <c r="AK172" s="169" t="s">
        <v>255</v>
      </c>
      <c r="AL172" s="878">
        <v>30.4</v>
      </c>
      <c r="AM172" s="878"/>
      <c r="AN172" s="658" t="s">
        <v>765</v>
      </c>
      <c r="AO172" s="610"/>
      <c r="AP172" s="401">
        <f t="shared" si="19"/>
        <v>805</v>
      </c>
      <c r="AQ172" s="401"/>
      <c r="AR172" s="41"/>
      <c r="AT172" s="405"/>
    </row>
    <row r="173" spans="1:46" ht="17.25" customHeight="1" x14ac:dyDescent="0.15">
      <c r="A173" s="12">
        <v>77</v>
      </c>
      <c r="B173" s="13">
        <v>1142</v>
      </c>
      <c r="C173" s="61" t="s">
        <v>1003</v>
      </c>
      <c r="D173" s="561"/>
      <c r="E173" s="562"/>
      <c r="F173" s="562"/>
      <c r="G173" s="563"/>
      <c r="H173" s="561"/>
      <c r="I173" s="562"/>
      <c r="J173" s="562"/>
      <c r="K173" s="563"/>
      <c r="L173" s="604" t="s">
        <v>462</v>
      </c>
      <c r="M173" s="202"/>
      <c r="N173" s="202"/>
      <c r="O173" s="202"/>
      <c r="P173" s="841">
        <f t="shared" si="18"/>
        <v>27766</v>
      </c>
      <c r="Q173" s="841"/>
      <c r="R173" s="841"/>
      <c r="S173" s="186" t="s">
        <v>391</v>
      </c>
      <c r="T173" s="31"/>
      <c r="U173" s="605"/>
      <c r="V173" s="202"/>
      <c r="W173" s="202"/>
      <c r="X173" s="605"/>
      <c r="Y173" s="605"/>
      <c r="Z173" s="605"/>
      <c r="AA173" s="605"/>
      <c r="AB173" s="605"/>
      <c r="AC173" s="605"/>
      <c r="AD173" s="605"/>
      <c r="AE173" s="605"/>
      <c r="AF173" s="605"/>
      <c r="AG173" s="605"/>
      <c r="AH173" s="605"/>
      <c r="AI173" s="605"/>
      <c r="AJ173" s="517"/>
      <c r="AK173" s="609"/>
      <c r="AL173" s="609"/>
      <c r="AM173" s="609"/>
      <c r="AN173" s="609"/>
      <c r="AO173" s="610"/>
      <c r="AP173" s="401">
        <f t="shared" si="19"/>
        <v>913</v>
      </c>
      <c r="AQ173" s="401"/>
      <c r="AR173" s="41"/>
      <c r="AT173" s="405"/>
    </row>
    <row r="174" spans="1:46" ht="17.25" customHeight="1" x14ac:dyDescent="0.15">
      <c r="A174" s="12">
        <v>77</v>
      </c>
      <c r="B174" s="13">
        <v>1152</v>
      </c>
      <c r="C174" s="61" t="s">
        <v>1004</v>
      </c>
      <c r="D174" s="561"/>
      <c r="E174" s="562"/>
      <c r="F174" s="562"/>
      <c r="G174" s="563"/>
      <c r="H174" s="561"/>
      <c r="I174" s="562"/>
      <c r="J174" s="562"/>
      <c r="K174" s="563"/>
      <c r="L174" s="604" t="s">
        <v>463</v>
      </c>
      <c r="M174" s="202"/>
      <c r="N174" s="202"/>
      <c r="O174" s="202"/>
      <c r="P174" s="841">
        <f t="shared" si="18"/>
        <v>31408</v>
      </c>
      <c r="Q174" s="841"/>
      <c r="R174" s="841"/>
      <c r="S174" s="186" t="s">
        <v>391</v>
      </c>
      <c r="T174" s="31"/>
      <c r="U174" s="605"/>
      <c r="V174" s="202"/>
      <c r="W174" s="202"/>
      <c r="X174" s="605"/>
      <c r="Y174" s="605"/>
      <c r="Z174" s="605"/>
      <c r="AA174" s="605"/>
      <c r="AB174" s="605"/>
      <c r="AC174" s="605"/>
      <c r="AD174" s="605"/>
      <c r="AE174" s="605"/>
      <c r="AF174" s="605"/>
      <c r="AG174" s="605"/>
      <c r="AH174" s="605"/>
      <c r="AI174" s="605"/>
      <c r="AJ174" s="517"/>
      <c r="AK174" s="169"/>
      <c r="AL174" s="169"/>
      <c r="AM174" s="169"/>
      <c r="AN174" s="69"/>
      <c r="AO174" s="177"/>
      <c r="AP174" s="401">
        <f t="shared" si="19"/>
        <v>1033</v>
      </c>
      <c r="AQ174" s="401"/>
      <c r="AR174" s="41"/>
      <c r="AT174" s="405"/>
    </row>
    <row r="175" spans="1:46" ht="17.25" customHeight="1" x14ac:dyDescent="0.15">
      <c r="A175" s="12">
        <v>77</v>
      </c>
      <c r="B175" s="13">
        <v>1212</v>
      </c>
      <c r="C175" s="61" t="s">
        <v>1005</v>
      </c>
      <c r="D175" s="561"/>
      <c r="E175" s="562"/>
      <c r="F175" s="562"/>
      <c r="G175" s="563"/>
      <c r="H175" s="833" t="s">
        <v>1160</v>
      </c>
      <c r="I175" s="834"/>
      <c r="J175" s="834"/>
      <c r="K175" s="835"/>
      <c r="L175" s="604" t="s">
        <v>459</v>
      </c>
      <c r="M175" s="202"/>
      <c r="N175" s="202"/>
      <c r="O175" s="202"/>
      <c r="P175" s="841">
        <f t="shared" si="18"/>
        <v>11214</v>
      </c>
      <c r="Q175" s="841"/>
      <c r="R175" s="841"/>
      <c r="S175" s="186" t="s">
        <v>391</v>
      </c>
      <c r="T175" s="31"/>
      <c r="U175" s="605"/>
      <c r="V175" s="202"/>
      <c r="W175" s="202"/>
      <c r="X175" s="605"/>
      <c r="Y175" s="605"/>
      <c r="Z175" s="605"/>
      <c r="AA175" s="605"/>
      <c r="AB175" s="605"/>
      <c r="AC175" s="605"/>
      <c r="AD175" s="605"/>
      <c r="AE175" s="605"/>
      <c r="AF175" s="605"/>
      <c r="AG175" s="605"/>
      <c r="AH175" s="605"/>
      <c r="AI175" s="605"/>
      <c r="AJ175" s="517"/>
      <c r="AK175" s="630"/>
      <c r="AL175" s="630"/>
      <c r="AM175" s="630"/>
      <c r="AN175" s="68"/>
      <c r="AO175" s="135"/>
      <c r="AP175" s="401">
        <f t="shared" si="19"/>
        <v>369</v>
      </c>
      <c r="AQ175" s="401">
        <f>ROUND(P170/$AL$172,0)</f>
        <v>409</v>
      </c>
      <c r="AR175" s="18"/>
      <c r="AT175" s="405"/>
    </row>
    <row r="176" spans="1:46" ht="17.25" customHeight="1" x14ac:dyDescent="0.15">
      <c r="A176" s="12">
        <v>77</v>
      </c>
      <c r="B176" s="13">
        <v>1222</v>
      </c>
      <c r="C176" s="61" t="s">
        <v>1006</v>
      </c>
      <c r="D176" s="561"/>
      <c r="E176" s="562"/>
      <c r="F176" s="562"/>
      <c r="G176" s="563"/>
      <c r="H176" s="836"/>
      <c r="I176" s="837"/>
      <c r="J176" s="837"/>
      <c r="K176" s="838"/>
      <c r="L176" s="604" t="s">
        <v>460</v>
      </c>
      <c r="M176" s="202"/>
      <c r="N176" s="202"/>
      <c r="O176" s="202"/>
      <c r="P176" s="841">
        <f t="shared" si="18"/>
        <v>15691</v>
      </c>
      <c r="Q176" s="841"/>
      <c r="R176" s="841"/>
      <c r="S176" s="186" t="s">
        <v>391</v>
      </c>
      <c r="T176" s="31"/>
      <c r="U176" s="599"/>
      <c r="V176" s="202"/>
      <c r="W176" s="202"/>
      <c r="X176" s="599"/>
      <c r="Y176" s="599"/>
      <c r="Z176" s="599"/>
      <c r="AA176" s="599"/>
      <c r="AB176" s="599"/>
      <c r="AC176" s="599"/>
      <c r="AD176" s="599"/>
      <c r="AE176" s="599"/>
      <c r="AF176" s="599"/>
      <c r="AG176" s="605"/>
      <c r="AH176" s="605"/>
      <c r="AI176" s="605"/>
      <c r="AJ176" s="629"/>
      <c r="AK176" s="630"/>
      <c r="AL176" s="630"/>
      <c r="AM176" s="630"/>
      <c r="AN176" s="630"/>
      <c r="AO176" s="631"/>
      <c r="AP176" s="401">
        <f t="shared" si="19"/>
        <v>516</v>
      </c>
      <c r="AQ176" s="401">
        <f>ROUND(P171/$AL$172,0)</f>
        <v>573</v>
      </c>
      <c r="AR176" s="41"/>
      <c r="AT176" s="405"/>
    </row>
    <row r="177" spans="1:46" ht="17.25" customHeight="1" x14ac:dyDescent="0.15">
      <c r="A177" s="12">
        <v>77</v>
      </c>
      <c r="B177" s="13">
        <v>1232</v>
      </c>
      <c r="C177" s="61" t="s">
        <v>1007</v>
      </c>
      <c r="D177" s="561"/>
      <c r="E177" s="562"/>
      <c r="F177" s="562"/>
      <c r="G177" s="563"/>
      <c r="H177" s="836"/>
      <c r="I177" s="837"/>
      <c r="J177" s="837"/>
      <c r="K177" s="838"/>
      <c r="L177" s="604" t="s">
        <v>461</v>
      </c>
      <c r="M177" s="202"/>
      <c r="N177" s="202"/>
      <c r="O177" s="202"/>
      <c r="P177" s="841">
        <f t="shared" si="18"/>
        <v>22057</v>
      </c>
      <c r="Q177" s="841"/>
      <c r="R177" s="841"/>
      <c r="S177" s="186" t="s">
        <v>391</v>
      </c>
      <c r="T177" s="31"/>
      <c r="U177" s="605"/>
      <c r="V177" s="202"/>
      <c r="W177" s="202"/>
      <c r="X177" s="605"/>
      <c r="Y177" s="605"/>
      <c r="Z177" s="605"/>
      <c r="AA177" s="605"/>
      <c r="AB177" s="605"/>
      <c r="AC177" s="605"/>
      <c r="AD177" s="605"/>
      <c r="AE177" s="605"/>
      <c r="AF177" s="605"/>
      <c r="AG177" s="605"/>
      <c r="AH177" s="605"/>
      <c r="AI177" s="605"/>
      <c r="AJ177" s="517"/>
      <c r="AK177" s="630"/>
      <c r="AL177" s="630"/>
      <c r="AM177" s="630"/>
      <c r="AN177" s="658"/>
      <c r="AO177" s="610"/>
      <c r="AP177" s="401">
        <f t="shared" si="19"/>
        <v>726</v>
      </c>
      <c r="AQ177" s="401">
        <f>ROUND(P172/$AL$172,0)</f>
        <v>805</v>
      </c>
      <c r="AR177" s="41"/>
      <c r="AT177" s="405"/>
    </row>
    <row r="178" spans="1:46" ht="17.100000000000001" customHeight="1" x14ac:dyDescent="0.15">
      <c r="A178" s="12">
        <v>77</v>
      </c>
      <c r="B178" s="13">
        <v>1242</v>
      </c>
      <c r="C178" s="61" t="s">
        <v>1008</v>
      </c>
      <c r="D178" s="561"/>
      <c r="E178" s="562"/>
      <c r="F178" s="562"/>
      <c r="G178" s="563"/>
      <c r="H178" s="561"/>
      <c r="I178" s="562"/>
      <c r="J178" s="562"/>
      <c r="K178" s="563"/>
      <c r="L178" s="604" t="s">
        <v>462</v>
      </c>
      <c r="M178" s="202"/>
      <c r="N178" s="202"/>
      <c r="O178" s="202"/>
      <c r="P178" s="841">
        <f t="shared" si="18"/>
        <v>25017</v>
      </c>
      <c r="Q178" s="841"/>
      <c r="R178" s="841"/>
      <c r="S178" s="186" t="s">
        <v>391</v>
      </c>
      <c r="T178" s="31"/>
      <c r="U178" s="605"/>
      <c r="V178" s="202"/>
      <c r="W178" s="202"/>
      <c r="X178" s="605"/>
      <c r="Y178" s="605"/>
      <c r="Z178" s="605"/>
      <c r="AA178" s="605"/>
      <c r="AB178" s="605"/>
      <c r="AC178" s="605"/>
      <c r="AD178" s="605"/>
      <c r="AE178" s="605"/>
      <c r="AF178" s="605"/>
      <c r="AG178" s="605"/>
      <c r="AH178" s="605"/>
      <c r="AI178" s="605"/>
      <c r="AJ178" s="517"/>
      <c r="AK178" s="630"/>
      <c r="AL178" s="630"/>
      <c r="AM178" s="630"/>
      <c r="AN178" s="609"/>
      <c r="AO178" s="610"/>
      <c r="AP178" s="401">
        <f t="shared" si="19"/>
        <v>823</v>
      </c>
      <c r="AQ178" s="401">
        <f>ROUND(P173/$AL$172,0)</f>
        <v>913</v>
      </c>
      <c r="AR178" s="41"/>
      <c r="AT178" s="405"/>
    </row>
    <row r="179" spans="1:46" ht="17.25" customHeight="1" x14ac:dyDescent="0.15">
      <c r="A179" s="12">
        <v>77</v>
      </c>
      <c r="B179" s="13">
        <v>1252</v>
      </c>
      <c r="C179" s="61" t="s">
        <v>1009</v>
      </c>
      <c r="D179" s="561"/>
      <c r="E179" s="562"/>
      <c r="F179" s="562"/>
      <c r="G179" s="563"/>
      <c r="H179" s="561"/>
      <c r="I179" s="562"/>
      <c r="J179" s="562"/>
      <c r="K179" s="563"/>
      <c r="L179" s="604" t="s">
        <v>463</v>
      </c>
      <c r="M179" s="202"/>
      <c r="N179" s="202"/>
      <c r="O179" s="202"/>
      <c r="P179" s="841">
        <f t="shared" si="18"/>
        <v>28298</v>
      </c>
      <c r="Q179" s="841"/>
      <c r="R179" s="841"/>
      <c r="S179" s="186" t="s">
        <v>391</v>
      </c>
      <c r="T179" s="31"/>
      <c r="U179" s="605"/>
      <c r="V179" s="202"/>
      <c r="W179" s="202"/>
      <c r="X179" s="605"/>
      <c r="Y179" s="605"/>
      <c r="Z179" s="605"/>
      <c r="AA179" s="605"/>
      <c r="AB179" s="605"/>
      <c r="AC179" s="605"/>
      <c r="AD179" s="605"/>
      <c r="AE179" s="605"/>
      <c r="AF179" s="605"/>
      <c r="AG179" s="605"/>
      <c r="AH179" s="605"/>
      <c r="AI179" s="605"/>
      <c r="AJ179" s="517"/>
      <c r="AK179" s="630"/>
      <c r="AL179" s="630"/>
      <c r="AM179" s="630"/>
      <c r="AN179" s="69"/>
      <c r="AO179" s="177"/>
      <c r="AP179" s="401">
        <f t="shared" si="19"/>
        <v>931</v>
      </c>
      <c r="AQ179" s="401">
        <f>ROUND(P174/$AL$172,0)</f>
        <v>1033</v>
      </c>
      <c r="AR179" s="41"/>
      <c r="AT179" s="405"/>
    </row>
    <row r="180" spans="1:46" ht="17.100000000000001" customHeight="1" x14ac:dyDescent="0.15">
      <c r="A180" s="12">
        <v>77</v>
      </c>
      <c r="B180" s="12" t="s">
        <v>4506</v>
      </c>
      <c r="C180" s="241" t="s">
        <v>4436</v>
      </c>
      <c r="D180" s="833" t="s">
        <v>4408</v>
      </c>
      <c r="E180" s="834"/>
      <c r="F180" s="834"/>
      <c r="G180" s="835"/>
      <c r="H180" s="833" t="s">
        <v>4260</v>
      </c>
      <c r="I180" s="834"/>
      <c r="J180" s="834"/>
      <c r="K180" s="835"/>
      <c r="L180" s="833" t="s">
        <v>1159</v>
      </c>
      <c r="M180" s="834"/>
      <c r="N180" s="834"/>
      <c r="O180" s="834"/>
      <c r="P180" s="834"/>
      <c r="Q180" s="834"/>
      <c r="R180" s="834"/>
      <c r="S180" s="834"/>
      <c r="T180" s="835"/>
      <c r="U180" s="605" t="s">
        <v>1993</v>
      </c>
      <c r="V180" s="576"/>
      <c r="W180" s="576"/>
      <c r="X180" s="576"/>
      <c r="Y180" s="576"/>
      <c r="Z180" s="576"/>
      <c r="AA180" s="576"/>
      <c r="AB180" s="576"/>
      <c r="AC180" s="576"/>
      <c r="AD180" s="841">
        <f t="shared" ref="AD180:AD209" si="20">AG17</f>
        <v>124</v>
      </c>
      <c r="AE180" s="841"/>
      <c r="AF180" s="841"/>
      <c r="AG180" s="186" t="s">
        <v>426</v>
      </c>
      <c r="AH180" s="576"/>
      <c r="AI180" s="576"/>
      <c r="AJ180" s="23"/>
      <c r="AK180" s="630"/>
      <c r="AL180" s="630"/>
      <c r="AM180" s="630"/>
      <c r="AN180" s="169"/>
      <c r="AO180" s="19"/>
      <c r="AP180" s="401">
        <f t="shared" ref="AP180:AP189" si="21">ROUND(AD180/$AL$172,0)*-1</f>
        <v>-4</v>
      </c>
      <c r="AQ180" s="172"/>
      <c r="AR180" s="18"/>
    </row>
    <row r="181" spans="1:46" ht="17.100000000000001" customHeight="1" x14ac:dyDescent="0.15">
      <c r="A181" s="12">
        <v>77</v>
      </c>
      <c r="B181" s="12" t="s">
        <v>4507</v>
      </c>
      <c r="C181" s="241" t="s">
        <v>4437</v>
      </c>
      <c r="D181" s="836"/>
      <c r="E181" s="837"/>
      <c r="F181" s="837"/>
      <c r="G181" s="838"/>
      <c r="H181" s="836"/>
      <c r="I181" s="837"/>
      <c r="J181" s="837"/>
      <c r="K181" s="838"/>
      <c r="L181" s="836"/>
      <c r="M181" s="837"/>
      <c r="N181" s="837"/>
      <c r="O181" s="837"/>
      <c r="P181" s="837"/>
      <c r="Q181" s="837"/>
      <c r="R181" s="837"/>
      <c r="S181" s="837"/>
      <c r="T181" s="838"/>
      <c r="U181" s="605" t="s">
        <v>3078</v>
      </c>
      <c r="V181" s="576"/>
      <c r="W181" s="576"/>
      <c r="X181" s="576"/>
      <c r="Y181" s="576"/>
      <c r="Z181" s="576"/>
      <c r="AA181" s="576"/>
      <c r="AB181" s="576"/>
      <c r="AC181" s="576"/>
      <c r="AD181" s="841">
        <f t="shared" si="20"/>
        <v>174</v>
      </c>
      <c r="AE181" s="841"/>
      <c r="AF181" s="841"/>
      <c r="AG181" s="186" t="s">
        <v>426</v>
      </c>
      <c r="AH181" s="576"/>
      <c r="AI181" s="576"/>
      <c r="AJ181" s="23"/>
      <c r="AK181" s="9"/>
      <c r="AL181" s="600"/>
      <c r="AM181" s="9"/>
      <c r="AN181" s="169"/>
      <c r="AO181" s="19"/>
      <c r="AP181" s="401">
        <f t="shared" si="21"/>
        <v>-6</v>
      </c>
      <c r="AQ181" s="172"/>
      <c r="AR181" s="18"/>
    </row>
    <row r="182" spans="1:46" ht="17.100000000000001" customHeight="1" x14ac:dyDescent="0.15">
      <c r="A182" s="12">
        <v>77</v>
      </c>
      <c r="B182" s="12" t="s">
        <v>4495</v>
      </c>
      <c r="C182" s="241" t="s">
        <v>4438</v>
      </c>
      <c r="D182" s="836"/>
      <c r="E182" s="837"/>
      <c r="F182" s="837"/>
      <c r="G182" s="838"/>
      <c r="H182" s="836"/>
      <c r="I182" s="837"/>
      <c r="J182" s="837"/>
      <c r="K182" s="838"/>
      <c r="L182" s="836"/>
      <c r="M182" s="837"/>
      <c r="N182" s="837"/>
      <c r="O182" s="837"/>
      <c r="P182" s="837"/>
      <c r="Q182" s="837"/>
      <c r="R182" s="837"/>
      <c r="S182" s="837"/>
      <c r="T182" s="838"/>
      <c r="U182" s="605" t="s">
        <v>3079</v>
      </c>
      <c r="V182" s="576"/>
      <c r="W182" s="576"/>
      <c r="X182" s="576"/>
      <c r="Y182" s="576"/>
      <c r="Z182" s="576"/>
      <c r="AA182" s="576"/>
      <c r="AB182" s="576"/>
      <c r="AC182" s="576"/>
      <c r="AD182" s="841">
        <f t="shared" si="20"/>
        <v>245</v>
      </c>
      <c r="AE182" s="841"/>
      <c r="AF182" s="841"/>
      <c r="AG182" s="186" t="s">
        <v>426</v>
      </c>
      <c r="AH182" s="576"/>
      <c r="AI182" s="576"/>
      <c r="AJ182" s="23"/>
      <c r="AK182" s="9"/>
      <c r="AL182" s="600"/>
      <c r="AM182" s="9"/>
      <c r="AN182" s="169"/>
      <c r="AO182" s="19"/>
      <c r="AP182" s="401">
        <f t="shared" si="21"/>
        <v>-8</v>
      </c>
      <c r="AQ182" s="172"/>
      <c r="AR182" s="18"/>
    </row>
    <row r="183" spans="1:46" ht="17.100000000000001" customHeight="1" x14ac:dyDescent="0.15">
      <c r="A183" s="12">
        <v>77</v>
      </c>
      <c r="B183" s="12" t="s">
        <v>4497</v>
      </c>
      <c r="C183" s="241" t="s">
        <v>4439</v>
      </c>
      <c r="D183" s="182"/>
      <c r="E183" s="169"/>
      <c r="F183" s="169"/>
      <c r="G183" s="19"/>
      <c r="H183" s="23"/>
      <c r="I183" s="9"/>
      <c r="J183" s="9"/>
      <c r="K183" s="19"/>
      <c r="L183" s="23"/>
      <c r="M183" s="700"/>
      <c r="N183" s="700"/>
      <c r="O183" s="700"/>
      <c r="P183" s="700"/>
      <c r="Q183" s="700"/>
      <c r="R183" s="700"/>
      <c r="S183" s="700"/>
      <c r="T183" s="701"/>
      <c r="U183" s="605" t="s">
        <v>3080</v>
      </c>
      <c r="V183" s="576"/>
      <c r="W183" s="576"/>
      <c r="X183" s="576"/>
      <c r="Y183" s="576"/>
      <c r="Z183" s="576"/>
      <c r="AA183" s="576"/>
      <c r="AB183" s="576"/>
      <c r="AC183" s="576"/>
      <c r="AD183" s="841">
        <f t="shared" si="20"/>
        <v>278</v>
      </c>
      <c r="AE183" s="841"/>
      <c r="AF183" s="841"/>
      <c r="AG183" s="186" t="s">
        <v>426</v>
      </c>
      <c r="AH183" s="576"/>
      <c r="AI183" s="576"/>
      <c r="AJ183" s="23"/>
      <c r="AK183" s="9"/>
      <c r="AL183" s="600"/>
      <c r="AM183" s="9"/>
      <c r="AN183" s="169"/>
      <c r="AO183" s="19"/>
      <c r="AP183" s="401">
        <f t="shared" si="21"/>
        <v>-9</v>
      </c>
      <c r="AQ183" s="172"/>
      <c r="AR183" s="18"/>
    </row>
    <row r="184" spans="1:46" ht="17.100000000000001" customHeight="1" x14ac:dyDescent="0.15">
      <c r="A184" s="12">
        <v>77</v>
      </c>
      <c r="B184" s="12" t="s">
        <v>4499</v>
      </c>
      <c r="C184" s="241" t="s">
        <v>4440</v>
      </c>
      <c r="D184" s="182"/>
      <c r="E184" s="169"/>
      <c r="F184" s="169"/>
      <c r="G184" s="19"/>
      <c r="H184" s="23"/>
      <c r="I184" s="9"/>
      <c r="J184" s="9"/>
      <c r="K184" s="19"/>
      <c r="L184" s="183"/>
      <c r="M184" s="623"/>
      <c r="N184" s="623"/>
      <c r="O184" s="623"/>
      <c r="P184" s="623"/>
      <c r="Q184" s="623"/>
      <c r="R184" s="623"/>
      <c r="S184" s="623"/>
      <c r="T184" s="308"/>
      <c r="U184" s="605" t="s">
        <v>3081</v>
      </c>
      <c r="V184" s="576"/>
      <c r="W184" s="576"/>
      <c r="X184" s="576"/>
      <c r="Y184" s="576"/>
      <c r="Z184" s="576"/>
      <c r="AA184" s="576"/>
      <c r="AB184" s="576"/>
      <c r="AC184" s="576"/>
      <c r="AD184" s="841">
        <f t="shared" si="20"/>
        <v>314</v>
      </c>
      <c r="AE184" s="841"/>
      <c r="AF184" s="841"/>
      <c r="AG184" s="186" t="s">
        <v>426</v>
      </c>
      <c r="AH184" s="576"/>
      <c r="AI184" s="576"/>
      <c r="AJ184" s="23"/>
      <c r="AK184" s="9"/>
      <c r="AL184" s="600"/>
      <c r="AM184" s="9"/>
      <c r="AN184" s="169"/>
      <c r="AO184" s="19"/>
      <c r="AP184" s="401">
        <f t="shared" si="21"/>
        <v>-10</v>
      </c>
      <c r="AQ184" s="172"/>
      <c r="AR184" s="18"/>
    </row>
    <row r="185" spans="1:46" ht="17.100000000000001" customHeight="1" x14ac:dyDescent="0.15">
      <c r="A185" s="12">
        <v>77</v>
      </c>
      <c r="B185" s="12" t="s">
        <v>4508</v>
      </c>
      <c r="C185" s="241" t="s">
        <v>4441</v>
      </c>
      <c r="D185" s="182"/>
      <c r="E185" s="169"/>
      <c r="F185" s="169"/>
      <c r="G185" s="19"/>
      <c r="H185" s="23"/>
      <c r="I185" s="9"/>
      <c r="J185" s="9"/>
      <c r="K185" s="19"/>
      <c r="L185" s="833" t="s">
        <v>1160</v>
      </c>
      <c r="M185" s="834"/>
      <c r="N185" s="834"/>
      <c r="O185" s="834"/>
      <c r="P185" s="834"/>
      <c r="Q185" s="834"/>
      <c r="R185" s="834"/>
      <c r="S185" s="834"/>
      <c r="T185" s="835"/>
      <c r="U185" s="605" t="s">
        <v>1993</v>
      </c>
      <c r="V185" s="576"/>
      <c r="W185" s="576"/>
      <c r="X185" s="576"/>
      <c r="Y185" s="576"/>
      <c r="Z185" s="576"/>
      <c r="AA185" s="576"/>
      <c r="AB185" s="576"/>
      <c r="AC185" s="576"/>
      <c r="AD185" s="841">
        <f t="shared" si="20"/>
        <v>112</v>
      </c>
      <c r="AE185" s="841"/>
      <c r="AF185" s="841"/>
      <c r="AG185" s="186" t="s">
        <v>426</v>
      </c>
      <c r="AH185" s="576"/>
      <c r="AI185" s="576"/>
      <c r="AJ185" s="23"/>
      <c r="AK185" s="9"/>
      <c r="AL185" s="600"/>
      <c r="AM185" s="9"/>
      <c r="AN185" s="169"/>
      <c r="AO185" s="19"/>
      <c r="AP185" s="401">
        <f t="shared" si="21"/>
        <v>-4</v>
      </c>
      <c r="AQ185" s="172">
        <f>ROUND(AD180/$AL$172,0)*-1</f>
        <v>-4</v>
      </c>
      <c r="AR185" s="18"/>
    </row>
    <row r="186" spans="1:46" ht="17.100000000000001" customHeight="1" x14ac:dyDescent="0.15">
      <c r="A186" s="12">
        <v>77</v>
      </c>
      <c r="B186" s="12" t="s">
        <v>4509</v>
      </c>
      <c r="C186" s="241" t="s">
        <v>4442</v>
      </c>
      <c r="D186" s="182"/>
      <c r="E186" s="169"/>
      <c r="F186" s="169"/>
      <c r="G186" s="19"/>
      <c r="H186" s="23"/>
      <c r="I186" s="9"/>
      <c r="J186" s="9"/>
      <c r="K186" s="19"/>
      <c r="L186" s="836"/>
      <c r="M186" s="837"/>
      <c r="N186" s="837"/>
      <c r="O186" s="837"/>
      <c r="P186" s="837"/>
      <c r="Q186" s="837"/>
      <c r="R186" s="837"/>
      <c r="S186" s="837"/>
      <c r="T186" s="838"/>
      <c r="U186" s="605" t="s">
        <v>3078</v>
      </c>
      <c r="V186" s="576"/>
      <c r="W186" s="576"/>
      <c r="X186" s="576"/>
      <c r="Y186" s="576"/>
      <c r="Z186" s="576"/>
      <c r="AA186" s="576"/>
      <c r="AB186" s="576"/>
      <c r="AC186" s="576"/>
      <c r="AD186" s="841">
        <f t="shared" si="20"/>
        <v>157</v>
      </c>
      <c r="AE186" s="841"/>
      <c r="AF186" s="841"/>
      <c r="AG186" s="186" t="s">
        <v>426</v>
      </c>
      <c r="AH186" s="576"/>
      <c r="AI186" s="576"/>
      <c r="AJ186" s="23"/>
      <c r="AK186" s="9"/>
      <c r="AL186" s="600"/>
      <c r="AM186" s="9"/>
      <c r="AN186" s="169"/>
      <c r="AO186" s="19"/>
      <c r="AP186" s="401">
        <f t="shared" si="21"/>
        <v>-5</v>
      </c>
      <c r="AQ186" s="172">
        <f>ROUND(AD181/$AL$172,0)*-1</f>
        <v>-6</v>
      </c>
      <c r="AR186" s="18"/>
    </row>
    <row r="187" spans="1:46" ht="17.100000000000001" customHeight="1" x14ac:dyDescent="0.15">
      <c r="A187" s="12">
        <v>77</v>
      </c>
      <c r="B187" s="12" t="s">
        <v>4510</v>
      </c>
      <c r="C187" s="241" t="s">
        <v>4443</v>
      </c>
      <c r="D187" s="182"/>
      <c r="E187" s="169"/>
      <c r="F187" s="169"/>
      <c r="G187" s="19"/>
      <c r="H187" s="23"/>
      <c r="I187" s="9"/>
      <c r="J187" s="9"/>
      <c r="K187" s="19"/>
      <c r="L187" s="836"/>
      <c r="M187" s="837"/>
      <c r="N187" s="837"/>
      <c r="O187" s="837"/>
      <c r="P187" s="837"/>
      <c r="Q187" s="837"/>
      <c r="R187" s="837"/>
      <c r="S187" s="837"/>
      <c r="T187" s="838"/>
      <c r="U187" s="605" t="s">
        <v>3079</v>
      </c>
      <c r="V187" s="576"/>
      <c r="W187" s="576"/>
      <c r="X187" s="576"/>
      <c r="Y187" s="576"/>
      <c r="Z187" s="576"/>
      <c r="AA187" s="576"/>
      <c r="AB187" s="576"/>
      <c r="AC187" s="576"/>
      <c r="AD187" s="841">
        <f t="shared" si="20"/>
        <v>221</v>
      </c>
      <c r="AE187" s="841"/>
      <c r="AF187" s="841"/>
      <c r="AG187" s="186" t="s">
        <v>426</v>
      </c>
      <c r="AH187" s="576"/>
      <c r="AI187" s="576"/>
      <c r="AJ187" s="23"/>
      <c r="AK187" s="9"/>
      <c r="AL187" s="600"/>
      <c r="AM187" s="9"/>
      <c r="AN187" s="169"/>
      <c r="AO187" s="19"/>
      <c r="AP187" s="401">
        <f t="shared" si="21"/>
        <v>-7</v>
      </c>
      <c r="AQ187" s="172">
        <f>ROUND(AD182/$AL$172,0)*-1</f>
        <v>-8</v>
      </c>
      <c r="AR187" s="18"/>
    </row>
    <row r="188" spans="1:46" ht="17.100000000000001" customHeight="1" x14ac:dyDescent="0.15">
      <c r="A188" s="12">
        <v>77</v>
      </c>
      <c r="B188" s="12" t="s">
        <v>4511</v>
      </c>
      <c r="C188" s="241" t="s">
        <v>4444</v>
      </c>
      <c r="D188" s="182"/>
      <c r="E188" s="169"/>
      <c r="F188" s="169"/>
      <c r="G188" s="19"/>
      <c r="H188" s="23"/>
      <c r="I188" s="9"/>
      <c r="J188" s="9"/>
      <c r="K188" s="19"/>
      <c r="L188" s="23"/>
      <c r="M188" s="700"/>
      <c r="N188" s="700"/>
      <c r="O188" s="700"/>
      <c r="P188" s="700"/>
      <c r="Q188" s="700"/>
      <c r="R188" s="700"/>
      <c r="S188" s="700"/>
      <c r="T188" s="701"/>
      <c r="U188" s="605" t="s">
        <v>3080</v>
      </c>
      <c r="V188" s="576"/>
      <c r="W188" s="576"/>
      <c r="X188" s="576"/>
      <c r="Y188" s="576"/>
      <c r="Z188" s="576"/>
      <c r="AA188" s="576"/>
      <c r="AB188" s="576"/>
      <c r="AC188" s="576"/>
      <c r="AD188" s="841">
        <f t="shared" si="20"/>
        <v>250</v>
      </c>
      <c r="AE188" s="841"/>
      <c r="AF188" s="841"/>
      <c r="AG188" s="186" t="s">
        <v>426</v>
      </c>
      <c r="AH188" s="576"/>
      <c r="AI188" s="576"/>
      <c r="AJ188" s="23"/>
      <c r="AK188" s="9"/>
      <c r="AL188" s="600"/>
      <c r="AM188" s="9"/>
      <c r="AN188" s="169"/>
      <c r="AO188" s="19"/>
      <c r="AP188" s="401">
        <f t="shared" si="21"/>
        <v>-8</v>
      </c>
      <c r="AQ188" s="172">
        <f>ROUND(AD183/$AL$172,0)*-1</f>
        <v>-9</v>
      </c>
      <c r="AR188" s="18"/>
    </row>
    <row r="189" spans="1:46" ht="17.100000000000001" customHeight="1" x14ac:dyDescent="0.15">
      <c r="A189" s="12">
        <v>77</v>
      </c>
      <c r="B189" s="12" t="s">
        <v>4512</v>
      </c>
      <c r="C189" s="241" t="s">
        <v>4445</v>
      </c>
      <c r="D189" s="25"/>
      <c r="E189" s="20"/>
      <c r="F189" s="20"/>
      <c r="G189" s="21"/>
      <c r="H189" s="183"/>
      <c r="I189" s="184"/>
      <c r="J189" s="184"/>
      <c r="K189" s="21"/>
      <c r="L189" s="183"/>
      <c r="M189" s="623"/>
      <c r="N189" s="623"/>
      <c r="O189" s="623"/>
      <c r="P189" s="623"/>
      <c r="Q189" s="623"/>
      <c r="R189" s="623"/>
      <c r="S189" s="623"/>
      <c r="T189" s="308"/>
      <c r="U189" s="605" t="s">
        <v>3081</v>
      </c>
      <c r="V189" s="576"/>
      <c r="W189" s="576"/>
      <c r="X189" s="576"/>
      <c r="Y189" s="576"/>
      <c r="Z189" s="576"/>
      <c r="AA189" s="576"/>
      <c r="AB189" s="576"/>
      <c r="AC189" s="576"/>
      <c r="AD189" s="841">
        <f t="shared" si="20"/>
        <v>283</v>
      </c>
      <c r="AE189" s="841"/>
      <c r="AF189" s="841"/>
      <c r="AG189" s="186" t="s">
        <v>426</v>
      </c>
      <c r="AH189" s="576"/>
      <c r="AI189" s="576"/>
      <c r="AJ189" s="23"/>
      <c r="AK189" s="9"/>
      <c r="AL189" s="600"/>
      <c r="AM189" s="9"/>
      <c r="AN189" s="169"/>
      <c r="AO189" s="19"/>
      <c r="AP189" s="401">
        <f t="shared" si="21"/>
        <v>-9</v>
      </c>
      <c r="AQ189" s="172">
        <f>ROUND(AD184/$AL$172,0)*-1</f>
        <v>-10</v>
      </c>
      <c r="AR189" s="18"/>
    </row>
    <row r="190" spans="1:46" ht="17.100000000000001" customHeight="1" x14ac:dyDescent="0.15">
      <c r="A190" s="12">
        <v>77</v>
      </c>
      <c r="B190" s="12" t="s">
        <v>3479</v>
      </c>
      <c r="C190" s="241" t="s">
        <v>4291</v>
      </c>
      <c r="D190" s="833" t="s">
        <v>2948</v>
      </c>
      <c r="E190" s="834"/>
      <c r="F190" s="834"/>
      <c r="G190" s="835"/>
      <c r="H190" s="833" t="s">
        <v>4260</v>
      </c>
      <c r="I190" s="834"/>
      <c r="J190" s="834"/>
      <c r="K190" s="835"/>
      <c r="L190" s="833" t="s">
        <v>1159</v>
      </c>
      <c r="M190" s="834"/>
      <c r="N190" s="834"/>
      <c r="O190" s="834"/>
      <c r="P190" s="834"/>
      <c r="Q190" s="834"/>
      <c r="R190" s="834"/>
      <c r="S190" s="834"/>
      <c r="T190" s="835"/>
      <c r="U190" s="605" t="s">
        <v>1993</v>
      </c>
      <c r="V190" s="576"/>
      <c r="W190" s="576"/>
      <c r="X190" s="576"/>
      <c r="Y190" s="576"/>
      <c r="Z190" s="576"/>
      <c r="AA190" s="576"/>
      <c r="AB190" s="576"/>
      <c r="AC190" s="576"/>
      <c r="AD190" s="841">
        <f t="shared" si="20"/>
        <v>124</v>
      </c>
      <c r="AE190" s="841"/>
      <c r="AF190" s="841"/>
      <c r="AG190" s="186" t="s">
        <v>426</v>
      </c>
      <c r="AH190" s="576"/>
      <c r="AI190" s="576"/>
      <c r="AJ190" s="23"/>
      <c r="AK190" s="630"/>
      <c r="AL190" s="630"/>
      <c r="AM190" s="630"/>
      <c r="AN190" s="169"/>
      <c r="AO190" s="19"/>
      <c r="AP190" s="401">
        <f t="shared" ref="AP190:AP209" si="22">ROUND(AD190/$AL$172,0)*-1</f>
        <v>-4</v>
      </c>
      <c r="AQ190" s="172"/>
      <c r="AR190" s="18"/>
    </row>
    <row r="191" spans="1:46" ht="17.100000000000001" customHeight="1" x14ac:dyDescent="0.15">
      <c r="A191" s="12">
        <v>77</v>
      </c>
      <c r="B191" s="12" t="s">
        <v>3480</v>
      </c>
      <c r="C191" s="241" t="s">
        <v>4292</v>
      </c>
      <c r="D191" s="836"/>
      <c r="E191" s="837"/>
      <c r="F191" s="837"/>
      <c r="G191" s="838"/>
      <c r="H191" s="836"/>
      <c r="I191" s="837"/>
      <c r="J191" s="837"/>
      <c r="K191" s="838"/>
      <c r="L191" s="836"/>
      <c r="M191" s="837"/>
      <c r="N191" s="837"/>
      <c r="O191" s="837"/>
      <c r="P191" s="837"/>
      <c r="Q191" s="837"/>
      <c r="R191" s="837"/>
      <c r="S191" s="837"/>
      <c r="T191" s="838"/>
      <c r="U191" s="605" t="s">
        <v>3078</v>
      </c>
      <c r="V191" s="576"/>
      <c r="W191" s="576"/>
      <c r="X191" s="576"/>
      <c r="Y191" s="576"/>
      <c r="Z191" s="576"/>
      <c r="AA191" s="576"/>
      <c r="AB191" s="576"/>
      <c r="AC191" s="576"/>
      <c r="AD191" s="841">
        <f t="shared" si="20"/>
        <v>174</v>
      </c>
      <c r="AE191" s="841"/>
      <c r="AF191" s="841"/>
      <c r="AG191" s="186" t="s">
        <v>426</v>
      </c>
      <c r="AH191" s="576"/>
      <c r="AI191" s="576"/>
      <c r="AJ191" s="23"/>
      <c r="AK191" s="9"/>
      <c r="AL191" s="600"/>
      <c r="AM191" s="9"/>
      <c r="AN191" s="169"/>
      <c r="AO191" s="19"/>
      <c r="AP191" s="401">
        <f t="shared" si="22"/>
        <v>-6</v>
      </c>
      <c r="AQ191" s="172"/>
      <c r="AR191" s="18"/>
    </row>
    <row r="192" spans="1:46" ht="17.100000000000001" customHeight="1" x14ac:dyDescent="0.15">
      <c r="A192" s="12">
        <v>77</v>
      </c>
      <c r="B192" s="12" t="s">
        <v>3391</v>
      </c>
      <c r="C192" s="241" t="s">
        <v>4293</v>
      </c>
      <c r="D192" s="836"/>
      <c r="E192" s="837"/>
      <c r="F192" s="837"/>
      <c r="G192" s="838"/>
      <c r="H192" s="836"/>
      <c r="I192" s="837"/>
      <c r="J192" s="837"/>
      <c r="K192" s="838"/>
      <c r="L192" s="836"/>
      <c r="M192" s="837"/>
      <c r="N192" s="837"/>
      <c r="O192" s="837"/>
      <c r="P192" s="837"/>
      <c r="Q192" s="837"/>
      <c r="R192" s="837"/>
      <c r="S192" s="837"/>
      <c r="T192" s="838"/>
      <c r="U192" s="605" t="s">
        <v>3079</v>
      </c>
      <c r="V192" s="576"/>
      <c r="W192" s="576"/>
      <c r="X192" s="576"/>
      <c r="Y192" s="576"/>
      <c r="Z192" s="576"/>
      <c r="AA192" s="576"/>
      <c r="AB192" s="576"/>
      <c r="AC192" s="576"/>
      <c r="AD192" s="841">
        <f t="shared" si="20"/>
        <v>245</v>
      </c>
      <c r="AE192" s="841"/>
      <c r="AF192" s="841"/>
      <c r="AG192" s="186" t="s">
        <v>426</v>
      </c>
      <c r="AH192" s="576"/>
      <c r="AI192" s="576"/>
      <c r="AJ192" s="23"/>
      <c r="AK192" s="9"/>
      <c r="AL192" s="600"/>
      <c r="AM192" s="9"/>
      <c r="AN192" s="169"/>
      <c r="AO192" s="19"/>
      <c r="AP192" s="401">
        <f t="shared" si="22"/>
        <v>-8</v>
      </c>
      <c r="AQ192" s="172"/>
      <c r="AR192" s="18"/>
    </row>
    <row r="193" spans="1:44" ht="17.100000000000001" customHeight="1" x14ac:dyDescent="0.15">
      <c r="A193" s="12">
        <v>77</v>
      </c>
      <c r="B193" s="12" t="s">
        <v>3393</v>
      </c>
      <c r="C193" s="241" t="s">
        <v>4294</v>
      </c>
      <c r="D193" s="182"/>
      <c r="E193" s="169"/>
      <c r="F193" s="169"/>
      <c r="G193" s="19"/>
      <c r="H193" s="23"/>
      <c r="I193" s="9"/>
      <c r="J193" s="9"/>
      <c r="K193" s="19"/>
      <c r="L193" s="23"/>
      <c r="M193" s="700"/>
      <c r="N193" s="700"/>
      <c r="O193" s="700"/>
      <c r="P193" s="700"/>
      <c r="Q193" s="700"/>
      <c r="R193" s="700"/>
      <c r="S193" s="700"/>
      <c r="T193" s="701"/>
      <c r="U193" s="605" t="s">
        <v>3080</v>
      </c>
      <c r="V193" s="576"/>
      <c r="W193" s="576"/>
      <c r="X193" s="576"/>
      <c r="Y193" s="576"/>
      <c r="Z193" s="576"/>
      <c r="AA193" s="576"/>
      <c r="AB193" s="576"/>
      <c r="AC193" s="576"/>
      <c r="AD193" s="841">
        <f t="shared" si="20"/>
        <v>278</v>
      </c>
      <c r="AE193" s="841"/>
      <c r="AF193" s="841"/>
      <c r="AG193" s="186" t="s">
        <v>426</v>
      </c>
      <c r="AH193" s="576"/>
      <c r="AI193" s="576"/>
      <c r="AJ193" s="23"/>
      <c r="AK193" s="9"/>
      <c r="AL193" s="600"/>
      <c r="AM193" s="9"/>
      <c r="AN193" s="169"/>
      <c r="AO193" s="19"/>
      <c r="AP193" s="401">
        <f t="shared" si="22"/>
        <v>-9</v>
      </c>
      <c r="AQ193" s="172"/>
      <c r="AR193" s="18"/>
    </row>
    <row r="194" spans="1:44" ht="17.100000000000001" customHeight="1" x14ac:dyDescent="0.15">
      <c r="A194" s="12">
        <v>77</v>
      </c>
      <c r="B194" s="12" t="s">
        <v>3395</v>
      </c>
      <c r="C194" s="241" t="s">
        <v>4295</v>
      </c>
      <c r="D194" s="182"/>
      <c r="E194" s="169"/>
      <c r="F194" s="169"/>
      <c r="G194" s="19"/>
      <c r="H194" s="23"/>
      <c r="I194" s="9"/>
      <c r="J194" s="9"/>
      <c r="K194" s="19"/>
      <c r="L194" s="183"/>
      <c r="M194" s="623"/>
      <c r="N194" s="623"/>
      <c r="O194" s="623"/>
      <c r="P194" s="623"/>
      <c r="Q194" s="623"/>
      <c r="R194" s="623"/>
      <c r="S194" s="623"/>
      <c r="T194" s="308"/>
      <c r="U194" s="605" t="s">
        <v>3081</v>
      </c>
      <c r="V194" s="576"/>
      <c r="W194" s="576"/>
      <c r="X194" s="576"/>
      <c r="Y194" s="576"/>
      <c r="Z194" s="576"/>
      <c r="AA194" s="576"/>
      <c r="AB194" s="576"/>
      <c r="AC194" s="576"/>
      <c r="AD194" s="841">
        <f t="shared" si="20"/>
        <v>314</v>
      </c>
      <c r="AE194" s="841"/>
      <c r="AF194" s="841"/>
      <c r="AG194" s="186" t="s">
        <v>426</v>
      </c>
      <c r="AH194" s="576"/>
      <c r="AI194" s="576"/>
      <c r="AJ194" s="23"/>
      <c r="AK194" s="9"/>
      <c r="AL194" s="600"/>
      <c r="AM194" s="9"/>
      <c r="AN194" s="169"/>
      <c r="AO194" s="19"/>
      <c r="AP194" s="401">
        <f t="shared" si="22"/>
        <v>-10</v>
      </c>
      <c r="AQ194" s="172"/>
      <c r="AR194" s="18"/>
    </row>
    <row r="195" spans="1:44" ht="17.100000000000001" customHeight="1" x14ac:dyDescent="0.15">
      <c r="A195" s="12">
        <v>77</v>
      </c>
      <c r="B195" s="12" t="s">
        <v>3397</v>
      </c>
      <c r="C195" s="241" t="s">
        <v>4296</v>
      </c>
      <c r="D195" s="182"/>
      <c r="E195" s="169"/>
      <c r="F195" s="169"/>
      <c r="G195" s="19"/>
      <c r="H195" s="23"/>
      <c r="I195" s="9"/>
      <c r="J195" s="9"/>
      <c r="K195" s="19"/>
      <c r="L195" s="833" t="s">
        <v>1160</v>
      </c>
      <c r="M195" s="834"/>
      <c r="N195" s="834"/>
      <c r="O195" s="834"/>
      <c r="P195" s="834"/>
      <c r="Q195" s="834"/>
      <c r="R195" s="834"/>
      <c r="S195" s="834"/>
      <c r="T195" s="835"/>
      <c r="U195" s="605" t="s">
        <v>1993</v>
      </c>
      <c r="V195" s="576"/>
      <c r="W195" s="576"/>
      <c r="X195" s="576"/>
      <c r="Y195" s="576"/>
      <c r="Z195" s="576"/>
      <c r="AA195" s="576"/>
      <c r="AB195" s="576"/>
      <c r="AC195" s="576"/>
      <c r="AD195" s="841">
        <f t="shared" si="20"/>
        <v>112</v>
      </c>
      <c r="AE195" s="841"/>
      <c r="AF195" s="841"/>
      <c r="AG195" s="186" t="s">
        <v>426</v>
      </c>
      <c r="AH195" s="576"/>
      <c r="AI195" s="576"/>
      <c r="AJ195" s="23"/>
      <c r="AK195" s="9"/>
      <c r="AL195" s="600"/>
      <c r="AM195" s="9"/>
      <c r="AN195" s="169"/>
      <c r="AO195" s="19"/>
      <c r="AP195" s="401">
        <f t="shared" si="22"/>
        <v>-4</v>
      </c>
      <c r="AQ195" s="172">
        <f>ROUND(AD190/$AL$172,0)*-1</f>
        <v>-4</v>
      </c>
      <c r="AR195" s="18"/>
    </row>
    <row r="196" spans="1:44" ht="17.100000000000001" customHeight="1" x14ac:dyDescent="0.15">
      <c r="A196" s="12">
        <v>77</v>
      </c>
      <c r="B196" s="12" t="s">
        <v>3399</v>
      </c>
      <c r="C196" s="241" t="s">
        <v>4297</v>
      </c>
      <c r="D196" s="182"/>
      <c r="E196" s="169"/>
      <c r="F196" s="169"/>
      <c r="G196" s="19"/>
      <c r="H196" s="23"/>
      <c r="I196" s="9"/>
      <c r="J196" s="9"/>
      <c r="K196" s="19"/>
      <c r="L196" s="836"/>
      <c r="M196" s="837"/>
      <c r="N196" s="837"/>
      <c r="O196" s="837"/>
      <c r="P196" s="837"/>
      <c r="Q196" s="837"/>
      <c r="R196" s="837"/>
      <c r="S196" s="837"/>
      <c r="T196" s="838"/>
      <c r="U196" s="605" t="s">
        <v>3078</v>
      </c>
      <c r="V196" s="576"/>
      <c r="W196" s="576"/>
      <c r="X196" s="576"/>
      <c r="Y196" s="576"/>
      <c r="Z196" s="576"/>
      <c r="AA196" s="576"/>
      <c r="AB196" s="576"/>
      <c r="AC196" s="576"/>
      <c r="AD196" s="841">
        <f t="shared" si="20"/>
        <v>157</v>
      </c>
      <c r="AE196" s="841"/>
      <c r="AF196" s="841"/>
      <c r="AG196" s="186" t="s">
        <v>426</v>
      </c>
      <c r="AH196" s="576"/>
      <c r="AI196" s="576"/>
      <c r="AJ196" s="23"/>
      <c r="AK196" s="9"/>
      <c r="AL196" s="600"/>
      <c r="AM196" s="9"/>
      <c r="AN196" s="169"/>
      <c r="AO196" s="19"/>
      <c r="AP196" s="401">
        <f t="shared" si="22"/>
        <v>-5</v>
      </c>
      <c r="AQ196" s="172">
        <f>ROUND(AD191/$AL$172,0)*-1</f>
        <v>-6</v>
      </c>
      <c r="AR196" s="18"/>
    </row>
    <row r="197" spans="1:44" ht="17.100000000000001" customHeight="1" x14ac:dyDescent="0.15">
      <c r="A197" s="12">
        <v>77</v>
      </c>
      <c r="B197" s="12" t="s">
        <v>3401</v>
      </c>
      <c r="C197" s="241" t="s">
        <v>4298</v>
      </c>
      <c r="D197" s="182"/>
      <c r="E197" s="169"/>
      <c r="F197" s="169"/>
      <c r="G197" s="19"/>
      <c r="H197" s="23"/>
      <c r="I197" s="9"/>
      <c r="J197" s="9"/>
      <c r="K197" s="19"/>
      <c r="L197" s="836"/>
      <c r="M197" s="837"/>
      <c r="N197" s="837"/>
      <c r="O197" s="837"/>
      <c r="P197" s="837"/>
      <c r="Q197" s="837"/>
      <c r="R197" s="837"/>
      <c r="S197" s="837"/>
      <c r="T197" s="838"/>
      <c r="U197" s="605" t="s">
        <v>3079</v>
      </c>
      <c r="V197" s="576"/>
      <c r="W197" s="576"/>
      <c r="X197" s="576"/>
      <c r="Y197" s="576"/>
      <c r="Z197" s="576"/>
      <c r="AA197" s="576"/>
      <c r="AB197" s="576"/>
      <c r="AC197" s="576"/>
      <c r="AD197" s="841">
        <f t="shared" si="20"/>
        <v>221</v>
      </c>
      <c r="AE197" s="841"/>
      <c r="AF197" s="841"/>
      <c r="AG197" s="186" t="s">
        <v>426</v>
      </c>
      <c r="AH197" s="576"/>
      <c r="AI197" s="576"/>
      <c r="AJ197" s="23"/>
      <c r="AK197" s="9"/>
      <c r="AL197" s="600"/>
      <c r="AM197" s="9"/>
      <c r="AN197" s="169"/>
      <c r="AO197" s="19"/>
      <c r="AP197" s="401">
        <f t="shared" si="22"/>
        <v>-7</v>
      </c>
      <c r="AQ197" s="172">
        <f>ROUND(AD192/$AL$172,0)*-1</f>
        <v>-8</v>
      </c>
      <c r="AR197" s="18"/>
    </row>
    <row r="198" spans="1:44" ht="17.100000000000001" customHeight="1" x14ac:dyDescent="0.15">
      <c r="A198" s="12">
        <v>77</v>
      </c>
      <c r="B198" s="12" t="s">
        <v>3403</v>
      </c>
      <c r="C198" s="241" t="s">
        <v>4299</v>
      </c>
      <c r="D198" s="182"/>
      <c r="E198" s="169"/>
      <c r="F198" s="169"/>
      <c r="G198" s="19"/>
      <c r="H198" s="23"/>
      <c r="I198" s="9"/>
      <c r="J198" s="9"/>
      <c r="K198" s="19"/>
      <c r="L198" s="23"/>
      <c r="M198" s="700"/>
      <c r="N198" s="700"/>
      <c r="O198" s="700"/>
      <c r="P198" s="700"/>
      <c r="Q198" s="700"/>
      <c r="R198" s="700"/>
      <c r="S198" s="700"/>
      <c r="T198" s="701"/>
      <c r="U198" s="605" t="s">
        <v>3080</v>
      </c>
      <c r="V198" s="576"/>
      <c r="W198" s="576"/>
      <c r="X198" s="576"/>
      <c r="Y198" s="576"/>
      <c r="Z198" s="576"/>
      <c r="AA198" s="576"/>
      <c r="AB198" s="576"/>
      <c r="AC198" s="576"/>
      <c r="AD198" s="841">
        <f t="shared" si="20"/>
        <v>250</v>
      </c>
      <c r="AE198" s="841"/>
      <c r="AF198" s="841"/>
      <c r="AG198" s="186" t="s">
        <v>426</v>
      </c>
      <c r="AH198" s="576"/>
      <c r="AI198" s="576"/>
      <c r="AJ198" s="23"/>
      <c r="AK198" s="9"/>
      <c r="AL198" s="600"/>
      <c r="AM198" s="9"/>
      <c r="AN198" s="169"/>
      <c r="AO198" s="19"/>
      <c r="AP198" s="401">
        <f t="shared" si="22"/>
        <v>-8</v>
      </c>
      <c r="AQ198" s="172">
        <f>ROUND(AD193/$AL$172,0)*-1</f>
        <v>-9</v>
      </c>
      <c r="AR198" s="18"/>
    </row>
    <row r="199" spans="1:44" ht="17.100000000000001" customHeight="1" x14ac:dyDescent="0.15">
      <c r="A199" s="12">
        <v>77</v>
      </c>
      <c r="B199" s="12" t="s">
        <v>3405</v>
      </c>
      <c r="C199" s="241" t="s">
        <v>4300</v>
      </c>
      <c r="D199" s="25"/>
      <c r="E199" s="20"/>
      <c r="F199" s="20"/>
      <c r="G199" s="21"/>
      <c r="H199" s="183"/>
      <c r="I199" s="184"/>
      <c r="J199" s="184"/>
      <c r="K199" s="21"/>
      <c r="L199" s="183"/>
      <c r="M199" s="623"/>
      <c r="N199" s="623"/>
      <c r="O199" s="623"/>
      <c r="P199" s="623"/>
      <c r="Q199" s="623"/>
      <c r="R199" s="623"/>
      <c r="S199" s="623"/>
      <c r="T199" s="308"/>
      <c r="U199" s="605" t="s">
        <v>3081</v>
      </c>
      <c r="V199" s="576"/>
      <c r="W199" s="576"/>
      <c r="X199" s="576"/>
      <c r="Y199" s="576"/>
      <c r="Z199" s="576"/>
      <c r="AA199" s="576"/>
      <c r="AB199" s="576"/>
      <c r="AC199" s="576"/>
      <c r="AD199" s="841">
        <f t="shared" si="20"/>
        <v>283</v>
      </c>
      <c r="AE199" s="841"/>
      <c r="AF199" s="841"/>
      <c r="AG199" s="186" t="s">
        <v>426</v>
      </c>
      <c r="AH199" s="576"/>
      <c r="AI199" s="576"/>
      <c r="AJ199" s="23"/>
      <c r="AK199" s="9"/>
      <c r="AL199" s="600"/>
      <c r="AM199" s="9"/>
      <c r="AN199" s="169"/>
      <c r="AO199" s="19"/>
      <c r="AP199" s="401">
        <f t="shared" si="22"/>
        <v>-9</v>
      </c>
      <c r="AQ199" s="172">
        <f>ROUND(AD194/$AL$172,0)*-1</f>
        <v>-10</v>
      </c>
      <c r="AR199" s="18"/>
    </row>
    <row r="200" spans="1:44" ht="17.100000000000001" customHeight="1" x14ac:dyDescent="0.15">
      <c r="A200" s="12">
        <v>77</v>
      </c>
      <c r="B200" s="12" t="s">
        <v>3855</v>
      </c>
      <c r="C200" s="241" t="s">
        <v>4301</v>
      </c>
      <c r="D200" s="833" t="s">
        <v>3263</v>
      </c>
      <c r="E200" s="834"/>
      <c r="F200" s="834"/>
      <c r="G200" s="835"/>
      <c r="H200" s="833" t="s">
        <v>4260</v>
      </c>
      <c r="I200" s="834"/>
      <c r="J200" s="834"/>
      <c r="K200" s="835"/>
      <c r="L200" s="833" t="s">
        <v>1159</v>
      </c>
      <c r="M200" s="834"/>
      <c r="N200" s="834"/>
      <c r="O200" s="834"/>
      <c r="P200" s="834"/>
      <c r="Q200" s="834"/>
      <c r="R200" s="834"/>
      <c r="S200" s="834"/>
      <c r="T200" s="835"/>
      <c r="U200" s="605" t="s">
        <v>1993</v>
      </c>
      <c r="V200" s="576"/>
      <c r="W200" s="576"/>
      <c r="X200" s="576"/>
      <c r="Y200" s="576"/>
      <c r="Z200" s="576"/>
      <c r="AA200" s="576"/>
      <c r="AB200" s="576"/>
      <c r="AC200" s="576"/>
      <c r="AD200" s="841">
        <f t="shared" si="20"/>
        <v>124</v>
      </c>
      <c r="AE200" s="841"/>
      <c r="AF200" s="841"/>
      <c r="AG200" s="186" t="s">
        <v>426</v>
      </c>
      <c r="AH200" s="576"/>
      <c r="AI200" s="576"/>
      <c r="AJ200" s="23"/>
      <c r="AK200" s="9"/>
      <c r="AL200" s="600"/>
      <c r="AM200" s="9"/>
      <c r="AN200" s="169"/>
      <c r="AO200" s="19"/>
      <c r="AP200" s="401">
        <f t="shared" si="22"/>
        <v>-4</v>
      </c>
      <c r="AQ200" s="172"/>
      <c r="AR200" s="18"/>
    </row>
    <row r="201" spans="1:44" ht="17.100000000000001" customHeight="1" x14ac:dyDescent="0.15">
      <c r="A201" s="12">
        <v>77</v>
      </c>
      <c r="B201" s="12" t="s">
        <v>3763</v>
      </c>
      <c r="C201" s="241" t="s">
        <v>4302</v>
      </c>
      <c r="D201" s="836"/>
      <c r="E201" s="837"/>
      <c r="F201" s="837"/>
      <c r="G201" s="838"/>
      <c r="H201" s="836"/>
      <c r="I201" s="837"/>
      <c r="J201" s="837"/>
      <c r="K201" s="838"/>
      <c r="L201" s="836"/>
      <c r="M201" s="837"/>
      <c r="N201" s="837"/>
      <c r="O201" s="837"/>
      <c r="P201" s="837"/>
      <c r="Q201" s="837"/>
      <c r="R201" s="837"/>
      <c r="S201" s="837"/>
      <c r="T201" s="838"/>
      <c r="U201" s="605" t="s">
        <v>3078</v>
      </c>
      <c r="V201" s="576"/>
      <c r="W201" s="576"/>
      <c r="X201" s="576"/>
      <c r="Y201" s="576"/>
      <c r="Z201" s="576"/>
      <c r="AA201" s="576"/>
      <c r="AB201" s="576"/>
      <c r="AC201" s="576"/>
      <c r="AD201" s="841">
        <f t="shared" si="20"/>
        <v>174</v>
      </c>
      <c r="AE201" s="841"/>
      <c r="AF201" s="841"/>
      <c r="AG201" s="186" t="s">
        <v>426</v>
      </c>
      <c r="AH201" s="576"/>
      <c r="AI201" s="576"/>
      <c r="AJ201" s="23"/>
      <c r="AK201" s="9"/>
      <c r="AL201" s="600"/>
      <c r="AM201" s="9"/>
      <c r="AN201" s="169"/>
      <c r="AO201" s="19"/>
      <c r="AP201" s="401">
        <f t="shared" si="22"/>
        <v>-6</v>
      </c>
      <c r="AQ201" s="172"/>
      <c r="AR201" s="18"/>
    </row>
    <row r="202" spans="1:44" ht="17.100000000000001" customHeight="1" x14ac:dyDescent="0.15">
      <c r="A202" s="12">
        <v>77</v>
      </c>
      <c r="B202" s="12" t="s">
        <v>3765</v>
      </c>
      <c r="C202" s="241" t="s">
        <v>4303</v>
      </c>
      <c r="D202" s="836"/>
      <c r="E202" s="837"/>
      <c r="F202" s="837"/>
      <c r="G202" s="838"/>
      <c r="H202" s="836"/>
      <c r="I202" s="837"/>
      <c r="J202" s="837"/>
      <c r="K202" s="838"/>
      <c r="L202" s="836"/>
      <c r="M202" s="837"/>
      <c r="N202" s="837"/>
      <c r="O202" s="837"/>
      <c r="P202" s="837"/>
      <c r="Q202" s="837"/>
      <c r="R202" s="837"/>
      <c r="S202" s="837"/>
      <c r="T202" s="838"/>
      <c r="U202" s="605" t="s">
        <v>3079</v>
      </c>
      <c r="V202" s="576"/>
      <c r="W202" s="576"/>
      <c r="X202" s="576"/>
      <c r="Y202" s="576"/>
      <c r="Z202" s="576"/>
      <c r="AA202" s="576"/>
      <c r="AB202" s="576"/>
      <c r="AC202" s="576"/>
      <c r="AD202" s="841">
        <f t="shared" si="20"/>
        <v>245</v>
      </c>
      <c r="AE202" s="841"/>
      <c r="AF202" s="841"/>
      <c r="AG202" s="186" t="s">
        <v>426</v>
      </c>
      <c r="AH202" s="576"/>
      <c r="AI202" s="576"/>
      <c r="AJ202" s="23"/>
      <c r="AK202" s="9"/>
      <c r="AL202" s="600"/>
      <c r="AM202" s="9"/>
      <c r="AN202" s="169"/>
      <c r="AO202" s="19"/>
      <c r="AP202" s="401">
        <f t="shared" si="22"/>
        <v>-8</v>
      </c>
      <c r="AQ202" s="172"/>
      <c r="AR202" s="18"/>
    </row>
    <row r="203" spans="1:44" ht="17.100000000000001" customHeight="1" x14ac:dyDescent="0.15">
      <c r="A203" s="12">
        <v>77</v>
      </c>
      <c r="B203" s="12" t="s">
        <v>3770</v>
      </c>
      <c r="C203" s="241" t="s">
        <v>4304</v>
      </c>
      <c r="D203" s="182"/>
      <c r="E203" s="169"/>
      <c r="F203" s="169"/>
      <c r="G203" s="19"/>
      <c r="H203" s="23"/>
      <c r="I203" s="9"/>
      <c r="J203" s="9"/>
      <c r="K203" s="19"/>
      <c r="L203" s="23"/>
      <c r="M203" s="700"/>
      <c r="N203" s="700"/>
      <c r="O203" s="700"/>
      <c r="P203" s="700"/>
      <c r="Q203" s="700"/>
      <c r="R203" s="700"/>
      <c r="S203" s="700"/>
      <c r="T203" s="701"/>
      <c r="U203" s="605" t="s">
        <v>3080</v>
      </c>
      <c r="V203" s="576"/>
      <c r="W203" s="576"/>
      <c r="X203" s="576"/>
      <c r="Y203" s="576"/>
      <c r="Z203" s="576"/>
      <c r="AA203" s="576"/>
      <c r="AB203" s="576"/>
      <c r="AC203" s="576"/>
      <c r="AD203" s="841">
        <f t="shared" si="20"/>
        <v>278</v>
      </c>
      <c r="AE203" s="841"/>
      <c r="AF203" s="841"/>
      <c r="AG203" s="186" t="s">
        <v>426</v>
      </c>
      <c r="AH203" s="576"/>
      <c r="AI203" s="576"/>
      <c r="AJ203" s="23"/>
      <c r="AK203" s="9"/>
      <c r="AL203" s="600"/>
      <c r="AM203" s="9"/>
      <c r="AN203" s="169"/>
      <c r="AO203" s="19"/>
      <c r="AP203" s="401">
        <f t="shared" si="22"/>
        <v>-9</v>
      </c>
      <c r="AQ203" s="172"/>
      <c r="AR203" s="18"/>
    </row>
    <row r="204" spans="1:44" ht="17.100000000000001" customHeight="1" x14ac:dyDescent="0.15">
      <c r="A204" s="12">
        <v>77</v>
      </c>
      <c r="B204" s="12" t="s">
        <v>3772</v>
      </c>
      <c r="C204" s="241" t="s">
        <v>4305</v>
      </c>
      <c r="D204" s="182"/>
      <c r="E204" s="169"/>
      <c r="F204" s="169"/>
      <c r="G204" s="19"/>
      <c r="H204" s="23"/>
      <c r="I204" s="9"/>
      <c r="J204" s="9"/>
      <c r="K204" s="19"/>
      <c r="L204" s="183"/>
      <c r="M204" s="623"/>
      <c r="N204" s="623"/>
      <c r="O204" s="623"/>
      <c r="P204" s="623"/>
      <c r="Q204" s="623"/>
      <c r="R204" s="623"/>
      <c r="S204" s="623"/>
      <c r="T204" s="308"/>
      <c r="U204" s="605" t="s">
        <v>3081</v>
      </c>
      <c r="V204" s="576"/>
      <c r="W204" s="576"/>
      <c r="X204" s="576"/>
      <c r="Y204" s="576"/>
      <c r="Z204" s="576"/>
      <c r="AA204" s="576"/>
      <c r="AB204" s="576"/>
      <c r="AC204" s="576"/>
      <c r="AD204" s="841">
        <f t="shared" si="20"/>
        <v>314</v>
      </c>
      <c r="AE204" s="841"/>
      <c r="AF204" s="841"/>
      <c r="AG204" s="186" t="s">
        <v>426</v>
      </c>
      <c r="AH204" s="576"/>
      <c r="AI204" s="576"/>
      <c r="AJ204" s="23"/>
      <c r="AK204" s="9"/>
      <c r="AL204" s="600"/>
      <c r="AM204" s="9"/>
      <c r="AN204" s="169"/>
      <c r="AO204" s="19"/>
      <c r="AP204" s="401">
        <f t="shared" si="22"/>
        <v>-10</v>
      </c>
      <c r="AQ204" s="172"/>
      <c r="AR204" s="18"/>
    </row>
    <row r="205" spans="1:44" ht="17.100000000000001" customHeight="1" x14ac:dyDescent="0.15">
      <c r="A205" s="12">
        <v>77</v>
      </c>
      <c r="B205" s="12" t="s">
        <v>3774</v>
      </c>
      <c r="C205" s="241" t="s">
        <v>4306</v>
      </c>
      <c r="D205" s="182"/>
      <c r="E205" s="169"/>
      <c r="F205" s="169"/>
      <c r="G205" s="19"/>
      <c r="H205" s="23"/>
      <c r="I205" s="9"/>
      <c r="J205" s="9"/>
      <c r="K205" s="19"/>
      <c r="L205" s="833" t="s">
        <v>1160</v>
      </c>
      <c r="M205" s="834"/>
      <c r="N205" s="834"/>
      <c r="O205" s="834"/>
      <c r="P205" s="834"/>
      <c r="Q205" s="834"/>
      <c r="R205" s="834"/>
      <c r="S205" s="834"/>
      <c r="T205" s="835"/>
      <c r="U205" s="605" t="s">
        <v>1993</v>
      </c>
      <c r="V205" s="576"/>
      <c r="W205" s="576"/>
      <c r="X205" s="576"/>
      <c r="Y205" s="576"/>
      <c r="Z205" s="576"/>
      <c r="AA205" s="576"/>
      <c r="AB205" s="576"/>
      <c r="AC205" s="576"/>
      <c r="AD205" s="841">
        <f t="shared" si="20"/>
        <v>112</v>
      </c>
      <c r="AE205" s="841"/>
      <c r="AF205" s="841"/>
      <c r="AG205" s="186" t="s">
        <v>426</v>
      </c>
      <c r="AH205" s="576"/>
      <c r="AI205" s="576"/>
      <c r="AJ205" s="23"/>
      <c r="AK205" s="9"/>
      <c r="AL205" s="600"/>
      <c r="AM205" s="9"/>
      <c r="AN205" s="169"/>
      <c r="AO205" s="19"/>
      <c r="AP205" s="401">
        <f t="shared" si="22"/>
        <v>-4</v>
      </c>
      <c r="AQ205" s="172">
        <f>ROUND(AD200/$AL$172,0)*-1</f>
        <v>-4</v>
      </c>
      <c r="AR205" s="18"/>
    </row>
    <row r="206" spans="1:44" ht="17.100000000000001" customHeight="1" x14ac:dyDescent="0.15">
      <c r="A206" s="12">
        <v>77</v>
      </c>
      <c r="B206" s="12" t="s">
        <v>3776</v>
      </c>
      <c r="C206" s="241" t="s">
        <v>4307</v>
      </c>
      <c r="D206" s="182"/>
      <c r="E206" s="169"/>
      <c r="F206" s="169"/>
      <c r="G206" s="19"/>
      <c r="H206" s="23"/>
      <c r="I206" s="9"/>
      <c r="J206" s="9"/>
      <c r="K206" s="19"/>
      <c r="L206" s="836"/>
      <c r="M206" s="837"/>
      <c r="N206" s="837"/>
      <c r="O206" s="837"/>
      <c r="P206" s="837"/>
      <c r="Q206" s="837"/>
      <c r="R206" s="837"/>
      <c r="S206" s="837"/>
      <c r="T206" s="838"/>
      <c r="U206" s="605" t="s">
        <v>3078</v>
      </c>
      <c r="V206" s="576"/>
      <c r="W206" s="576"/>
      <c r="X206" s="576"/>
      <c r="Y206" s="576"/>
      <c r="Z206" s="576"/>
      <c r="AA206" s="576"/>
      <c r="AB206" s="576"/>
      <c r="AC206" s="576"/>
      <c r="AD206" s="841">
        <f t="shared" si="20"/>
        <v>157</v>
      </c>
      <c r="AE206" s="841"/>
      <c r="AF206" s="841"/>
      <c r="AG206" s="186" t="s">
        <v>426</v>
      </c>
      <c r="AH206" s="576"/>
      <c r="AI206" s="576"/>
      <c r="AJ206" s="23"/>
      <c r="AK206" s="9"/>
      <c r="AL206" s="600"/>
      <c r="AM206" s="9"/>
      <c r="AN206" s="169"/>
      <c r="AO206" s="19"/>
      <c r="AP206" s="401">
        <f t="shared" si="22"/>
        <v>-5</v>
      </c>
      <c r="AQ206" s="172">
        <f>ROUND(AD201/$AL$172,0)*-1</f>
        <v>-6</v>
      </c>
      <c r="AR206" s="18"/>
    </row>
    <row r="207" spans="1:44" ht="17.100000000000001" customHeight="1" x14ac:dyDescent="0.15">
      <c r="A207" s="12">
        <v>77</v>
      </c>
      <c r="B207" s="12" t="s">
        <v>3778</v>
      </c>
      <c r="C207" s="241" t="s">
        <v>4308</v>
      </c>
      <c r="D207" s="182"/>
      <c r="E207" s="169"/>
      <c r="F207" s="169"/>
      <c r="G207" s="19"/>
      <c r="H207" s="23"/>
      <c r="I207" s="9"/>
      <c r="J207" s="9"/>
      <c r="K207" s="19"/>
      <c r="L207" s="836"/>
      <c r="M207" s="837"/>
      <c r="N207" s="837"/>
      <c r="O207" s="837"/>
      <c r="P207" s="837"/>
      <c r="Q207" s="837"/>
      <c r="R207" s="837"/>
      <c r="S207" s="837"/>
      <c r="T207" s="838"/>
      <c r="U207" s="605" t="s">
        <v>3079</v>
      </c>
      <c r="V207" s="576"/>
      <c r="W207" s="576"/>
      <c r="X207" s="576"/>
      <c r="Y207" s="576"/>
      <c r="Z207" s="576"/>
      <c r="AA207" s="576"/>
      <c r="AB207" s="576"/>
      <c r="AC207" s="576"/>
      <c r="AD207" s="841">
        <f t="shared" si="20"/>
        <v>221</v>
      </c>
      <c r="AE207" s="841"/>
      <c r="AF207" s="841"/>
      <c r="AG207" s="186" t="s">
        <v>426</v>
      </c>
      <c r="AH207" s="576"/>
      <c r="AI207" s="576"/>
      <c r="AJ207" s="23"/>
      <c r="AK207" s="9"/>
      <c r="AL207" s="600"/>
      <c r="AM207" s="9"/>
      <c r="AN207" s="169"/>
      <c r="AO207" s="19"/>
      <c r="AP207" s="401">
        <f t="shared" si="22"/>
        <v>-7</v>
      </c>
      <c r="AQ207" s="172">
        <f>ROUND(AD202/$AL$172,0)*-1</f>
        <v>-8</v>
      </c>
      <c r="AR207" s="18"/>
    </row>
    <row r="208" spans="1:44" ht="17.100000000000001" customHeight="1" x14ac:dyDescent="0.15">
      <c r="A208" s="12">
        <v>77</v>
      </c>
      <c r="B208" s="12" t="s">
        <v>3780</v>
      </c>
      <c r="C208" s="241" t="s">
        <v>4309</v>
      </c>
      <c r="D208" s="182"/>
      <c r="E208" s="169"/>
      <c r="F208" s="169"/>
      <c r="G208" s="19"/>
      <c r="H208" s="23"/>
      <c r="I208" s="9"/>
      <c r="J208" s="9"/>
      <c r="K208" s="19"/>
      <c r="L208" s="23"/>
      <c r="M208" s="700"/>
      <c r="N208" s="700"/>
      <c r="O208" s="700"/>
      <c r="P208" s="700"/>
      <c r="Q208" s="700"/>
      <c r="R208" s="700"/>
      <c r="S208" s="700"/>
      <c r="T208" s="701"/>
      <c r="U208" s="605" t="s">
        <v>3080</v>
      </c>
      <c r="V208" s="576"/>
      <c r="W208" s="576"/>
      <c r="X208" s="576"/>
      <c r="Y208" s="576"/>
      <c r="Z208" s="576"/>
      <c r="AA208" s="576"/>
      <c r="AB208" s="576"/>
      <c r="AC208" s="576"/>
      <c r="AD208" s="841">
        <f t="shared" si="20"/>
        <v>250</v>
      </c>
      <c r="AE208" s="841"/>
      <c r="AF208" s="841"/>
      <c r="AG208" s="186" t="s">
        <v>426</v>
      </c>
      <c r="AH208" s="576"/>
      <c r="AI208" s="576"/>
      <c r="AJ208" s="23"/>
      <c r="AK208" s="9"/>
      <c r="AL208" s="600"/>
      <c r="AM208" s="9"/>
      <c r="AN208" s="169"/>
      <c r="AO208" s="19"/>
      <c r="AP208" s="401">
        <f t="shared" si="22"/>
        <v>-8</v>
      </c>
      <c r="AQ208" s="172">
        <f>ROUND(AD203/$AL$172,0)*-1</f>
        <v>-9</v>
      </c>
      <c r="AR208" s="18"/>
    </row>
    <row r="209" spans="1:44" ht="17.100000000000001" customHeight="1" x14ac:dyDescent="0.15">
      <c r="A209" s="12">
        <v>77</v>
      </c>
      <c r="B209" s="12" t="s">
        <v>3782</v>
      </c>
      <c r="C209" s="241" t="s">
        <v>4310</v>
      </c>
      <c r="D209" s="25"/>
      <c r="E209" s="20"/>
      <c r="F209" s="20"/>
      <c r="G209" s="21"/>
      <c r="H209" s="183"/>
      <c r="I209" s="184"/>
      <c r="J209" s="184"/>
      <c r="K209" s="21"/>
      <c r="L209" s="183"/>
      <c r="M209" s="623"/>
      <c r="N209" s="623"/>
      <c r="O209" s="623"/>
      <c r="P209" s="623"/>
      <c r="Q209" s="623"/>
      <c r="R209" s="623"/>
      <c r="S209" s="623"/>
      <c r="T209" s="308"/>
      <c r="U209" s="605" t="s">
        <v>3081</v>
      </c>
      <c r="V209" s="576"/>
      <c r="W209" s="576"/>
      <c r="X209" s="576"/>
      <c r="Y209" s="576"/>
      <c r="Z209" s="576"/>
      <c r="AA209" s="576"/>
      <c r="AB209" s="576"/>
      <c r="AC209" s="576"/>
      <c r="AD209" s="841">
        <f t="shared" si="20"/>
        <v>283</v>
      </c>
      <c r="AE209" s="841"/>
      <c r="AF209" s="841"/>
      <c r="AG209" s="186" t="s">
        <v>426</v>
      </c>
      <c r="AH209" s="576"/>
      <c r="AI209" s="576"/>
      <c r="AJ209" s="183"/>
      <c r="AK209" s="184"/>
      <c r="AL209" s="578"/>
      <c r="AM209" s="184"/>
      <c r="AN209" s="20"/>
      <c r="AO209" s="21"/>
      <c r="AP209" s="401">
        <f t="shared" si="22"/>
        <v>-9</v>
      </c>
      <c r="AQ209" s="172">
        <f>ROUND(AD204/$AL$172,0)*-1</f>
        <v>-10</v>
      </c>
      <c r="AR209" s="18"/>
    </row>
    <row r="210" spans="1:44" ht="17.100000000000001" customHeight="1" x14ac:dyDescent="0.15">
      <c r="A210" s="12">
        <v>77</v>
      </c>
      <c r="B210" s="12">
        <v>8201</v>
      </c>
      <c r="C210" s="241" t="s">
        <v>4311</v>
      </c>
      <c r="D210" s="25"/>
      <c r="E210" s="20" t="s">
        <v>554</v>
      </c>
      <c r="F210" s="20"/>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45" t="s">
        <v>328</v>
      </c>
      <c r="AC210" s="1104">
        <v>0.3</v>
      </c>
      <c r="AD210" s="1105"/>
      <c r="AE210" s="184" t="s">
        <v>3863</v>
      </c>
      <c r="AF210" s="186"/>
      <c r="AG210" s="186"/>
      <c r="AH210" s="186"/>
      <c r="AI210" s="186"/>
      <c r="AJ210" s="186"/>
      <c r="AK210" s="186"/>
      <c r="AL210" s="572"/>
      <c r="AM210" s="186"/>
      <c r="AN210" s="20"/>
      <c r="AO210" s="21"/>
      <c r="AP210" s="401"/>
      <c r="AQ210" s="172"/>
      <c r="AR210" s="18"/>
    </row>
    <row r="211" spans="1:44" ht="17.100000000000001" customHeight="1" x14ac:dyDescent="0.15">
      <c r="A211" s="12">
        <v>77</v>
      </c>
      <c r="B211" s="12">
        <v>8203</v>
      </c>
      <c r="C211" s="241" t="s">
        <v>4352</v>
      </c>
      <c r="D211" s="25"/>
      <c r="E211" s="20" t="s">
        <v>4351</v>
      </c>
      <c r="F211" s="20"/>
      <c r="G211" s="576"/>
      <c r="H211" s="576"/>
      <c r="I211" s="576"/>
      <c r="J211" s="576"/>
      <c r="K211" s="576"/>
      <c r="L211" s="576"/>
      <c r="M211" s="576"/>
      <c r="N211" s="576"/>
      <c r="O211" s="576"/>
      <c r="P211" s="576"/>
      <c r="Q211" s="576"/>
      <c r="R211" s="576"/>
      <c r="S211" s="576"/>
      <c r="T211" s="576"/>
      <c r="U211" s="576"/>
      <c r="V211" s="576"/>
      <c r="W211" s="576"/>
      <c r="X211" s="576"/>
      <c r="Y211" s="576"/>
      <c r="Z211" s="576"/>
      <c r="AA211" s="184"/>
      <c r="AB211" s="45" t="s">
        <v>328</v>
      </c>
      <c r="AC211" s="1106">
        <v>0.03</v>
      </c>
      <c r="AD211" s="855"/>
      <c r="AE211" s="184" t="s">
        <v>3863</v>
      </c>
      <c r="AF211" s="186"/>
      <c r="AG211" s="186"/>
      <c r="AH211" s="186"/>
      <c r="AI211" s="186"/>
      <c r="AJ211" s="186"/>
      <c r="AK211" s="186"/>
      <c r="AL211" s="572"/>
      <c r="AM211" s="186"/>
      <c r="AN211" s="20"/>
      <c r="AO211" s="21"/>
      <c r="AP211" s="401"/>
      <c r="AQ211" s="172"/>
      <c r="AR211" s="18"/>
    </row>
    <row r="212" spans="1:44" ht="17.25" customHeight="1" x14ac:dyDescent="0.15">
      <c r="A212" s="12">
        <v>77</v>
      </c>
      <c r="B212" s="12">
        <v>8001</v>
      </c>
      <c r="C212" s="516" t="s">
        <v>2279</v>
      </c>
      <c r="D212" s="282"/>
      <c r="E212" s="186" t="s">
        <v>2252</v>
      </c>
      <c r="F212" s="186"/>
      <c r="G212" s="186"/>
      <c r="H212" s="186"/>
      <c r="I212" s="186"/>
      <c r="J212" s="186"/>
      <c r="K212" s="186"/>
      <c r="L212" s="186"/>
      <c r="M212" s="186"/>
      <c r="N212" s="186"/>
      <c r="O212" s="186"/>
      <c r="P212" s="186"/>
      <c r="Q212" s="186"/>
      <c r="R212" s="186"/>
      <c r="S212" s="186"/>
      <c r="T212" s="605"/>
      <c r="U212" s="605"/>
      <c r="V212" s="605"/>
      <c r="W212" s="605"/>
      <c r="X212" s="605"/>
      <c r="Y212" s="605"/>
      <c r="Z212" s="605"/>
      <c r="AA212" s="605"/>
      <c r="AB212" s="32" t="s">
        <v>328</v>
      </c>
      <c r="AC212" s="851">
        <v>0.15</v>
      </c>
      <c r="AD212" s="898"/>
      <c r="AE212" s="186" t="s">
        <v>811</v>
      </c>
      <c r="AF212" s="32"/>
      <c r="AG212" s="851"/>
      <c r="AH212" s="898"/>
      <c r="AI212" s="186"/>
      <c r="AJ212" s="605"/>
      <c r="AK212" s="605"/>
      <c r="AL212" s="605"/>
      <c r="AM212" s="605"/>
      <c r="AN212" s="605"/>
      <c r="AO212" s="66"/>
      <c r="AP212" s="401"/>
      <c r="AQ212" s="401"/>
      <c r="AR212" s="18"/>
    </row>
    <row r="213" spans="1:44" ht="17.25" customHeight="1" x14ac:dyDescent="0.15">
      <c r="A213" s="132">
        <v>77</v>
      </c>
      <c r="B213" s="132">
        <v>8101</v>
      </c>
      <c r="C213" s="257" t="s">
        <v>1707</v>
      </c>
      <c r="D213" s="712"/>
      <c r="E213" s="184" t="s">
        <v>2253</v>
      </c>
      <c r="F213" s="184"/>
      <c r="G213" s="184"/>
      <c r="H213" s="184"/>
      <c r="I213" s="184"/>
      <c r="J213" s="184"/>
      <c r="K213" s="184"/>
      <c r="L213" s="184"/>
      <c r="M213" s="184"/>
      <c r="N213" s="184"/>
      <c r="O213" s="184"/>
      <c r="P213" s="184"/>
      <c r="Q213" s="184"/>
      <c r="R213" s="184"/>
      <c r="S213" s="184"/>
      <c r="T213" s="20"/>
      <c r="U213" s="20"/>
      <c r="V213" s="20"/>
      <c r="W213" s="20"/>
      <c r="X213" s="20"/>
      <c r="Y213" s="20"/>
      <c r="Z213" s="20"/>
      <c r="AA213" s="20"/>
      <c r="AB213" s="45" t="s">
        <v>328</v>
      </c>
      <c r="AC213" s="1104">
        <v>0.1</v>
      </c>
      <c r="AD213" s="1105"/>
      <c r="AE213" s="184" t="s">
        <v>811</v>
      </c>
      <c r="AF213" s="45"/>
      <c r="AG213" s="1104"/>
      <c r="AH213" s="1105"/>
      <c r="AI213" s="184"/>
      <c r="AJ213" s="20"/>
      <c r="AK213" s="20"/>
      <c r="AL213" s="20"/>
      <c r="AM213" s="20"/>
      <c r="AN213" s="20"/>
      <c r="AO213" s="174"/>
      <c r="AP213" s="199"/>
      <c r="AQ213" s="199"/>
      <c r="AR213" s="18"/>
    </row>
    <row r="214" spans="1:44" ht="17.25" customHeight="1" x14ac:dyDescent="0.15">
      <c r="A214" s="12">
        <v>77</v>
      </c>
      <c r="B214" s="13">
        <v>6311</v>
      </c>
      <c r="C214" s="261" t="s">
        <v>1476</v>
      </c>
      <c r="D214" s="573"/>
      <c r="E214" s="20" t="s">
        <v>2280</v>
      </c>
      <c r="F214" s="564"/>
      <c r="G214" s="564"/>
      <c r="H214" s="593"/>
      <c r="I214" s="593"/>
      <c r="J214" s="593"/>
      <c r="K214" s="593"/>
      <c r="L214" s="20"/>
      <c r="M214" s="713"/>
      <c r="N214" s="557"/>
      <c r="O214" s="557"/>
      <c r="P214" s="184"/>
      <c r="Q214" s="557"/>
      <c r="R214" s="184"/>
      <c r="S214" s="186"/>
      <c r="T214" s="31"/>
      <c r="U214" s="605"/>
      <c r="V214" s="605"/>
      <c r="W214" s="605"/>
      <c r="X214" s="605"/>
      <c r="Y214" s="184"/>
      <c r="Z214" s="184"/>
      <c r="AA214" s="184"/>
      <c r="AB214" s="45" t="s">
        <v>328</v>
      </c>
      <c r="AC214" s="1104">
        <f>AG51</f>
        <v>0.05</v>
      </c>
      <c r="AD214" s="1105"/>
      <c r="AE214" s="184" t="s">
        <v>811</v>
      </c>
      <c r="AF214" s="20"/>
      <c r="AG214" s="20"/>
      <c r="AH214" s="20"/>
      <c r="AI214" s="605"/>
      <c r="AJ214" s="605"/>
      <c r="AK214" s="605"/>
      <c r="AL214" s="605"/>
      <c r="AM214" s="605"/>
      <c r="AN214" s="599"/>
      <c r="AO214" s="702"/>
      <c r="AP214" s="401"/>
      <c r="AQ214" s="401"/>
      <c r="AR214" s="29"/>
    </row>
    <row r="215" spans="1:44" ht="17.25" customHeight="1" x14ac:dyDescent="0.15">
      <c r="A215" s="609"/>
      <c r="B215" s="609"/>
      <c r="C215" s="609"/>
      <c r="D215" s="60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609"/>
      <c r="AQ215" s="609"/>
      <c r="AR215" s="609"/>
    </row>
    <row r="216" spans="1:44" ht="17.25" customHeight="1" x14ac:dyDescent="0.15">
      <c r="A216" s="2" t="s">
        <v>202</v>
      </c>
      <c r="B216" s="201"/>
      <c r="C216" s="82" t="s">
        <v>203</v>
      </c>
      <c r="D216" s="83"/>
      <c r="E216" s="1"/>
      <c r="F216" s="1"/>
      <c r="G216" s="1"/>
      <c r="H216" s="1"/>
      <c r="I216" s="1"/>
      <c r="J216" s="1"/>
      <c r="K216" s="1"/>
      <c r="L216" s="1"/>
      <c r="M216" s="1"/>
      <c r="N216" s="1"/>
      <c r="O216" s="1"/>
      <c r="P216" s="4"/>
      <c r="Q216" s="1"/>
      <c r="R216" s="1"/>
      <c r="S216" s="1"/>
      <c r="T216" s="4" t="s">
        <v>204</v>
      </c>
      <c r="U216" s="17"/>
      <c r="V216" s="17"/>
      <c r="W216" s="17"/>
      <c r="X216" s="17"/>
      <c r="Y216" s="17"/>
      <c r="Z216" s="17"/>
      <c r="AA216" s="17"/>
      <c r="AB216" s="17"/>
      <c r="AC216" s="17"/>
      <c r="AD216" s="17"/>
      <c r="AE216" s="17"/>
      <c r="AF216" s="17"/>
      <c r="AG216" s="17"/>
      <c r="AH216" s="17"/>
      <c r="AI216" s="17"/>
      <c r="AJ216" s="17"/>
      <c r="AK216" s="17"/>
      <c r="AL216" s="17"/>
      <c r="AM216" s="17"/>
      <c r="AN216" s="17"/>
      <c r="AO216" s="15"/>
      <c r="AP216" s="59" t="s">
        <v>251</v>
      </c>
      <c r="AQ216" s="305" t="s">
        <v>1733</v>
      </c>
      <c r="AR216" s="59" t="s">
        <v>252</v>
      </c>
    </row>
    <row r="217" spans="1:44" ht="17.25" customHeight="1" x14ac:dyDescent="0.15">
      <c r="A217" s="6" t="s">
        <v>205</v>
      </c>
      <c r="B217" s="7" t="s">
        <v>206</v>
      </c>
      <c r="C217" s="714"/>
      <c r="D217" s="712"/>
      <c r="E217" s="184"/>
      <c r="F217" s="184"/>
      <c r="G217" s="184"/>
      <c r="H217" s="184"/>
      <c r="I217" s="184"/>
      <c r="J217" s="184"/>
      <c r="K217" s="184"/>
      <c r="L217" s="184"/>
      <c r="M217" s="184"/>
      <c r="N217" s="184"/>
      <c r="O217" s="184"/>
      <c r="P217" s="184"/>
      <c r="Q217" s="184"/>
      <c r="R217" s="184"/>
      <c r="S217" s="184"/>
      <c r="T217" s="20"/>
      <c r="U217" s="20"/>
      <c r="V217" s="20"/>
      <c r="W217" s="20"/>
      <c r="X217" s="20"/>
      <c r="Y217" s="20"/>
      <c r="Z217" s="20"/>
      <c r="AA217" s="20"/>
      <c r="AB217" s="20"/>
      <c r="AC217" s="20"/>
      <c r="AD217" s="20"/>
      <c r="AE217" s="20"/>
      <c r="AF217" s="20"/>
      <c r="AG217" s="20"/>
      <c r="AH217" s="20"/>
      <c r="AI217" s="20"/>
      <c r="AJ217" s="20"/>
      <c r="AK217" s="20"/>
      <c r="AL217" s="20"/>
      <c r="AM217" s="20"/>
      <c r="AN217" s="20"/>
      <c r="AO217" s="21"/>
      <c r="AP217" s="60" t="s">
        <v>390</v>
      </c>
      <c r="AQ217" s="306" t="s">
        <v>390</v>
      </c>
      <c r="AR217" s="60" t="s">
        <v>391</v>
      </c>
    </row>
    <row r="218" spans="1:44" ht="17.25" customHeight="1" x14ac:dyDescent="0.15">
      <c r="A218" s="12">
        <v>77</v>
      </c>
      <c r="B218" s="12">
        <v>6022</v>
      </c>
      <c r="C218" s="14" t="s">
        <v>1127</v>
      </c>
      <c r="D218" s="546"/>
      <c r="E218" s="834" t="s">
        <v>1121</v>
      </c>
      <c r="F218" s="834"/>
      <c r="G218" s="834"/>
      <c r="H218" s="834"/>
      <c r="I218" s="834"/>
      <c r="J218" s="834"/>
      <c r="K218" s="834"/>
      <c r="L218" s="834"/>
      <c r="M218" s="834"/>
      <c r="N218" s="834"/>
      <c r="O218" s="834"/>
      <c r="P218" s="834"/>
      <c r="Q218" s="834"/>
      <c r="R218" s="834"/>
      <c r="S218" s="834"/>
      <c r="T218" s="835"/>
      <c r="U218" s="604" t="s">
        <v>459</v>
      </c>
      <c r="V218" s="186"/>
      <c r="W218" s="605"/>
      <c r="X218" s="605"/>
      <c r="Y218" s="605"/>
      <c r="Z218" s="689"/>
      <c r="AA218" s="605"/>
      <c r="AB218" s="605"/>
      <c r="AC218" s="848">
        <f t="shared" ref="AC218:AC227" si="23">AG52</f>
        <v>925</v>
      </c>
      <c r="AD218" s="848"/>
      <c r="AE218" s="186" t="s">
        <v>426</v>
      </c>
      <c r="AF218" s="689"/>
      <c r="AG218" s="689"/>
      <c r="AH218" s="605"/>
      <c r="AI218" s="605"/>
      <c r="AJ218" s="23"/>
      <c r="AK218" s="169"/>
      <c r="AL218" s="520"/>
      <c r="AM218" s="169"/>
      <c r="AN218" s="68"/>
      <c r="AO218" s="135"/>
      <c r="AP218" s="401">
        <f t="shared" ref="AP218:AP227" si="24">ROUND(-AC218/$AL$172,0)</f>
        <v>-30</v>
      </c>
      <c r="AQ218" s="401"/>
      <c r="AR218" s="400" t="s">
        <v>457</v>
      </c>
    </row>
    <row r="219" spans="1:44" ht="17.25" customHeight="1" x14ac:dyDescent="0.15">
      <c r="A219" s="12">
        <v>77</v>
      </c>
      <c r="B219" s="12">
        <v>6024</v>
      </c>
      <c r="C219" s="14" t="s">
        <v>1128</v>
      </c>
      <c r="D219" s="182"/>
      <c r="E219" s="837"/>
      <c r="F219" s="837"/>
      <c r="G219" s="837"/>
      <c r="H219" s="837"/>
      <c r="I219" s="837"/>
      <c r="J219" s="837"/>
      <c r="K219" s="837"/>
      <c r="L219" s="837"/>
      <c r="M219" s="837"/>
      <c r="N219" s="837"/>
      <c r="O219" s="837"/>
      <c r="P219" s="837"/>
      <c r="Q219" s="837"/>
      <c r="R219" s="837"/>
      <c r="S219" s="837"/>
      <c r="T219" s="838"/>
      <c r="U219" s="604" t="s">
        <v>460</v>
      </c>
      <c r="V219" s="186"/>
      <c r="W219" s="605"/>
      <c r="X219" s="605"/>
      <c r="Y219" s="605"/>
      <c r="Z219" s="689"/>
      <c r="AA219" s="605"/>
      <c r="AB219" s="605"/>
      <c r="AC219" s="848">
        <f t="shared" si="23"/>
        <v>925</v>
      </c>
      <c r="AD219" s="848"/>
      <c r="AE219" s="186" t="s">
        <v>426</v>
      </c>
      <c r="AF219" s="689"/>
      <c r="AG219" s="689"/>
      <c r="AH219" s="605"/>
      <c r="AI219" s="605"/>
      <c r="AJ219" s="875" t="s">
        <v>557</v>
      </c>
      <c r="AK219" s="876"/>
      <c r="AL219" s="876"/>
      <c r="AM219" s="876"/>
      <c r="AN219" s="876"/>
      <c r="AO219" s="877"/>
      <c r="AP219" s="401">
        <f t="shared" si="24"/>
        <v>-30</v>
      </c>
      <c r="AQ219" s="401"/>
      <c r="AR219" s="41"/>
    </row>
    <row r="220" spans="1:44" ht="17.25" customHeight="1" x14ac:dyDescent="0.15">
      <c r="A220" s="12">
        <v>77</v>
      </c>
      <c r="B220" s="12">
        <v>6026</v>
      </c>
      <c r="C220" s="14" t="s">
        <v>1129</v>
      </c>
      <c r="D220" s="182"/>
      <c r="E220" s="837"/>
      <c r="F220" s="837"/>
      <c r="G220" s="837"/>
      <c r="H220" s="837"/>
      <c r="I220" s="837"/>
      <c r="J220" s="837"/>
      <c r="K220" s="837"/>
      <c r="L220" s="837"/>
      <c r="M220" s="837"/>
      <c r="N220" s="837"/>
      <c r="O220" s="837"/>
      <c r="P220" s="837"/>
      <c r="Q220" s="837"/>
      <c r="R220" s="837"/>
      <c r="S220" s="837"/>
      <c r="T220" s="838"/>
      <c r="U220" s="604" t="s">
        <v>461</v>
      </c>
      <c r="V220" s="186"/>
      <c r="W220" s="605"/>
      <c r="X220" s="605"/>
      <c r="Y220" s="605"/>
      <c r="Z220" s="689"/>
      <c r="AA220" s="605"/>
      <c r="AB220" s="605"/>
      <c r="AC220" s="848">
        <f t="shared" si="23"/>
        <v>925</v>
      </c>
      <c r="AD220" s="848"/>
      <c r="AE220" s="186" t="s">
        <v>426</v>
      </c>
      <c r="AF220" s="689"/>
      <c r="AG220" s="689"/>
      <c r="AH220" s="605"/>
      <c r="AI220" s="605"/>
      <c r="AJ220" s="517"/>
      <c r="AK220" s="169" t="s">
        <v>255</v>
      </c>
      <c r="AL220" s="878">
        <f>$AL$172</f>
        <v>30.4</v>
      </c>
      <c r="AM220" s="936"/>
      <c r="AN220" s="658" t="s">
        <v>765</v>
      </c>
      <c r="AO220" s="610"/>
      <c r="AP220" s="401">
        <f t="shared" si="24"/>
        <v>-30</v>
      </c>
      <c r="AQ220" s="401"/>
      <c r="AR220" s="41"/>
    </row>
    <row r="221" spans="1:44" ht="17.25" customHeight="1" x14ac:dyDescent="0.15">
      <c r="A221" s="12">
        <v>77</v>
      </c>
      <c r="B221" s="12">
        <v>6028</v>
      </c>
      <c r="C221" s="14" t="s">
        <v>1130</v>
      </c>
      <c r="D221" s="182"/>
      <c r="E221" s="837"/>
      <c r="F221" s="837"/>
      <c r="G221" s="837"/>
      <c r="H221" s="837"/>
      <c r="I221" s="837"/>
      <c r="J221" s="837"/>
      <c r="K221" s="837"/>
      <c r="L221" s="837"/>
      <c r="M221" s="837"/>
      <c r="N221" s="837"/>
      <c r="O221" s="837"/>
      <c r="P221" s="837"/>
      <c r="Q221" s="837"/>
      <c r="R221" s="837"/>
      <c r="S221" s="837"/>
      <c r="T221" s="838"/>
      <c r="U221" s="604" t="s">
        <v>462</v>
      </c>
      <c r="V221" s="186"/>
      <c r="W221" s="605"/>
      <c r="X221" s="605"/>
      <c r="Y221" s="605"/>
      <c r="Z221" s="689"/>
      <c r="AA221" s="605"/>
      <c r="AB221" s="605"/>
      <c r="AC221" s="841">
        <f t="shared" si="23"/>
        <v>1850</v>
      </c>
      <c r="AD221" s="848"/>
      <c r="AE221" s="186" t="s">
        <v>426</v>
      </c>
      <c r="AF221" s="689"/>
      <c r="AG221" s="689"/>
      <c r="AH221" s="605"/>
      <c r="AI221" s="605"/>
      <c r="AJ221" s="196"/>
      <c r="AK221" s="657"/>
      <c r="AL221" s="169"/>
      <c r="AM221" s="169"/>
      <c r="AN221" s="520"/>
      <c r="AO221" s="19"/>
      <c r="AP221" s="401">
        <f t="shared" si="24"/>
        <v>-61</v>
      </c>
      <c r="AQ221" s="401"/>
      <c r="AR221" s="41"/>
    </row>
    <row r="222" spans="1:44" ht="17.25" customHeight="1" x14ac:dyDescent="0.15">
      <c r="A222" s="12">
        <v>77</v>
      </c>
      <c r="B222" s="12">
        <v>6030</v>
      </c>
      <c r="C222" s="14" t="s">
        <v>1131</v>
      </c>
      <c r="D222" s="25"/>
      <c r="E222" s="839"/>
      <c r="F222" s="839"/>
      <c r="G222" s="839"/>
      <c r="H222" s="839"/>
      <c r="I222" s="839"/>
      <c r="J222" s="839"/>
      <c r="K222" s="839"/>
      <c r="L222" s="839"/>
      <c r="M222" s="839"/>
      <c r="N222" s="839"/>
      <c r="O222" s="839"/>
      <c r="P222" s="839"/>
      <c r="Q222" s="839"/>
      <c r="R222" s="839"/>
      <c r="S222" s="839"/>
      <c r="T222" s="840"/>
      <c r="U222" s="604" t="s">
        <v>463</v>
      </c>
      <c r="V222" s="186"/>
      <c r="W222" s="605"/>
      <c r="X222" s="605"/>
      <c r="Y222" s="605"/>
      <c r="Z222" s="689"/>
      <c r="AA222" s="605"/>
      <c r="AB222" s="605"/>
      <c r="AC222" s="841">
        <f t="shared" si="23"/>
        <v>2914</v>
      </c>
      <c r="AD222" s="848"/>
      <c r="AE222" s="186" t="s">
        <v>426</v>
      </c>
      <c r="AF222" s="689"/>
      <c r="AG222" s="689"/>
      <c r="AH222" s="605"/>
      <c r="AI222" s="605"/>
      <c r="AJ222" s="196"/>
      <c r="AK222" s="657"/>
      <c r="AL222" s="169"/>
      <c r="AM222" s="169"/>
      <c r="AN222" s="520"/>
      <c r="AO222" s="19"/>
      <c r="AP222" s="401">
        <f t="shared" si="24"/>
        <v>-96</v>
      </c>
      <c r="AQ222" s="401"/>
      <c r="AR222" s="41"/>
    </row>
    <row r="223" spans="1:44" ht="17.25" customHeight="1" x14ac:dyDescent="0.15">
      <c r="A223" s="12">
        <v>77</v>
      </c>
      <c r="B223" s="12">
        <v>6002</v>
      </c>
      <c r="C223" s="14" t="s">
        <v>865</v>
      </c>
      <c r="D223" s="546"/>
      <c r="E223" s="834" t="s">
        <v>271</v>
      </c>
      <c r="F223" s="834"/>
      <c r="G223" s="834"/>
      <c r="H223" s="834"/>
      <c r="I223" s="834"/>
      <c r="J223" s="834"/>
      <c r="K223" s="834"/>
      <c r="L223" s="834"/>
      <c r="M223" s="834"/>
      <c r="N223" s="834"/>
      <c r="O223" s="834"/>
      <c r="P223" s="834"/>
      <c r="Q223" s="834"/>
      <c r="R223" s="834"/>
      <c r="S223" s="834"/>
      <c r="T223" s="835"/>
      <c r="U223" s="604" t="s">
        <v>459</v>
      </c>
      <c r="V223" s="186"/>
      <c r="W223" s="605"/>
      <c r="X223" s="605"/>
      <c r="Y223" s="605"/>
      <c r="Z223" s="689"/>
      <c r="AA223" s="605"/>
      <c r="AB223" s="605"/>
      <c r="AC223" s="848">
        <f t="shared" si="23"/>
        <v>925</v>
      </c>
      <c r="AD223" s="848"/>
      <c r="AE223" s="186" t="s">
        <v>426</v>
      </c>
      <c r="AF223" s="689"/>
      <c r="AG223" s="689"/>
      <c r="AH223" s="605"/>
      <c r="AI223" s="605"/>
      <c r="AJ223" s="196"/>
      <c r="AK223" s="657"/>
      <c r="AL223" s="169"/>
      <c r="AM223" s="169"/>
      <c r="AN223" s="520"/>
      <c r="AO223" s="19"/>
      <c r="AP223" s="401">
        <f t="shared" si="24"/>
        <v>-30</v>
      </c>
      <c r="AQ223" s="401"/>
      <c r="AR223" s="18"/>
    </row>
    <row r="224" spans="1:44" ht="17.25" customHeight="1" x14ac:dyDescent="0.15">
      <c r="A224" s="12">
        <v>77</v>
      </c>
      <c r="B224" s="12">
        <v>6004</v>
      </c>
      <c r="C224" s="14" t="s">
        <v>866</v>
      </c>
      <c r="D224" s="182"/>
      <c r="E224" s="837"/>
      <c r="F224" s="837"/>
      <c r="G224" s="837"/>
      <c r="H224" s="837"/>
      <c r="I224" s="837"/>
      <c r="J224" s="837"/>
      <c r="K224" s="837"/>
      <c r="L224" s="837"/>
      <c r="M224" s="837"/>
      <c r="N224" s="837"/>
      <c r="O224" s="837"/>
      <c r="P224" s="837"/>
      <c r="Q224" s="837"/>
      <c r="R224" s="837"/>
      <c r="S224" s="837"/>
      <c r="T224" s="838"/>
      <c r="U224" s="604" t="s">
        <v>460</v>
      </c>
      <c r="V224" s="186"/>
      <c r="W224" s="605"/>
      <c r="X224" s="605"/>
      <c r="Y224" s="605"/>
      <c r="Z224" s="689"/>
      <c r="AA224" s="605"/>
      <c r="AB224" s="605"/>
      <c r="AC224" s="848">
        <f t="shared" si="23"/>
        <v>925</v>
      </c>
      <c r="AD224" s="848"/>
      <c r="AE224" s="186" t="s">
        <v>426</v>
      </c>
      <c r="AF224" s="689"/>
      <c r="AG224" s="689"/>
      <c r="AH224" s="605"/>
      <c r="AI224" s="605"/>
      <c r="AJ224" s="196"/>
      <c r="AK224" s="657"/>
      <c r="AL224" s="169"/>
      <c r="AM224" s="169"/>
      <c r="AN224" s="520"/>
      <c r="AO224" s="19"/>
      <c r="AP224" s="401">
        <f t="shared" si="24"/>
        <v>-30</v>
      </c>
      <c r="AQ224" s="401"/>
      <c r="AR224" s="41"/>
    </row>
    <row r="225" spans="1:44" ht="17.25" customHeight="1" x14ac:dyDescent="0.15">
      <c r="A225" s="12">
        <v>77</v>
      </c>
      <c r="B225" s="12">
        <v>6006</v>
      </c>
      <c r="C225" s="14" t="s">
        <v>867</v>
      </c>
      <c r="D225" s="182"/>
      <c r="E225" s="837"/>
      <c r="F225" s="837"/>
      <c r="G225" s="837"/>
      <c r="H225" s="837"/>
      <c r="I225" s="837"/>
      <c r="J225" s="837"/>
      <c r="K225" s="837"/>
      <c r="L225" s="837"/>
      <c r="M225" s="837"/>
      <c r="N225" s="837"/>
      <c r="O225" s="837"/>
      <c r="P225" s="837"/>
      <c r="Q225" s="837"/>
      <c r="R225" s="837"/>
      <c r="S225" s="837"/>
      <c r="T225" s="838"/>
      <c r="U225" s="604" t="s">
        <v>461</v>
      </c>
      <c r="V225" s="186"/>
      <c r="W225" s="605"/>
      <c r="X225" s="605"/>
      <c r="Y225" s="605"/>
      <c r="Z225" s="689"/>
      <c r="AA225" s="605"/>
      <c r="AB225" s="605"/>
      <c r="AC225" s="848">
        <f t="shared" si="23"/>
        <v>925</v>
      </c>
      <c r="AD225" s="848"/>
      <c r="AE225" s="186" t="s">
        <v>426</v>
      </c>
      <c r="AF225" s="689"/>
      <c r="AG225" s="689"/>
      <c r="AH225" s="605"/>
      <c r="AI225" s="605"/>
      <c r="AJ225" s="196"/>
      <c r="AK225" s="657"/>
      <c r="AL225" s="169"/>
      <c r="AM225" s="169"/>
      <c r="AN225" s="520"/>
      <c r="AO225" s="19"/>
      <c r="AP225" s="401">
        <f t="shared" si="24"/>
        <v>-30</v>
      </c>
      <c r="AQ225" s="401"/>
      <c r="AR225" s="41"/>
    </row>
    <row r="226" spans="1:44" ht="17.25" customHeight="1" x14ac:dyDescent="0.15">
      <c r="A226" s="12">
        <v>77</v>
      </c>
      <c r="B226" s="12">
        <v>6008</v>
      </c>
      <c r="C226" s="14" t="s">
        <v>868</v>
      </c>
      <c r="D226" s="182"/>
      <c r="E226" s="837"/>
      <c r="F226" s="837"/>
      <c r="G226" s="837"/>
      <c r="H226" s="837"/>
      <c r="I226" s="837"/>
      <c r="J226" s="837"/>
      <c r="K226" s="837"/>
      <c r="L226" s="837"/>
      <c r="M226" s="837"/>
      <c r="N226" s="837"/>
      <c r="O226" s="837"/>
      <c r="P226" s="837"/>
      <c r="Q226" s="837"/>
      <c r="R226" s="837"/>
      <c r="S226" s="837"/>
      <c r="T226" s="838"/>
      <c r="U226" s="604" t="s">
        <v>462</v>
      </c>
      <c r="V226" s="186"/>
      <c r="W226" s="605"/>
      <c r="X226" s="605"/>
      <c r="Y226" s="605"/>
      <c r="Z226" s="689"/>
      <c r="AA226" s="605"/>
      <c r="AB226" s="605"/>
      <c r="AC226" s="841">
        <f t="shared" si="23"/>
        <v>1850</v>
      </c>
      <c r="AD226" s="848"/>
      <c r="AE226" s="186" t="s">
        <v>426</v>
      </c>
      <c r="AF226" s="689"/>
      <c r="AG226" s="689"/>
      <c r="AH226" s="605"/>
      <c r="AI226" s="605"/>
      <c r="AJ226" s="196"/>
      <c r="AK226" s="657"/>
      <c r="AL226" s="169"/>
      <c r="AM226" s="169"/>
      <c r="AN226" s="520"/>
      <c r="AO226" s="19"/>
      <c r="AP226" s="401">
        <f t="shared" si="24"/>
        <v>-61</v>
      </c>
      <c r="AQ226" s="401"/>
      <c r="AR226" s="41"/>
    </row>
    <row r="227" spans="1:44" ht="17.25" customHeight="1" x14ac:dyDescent="0.15">
      <c r="A227" s="12">
        <v>77</v>
      </c>
      <c r="B227" s="12">
        <v>6010</v>
      </c>
      <c r="C227" s="14" t="s">
        <v>869</v>
      </c>
      <c r="D227" s="25"/>
      <c r="E227" s="839"/>
      <c r="F227" s="839"/>
      <c r="G227" s="839"/>
      <c r="H227" s="839"/>
      <c r="I227" s="839"/>
      <c r="J227" s="839"/>
      <c r="K227" s="839"/>
      <c r="L227" s="839"/>
      <c r="M227" s="839"/>
      <c r="N227" s="839"/>
      <c r="O227" s="839"/>
      <c r="P227" s="839"/>
      <c r="Q227" s="839"/>
      <c r="R227" s="839"/>
      <c r="S227" s="839"/>
      <c r="T227" s="840"/>
      <c r="U227" s="604" t="s">
        <v>463</v>
      </c>
      <c r="V227" s="186"/>
      <c r="W227" s="605"/>
      <c r="X227" s="605"/>
      <c r="Y227" s="605"/>
      <c r="Z227" s="689"/>
      <c r="AA227" s="605"/>
      <c r="AB227" s="605"/>
      <c r="AC227" s="841">
        <f t="shared" si="23"/>
        <v>2914</v>
      </c>
      <c r="AD227" s="848"/>
      <c r="AE227" s="186" t="s">
        <v>426</v>
      </c>
      <c r="AF227" s="689"/>
      <c r="AG227" s="689"/>
      <c r="AH227" s="605"/>
      <c r="AI227" s="605"/>
      <c r="AJ227" s="196"/>
      <c r="AK227" s="657"/>
      <c r="AL227" s="169"/>
      <c r="AM227" s="169"/>
      <c r="AN227" s="520"/>
      <c r="AO227" s="19"/>
      <c r="AP227" s="401">
        <f t="shared" si="24"/>
        <v>-96</v>
      </c>
      <c r="AQ227" s="401"/>
      <c r="AR227" s="41"/>
    </row>
    <row r="228" spans="1:44" ht="17.25" customHeight="1" x14ac:dyDescent="0.15">
      <c r="A228" s="12">
        <v>77</v>
      </c>
      <c r="B228" s="12">
        <v>7102</v>
      </c>
      <c r="C228" s="49" t="s">
        <v>870</v>
      </c>
      <c r="D228" s="16"/>
      <c r="E228" s="834" t="s">
        <v>1150</v>
      </c>
      <c r="F228" s="834"/>
      <c r="G228" s="834"/>
      <c r="H228" s="834"/>
      <c r="I228" s="834"/>
      <c r="J228" s="834"/>
      <c r="K228" s="834"/>
      <c r="L228" s="834"/>
      <c r="M228" s="835"/>
      <c r="N228" s="186"/>
      <c r="O228" s="605"/>
      <c r="P228" s="605"/>
      <c r="Q228" s="605"/>
      <c r="R228" s="605"/>
      <c r="S228" s="186"/>
      <c r="T228" s="556"/>
      <c r="U228" s="593"/>
      <c r="V228" s="186"/>
      <c r="W228" s="186"/>
      <c r="X228" s="605"/>
      <c r="Y228" s="556"/>
      <c r="Z228" s="186"/>
      <c r="AA228" s="202"/>
      <c r="AB228" s="605"/>
      <c r="AC228" s="862">
        <f t="shared" ref="AC228:AC246" si="25">AG115</f>
        <v>50</v>
      </c>
      <c r="AD228" s="862"/>
      <c r="AE228" s="186" t="s">
        <v>307</v>
      </c>
      <c r="AF228" s="605"/>
      <c r="AG228" s="32"/>
      <c r="AH228" s="593"/>
      <c r="AI228" s="43"/>
      <c r="AJ228" s="196"/>
      <c r="AK228" s="657"/>
      <c r="AL228" s="203"/>
      <c r="AM228" s="203"/>
      <c r="AN228" s="203"/>
      <c r="AO228" s="272"/>
      <c r="AP228" s="401">
        <f t="shared" ref="AP228:AP246" si="26">ROUND(AC228/$AL$172,0)</f>
        <v>2</v>
      </c>
      <c r="AQ228" s="401"/>
      <c r="AR228" s="41"/>
    </row>
    <row r="229" spans="1:44" ht="17.25" customHeight="1" x14ac:dyDescent="0.15">
      <c r="A229" s="12">
        <v>77</v>
      </c>
      <c r="B229" s="12">
        <v>7104</v>
      </c>
      <c r="C229" s="49" t="s">
        <v>871</v>
      </c>
      <c r="D229" s="23"/>
      <c r="E229" s="837"/>
      <c r="F229" s="837"/>
      <c r="G229" s="837"/>
      <c r="H229" s="837"/>
      <c r="I229" s="837"/>
      <c r="J229" s="837"/>
      <c r="K229" s="837"/>
      <c r="L229" s="837"/>
      <c r="M229" s="838"/>
      <c r="N229" s="186"/>
      <c r="O229" s="605"/>
      <c r="P229" s="605"/>
      <c r="Q229" s="605"/>
      <c r="R229" s="605"/>
      <c r="S229" s="186"/>
      <c r="T229" s="556"/>
      <c r="U229" s="593"/>
      <c r="V229" s="186"/>
      <c r="W229" s="186"/>
      <c r="X229" s="605"/>
      <c r="Y229" s="556"/>
      <c r="Z229" s="186"/>
      <c r="AA229" s="202"/>
      <c r="AB229" s="605"/>
      <c r="AC229" s="862">
        <f t="shared" si="25"/>
        <v>100</v>
      </c>
      <c r="AD229" s="862"/>
      <c r="AE229" s="186" t="s">
        <v>307</v>
      </c>
      <c r="AF229" s="605"/>
      <c r="AG229" s="32"/>
      <c r="AH229" s="593"/>
      <c r="AI229" s="43"/>
      <c r="AJ229" s="196"/>
      <c r="AK229" s="657"/>
      <c r="AL229" s="203"/>
      <c r="AM229" s="203"/>
      <c r="AN229" s="203"/>
      <c r="AO229" s="272"/>
      <c r="AP229" s="401">
        <f t="shared" si="26"/>
        <v>3</v>
      </c>
      <c r="AQ229" s="401"/>
      <c r="AR229" s="41"/>
    </row>
    <row r="230" spans="1:44" ht="17.25" customHeight="1" x14ac:dyDescent="0.15">
      <c r="A230" s="12">
        <v>77</v>
      </c>
      <c r="B230" s="12">
        <v>7106</v>
      </c>
      <c r="C230" s="49" t="s">
        <v>872</v>
      </c>
      <c r="D230" s="23"/>
      <c r="E230" s="837"/>
      <c r="F230" s="837"/>
      <c r="G230" s="837"/>
      <c r="H230" s="837"/>
      <c r="I230" s="837"/>
      <c r="J230" s="837"/>
      <c r="K230" s="837"/>
      <c r="L230" s="837"/>
      <c r="M230" s="838"/>
      <c r="N230" s="186"/>
      <c r="O230" s="605"/>
      <c r="P230" s="605"/>
      <c r="Q230" s="605"/>
      <c r="R230" s="605"/>
      <c r="S230" s="186"/>
      <c r="T230" s="556"/>
      <c r="U230" s="593"/>
      <c r="V230" s="186"/>
      <c r="W230" s="186"/>
      <c r="X230" s="605"/>
      <c r="Y230" s="556"/>
      <c r="Z230" s="186"/>
      <c r="AA230" s="202"/>
      <c r="AB230" s="605"/>
      <c r="AC230" s="862">
        <f t="shared" si="25"/>
        <v>150</v>
      </c>
      <c r="AD230" s="862"/>
      <c r="AE230" s="186" t="s">
        <v>307</v>
      </c>
      <c r="AF230" s="605"/>
      <c r="AG230" s="32"/>
      <c r="AH230" s="593"/>
      <c r="AI230" s="43"/>
      <c r="AJ230" s="196"/>
      <c r="AK230" s="657"/>
      <c r="AL230" s="203"/>
      <c r="AM230" s="203"/>
      <c r="AN230" s="203"/>
      <c r="AO230" s="272"/>
      <c r="AP230" s="401">
        <f t="shared" si="26"/>
        <v>5</v>
      </c>
      <c r="AQ230" s="401"/>
      <c r="AR230" s="41"/>
    </row>
    <row r="231" spans="1:44" ht="17.25" customHeight="1" x14ac:dyDescent="0.15">
      <c r="A231" s="12">
        <v>77</v>
      </c>
      <c r="B231" s="12">
        <v>7108</v>
      </c>
      <c r="C231" s="49" t="s">
        <v>873</v>
      </c>
      <c r="D231" s="23"/>
      <c r="E231" s="24"/>
      <c r="F231" s="9"/>
      <c r="G231" s="9"/>
      <c r="H231" s="169"/>
      <c r="I231" s="169"/>
      <c r="J231" s="169"/>
      <c r="K231" s="169"/>
      <c r="L231" s="169"/>
      <c r="M231" s="518"/>
      <c r="N231" s="186"/>
      <c r="O231" s="605"/>
      <c r="P231" s="605"/>
      <c r="Q231" s="605"/>
      <c r="R231" s="605"/>
      <c r="S231" s="186"/>
      <c r="T231" s="556"/>
      <c r="U231" s="593"/>
      <c r="V231" s="186"/>
      <c r="W231" s="186"/>
      <c r="X231" s="605"/>
      <c r="Y231" s="556"/>
      <c r="Z231" s="186"/>
      <c r="AA231" s="202"/>
      <c r="AB231" s="605"/>
      <c r="AC231" s="862">
        <f t="shared" si="25"/>
        <v>200</v>
      </c>
      <c r="AD231" s="862"/>
      <c r="AE231" s="186" t="s">
        <v>307</v>
      </c>
      <c r="AF231" s="605"/>
      <c r="AG231" s="32"/>
      <c r="AH231" s="593"/>
      <c r="AI231" s="43"/>
      <c r="AJ231" s="629"/>
      <c r="AK231" s="630"/>
      <c r="AL231" s="630"/>
      <c r="AM231" s="630"/>
      <c r="AN231" s="630"/>
      <c r="AO231" s="631"/>
      <c r="AP231" s="401">
        <f t="shared" si="26"/>
        <v>7</v>
      </c>
      <c r="AQ231" s="401"/>
      <c r="AR231" s="41"/>
    </row>
    <row r="232" spans="1:44" ht="17.25" customHeight="1" x14ac:dyDescent="0.15">
      <c r="A232" s="12">
        <v>77</v>
      </c>
      <c r="B232" s="12">
        <v>7110</v>
      </c>
      <c r="C232" s="49" t="s">
        <v>874</v>
      </c>
      <c r="D232" s="23"/>
      <c r="E232" s="24"/>
      <c r="F232" s="9"/>
      <c r="G232" s="9"/>
      <c r="H232" s="169"/>
      <c r="I232" s="169"/>
      <c r="J232" s="169"/>
      <c r="K232" s="169"/>
      <c r="L232" s="169"/>
      <c r="M232" s="518"/>
      <c r="N232" s="186"/>
      <c r="O232" s="605"/>
      <c r="P232" s="605"/>
      <c r="Q232" s="605"/>
      <c r="R232" s="605"/>
      <c r="S232" s="186"/>
      <c r="T232" s="556"/>
      <c r="U232" s="593"/>
      <c r="V232" s="186"/>
      <c r="W232" s="186"/>
      <c r="X232" s="605"/>
      <c r="Y232" s="556"/>
      <c r="Z232" s="186"/>
      <c r="AA232" s="202"/>
      <c r="AB232" s="605"/>
      <c r="AC232" s="862">
        <f t="shared" si="25"/>
        <v>250</v>
      </c>
      <c r="AD232" s="862"/>
      <c r="AE232" s="186" t="s">
        <v>307</v>
      </c>
      <c r="AF232" s="605"/>
      <c r="AG232" s="32"/>
      <c r="AH232" s="593"/>
      <c r="AI232" s="43"/>
      <c r="AJ232" s="629"/>
      <c r="AK232" s="630"/>
      <c r="AL232" s="630"/>
      <c r="AM232" s="630"/>
      <c r="AN232" s="630"/>
      <c r="AO232" s="631"/>
      <c r="AP232" s="401">
        <f t="shared" si="26"/>
        <v>8</v>
      </c>
      <c r="AQ232" s="401"/>
      <c r="AR232" s="41"/>
    </row>
    <row r="233" spans="1:44" ht="17.25" customHeight="1" x14ac:dyDescent="0.15">
      <c r="A233" s="12">
        <v>77</v>
      </c>
      <c r="B233" s="12">
        <v>7112</v>
      </c>
      <c r="C233" s="49" t="s">
        <v>875</v>
      </c>
      <c r="D233" s="23"/>
      <c r="E233" s="24"/>
      <c r="F233" s="9"/>
      <c r="G233" s="9"/>
      <c r="H233" s="169"/>
      <c r="I233" s="169"/>
      <c r="J233" s="169"/>
      <c r="K233" s="169"/>
      <c r="L233" s="169"/>
      <c r="M233" s="518"/>
      <c r="N233" s="186"/>
      <c r="O233" s="605"/>
      <c r="P233" s="605"/>
      <c r="Q233" s="605"/>
      <c r="R233" s="605"/>
      <c r="S233" s="186"/>
      <c r="T233" s="556"/>
      <c r="U233" s="593"/>
      <c r="V233" s="186"/>
      <c r="W233" s="186"/>
      <c r="X233" s="605"/>
      <c r="Y233" s="556"/>
      <c r="Z233" s="186"/>
      <c r="AA233" s="202"/>
      <c r="AB233" s="605"/>
      <c r="AC233" s="862">
        <f t="shared" si="25"/>
        <v>300</v>
      </c>
      <c r="AD233" s="862"/>
      <c r="AE233" s="186" t="s">
        <v>307</v>
      </c>
      <c r="AF233" s="605"/>
      <c r="AG233" s="32"/>
      <c r="AH233" s="593"/>
      <c r="AI233" s="43"/>
      <c r="AJ233" s="517"/>
      <c r="AK233" s="169"/>
      <c r="AL233" s="878"/>
      <c r="AM233" s="936"/>
      <c r="AN233" s="658"/>
      <c r="AO233" s="610"/>
      <c r="AP233" s="401">
        <f t="shared" si="26"/>
        <v>10</v>
      </c>
      <c r="AQ233" s="401"/>
      <c r="AR233" s="41"/>
    </row>
    <row r="234" spans="1:44" ht="17.25" customHeight="1" x14ac:dyDescent="0.15">
      <c r="A234" s="12">
        <v>77</v>
      </c>
      <c r="B234" s="12">
        <v>7114</v>
      </c>
      <c r="C234" s="49" t="s">
        <v>876</v>
      </c>
      <c r="D234" s="23"/>
      <c r="E234" s="24"/>
      <c r="F234" s="9"/>
      <c r="G234" s="9"/>
      <c r="H234" s="169"/>
      <c r="I234" s="169"/>
      <c r="J234" s="169"/>
      <c r="K234" s="169"/>
      <c r="L234" s="169"/>
      <c r="M234" s="518"/>
      <c r="N234" s="186"/>
      <c r="O234" s="605"/>
      <c r="P234" s="605"/>
      <c r="Q234" s="605"/>
      <c r="R234" s="605"/>
      <c r="S234" s="186"/>
      <c r="T234" s="556"/>
      <c r="U234" s="593"/>
      <c r="V234" s="186"/>
      <c r="W234" s="186"/>
      <c r="X234" s="605"/>
      <c r="Y234" s="556"/>
      <c r="Z234" s="186"/>
      <c r="AA234" s="202"/>
      <c r="AB234" s="605"/>
      <c r="AC234" s="862">
        <f t="shared" si="25"/>
        <v>350</v>
      </c>
      <c r="AD234" s="862"/>
      <c r="AE234" s="186" t="s">
        <v>307</v>
      </c>
      <c r="AF234" s="605"/>
      <c r="AG234" s="32"/>
      <c r="AH234" s="593"/>
      <c r="AI234" s="43"/>
      <c r="AJ234" s="196"/>
      <c r="AK234" s="657"/>
      <c r="AL234" s="203"/>
      <c r="AM234" s="203"/>
      <c r="AN234" s="203"/>
      <c r="AO234" s="272"/>
      <c r="AP234" s="401">
        <f t="shared" si="26"/>
        <v>12</v>
      </c>
      <c r="AQ234" s="401"/>
      <c r="AR234" s="41"/>
    </row>
    <row r="235" spans="1:44" ht="17.25" customHeight="1" x14ac:dyDescent="0.15">
      <c r="A235" s="12">
        <v>77</v>
      </c>
      <c r="B235" s="12">
        <v>7116</v>
      </c>
      <c r="C235" s="49" t="s">
        <v>877</v>
      </c>
      <c r="D235" s="23"/>
      <c r="E235" s="24"/>
      <c r="F235" s="9"/>
      <c r="G235" s="9"/>
      <c r="H235" s="169"/>
      <c r="I235" s="169"/>
      <c r="J235" s="169"/>
      <c r="K235" s="169"/>
      <c r="L235" s="169"/>
      <c r="M235" s="518"/>
      <c r="N235" s="186"/>
      <c r="O235" s="605"/>
      <c r="P235" s="605"/>
      <c r="Q235" s="605"/>
      <c r="R235" s="605"/>
      <c r="S235" s="186"/>
      <c r="T235" s="556"/>
      <c r="U235" s="593"/>
      <c r="V235" s="186"/>
      <c r="W235" s="186"/>
      <c r="X235" s="605"/>
      <c r="Y235" s="556"/>
      <c r="Z235" s="186"/>
      <c r="AA235" s="202"/>
      <c r="AB235" s="605"/>
      <c r="AC235" s="862">
        <f t="shared" si="25"/>
        <v>400</v>
      </c>
      <c r="AD235" s="862"/>
      <c r="AE235" s="186" t="s">
        <v>307</v>
      </c>
      <c r="AF235" s="605"/>
      <c r="AG235" s="32"/>
      <c r="AH235" s="593"/>
      <c r="AI235" s="43"/>
      <c r="AJ235" s="196"/>
      <c r="AK235" s="657"/>
      <c r="AL235" s="203"/>
      <c r="AM235" s="203"/>
      <c r="AN235" s="203"/>
      <c r="AO235" s="272"/>
      <c r="AP235" s="401">
        <f t="shared" si="26"/>
        <v>13</v>
      </c>
      <c r="AQ235" s="401"/>
      <c r="AR235" s="41"/>
    </row>
    <row r="236" spans="1:44" ht="17.25" customHeight="1" x14ac:dyDescent="0.15">
      <c r="A236" s="12">
        <v>77</v>
      </c>
      <c r="B236" s="12">
        <v>7118</v>
      </c>
      <c r="C236" s="49" t="s">
        <v>878</v>
      </c>
      <c r="D236" s="23"/>
      <c r="E236" s="24"/>
      <c r="F236" s="9"/>
      <c r="G236" s="9"/>
      <c r="H236" s="169"/>
      <c r="I236" s="169"/>
      <c r="J236" s="169"/>
      <c r="K236" s="169"/>
      <c r="L236" s="169"/>
      <c r="M236" s="518"/>
      <c r="N236" s="186"/>
      <c r="O236" s="605"/>
      <c r="P236" s="605"/>
      <c r="Q236" s="605"/>
      <c r="R236" s="605"/>
      <c r="S236" s="186"/>
      <c r="T236" s="556"/>
      <c r="U236" s="593"/>
      <c r="V236" s="186"/>
      <c r="W236" s="186"/>
      <c r="X236" s="605"/>
      <c r="Y236" s="556"/>
      <c r="Z236" s="186"/>
      <c r="AA236" s="202"/>
      <c r="AB236" s="605"/>
      <c r="AC236" s="862">
        <f t="shared" si="25"/>
        <v>450</v>
      </c>
      <c r="AD236" s="862"/>
      <c r="AE236" s="186" t="s">
        <v>307</v>
      </c>
      <c r="AF236" s="605"/>
      <c r="AG236" s="32"/>
      <c r="AH236" s="593"/>
      <c r="AI236" s="43"/>
      <c r="AJ236" s="196"/>
      <c r="AK236" s="657"/>
      <c r="AL236" s="203"/>
      <c r="AM236" s="203"/>
      <c r="AN236" s="203"/>
      <c r="AO236" s="272"/>
      <c r="AP236" s="401">
        <f t="shared" si="26"/>
        <v>15</v>
      </c>
      <c r="AQ236" s="401"/>
      <c r="AR236" s="41"/>
    </row>
    <row r="237" spans="1:44" ht="17.25" customHeight="1" x14ac:dyDescent="0.15">
      <c r="A237" s="12">
        <v>77</v>
      </c>
      <c r="B237" s="12">
        <v>7120</v>
      </c>
      <c r="C237" s="49" t="s">
        <v>879</v>
      </c>
      <c r="D237" s="23"/>
      <c r="E237" s="24"/>
      <c r="F237" s="9"/>
      <c r="G237" s="9"/>
      <c r="H237" s="169"/>
      <c r="I237" s="169"/>
      <c r="J237" s="169"/>
      <c r="K237" s="169"/>
      <c r="L237" s="169"/>
      <c r="M237" s="518"/>
      <c r="N237" s="186"/>
      <c r="O237" s="605"/>
      <c r="P237" s="605"/>
      <c r="Q237" s="605"/>
      <c r="R237" s="605"/>
      <c r="S237" s="186"/>
      <c r="T237" s="556"/>
      <c r="U237" s="593"/>
      <c r="V237" s="186"/>
      <c r="W237" s="186"/>
      <c r="X237" s="605"/>
      <c r="Y237" s="556"/>
      <c r="Z237" s="186"/>
      <c r="AA237" s="202"/>
      <c r="AB237" s="605"/>
      <c r="AC237" s="862">
        <f t="shared" si="25"/>
        <v>500</v>
      </c>
      <c r="AD237" s="862"/>
      <c r="AE237" s="186" t="s">
        <v>307</v>
      </c>
      <c r="AF237" s="605"/>
      <c r="AG237" s="32"/>
      <c r="AH237" s="593"/>
      <c r="AI237" s="43"/>
      <c r="AJ237" s="196"/>
      <c r="AK237" s="657"/>
      <c r="AL237" s="203"/>
      <c r="AM237" s="203"/>
      <c r="AN237" s="203"/>
      <c r="AO237" s="272"/>
      <c r="AP237" s="401">
        <f t="shared" si="26"/>
        <v>16</v>
      </c>
      <c r="AQ237" s="401"/>
      <c r="AR237" s="41"/>
    </row>
    <row r="238" spans="1:44" ht="17.25" customHeight="1" x14ac:dyDescent="0.15">
      <c r="A238" s="12">
        <v>77</v>
      </c>
      <c r="B238" s="12">
        <v>7122</v>
      </c>
      <c r="C238" s="49" t="s">
        <v>880</v>
      </c>
      <c r="D238" s="23"/>
      <c r="E238" s="24"/>
      <c r="F238" s="9"/>
      <c r="G238" s="9"/>
      <c r="H238" s="169"/>
      <c r="I238" s="169"/>
      <c r="J238" s="169"/>
      <c r="K238" s="169"/>
      <c r="L238" s="169"/>
      <c r="M238" s="518"/>
      <c r="N238" s="186"/>
      <c r="O238" s="605"/>
      <c r="P238" s="605"/>
      <c r="Q238" s="605"/>
      <c r="R238" s="605"/>
      <c r="S238" s="186"/>
      <c r="T238" s="556"/>
      <c r="U238" s="593"/>
      <c r="V238" s="186"/>
      <c r="W238" s="186"/>
      <c r="X238" s="605"/>
      <c r="Y238" s="556"/>
      <c r="Z238" s="186"/>
      <c r="AA238" s="202"/>
      <c r="AB238" s="605"/>
      <c r="AC238" s="862">
        <f t="shared" si="25"/>
        <v>550</v>
      </c>
      <c r="AD238" s="862"/>
      <c r="AE238" s="186" t="s">
        <v>307</v>
      </c>
      <c r="AF238" s="605"/>
      <c r="AG238" s="32"/>
      <c r="AH238" s="593"/>
      <c r="AI238" s="43"/>
      <c r="AJ238" s="196"/>
      <c r="AK238" s="657"/>
      <c r="AL238" s="203"/>
      <c r="AM238" s="203"/>
      <c r="AN238" s="203"/>
      <c r="AO238" s="272"/>
      <c r="AP238" s="401">
        <f t="shared" si="26"/>
        <v>18</v>
      </c>
      <c r="AQ238" s="401"/>
      <c r="AR238" s="41"/>
    </row>
    <row r="239" spans="1:44" ht="17.25" customHeight="1" x14ac:dyDescent="0.15">
      <c r="A239" s="12">
        <v>77</v>
      </c>
      <c r="B239" s="12">
        <v>7124</v>
      </c>
      <c r="C239" s="49" t="s">
        <v>881</v>
      </c>
      <c r="D239" s="23"/>
      <c r="E239" s="24"/>
      <c r="F239" s="9"/>
      <c r="G239" s="9"/>
      <c r="H239" s="169"/>
      <c r="I239" s="169"/>
      <c r="J239" s="169"/>
      <c r="K239" s="169"/>
      <c r="L239" s="169"/>
      <c r="M239" s="518"/>
      <c r="N239" s="186"/>
      <c r="O239" s="605"/>
      <c r="P239" s="605"/>
      <c r="Q239" s="605"/>
      <c r="R239" s="605"/>
      <c r="S239" s="186"/>
      <c r="T239" s="556"/>
      <c r="U239" s="593"/>
      <c r="V239" s="186"/>
      <c r="W239" s="186"/>
      <c r="X239" s="605"/>
      <c r="Y239" s="556"/>
      <c r="Z239" s="186"/>
      <c r="AA239" s="202"/>
      <c r="AB239" s="605"/>
      <c r="AC239" s="862">
        <f t="shared" si="25"/>
        <v>600</v>
      </c>
      <c r="AD239" s="862"/>
      <c r="AE239" s="186" t="s">
        <v>307</v>
      </c>
      <c r="AF239" s="605"/>
      <c r="AG239" s="32"/>
      <c r="AH239" s="593"/>
      <c r="AI239" s="43"/>
      <c r="AJ239" s="196"/>
      <c r="AK239" s="657"/>
      <c r="AL239" s="203"/>
      <c r="AM239" s="203"/>
      <c r="AN239" s="203"/>
      <c r="AO239" s="272"/>
      <c r="AP239" s="401">
        <f t="shared" si="26"/>
        <v>20</v>
      </c>
      <c r="AQ239" s="401"/>
      <c r="AR239" s="41"/>
    </row>
    <row r="240" spans="1:44" ht="17.25" customHeight="1" x14ac:dyDescent="0.15">
      <c r="A240" s="12">
        <v>77</v>
      </c>
      <c r="B240" s="12">
        <v>7126</v>
      </c>
      <c r="C240" s="49" t="s">
        <v>882</v>
      </c>
      <c r="D240" s="23"/>
      <c r="E240" s="24"/>
      <c r="F240" s="9"/>
      <c r="G240" s="9"/>
      <c r="H240" s="169"/>
      <c r="I240" s="169"/>
      <c r="J240" s="169"/>
      <c r="K240" s="169"/>
      <c r="L240" s="169"/>
      <c r="M240" s="518"/>
      <c r="N240" s="186"/>
      <c r="O240" s="605"/>
      <c r="P240" s="605"/>
      <c r="Q240" s="605"/>
      <c r="R240" s="605"/>
      <c r="S240" s="186"/>
      <c r="T240" s="556"/>
      <c r="U240" s="593"/>
      <c r="V240" s="186"/>
      <c r="W240" s="186"/>
      <c r="X240" s="605"/>
      <c r="Y240" s="556"/>
      <c r="Z240" s="186"/>
      <c r="AA240" s="202"/>
      <c r="AB240" s="605"/>
      <c r="AC240" s="862">
        <f t="shared" si="25"/>
        <v>650</v>
      </c>
      <c r="AD240" s="862"/>
      <c r="AE240" s="186" t="s">
        <v>307</v>
      </c>
      <c r="AF240" s="605"/>
      <c r="AG240" s="32"/>
      <c r="AH240" s="593"/>
      <c r="AI240" s="43"/>
      <c r="AJ240" s="196"/>
      <c r="AK240" s="657"/>
      <c r="AL240" s="203"/>
      <c r="AM240" s="203"/>
      <c r="AN240" s="203"/>
      <c r="AO240" s="272"/>
      <c r="AP240" s="401">
        <f t="shared" si="26"/>
        <v>21</v>
      </c>
      <c r="AQ240" s="401"/>
      <c r="AR240" s="41"/>
    </row>
    <row r="241" spans="1:44" ht="17.25" customHeight="1" x14ac:dyDescent="0.15">
      <c r="A241" s="12">
        <v>77</v>
      </c>
      <c r="B241" s="12">
        <v>7128</v>
      </c>
      <c r="C241" s="49" t="s">
        <v>883</v>
      </c>
      <c r="D241" s="23"/>
      <c r="E241" s="24"/>
      <c r="F241" s="9"/>
      <c r="G241" s="9"/>
      <c r="H241" s="169"/>
      <c r="I241" s="169"/>
      <c r="J241" s="169"/>
      <c r="K241" s="169"/>
      <c r="L241" s="169"/>
      <c r="M241" s="518"/>
      <c r="N241" s="186"/>
      <c r="O241" s="605"/>
      <c r="P241" s="605"/>
      <c r="Q241" s="605"/>
      <c r="R241" s="605"/>
      <c r="S241" s="186"/>
      <c r="T241" s="556"/>
      <c r="U241" s="593"/>
      <c r="V241" s="186"/>
      <c r="W241" s="186"/>
      <c r="X241" s="605"/>
      <c r="Y241" s="556"/>
      <c r="Z241" s="186"/>
      <c r="AA241" s="202"/>
      <c r="AB241" s="605"/>
      <c r="AC241" s="862">
        <f t="shared" si="25"/>
        <v>700</v>
      </c>
      <c r="AD241" s="862"/>
      <c r="AE241" s="186" t="s">
        <v>307</v>
      </c>
      <c r="AF241" s="605"/>
      <c r="AG241" s="32"/>
      <c r="AH241" s="593"/>
      <c r="AI241" s="43"/>
      <c r="AJ241" s="196"/>
      <c r="AK241" s="657"/>
      <c r="AL241" s="203"/>
      <c r="AM241" s="203"/>
      <c r="AN241" s="203"/>
      <c r="AO241" s="272"/>
      <c r="AP241" s="401">
        <f t="shared" si="26"/>
        <v>23</v>
      </c>
      <c r="AQ241" s="401"/>
      <c r="AR241" s="41"/>
    </row>
    <row r="242" spans="1:44" ht="17.25" customHeight="1" x14ac:dyDescent="0.15">
      <c r="A242" s="12">
        <v>77</v>
      </c>
      <c r="B242" s="12">
        <v>7130</v>
      </c>
      <c r="C242" s="49" t="s">
        <v>884</v>
      </c>
      <c r="D242" s="23"/>
      <c r="E242" s="24"/>
      <c r="F242" s="9"/>
      <c r="G242" s="9"/>
      <c r="H242" s="169"/>
      <c r="I242" s="169"/>
      <c r="J242" s="169"/>
      <c r="K242" s="169"/>
      <c r="L242" s="169"/>
      <c r="M242" s="518"/>
      <c r="N242" s="186"/>
      <c r="O242" s="605"/>
      <c r="P242" s="605"/>
      <c r="Q242" s="605"/>
      <c r="R242" s="605"/>
      <c r="S242" s="186"/>
      <c r="T242" s="556"/>
      <c r="U242" s="593"/>
      <c r="V242" s="186"/>
      <c r="W242" s="186"/>
      <c r="X242" s="605"/>
      <c r="Y242" s="556"/>
      <c r="Z242" s="186"/>
      <c r="AA242" s="202"/>
      <c r="AB242" s="605"/>
      <c r="AC242" s="862">
        <f t="shared" si="25"/>
        <v>750</v>
      </c>
      <c r="AD242" s="862"/>
      <c r="AE242" s="186" t="s">
        <v>307</v>
      </c>
      <c r="AF242" s="605"/>
      <c r="AG242" s="32"/>
      <c r="AH242" s="593"/>
      <c r="AI242" s="43"/>
      <c r="AJ242" s="196"/>
      <c r="AK242" s="657"/>
      <c r="AL242" s="203"/>
      <c r="AM242" s="203"/>
      <c r="AN242" s="203"/>
      <c r="AO242" s="272"/>
      <c r="AP242" s="401">
        <f t="shared" si="26"/>
        <v>25</v>
      </c>
      <c r="AQ242" s="401"/>
      <c r="AR242" s="41"/>
    </row>
    <row r="243" spans="1:44" ht="17.25" customHeight="1" x14ac:dyDescent="0.15">
      <c r="A243" s="12">
        <v>77</v>
      </c>
      <c r="B243" s="12">
        <v>7132</v>
      </c>
      <c r="C243" s="49" t="s">
        <v>885</v>
      </c>
      <c r="D243" s="23"/>
      <c r="E243" s="24"/>
      <c r="F243" s="9"/>
      <c r="G243" s="9"/>
      <c r="H243" s="169"/>
      <c r="I243" s="169"/>
      <c r="J243" s="169"/>
      <c r="K243" s="169"/>
      <c r="L243" s="169"/>
      <c r="M243" s="518"/>
      <c r="N243" s="186"/>
      <c r="O243" s="605"/>
      <c r="P243" s="605"/>
      <c r="Q243" s="605"/>
      <c r="R243" s="605"/>
      <c r="S243" s="186"/>
      <c r="T243" s="556"/>
      <c r="U243" s="593"/>
      <c r="V243" s="186"/>
      <c r="W243" s="186"/>
      <c r="X243" s="605"/>
      <c r="Y243" s="556"/>
      <c r="Z243" s="186"/>
      <c r="AA243" s="202"/>
      <c r="AB243" s="605"/>
      <c r="AC243" s="862">
        <f t="shared" si="25"/>
        <v>800</v>
      </c>
      <c r="AD243" s="862"/>
      <c r="AE243" s="186" t="s">
        <v>307</v>
      </c>
      <c r="AF243" s="605"/>
      <c r="AG243" s="32"/>
      <c r="AH243" s="593"/>
      <c r="AI243" s="43"/>
      <c r="AJ243" s="196"/>
      <c r="AK243" s="657"/>
      <c r="AL243" s="203"/>
      <c r="AM243" s="203"/>
      <c r="AN243" s="203"/>
      <c r="AO243" s="272"/>
      <c r="AP243" s="401">
        <f t="shared" si="26"/>
        <v>26</v>
      </c>
      <c r="AQ243" s="401"/>
      <c r="AR243" s="41"/>
    </row>
    <row r="244" spans="1:44" ht="17.25" customHeight="1" x14ac:dyDescent="0.15">
      <c r="A244" s="12">
        <v>77</v>
      </c>
      <c r="B244" s="12">
        <v>7134</v>
      </c>
      <c r="C244" s="49" t="s">
        <v>886</v>
      </c>
      <c r="D244" s="23"/>
      <c r="E244" s="24"/>
      <c r="F244" s="9"/>
      <c r="G244" s="9"/>
      <c r="H244" s="169"/>
      <c r="I244" s="169"/>
      <c r="J244" s="169"/>
      <c r="K244" s="169"/>
      <c r="L244" s="169"/>
      <c r="M244" s="518"/>
      <c r="N244" s="186"/>
      <c r="O244" s="605"/>
      <c r="P244" s="605"/>
      <c r="Q244" s="605"/>
      <c r="R244" s="605"/>
      <c r="S244" s="186"/>
      <c r="T244" s="556"/>
      <c r="U244" s="593"/>
      <c r="V244" s="186"/>
      <c r="W244" s="186"/>
      <c r="X244" s="605"/>
      <c r="Y244" s="556"/>
      <c r="Z244" s="186"/>
      <c r="AA244" s="202"/>
      <c r="AB244" s="605"/>
      <c r="AC244" s="862">
        <f t="shared" si="25"/>
        <v>850</v>
      </c>
      <c r="AD244" s="862"/>
      <c r="AE244" s="186" t="s">
        <v>307</v>
      </c>
      <c r="AF244" s="605"/>
      <c r="AG244" s="32"/>
      <c r="AH244" s="593"/>
      <c r="AI244" s="43"/>
      <c r="AJ244" s="196"/>
      <c r="AK244" s="657"/>
      <c r="AL244" s="203"/>
      <c r="AM244" s="203"/>
      <c r="AN244" s="203"/>
      <c r="AO244" s="272"/>
      <c r="AP244" s="401">
        <f t="shared" si="26"/>
        <v>28</v>
      </c>
      <c r="AQ244" s="401"/>
      <c r="AR244" s="41"/>
    </row>
    <row r="245" spans="1:44" ht="17.25" customHeight="1" x14ac:dyDescent="0.15">
      <c r="A245" s="12">
        <v>77</v>
      </c>
      <c r="B245" s="12">
        <v>7136</v>
      </c>
      <c r="C245" s="49" t="s">
        <v>887</v>
      </c>
      <c r="D245" s="23"/>
      <c r="E245" s="24"/>
      <c r="F245" s="9"/>
      <c r="G245" s="9"/>
      <c r="H245" s="169"/>
      <c r="I245" s="169"/>
      <c r="J245" s="169"/>
      <c r="K245" s="169"/>
      <c r="L245" s="169"/>
      <c r="M245" s="518"/>
      <c r="N245" s="186"/>
      <c r="O245" s="605"/>
      <c r="P245" s="605"/>
      <c r="Q245" s="605"/>
      <c r="R245" s="605"/>
      <c r="S245" s="186"/>
      <c r="T245" s="556"/>
      <c r="U245" s="593"/>
      <c r="V245" s="186"/>
      <c r="W245" s="186"/>
      <c r="X245" s="605"/>
      <c r="Y245" s="556"/>
      <c r="Z245" s="186"/>
      <c r="AA245" s="202"/>
      <c r="AB245" s="605"/>
      <c r="AC245" s="862">
        <f t="shared" si="25"/>
        <v>900</v>
      </c>
      <c r="AD245" s="862"/>
      <c r="AE245" s="186" t="s">
        <v>307</v>
      </c>
      <c r="AF245" s="605"/>
      <c r="AG245" s="32"/>
      <c r="AH245" s="593"/>
      <c r="AI245" s="43"/>
      <c r="AJ245" s="196"/>
      <c r="AK245" s="657"/>
      <c r="AL245" s="203"/>
      <c r="AM245" s="203"/>
      <c r="AN245" s="203"/>
      <c r="AO245" s="272"/>
      <c r="AP245" s="401">
        <f t="shared" si="26"/>
        <v>30</v>
      </c>
      <c r="AQ245" s="401"/>
      <c r="AR245" s="41"/>
    </row>
    <row r="246" spans="1:44" ht="17.25" customHeight="1" x14ac:dyDescent="0.15">
      <c r="A246" s="12">
        <v>77</v>
      </c>
      <c r="B246" s="12">
        <v>7138</v>
      </c>
      <c r="C246" s="49" t="s">
        <v>888</v>
      </c>
      <c r="D246" s="23"/>
      <c r="E246" s="24"/>
      <c r="F246" s="9"/>
      <c r="G246" s="9"/>
      <c r="H246" s="169"/>
      <c r="I246" s="169"/>
      <c r="J246" s="169"/>
      <c r="K246" s="169"/>
      <c r="L246" s="169"/>
      <c r="M246" s="518"/>
      <c r="N246" s="186"/>
      <c r="O246" s="605"/>
      <c r="P246" s="605"/>
      <c r="Q246" s="605"/>
      <c r="R246" s="605"/>
      <c r="S246" s="186"/>
      <c r="T246" s="556"/>
      <c r="U246" s="593"/>
      <c r="V246" s="186"/>
      <c r="W246" s="186"/>
      <c r="X246" s="605"/>
      <c r="Y246" s="556"/>
      <c r="Z246" s="186"/>
      <c r="AA246" s="202"/>
      <c r="AB246" s="605"/>
      <c r="AC246" s="862">
        <f t="shared" si="25"/>
        <v>950</v>
      </c>
      <c r="AD246" s="862"/>
      <c r="AE246" s="186" t="s">
        <v>307</v>
      </c>
      <c r="AF246" s="605"/>
      <c r="AG246" s="32"/>
      <c r="AH246" s="593"/>
      <c r="AI246" s="43"/>
      <c r="AJ246" s="196"/>
      <c r="AK246" s="657"/>
      <c r="AL246" s="203"/>
      <c r="AM246" s="203"/>
      <c r="AN246" s="203"/>
      <c r="AO246" s="272"/>
      <c r="AP246" s="401">
        <f t="shared" si="26"/>
        <v>31</v>
      </c>
      <c r="AQ246" s="401"/>
      <c r="AR246" s="41"/>
    </row>
    <row r="247" spans="1:44" ht="17.25" customHeight="1" x14ac:dyDescent="0.15">
      <c r="A247" s="12">
        <v>77</v>
      </c>
      <c r="B247" s="12">
        <v>7140</v>
      </c>
      <c r="C247" s="49" t="s">
        <v>889</v>
      </c>
      <c r="D247" s="183"/>
      <c r="E247" s="26"/>
      <c r="F247" s="184"/>
      <c r="G247" s="184"/>
      <c r="H247" s="20"/>
      <c r="I247" s="20"/>
      <c r="J247" s="20"/>
      <c r="K247" s="20"/>
      <c r="L247" s="20"/>
      <c r="M247" s="42"/>
      <c r="N247" s="186"/>
      <c r="O247" s="605"/>
      <c r="P247" s="605"/>
      <c r="Q247" s="605"/>
      <c r="R247" s="605"/>
      <c r="S247" s="186"/>
      <c r="T247" s="556"/>
      <c r="U247" s="593"/>
      <c r="V247" s="186"/>
      <c r="W247" s="186"/>
      <c r="X247" s="605"/>
      <c r="Y247" s="556"/>
      <c r="Z247" s="186"/>
      <c r="AA247" s="202"/>
      <c r="AB247" s="862">
        <f>AG134</f>
        <v>1000</v>
      </c>
      <c r="AC247" s="862"/>
      <c r="AD247" s="862"/>
      <c r="AE247" s="186" t="s">
        <v>307</v>
      </c>
      <c r="AF247" s="605"/>
      <c r="AG247" s="32"/>
      <c r="AH247" s="593"/>
      <c r="AI247" s="605"/>
      <c r="AJ247" s="196"/>
      <c r="AK247" s="657"/>
      <c r="AL247" s="203"/>
      <c r="AM247" s="203"/>
      <c r="AN247" s="203"/>
      <c r="AO247" s="272"/>
      <c r="AP247" s="401">
        <f>ROUND(AB247/$AL$172,0)</f>
        <v>33</v>
      </c>
      <c r="AQ247" s="401"/>
      <c r="AR247" s="41"/>
    </row>
    <row r="248" spans="1:44" ht="17.25" customHeight="1" x14ac:dyDescent="0.15">
      <c r="A248" s="12">
        <v>77</v>
      </c>
      <c r="B248" s="13">
        <v>8012</v>
      </c>
      <c r="C248" s="61" t="s">
        <v>1010</v>
      </c>
      <c r="D248" s="833" t="s">
        <v>1113</v>
      </c>
      <c r="E248" s="834"/>
      <c r="F248" s="834"/>
      <c r="G248" s="835"/>
      <c r="H248" s="833" t="s">
        <v>1161</v>
      </c>
      <c r="I248" s="834"/>
      <c r="J248" s="834"/>
      <c r="K248" s="835"/>
      <c r="L248" s="604" t="s">
        <v>459</v>
      </c>
      <c r="M248" s="660"/>
      <c r="N248" s="660"/>
      <c r="O248" s="202"/>
      <c r="P248" s="841">
        <f t="shared" ref="P248:P257" si="27">P7</f>
        <v>12447</v>
      </c>
      <c r="Q248" s="841"/>
      <c r="R248" s="841"/>
      <c r="S248" s="605" t="s">
        <v>391</v>
      </c>
      <c r="T248" s="202"/>
      <c r="U248" s="22"/>
      <c r="V248" s="16"/>
      <c r="W248" s="1"/>
      <c r="X248" s="1"/>
      <c r="Y248" s="1"/>
      <c r="Z248" s="15"/>
      <c r="AA248" s="185"/>
      <c r="AB248" s="186"/>
      <c r="AC248" s="202"/>
      <c r="AD248" s="202"/>
      <c r="AE248" s="186"/>
      <c r="AF248" s="186"/>
      <c r="AG248" s="186"/>
      <c r="AH248" s="186"/>
      <c r="AI248" s="22"/>
      <c r="AJ248" s="196"/>
      <c r="AK248" s="657"/>
      <c r="AL248" s="203"/>
      <c r="AM248" s="203"/>
      <c r="AN248" s="203"/>
      <c r="AO248" s="272"/>
      <c r="AP248" s="401">
        <f t="shared" ref="AP248:AP257" si="28">ROUND(ROUND(P248*$X$251,0)/$AL$172,0)</f>
        <v>287</v>
      </c>
      <c r="AQ248" s="401"/>
      <c r="AR248" s="41"/>
    </row>
    <row r="249" spans="1:44" ht="17.25" customHeight="1" x14ac:dyDescent="0.15">
      <c r="A249" s="12">
        <v>77</v>
      </c>
      <c r="B249" s="13">
        <v>8022</v>
      </c>
      <c r="C249" s="61" t="s">
        <v>1011</v>
      </c>
      <c r="D249" s="836"/>
      <c r="E249" s="837"/>
      <c r="F249" s="837"/>
      <c r="G249" s="838"/>
      <c r="H249" s="836"/>
      <c r="I249" s="837"/>
      <c r="J249" s="837"/>
      <c r="K249" s="838"/>
      <c r="L249" s="604" t="s">
        <v>460</v>
      </c>
      <c r="M249" s="660"/>
      <c r="N249" s="202"/>
      <c r="O249" s="202"/>
      <c r="P249" s="841">
        <f t="shared" si="27"/>
        <v>17415</v>
      </c>
      <c r="Q249" s="841"/>
      <c r="R249" s="841"/>
      <c r="S249" s="605" t="s">
        <v>391</v>
      </c>
      <c r="T249" s="202"/>
      <c r="U249" s="209"/>
      <c r="V249" s="932" t="s">
        <v>2053</v>
      </c>
      <c r="W249" s="933"/>
      <c r="X249" s="933"/>
      <c r="Y249" s="933"/>
      <c r="Z249" s="934"/>
      <c r="AA249" s="604"/>
      <c r="AB249" s="605"/>
      <c r="AC249" s="202"/>
      <c r="AD249" s="202"/>
      <c r="AE249" s="202"/>
      <c r="AF249" s="605"/>
      <c r="AG249" s="831"/>
      <c r="AH249" s="831"/>
      <c r="AI249" s="22"/>
      <c r="AJ249" s="196"/>
      <c r="AK249" s="657"/>
      <c r="AL249" s="203"/>
      <c r="AM249" s="203"/>
      <c r="AN249" s="203"/>
      <c r="AO249" s="272"/>
      <c r="AP249" s="401">
        <f t="shared" si="28"/>
        <v>401</v>
      </c>
      <c r="AQ249" s="401"/>
      <c r="AR249" s="41"/>
    </row>
    <row r="250" spans="1:44" ht="16.5" customHeight="1" x14ac:dyDescent="0.15">
      <c r="A250" s="12">
        <v>77</v>
      </c>
      <c r="B250" s="13">
        <v>8032</v>
      </c>
      <c r="C250" s="61" t="s">
        <v>1012</v>
      </c>
      <c r="D250" s="561"/>
      <c r="E250" s="562"/>
      <c r="F250" s="562"/>
      <c r="G250" s="563"/>
      <c r="H250" s="836"/>
      <c r="I250" s="837"/>
      <c r="J250" s="837"/>
      <c r="K250" s="838"/>
      <c r="L250" s="604" t="s">
        <v>461</v>
      </c>
      <c r="M250" s="660"/>
      <c r="N250" s="202"/>
      <c r="O250" s="202"/>
      <c r="P250" s="841">
        <f t="shared" si="27"/>
        <v>24481</v>
      </c>
      <c r="Q250" s="841"/>
      <c r="R250" s="841"/>
      <c r="S250" s="605" t="s">
        <v>391</v>
      </c>
      <c r="T250" s="202"/>
      <c r="U250" s="209"/>
      <c r="V250" s="932"/>
      <c r="W250" s="933"/>
      <c r="X250" s="933"/>
      <c r="Y250" s="933"/>
      <c r="Z250" s="934"/>
      <c r="AA250" s="604"/>
      <c r="AB250" s="605"/>
      <c r="AC250" s="202"/>
      <c r="AD250" s="202"/>
      <c r="AE250" s="202"/>
      <c r="AF250" s="605"/>
      <c r="AG250" s="831"/>
      <c r="AH250" s="831"/>
      <c r="AI250" s="22"/>
      <c r="AJ250" s="196"/>
      <c r="AK250" s="657"/>
      <c r="AL250" s="203"/>
      <c r="AM250" s="203"/>
      <c r="AN250" s="203"/>
      <c r="AO250" s="272"/>
      <c r="AP250" s="401">
        <f t="shared" si="28"/>
        <v>564</v>
      </c>
      <c r="AQ250" s="401"/>
      <c r="AR250" s="41"/>
    </row>
    <row r="251" spans="1:44" ht="17.25" customHeight="1" x14ac:dyDescent="0.15">
      <c r="A251" s="12">
        <v>77</v>
      </c>
      <c r="B251" s="13">
        <v>8042</v>
      </c>
      <c r="C251" s="61" t="s">
        <v>1013</v>
      </c>
      <c r="D251" s="561"/>
      <c r="E251" s="562"/>
      <c r="F251" s="562"/>
      <c r="G251" s="563"/>
      <c r="H251" s="561"/>
      <c r="I251" s="562"/>
      <c r="J251" s="562"/>
      <c r="K251" s="563"/>
      <c r="L251" s="604" t="s">
        <v>462</v>
      </c>
      <c r="M251" s="660"/>
      <c r="N251" s="202"/>
      <c r="O251" s="202"/>
      <c r="P251" s="841">
        <f t="shared" si="27"/>
        <v>27766</v>
      </c>
      <c r="Q251" s="841"/>
      <c r="R251" s="841"/>
      <c r="S251" s="605" t="s">
        <v>391</v>
      </c>
      <c r="T251" s="202"/>
      <c r="U251" s="22"/>
      <c r="V251" s="661"/>
      <c r="W251" s="600" t="s">
        <v>254</v>
      </c>
      <c r="X251" s="1032">
        <f>$W$143</f>
        <v>0.7</v>
      </c>
      <c r="Y251" s="1032"/>
      <c r="Z251" s="518"/>
      <c r="AA251" s="604"/>
      <c r="AB251" s="605"/>
      <c r="AC251" s="202"/>
      <c r="AD251" s="202"/>
      <c r="AE251" s="202"/>
      <c r="AF251" s="605"/>
      <c r="AG251" s="831"/>
      <c r="AH251" s="831"/>
      <c r="AI251" s="22"/>
      <c r="AJ251" s="196"/>
      <c r="AK251" s="657"/>
      <c r="AL251" s="203"/>
      <c r="AM251" s="203"/>
      <c r="AN251" s="203"/>
      <c r="AO251" s="272"/>
      <c r="AP251" s="401">
        <f t="shared" si="28"/>
        <v>639</v>
      </c>
      <c r="AQ251" s="401"/>
      <c r="AR251" s="41"/>
    </row>
    <row r="252" spans="1:44" ht="16.5" customHeight="1" x14ac:dyDescent="0.15">
      <c r="A252" s="12">
        <v>77</v>
      </c>
      <c r="B252" s="13">
        <v>8052</v>
      </c>
      <c r="C252" s="61" t="s">
        <v>1014</v>
      </c>
      <c r="D252" s="561"/>
      <c r="E252" s="562"/>
      <c r="F252" s="562"/>
      <c r="G252" s="563"/>
      <c r="H252" s="561"/>
      <c r="I252" s="562"/>
      <c r="J252" s="562"/>
      <c r="K252" s="563"/>
      <c r="L252" s="604" t="s">
        <v>463</v>
      </c>
      <c r="M252" s="660"/>
      <c r="N252" s="202"/>
      <c r="O252" s="202"/>
      <c r="P252" s="841">
        <f t="shared" si="27"/>
        <v>31408</v>
      </c>
      <c r="Q252" s="841"/>
      <c r="R252" s="841"/>
      <c r="S252" s="605" t="s">
        <v>391</v>
      </c>
      <c r="T252" s="202"/>
      <c r="U252" s="22"/>
      <c r="V252" s="661"/>
      <c r="W252" s="609"/>
      <c r="X252" s="609"/>
      <c r="Y252" s="609"/>
      <c r="Z252" s="610"/>
      <c r="AA252" s="604"/>
      <c r="AB252" s="605"/>
      <c r="AC252" s="202"/>
      <c r="AD252" s="202"/>
      <c r="AE252" s="202"/>
      <c r="AF252" s="605"/>
      <c r="AG252" s="831"/>
      <c r="AH252" s="831"/>
      <c r="AI252" s="22"/>
      <c r="AJ252" s="196"/>
      <c r="AK252" s="657"/>
      <c r="AL252" s="203"/>
      <c r="AM252" s="203"/>
      <c r="AN252" s="203"/>
      <c r="AO252" s="272"/>
      <c r="AP252" s="401">
        <f t="shared" si="28"/>
        <v>723</v>
      </c>
      <c r="AQ252" s="401"/>
      <c r="AR252" s="41"/>
    </row>
    <row r="253" spans="1:44" ht="17.25" customHeight="1" x14ac:dyDescent="0.15">
      <c r="A253" s="12">
        <v>77</v>
      </c>
      <c r="B253" s="13">
        <v>8112</v>
      </c>
      <c r="C253" s="61" t="s">
        <v>1015</v>
      </c>
      <c r="D253" s="561"/>
      <c r="E253" s="562"/>
      <c r="F253" s="562"/>
      <c r="G253" s="563"/>
      <c r="H253" s="833" t="s">
        <v>1160</v>
      </c>
      <c r="I253" s="834"/>
      <c r="J253" s="834"/>
      <c r="K253" s="835"/>
      <c r="L253" s="604" t="s">
        <v>459</v>
      </c>
      <c r="M253" s="660"/>
      <c r="N253" s="202"/>
      <c r="O253" s="202"/>
      <c r="P253" s="841">
        <f t="shared" si="27"/>
        <v>11214</v>
      </c>
      <c r="Q253" s="841"/>
      <c r="R253" s="841"/>
      <c r="S253" s="605" t="s">
        <v>391</v>
      </c>
      <c r="T253" s="202"/>
      <c r="U253" s="22"/>
      <c r="V253" s="661"/>
      <c r="W253" s="609"/>
      <c r="X253" s="609"/>
      <c r="Y253" s="609"/>
      <c r="Z253" s="610"/>
      <c r="AA253" s="604"/>
      <c r="AB253" s="605"/>
      <c r="AC253" s="202"/>
      <c r="AD253" s="202"/>
      <c r="AE253" s="202"/>
      <c r="AF253" s="605"/>
      <c r="AG253" s="831"/>
      <c r="AH253" s="831"/>
      <c r="AI253" s="22"/>
      <c r="AJ253" s="196"/>
      <c r="AK253" s="657"/>
      <c r="AL253" s="203"/>
      <c r="AM253" s="203"/>
      <c r="AN253" s="203"/>
      <c r="AO253" s="272"/>
      <c r="AP253" s="401">
        <f t="shared" si="28"/>
        <v>258</v>
      </c>
      <c r="AQ253" s="401">
        <f>ROUND(ROUND(P248*$X$251,0)/$AL$172,0)</f>
        <v>287</v>
      </c>
      <c r="AR253" s="41"/>
    </row>
    <row r="254" spans="1:44" ht="17.25" customHeight="1" x14ac:dyDescent="0.15">
      <c r="A254" s="12">
        <v>77</v>
      </c>
      <c r="B254" s="13">
        <v>8122</v>
      </c>
      <c r="C254" s="61" t="s">
        <v>1016</v>
      </c>
      <c r="D254" s="561"/>
      <c r="E254" s="562"/>
      <c r="F254" s="562"/>
      <c r="G254" s="563"/>
      <c r="H254" s="836"/>
      <c r="I254" s="837"/>
      <c r="J254" s="837"/>
      <c r="K254" s="838"/>
      <c r="L254" s="604" t="s">
        <v>460</v>
      </c>
      <c r="M254" s="660"/>
      <c r="N254" s="202"/>
      <c r="O254" s="202"/>
      <c r="P254" s="841">
        <f t="shared" si="27"/>
        <v>15691</v>
      </c>
      <c r="Q254" s="841"/>
      <c r="R254" s="841"/>
      <c r="S254" s="605" t="s">
        <v>391</v>
      </c>
      <c r="T254" s="202"/>
      <c r="U254" s="690"/>
      <c r="V254" s="517"/>
      <c r="W254" s="169"/>
      <c r="X254" s="169"/>
      <c r="Y254" s="169"/>
      <c r="Z254" s="518"/>
      <c r="AA254" s="604"/>
      <c r="AB254" s="605"/>
      <c r="AC254" s="202"/>
      <c r="AD254" s="202"/>
      <c r="AE254" s="202"/>
      <c r="AF254" s="605"/>
      <c r="AG254" s="831"/>
      <c r="AH254" s="831"/>
      <c r="AI254" s="22"/>
      <c r="AJ254" s="196"/>
      <c r="AK254" s="657"/>
      <c r="AL254" s="203"/>
      <c r="AM254" s="203"/>
      <c r="AN254" s="203"/>
      <c r="AO254" s="272"/>
      <c r="AP254" s="401">
        <f t="shared" si="28"/>
        <v>361</v>
      </c>
      <c r="AQ254" s="401">
        <f>ROUND(ROUND(P249*$X$251,0)/$AL$172,0)</f>
        <v>401</v>
      </c>
      <c r="AR254" s="41"/>
    </row>
    <row r="255" spans="1:44" ht="16.5" customHeight="1" x14ac:dyDescent="0.15">
      <c r="A255" s="12">
        <v>77</v>
      </c>
      <c r="B255" s="13">
        <v>8132</v>
      </c>
      <c r="C255" s="61" t="s">
        <v>1017</v>
      </c>
      <c r="D255" s="561"/>
      <c r="E255" s="562"/>
      <c r="F255" s="562"/>
      <c r="G255" s="563"/>
      <c r="H255" s="836"/>
      <c r="I255" s="837"/>
      <c r="J255" s="837"/>
      <c r="K255" s="838"/>
      <c r="L255" s="604" t="s">
        <v>461</v>
      </c>
      <c r="M255" s="660"/>
      <c r="N255" s="202"/>
      <c r="O255" s="202"/>
      <c r="P255" s="841">
        <f t="shared" si="27"/>
        <v>22057</v>
      </c>
      <c r="Q255" s="841"/>
      <c r="R255" s="841"/>
      <c r="S255" s="605" t="s">
        <v>391</v>
      </c>
      <c r="T255" s="202"/>
      <c r="U255" s="690"/>
      <c r="V255" s="517"/>
      <c r="W255" s="169"/>
      <c r="X255" s="169"/>
      <c r="Y255" s="169"/>
      <c r="Z255" s="518"/>
      <c r="AA255" s="604"/>
      <c r="AB255" s="605"/>
      <c r="AC255" s="202"/>
      <c r="AD255" s="202"/>
      <c r="AE255" s="202"/>
      <c r="AF255" s="605"/>
      <c r="AG255" s="831"/>
      <c r="AH255" s="831"/>
      <c r="AI255" s="22"/>
      <c r="AJ255" s="196"/>
      <c r="AK255" s="657"/>
      <c r="AL255" s="203"/>
      <c r="AM255" s="203"/>
      <c r="AN255" s="203"/>
      <c r="AO255" s="272"/>
      <c r="AP255" s="401">
        <f t="shared" si="28"/>
        <v>508</v>
      </c>
      <c r="AQ255" s="401">
        <f>ROUND(ROUND(P250*$X$251,0)/$AL$172,0)</f>
        <v>564</v>
      </c>
      <c r="AR255" s="41"/>
    </row>
    <row r="256" spans="1:44" ht="17.25" customHeight="1" x14ac:dyDescent="0.15">
      <c r="A256" s="12">
        <v>77</v>
      </c>
      <c r="B256" s="13">
        <v>8142</v>
      </c>
      <c r="C256" s="61" t="s">
        <v>1018</v>
      </c>
      <c r="D256" s="561"/>
      <c r="E256" s="562"/>
      <c r="F256" s="562"/>
      <c r="G256" s="563"/>
      <c r="H256" s="561"/>
      <c r="I256" s="562"/>
      <c r="J256" s="562"/>
      <c r="K256" s="563"/>
      <c r="L256" s="604" t="s">
        <v>462</v>
      </c>
      <c r="M256" s="660"/>
      <c r="N256" s="202"/>
      <c r="O256" s="202"/>
      <c r="P256" s="841">
        <f t="shared" si="27"/>
        <v>25017</v>
      </c>
      <c r="Q256" s="841"/>
      <c r="R256" s="841"/>
      <c r="S256" s="605" t="s">
        <v>391</v>
      </c>
      <c r="T256" s="202"/>
      <c r="U256" s="22"/>
      <c r="V256" s="517"/>
      <c r="W256" s="169"/>
      <c r="X256" s="169"/>
      <c r="Y256" s="169"/>
      <c r="Z256" s="518"/>
      <c r="AA256" s="604"/>
      <c r="AB256" s="605"/>
      <c r="AC256" s="202"/>
      <c r="AD256" s="202"/>
      <c r="AE256" s="202"/>
      <c r="AF256" s="605"/>
      <c r="AG256" s="831"/>
      <c r="AH256" s="831"/>
      <c r="AI256" s="22"/>
      <c r="AJ256" s="196"/>
      <c r="AK256" s="657"/>
      <c r="AL256" s="203"/>
      <c r="AM256" s="203"/>
      <c r="AN256" s="203"/>
      <c r="AO256" s="272"/>
      <c r="AP256" s="401">
        <f t="shared" si="28"/>
        <v>576</v>
      </c>
      <c r="AQ256" s="401">
        <f>ROUND(ROUND(P251*$X$251,0)/$AL$172,0)</f>
        <v>639</v>
      </c>
      <c r="AR256" s="41"/>
    </row>
    <row r="257" spans="1:44" ht="16.5" customHeight="1" x14ac:dyDescent="0.15">
      <c r="A257" s="12">
        <v>77</v>
      </c>
      <c r="B257" s="13">
        <v>8152</v>
      </c>
      <c r="C257" s="61" t="s">
        <v>1019</v>
      </c>
      <c r="D257" s="573"/>
      <c r="E257" s="564"/>
      <c r="F257" s="564"/>
      <c r="G257" s="565"/>
      <c r="H257" s="573"/>
      <c r="I257" s="564"/>
      <c r="J257" s="564"/>
      <c r="K257" s="565"/>
      <c r="L257" s="604" t="s">
        <v>463</v>
      </c>
      <c r="M257" s="660"/>
      <c r="N257" s="202"/>
      <c r="O257" s="202"/>
      <c r="P257" s="841">
        <f t="shared" si="27"/>
        <v>28298</v>
      </c>
      <c r="Q257" s="841"/>
      <c r="R257" s="841"/>
      <c r="S257" s="605" t="s">
        <v>391</v>
      </c>
      <c r="T257" s="202"/>
      <c r="U257" s="22"/>
      <c r="V257" s="35"/>
      <c r="W257" s="20"/>
      <c r="X257" s="20"/>
      <c r="Y257" s="20"/>
      <c r="Z257" s="42"/>
      <c r="AA257" s="604"/>
      <c r="AB257" s="605"/>
      <c r="AC257" s="202"/>
      <c r="AD257" s="202"/>
      <c r="AE257" s="202"/>
      <c r="AF257" s="605"/>
      <c r="AG257" s="831"/>
      <c r="AH257" s="831"/>
      <c r="AI257" s="22"/>
      <c r="AJ257" s="196"/>
      <c r="AK257" s="657"/>
      <c r="AL257" s="203"/>
      <c r="AM257" s="203"/>
      <c r="AN257" s="203"/>
      <c r="AO257" s="272"/>
      <c r="AP257" s="401">
        <f t="shared" si="28"/>
        <v>652</v>
      </c>
      <c r="AQ257" s="401">
        <f>ROUND(ROUND(P252*$X$251,0)/$AL$172,0)</f>
        <v>723</v>
      </c>
      <c r="AR257" s="41"/>
    </row>
    <row r="258" spans="1:44" ht="17.25" customHeight="1" x14ac:dyDescent="0.15">
      <c r="A258" s="12">
        <v>77</v>
      </c>
      <c r="B258" s="13">
        <v>9012</v>
      </c>
      <c r="C258" s="61" t="s">
        <v>1020</v>
      </c>
      <c r="D258" s="833" t="s">
        <v>1113</v>
      </c>
      <c r="E258" s="834"/>
      <c r="F258" s="834"/>
      <c r="G258" s="835"/>
      <c r="H258" s="833" t="s">
        <v>1159</v>
      </c>
      <c r="I258" s="834"/>
      <c r="J258" s="834"/>
      <c r="K258" s="835"/>
      <c r="L258" s="604" t="s">
        <v>459</v>
      </c>
      <c r="M258" s="186"/>
      <c r="N258" s="605"/>
      <c r="O258" s="202"/>
      <c r="P258" s="841">
        <f t="shared" ref="P258:P267" si="29">P7</f>
        <v>12447</v>
      </c>
      <c r="Q258" s="841"/>
      <c r="R258" s="841"/>
      <c r="S258" s="612" t="s">
        <v>391</v>
      </c>
      <c r="T258" s="186"/>
      <c r="U258" s="186"/>
      <c r="V258" s="16"/>
      <c r="W258" s="1"/>
      <c r="X258" s="1"/>
      <c r="Y258" s="1"/>
      <c r="Z258" s="15"/>
      <c r="AA258" s="185"/>
      <c r="AB258" s="202"/>
      <c r="AC258" s="202"/>
      <c r="AD258" s="186"/>
      <c r="AE258" s="186"/>
      <c r="AF258" s="186"/>
      <c r="AG258" s="186"/>
      <c r="AH258" s="186"/>
      <c r="AI258" s="22"/>
      <c r="AJ258" s="196"/>
      <c r="AK258" s="657"/>
      <c r="AL258" s="203"/>
      <c r="AM258" s="203"/>
      <c r="AN258" s="203"/>
      <c r="AO258" s="272"/>
      <c r="AP258" s="401">
        <f t="shared" ref="AP258:AP267" si="30">ROUND(ROUND(P258*$X$261,0)/$AL$172,0)</f>
        <v>287</v>
      </c>
      <c r="AQ258" s="401"/>
      <c r="AR258" s="41"/>
    </row>
    <row r="259" spans="1:44" ht="17.25" customHeight="1" x14ac:dyDescent="0.15">
      <c r="A259" s="12">
        <v>77</v>
      </c>
      <c r="B259" s="13">
        <v>9022</v>
      </c>
      <c r="C259" s="61" t="s">
        <v>1021</v>
      </c>
      <c r="D259" s="836"/>
      <c r="E259" s="837"/>
      <c r="F259" s="837"/>
      <c r="G259" s="838"/>
      <c r="H259" s="836"/>
      <c r="I259" s="837"/>
      <c r="J259" s="837"/>
      <c r="K259" s="838"/>
      <c r="L259" s="604" t="s">
        <v>460</v>
      </c>
      <c r="M259" s="186"/>
      <c r="N259" s="202"/>
      <c r="O259" s="202"/>
      <c r="P259" s="841">
        <f t="shared" si="29"/>
        <v>17415</v>
      </c>
      <c r="Q259" s="841"/>
      <c r="R259" s="841"/>
      <c r="S259" s="612" t="s">
        <v>391</v>
      </c>
      <c r="T259" s="202"/>
      <c r="U259" s="202"/>
      <c r="V259" s="932" t="s">
        <v>261</v>
      </c>
      <c r="W259" s="933"/>
      <c r="X259" s="933"/>
      <c r="Y259" s="933"/>
      <c r="Z259" s="934"/>
      <c r="AA259" s="604"/>
      <c r="AB259" s="202"/>
      <c r="AC259" s="202"/>
      <c r="AD259" s="202"/>
      <c r="AE259" s="202"/>
      <c r="AF259" s="605"/>
      <c r="AG259" s="831"/>
      <c r="AH259" s="831"/>
      <c r="AI259" s="22"/>
      <c r="AJ259" s="196"/>
      <c r="AK259" s="657"/>
      <c r="AL259" s="203"/>
      <c r="AM259" s="203"/>
      <c r="AN259" s="203"/>
      <c r="AO259" s="272"/>
      <c r="AP259" s="401">
        <f t="shared" si="30"/>
        <v>401</v>
      </c>
      <c r="AQ259" s="401"/>
      <c r="AR259" s="41"/>
    </row>
    <row r="260" spans="1:44" ht="17.25" customHeight="1" x14ac:dyDescent="0.15">
      <c r="A260" s="12">
        <v>77</v>
      </c>
      <c r="B260" s="13">
        <v>9032</v>
      </c>
      <c r="C260" s="61" t="s">
        <v>1022</v>
      </c>
      <c r="D260" s="561"/>
      <c r="E260" s="562"/>
      <c r="F260" s="562"/>
      <c r="G260" s="563"/>
      <c r="H260" s="561"/>
      <c r="I260" s="562"/>
      <c r="J260" s="562"/>
      <c r="K260" s="563"/>
      <c r="L260" s="604" t="s">
        <v>461</v>
      </c>
      <c r="M260" s="186"/>
      <c r="N260" s="202"/>
      <c r="O260" s="202"/>
      <c r="P260" s="841">
        <f t="shared" si="29"/>
        <v>24481</v>
      </c>
      <c r="Q260" s="841"/>
      <c r="R260" s="841"/>
      <c r="S260" s="612" t="s">
        <v>391</v>
      </c>
      <c r="T260" s="202"/>
      <c r="U260" s="202"/>
      <c r="V260" s="932"/>
      <c r="W260" s="933"/>
      <c r="X260" s="933"/>
      <c r="Y260" s="933"/>
      <c r="Z260" s="934"/>
      <c r="AA260" s="604"/>
      <c r="AB260" s="202"/>
      <c r="AC260" s="202"/>
      <c r="AD260" s="202"/>
      <c r="AE260" s="202"/>
      <c r="AF260" s="605"/>
      <c r="AG260" s="831"/>
      <c r="AH260" s="831"/>
      <c r="AI260" s="22"/>
      <c r="AJ260" s="196"/>
      <c r="AK260" s="657"/>
      <c r="AL260" s="203"/>
      <c r="AM260" s="203"/>
      <c r="AN260" s="203"/>
      <c r="AO260" s="272"/>
      <c r="AP260" s="401">
        <f t="shared" si="30"/>
        <v>564</v>
      </c>
      <c r="AQ260" s="401"/>
      <c r="AR260" s="41"/>
    </row>
    <row r="261" spans="1:44" ht="17.25" customHeight="1" x14ac:dyDescent="0.15">
      <c r="A261" s="12">
        <v>77</v>
      </c>
      <c r="B261" s="13">
        <v>9042</v>
      </c>
      <c r="C261" s="61" t="s">
        <v>1023</v>
      </c>
      <c r="D261" s="561"/>
      <c r="E261" s="562"/>
      <c r="F261" s="562"/>
      <c r="G261" s="563"/>
      <c r="H261" s="561"/>
      <c r="I261" s="562"/>
      <c r="J261" s="562"/>
      <c r="K261" s="563"/>
      <c r="L261" s="604" t="s">
        <v>462</v>
      </c>
      <c r="M261" s="186"/>
      <c r="N261" s="202"/>
      <c r="O261" s="202"/>
      <c r="P261" s="841">
        <f t="shared" si="29"/>
        <v>27766</v>
      </c>
      <c r="Q261" s="841"/>
      <c r="R261" s="841"/>
      <c r="S261" s="612" t="s">
        <v>391</v>
      </c>
      <c r="T261" s="186"/>
      <c r="U261" s="186"/>
      <c r="V261" s="661"/>
      <c r="W261" s="600" t="s">
        <v>254</v>
      </c>
      <c r="X261" s="1032">
        <f>$W$158</f>
        <v>0.7</v>
      </c>
      <c r="Y261" s="1032"/>
      <c r="Z261" s="610"/>
      <c r="AA261" s="604"/>
      <c r="AB261" s="202"/>
      <c r="AC261" s="202"/>
      <c r="AD261" s="202"/>
      <c r="AE261" s="202"/>
      <c r="AF261" s="605"/>
      <c r="AG261" s="831"/>
      <c r="AH261" s="831"/>
      <c r="AI261" s="22"/>
      <c r="AJ261" s="196"/>
      <c r="AK261" s="657"/>
      <c r="AL261" s="203"/>
      <c r="AM261" s="203"/>
      <c r="AN261" s="203"/>
      <c r="AO261" s="272"/>
      <c r="AP261" s="401">
        <f t="shared" si="30"/>
        <v>639</v>
      </c>
      <c r="AQ261" s="401"/>
      <c r="AR261" s="41"/>
    </row>
    <row r="262" spans="1:44" ht="16.5" customHeight="1" x14ac:dyDescent="0.15">
      <c r="A262" s="12">
        <v>77</v>
      </c>
      <c r="B262" s="13">
        <v>9052</v>
      </c>
      <c r="C262" s="61" t="s">
        <v>1024</v>
      </c>
      <c r="D262" s="561"/>
      <c r="E262" s="562"/>
      <c r="F262" s="562"/>
      <c r="G262" s="563"/>
      <c r="H262" s="561"/>
      <c r="I262" s="562"/>
      <c r="J262" s="562"/>
      <c r="K262" s="563"/>
      <c r="L262" s="604" t="s">
        <v>463</v>
      </c>
      <c r="M262" s="186"/>
      <c r="N262" s="202"/>
      <c r="O262" s="202"/>
      <c r="P262" s="841">
        <f t="shared" si="29"/>
        <v>31408</v>
      </c>
      <c r="Q262" s="841"/>
      <c r="R262" s="841"/>
      <c r="S262" s="612" t="s">
        <v>391</v>
      </c>
      <c r="T262" s="186"/>
      <c r="U262" s="186"/>
      <c r="V262" s="661"/>
      <c r="W262" s="609"/>
      <c r="X262" s="609"/>
      <c r="Y262" s="609"/>
      <c r="Z262" s="518"/>
      <c r="AA262" s="604"/>
      <c r="AB262" s="202"/>
      <c r="AC262" s="202"/>
      <c r="AD262" s="202"/>
      <c r="AE262" s="202"/>
      <c r="AF262" s="605"/>
      <c r="AG262" s="831"/>
      <c r="AH262" s="831"/>
      <c r="AI262" s="22"/>
      <c r="AJ262" s="110"/>
      <c r="AK262" s="609"/>
      <c r="AL262" s="609"/>
      <c r="AM262" s="609"/>
      <c r="AN262" s="69"/>
      <c r="AO262" s="177"/>
      <c r="AP262" s="401">
        <f t="shared" si="30"/>
        <v>723</v>
      </c>
      <c r="AQ262" s="401"/>
      <c r="AR262" s="41"/>
    </row>
    <row r="263" spans="1:44" ht="17.25" customHeight="1" x14ac:dyDescent="0.15">
      <c r="A263" s="12">
        <v>77</v>
      </c>
      <c r="B263" s="13">
        <v>9112</v>
      </c>
      <c r="C263" s="61" t="s">
        <v>1025</v>
      </c>
      <c r="D263" s="561"/>
      <c r="E263" s="562"/>
      <c r="F263" s="562"/>
      <c r="G263" s="563"/>
      <c r="H263" s="833" t="s">
        <v>1160</v>
      </c>
      <c r="I263" s="834"/>
      <c r="J263" s="834"/>
      <c r="K263" s="835"/>
      <c r="L263" s="604" t="s">
        <v>459</v>
      </c>
      <c r="M263" s="186"/>
      <c r="N263" s="202"/>
      <c r="O263" s="202"/>
      <c r="P263" s="841">
        <f t="shared" si="29"/>
        <v>11214</v>
      </c>
      <c r="Q263" s="841"/>
      <c r="R263" s="841"/>
      <c r="S263" s="612" t="s">
        <v>391</v>
      </c>
      <c r="T263" s="186"/>
      <c r="U263" s="186"/>
      <c r="V263" s="517"/>
      <c r="W263" s="169"/>
      <c r="X263" s="169"/>
      <c r="Y263" s="169"/>
      <c r="Z263" s="518"/>
      <c r="AA263" s="604"/>
      <c r="AB263" s="202"/>
      <c r="AC263" s="202"/>
      <c r="AD263" s="202"/>
      <c r="AE263" s="202"/>
      <c r="AF263" s="605"/>
      <c r="AG263" s="831"/>
      <c r="AH263" s="831"/>
      <c r="AI263" s="22"/>
      <c r="AJ263" s="23"/>
      <c r="AK263" s="609"/>
      <c r="AL263" s="609"/>
      <c r="AM263" s="609"/>
      <c r="AN263" s="68"/>
      <c r="AO263" s="135"/>
      <c r="AP263" s="401">
        <f t="shared" si="30"/>
        <v>258</v>
      </c>
      <c r="AQ263" s="401">
        <f>ROUND(ROUND(P258*$X$261,0)/$AL$172,0)</f>
        <v>287</v>
      </c>
      <c r="AR263" s="41"/>
    </row>
    <row r="264" spans="1:44" ht="17.25" customHeight="1" x14ac:dyDescent="0.15">
      <c r="A264" s="12">
        <v>77</v>
      </c>
      <c r="B264" s="13">
        <v>9122</v>
      </c>
      <c r="C264" s="61" t="s">
        <v>1026</v>
      </c>
      <c r="D264" s="561"/>
      <c r="E264" s="562"/>
      <c r="F264" s="562"/>
      <c r="G264" s="563"/>
      <c r="H264" s="836"/>
      <c r="I264" s="837"/>
      <c r="J264" s="837"/>
      <c r="K264" s="838"/>
      <c r="L264" s="604" t="s">
        <v>460</v>
      </c>
      <c r="M264" s="186"/>
      <c r="N264" s="202"/>
      <c r="O264" s="202"/>
      <c r="P264" s="841">
        <f t="shared" si="29"/>
        <v>15691</v>
      </c>
      <c r="Q264" s="841"/>
      <c r="R264" s="841"/>
      <c r="S264" s="612" t="s">
        <v>391</v>
      </c>
      <c r="T264" s="531"/>
      <c r="U264" s="689"/>
      <c r="V264" s="517"/>
      <c r="W264" s="169"/>
      <c r="X264" s="169"/>
      <c r="Y264" s="169"/>
      <c r="Z264" s="518"/>
      <c r="AA264" s="604"/>
      <c r="AB264" s="202"/>
      <c r="AC264" s="202"/>
      <c r="AD264" s="202"/>
      <c r="AE264" s="202"/>
      <c r="AF264" s="605"/>
      <c r="AG264" s="831"/>
      <c r="AH264" s="831"/>
      <c r="AI264" s="22"/>
      <c r="AJ264" s="661"/>
      <c r="AK264" s="609"/>
      <c r="AL264" s="609"/>
      <c r="AM264" s="609"/>
      <c r="AN264" s="609"/>
      <c r="AO264" s="610"/>
      <c r="AP264" s="401">
        <f t="shared" si="30"/>
        <v>361</v>
      </c>
      <c r="AQ264" s="401">
        <f>ROUND(ROUND(P259*$X$261,0)/$AL$172,0)</f>
        <v>401</v>
      </c>
      <c r="AR264" s="41"/>
    </row>
    <row r="265" spans="1:44" ht="17.25" customHeight="1" x14ac:dyDescent="0.15">
      <c r="A265" s="12">
        <v>77</v>
      </c>
      <c r="B265" s="13">
        <v>9132</v>
      </c>
      <c r="C265" s="61" t="s">
        <v>1027</v>
      </c>
      <c r="D265" s="561"/>
      <c r="E265" s="562"/>
      <c r="F265" s="562"/>
      <c r="G265" s="563"/>
      <c r="H265" s="561"/>
      <c r="I265" s="562"/>
      <c r="J265" s="562"/>
      <c r="K265" s="563"/>
      <c r="L265" s="604" t="s">
        <v>461</v>
      </c>
      <c r="M265" s="186"/>
      <c r="N265" s="202"/>
      <c r="O265" s="202"/>
      <c r="P265" s="841">
        <f t="shared" si="29"/>
        <v>22057</v>
      </c>
      <c r="Q265" s="841"/>
      <c r="R265" s="841"/>
      <c r="S265" s="612" t="s">
        <v>391</v>
      </c>
      <c r="T265" s="605"/>
      <c r="U265" s="689"/>
      <c r="V265" s="517"/>
      <c r="W265" s="169"/>
      <c r="X265" s="169"/>
      <c r="Y265" s="169"/>
      <c r="Z265" s="518"/>
      <c r="AA265" s="604"/>
      <c r="AB265" s="202"/>
      <c r="AC265" s="202"/>
      <c r="AD265" s="202"/>
      <c r="AE265" s="202"/>
      <c r="AF265" s="605"/>
      <c r="AG265" s="831"/>
      <c r="AH265" s="831"/>
      <c r="AI265" s="22"/>
      <c r="AJ265" s="110"/>
      <c r="AK265" s="609"/>
      <c r="AL265" s="609"/>
      <c r="AM265" s="609"/>
      <c r="AN265" s="213"/>
      <c r="AO265" s="212"/>
      <c r="AP265" s="401">
        <f t="shared" si="30"/>
        <v>508</v>
      </c>
      <c r="AQ265" s="401">
        <f>ROUND(ROUND(P260*$X$261,0)/$AL$172,0)</f>
        <v>564</v>
      </c>
      <c r="AR265" s="41"/>
    </row>
    <row r="266" spans="1:44" ht="17.25" customHeight="1" x14ac:dyDescent="0.15">
      <c r="A266" s="12">
        <v>77</v>
      </c>
      <c r="B266" s="13">
        <v>9142</v>
      </c>
      <c r="C266" s="61" t="s">
        <v>1028</v>
      </c>
      <c r="D266" s="561"/>
      <c r="E266" s="562"/>
      <c r="F266" s="562"/>
      <c r="G266" s="563"/>
      <c r="H266" s="561"/>
      <c r="I266" s="562"/>
      <c r="J266" s="562"/>
      <c r="K266" s="563"/>
      <c r="L266" s="604" t="s">
        <v>462</v>
      </c>
      <c r="M266" s="186"/>
      <c r="N266" s="202"/>
      <c r="O266" s="202"/>
      <c r="P266" s="841">
        <f t="shared" si="29"/>
        <v>25017</v>
      </c>
      <c r="Q266" s="841"/>
      <c r="R266" s="841"/>
      <c r="S266" s="612" t="s">
        <v>391</v>
      </c>
      <c r="T266" s="605"/>
      <c r="U266" s="186"/>
      <c r="V266" s="517"/>
      <c r="W266" s="169"/>
      <c r="X266" s="169"/>
      <c r="Y266" s="169"/>
      <c r="Z266" s="518"/>
      <c r="AA266" s="604"/>
      <c r="AB266" s="202"/>
      <c r="AC266" s="202"/>
      <c r="AD266" s="202"/>
      <c r="AE266" s="202"/>
      <c r="AF266" s="605"/>
      <c r="AG266" s="831"/>
      <c r="AH266" s="831"/>
      <c r="AI266" s="22"/>
      <c r="AJ266" s="110"/>
      <c r="AK266" s="609"/>
      <c r="AL266" s="609"/>
      <c r="AM266" s="609"/>
      <c r="AN266" s="9"/>
      <c r="AO266" s="19"/>
      <c r="AP266" s="401">
        <f t="shared" si="30"/>
        <v>576</v>
      </c>
      <c r="AQ266" s="401">
        <f>ROUND(ROUND(P261*$X$261,0)/$AL$172,0)</f>
        <v>639</v>
      </c>
      <c r="AR266" s="41"/>
    </row>
    <row r="267" spans="1:44" ht="16.5" customHeight="1" x14ac:dyDescent="0.15">
      <c r="A267" s="12">
        <v>77</v>
      </c>
      <c r="B267" s="13">
        <v>9152</v>
      </c>
      <c r="C267" s="61" t="s">
        <v>1029</v>
      </c>
      <c r="D267" s="573"/>
      <c r="E267" s="564"/>
      <c r="F267" s="564"/>
      <c r="G267" s="565"/>
      <c r="H267" s="573"/>
      <c r="I267" s="564"/>
      <c r="J267" s="564"/>
      <c r="K267" s="565"/>
      <c r="L267" s="604" t="s">
        <v>463</v>
      </c>
      <c r="M267" s="186"/>
      <c r="N267" s="202"/>
      <c r="O267" s="202"/>
      <c r="P267" s="841">
        <f t="shared" si="29"/>
        <v>28298</v>
      </c>
      <c r="Q267" s="841"/>
      <c r="R267" s="841"/>
      <c r="S267" s="612" t="s">
        <v>391</v>
      </c>
      <c r="T267" s="605"/>
      <c r="U267" s="186"/>
      <c r="V267" s="35"/>
      <c r="W267" s="20"/>
      <c r="X267" s="20"/>
      <c r="Y267" s="20"/>
      <c r="Z267" s="42"/>
      <c r="AA267" s="604"/>
      <c r="AB267" s="202"/>
      <c r="AC267" s="202"/>
      <c r="AD267" s="202"/>
      <c r="AE267" s="202"/>
      <c r="AF267" s="605"/>
      <c r="AG267" s="831"/>
      <c r="AH267" s="831"/>
      <c r="AI267" s="22"/>
      <c r="AJ267" s="120"/>
      <c r="AK267" s="713"/>
      <c r="AL267" s="713"/>
      <c r="AM267" s="713"/>
      <c r="AN267" s="70"/>
      <c r="AO267" s="538"/>
      <c r="AP267" s="401">
        <f t="shared" si="30"/>
        <v>652</v>
      </c>
      <c r="AQ267" s="401">
        <f>ROUND(ROUND(P262*$X$261,0)/$AL$172,0)</f>
        <v>723</v>
      </c>
      <c r="AR267" s="47"/>
    </row>
  </sheetData>
  <mergeCells count="316">
    <mergeCell ref="AG42:AH42"/>
    <mergeCell ref="AG43:AH43"/>
    <mergeCell ref="AG44:AH44"/>
    <mergeCell ref="AG25:AH25"/>
    <mergeCell ref="AG26:AH26"/>
    <mergeCell ref="D180:G182"/>
    <mergeCell ref="H180:K182"/>
    <mergeCell ref="L180:T182"/>
    <mergeCell ref="AG48:AH48"/>
    <mergeCell ref="W143:X143"/>
    <mergeCell ref="W158:X158"/>
    <mergeCell ref="U156:Y157"/>
    <mergeCell ref="P142:R142"/>
    <mergeCell ref="P143:R143"/>
    <mergeCell ref="P144:R144"/>
    <mergeCell ref="L42:T44"/>
    <mergeCell ref="E52:T56"/>
    <mergeCell ref="N87:AF87"/>
    <mergeCell ref="N86:AF86"/>
    <mergeCell ref="D140:G141"/>
    <mergeCell ref="U141:Y142"/>
    <mergeCell ref="P140:R140"/>
    <mergeCell ref="P141:R141"/>
    <mergeCell ref="E62:T66"/>
    <mergeCell ref="AG46:AH46"/>
    <mergeCell ref="AG47:AH47"/>
    <mergeCell ref="AG115:AH115"/>
    <mergeCell ref="AG116:AH116"/>
    <mergeCell ref="AG71:AH71"/>
    <mergeCell ref="AG72:AH72"/>
    <mergeCell ref="AG75:AH75"/>
    <mergeCell ref="AG73:AH73"/>
    <mergeCell ref="AG74:AH74"/>
    <mergeCell ref="AG52:AH52"/>
    <mergeCell ref="AG53:AH53"/>
    <mergeCell ref="AG54:AH54"/>
    <mergeCell ref="AG55:AH55"/>
    <mergeCell ref="AG56:AH56"/>
    <mergeCell ref="AG49:AH49"/>
    <mergeCell ref="AG87:AH87"/>
    <mergeCell ref="AG50:AH50"/>
    <mergeCell ref="AG51:AH51"/>
    <mergeCell ref="AG62:AH62"/>
    <mergeCell ref="AG63:AH63"/>
    <mergeCell ref="AG105:AH105"/>
    <mergeCell ref="AG91:AH91"/>
    <mergeCell ref="AG92:AH92"/>
    <mergeCell ref="AG77:AH77"/>
    <mergeCell ref="P262:R262"/>
    <mergeCell ref="P263:R263"/>
    <mergeCell ref="P264:R264"/>
    <mergeCell ref="P265:R265"/>
    <mergeCell ref="P266:R266"/>
    <mergeCell ref="P267:R267"/>
    <mergeCell ref="AG265:AH265"/>
    <mergeCell ref="AG266:AH266"/>
    <mergeCell ref="AG267:AH267"/>
    <mergeCell ref="AG262:AH262"/>
    <mergeCell ref="AG260:AH260"/>
    <mergeCell ref="AG261:AH261"/>
    <mergeCell ref="V259:Z260"/>
    <mergeCell ref="P258:R258"/>
    <mergeCell ref="P259:R259"/>
    <mergeCell ref="P260:R260"/>
    <mergeCell ref="P261:R261"/>
    <mergeCell ref="AD199:AF199"/>
    <mergeCell ref="AC224:AD224"/>
    <mergeCell ref="AC225:AD225"/>
    <mergeCell ref="P255:R255"/>
    <mergeCell ref="AG259:AH259"/>
    <mergeCell ref="P257:R257"/>
    <mergeCell ref="AC231:AD231"/>
    <mergeCell ref="E223:T227"/>
    <mergeCell ref="AC223:AD223"/>
    <mergeCell ref="D258:G259"/>
    <mergeCell ref="H200:K202"/>
    <mergeCell ref="L200:T202"/>
    <mergeCell ref="AD200:AF200"/>
    <mergeCell ref="AG255:AH255"/>
    <mergeCell ref="AG256:AH256"/>
    <mergeCell ref="AG257:AH257"/>
    <mergeCell ref="AG249:AH249"/>
    <mergeCell ref="AJ219:AO219"/>
    <mergeCell ref="AG250:AH250"/>
    <mergeCell ref="AL220:AM220"/>
    <mergeCell ref="AG251:AH251"/>
    <mergeCell ref="AG252:AH252"/>
    <mergeCell ref="P254:R254"/>
    <mergeCell ref="AC210:AD210"/>
    <mergeCell ref="AD203:AF203"/>
    <mergeCell ref="AD204:AF204"/>
    <mergeCell ref="L205:T207"/>
    <mergeCell ref="AD205:AF205"/>
    <mergeCell ref="AD206:AF206"/>
    <mergeCell ref="AC211:AD211"/>
    <mergeCell ref="AC226:AD226"/>
    <mergeCell ref="AC227:AD227"/>
    <mergeCell ref="E228:M230"/>
    <mergeCell ref="AC228:AD228"/>
    <mergeCell ref="AC229:AD229"/>
    <mergeCell ref="AC230:AD230"/>
    <mergeCell ref="AC214:AD214"/>
    <mergeCell ref="E218:T222"/>
    <mergeCell ref="AC218:AD218"/>
    <mergeCell ref="AC219:AD219"/>
    <mergeCell ref="AC220:AD220"/>
    <mergeCell ref="AD201:AF201"/>
    <mergeCell ref="AD202:AF202"/>
    <mergeCell ref="H175:K177"/>
    <mergeCell ref="AD184:AF184"/>
    <mergeCell ref="L185:T187"/>
    <mergeCell ref="AD185:AF185"/>
    <mergeCell ref="AD186:AF186"/>
    <mergeCell ref="AD187:AF187"/>
    <mergeCell ref="AD188:AF188"/>
    <mergeCell ref="AD189:AF189"/>
    <mergeCell ref="AD194:AF194"/>
    <mergeCell ref="L195:T197"/>
    <mergeCell ref="AD195:AF195"/>
    <mergeCell ref="AD180:AF180"/>
    <mergeCell ref="AD181:AF181"/>
    <mergeCell ref="AD182:AF182"/>
    <mergeCell ref="AD183:AF183"/>
    <mergeCell ref="H190:K192"/>
    <mergeCell ref="L190:T192"/>
    <mergeCell ref="D155:G156"/>
    <mergeCell ref="H145:K147"/>
    <mergeCell ref="H155:K157"/>
    <mergeCell ref="H160:K162"/>
    <mergeCell ref="P155:R155"/>
    <mergeCell ref="P156:R156"/>
    <mergeCell ref="P157:R157"/>
    <mergeCell ref="P158:R158"/>
    <mergeCell ref="P159:R159"/>
    <mergeCell ref="P160:R160"/>
    <mergeCell ref="P148:R148"/>
    <mergeCell ref="P149:R149"/>
    <mergeCell ref="P145:R145"/>
    <mergeCell ref="P146:R146"/>
    <mergeCell ref="P147:R147"/>
    <mergeCell ref="P172:R172"/>
    <mergeCell ref="P173:R173"/>
    <mergeCell ref="P174:R174"/>
    <mergeCell ref="P161:R161"/>
    <mergeCell ref="P162:R162"/>
    <mergeCell ref="P164:R164"/>
    <mergeCell ref="D170:G171"/>
    <mergeCell ref="P170:R170"/>
    <mergeCell ref="P171:R171"/>
    <mergeCell ref="P16:R16"/>
    <mergeCell ref="D17:G19"/>
    <mergeCell ref="H17:K19"/>
    <mergeCell ref="L17:T19"/>
    <mergeCell ref="AG78:AH78"/>
    <mergeCell ref="AG79:AH79"/>
    <mergeCell ref="AG80:AH80"/>
    <mergeCell ref="AG85:AH85"/>
    <mergeCell ref="AG125:AH125"/>
    <mergeCell ref="AG88:AH88"/>
    <mergeCell ref="AG94:AH94"/>
    <mergeCell ref="AG89:AH89"/>
    <mergeCell ref="AG86:AH86"/>
    <mergeCell ref="AG90:AH90"/>
    <mergeCell ref="AG81:AH81"/>
    <mergeCell ref="AG17:AH17"/>
    <mergeCell ref="AG18:AH18"/>
    <mergeCell ref="AG19:AH19"/>
    <mergeCell ref="AG20:AH20"/>
    <mergeCell ref="AG21:AH21"/>
    <mergeCell ref="L22:T24"/>
    <mergeCell ref="AG22:AH22"/>
    <mergeCell ref="AG23:AH23"/>
    <mergeCell ref="AG24:AH24"/>
    <mergeCell ref="P7:R7"/>
    <mergeCell ref="P8:R8"/>
    <mergeCell ref="P9:R9"/>
    <mergeCell ref="P10:R10"/>
    <mergeCell ref="P11:R11"/>
    <mergeCell ref="P12:R12"/>
    <mergeCell ref="P13:R13"/>
    <mergeCell ref="P14:R14"/>
    <mergeCell ref="P15:R15"/>
    <mergeCell ref="AG117:AH117"/>
    <mergeCell ref="AG118:AH118"/>
    <mergeCell ref="AG119:AH119"/>
    <mergeCell ref="AG103:AH103"/>
    <mergeCell ref="AG104:AH104"/>
    <mergeCell ref="H263:K264"/>
    <mergeCell ref="AG263:AH263"/>
    <mergeCell ref="AG264:AH264"/>
    <mergeCell ref="AG253:AH253"/>
    <mergeCell ref="AG254:AH254"/>
    <mergeCell ref="P256:R256"/>
    <mergeCell ref="H258:K259"/>
    <mergeCell ref="X261:Y261"/>
    <mergeCell ref="AD207:AF207"/>
    <mergeCell ref="AD208:AF208"/>
    <mergeCell ref="H170:K172"/>
    <mergeCell ref="AC235:AD235"/>
    <mergeCell ref="AC212:AD212"/>
    <mergeCell ref="AC221:AD221"/>
    <mergeCell ref="AC222:AD222"/>
    <mergeCell ref="P163:R163"/>
    <mergeCell ref="AG126:AH126"/>
    <mergeCell ref="AG127:AH127"/>
    <mergeCell ref="E115:M117"/>
    <mergeCell ref="H140:K142"/>
    <mergeCell ref="D248:G249"/>
    <mergeCell ref="AC236:AD236"/>
    <mergeCell ref="AC237:AD237"/>
    <mergeCell ref="AC238:AD238"/>
    <mergeCell ref="X251:Y251"/>
    <mergeCell ref="P253:R253"/>
    <mergeCell ref="AC239:AD239"/>
    <mergeCell ref="AC240:AD240"/>
    <mergeCell ref="AC241:AD241"/>
    <mergeCell ref="AC242:AD242"/>
    <mergeCell ref="AC243:AD243"/>
    <mergeCell ref="AC244:AD244"/>
    <mergeCell ref="AC245:AD245"/>
    <mergeCell ref="AC246:AD246"/>
    <mergeCell ref="AB247:AD247"/>
    <mergeCell ref="H248:K250"/>
    <mergeCell ref="P248:R248"/>
    <mergeCell ref="P249:R249"/>
    <mergeCell ref="P250:R250"/>
    <mergeCell ref="P251:R251"/>
    <mergeCell ref="P252:R252"/>
    <mergeCell ref="V249:Z250"/>
    <mergeCell ref="D190:G192"/>
    <mergeCell ref="AJ171:AO171"/>
    <mergeCell ref="AL172:AM172"/>
    <mergeCell ref="AC232:AD232"/>
    <mergeCell ref="AC233:AD233"/>
    <mergeCell ref="AL233:AM233"/>
    <mergeCell ref="AC234:AD234"/>
    <mergeCell ref="H253:K255"/>
    <mergeCell ref="AD209:AF209"/>
    <mergeCell ref="D200:G202"/>
    <mergeCell ref="AG212:AH212"/>
    <mergeCell ref="AC213:AD213"/>
    <mergeCell ref="AG213:AH213"/>
    <mergeCell ref="P175:R175"/>
    <mergeCell ref="P176:R176"/>
    <mergeCell ref="P177:R177"/>
    <mergeCell ref="P178:R178"/>
    <mergeCell ref="P179:R179"/>
    <mergeCell ref="AD190:AF190"/>
    <mergeCell ref="AD191:AF191"/>
    <mergeCell ref="AD192:AF192"/>
    <mergeCell ref="AD193:AF193"/>
    <mergeCell ref="AD196:AF196"/>
    <mergeCell ref="AD197:AF197"/>
    <mergeCell ref="AD198:AF198"/>
    <mergeCell ref="AG40:AH40"/>
    <mergeCell ref="D106:I108"/>
    <mergeCell ref="AG97:AH97"/>
    <mergeCell ref="AG98:AH98"/>
    <mergeCell ref="AG99:AH99"/>
    <mergeCell ref="AG100:AH100"/>
    <mergeCell ref="AG101:AH101"/>
    <mergeCell ref="AG102:AH102"/>
    <mergeCell ref="AG93:AH93"/>
    <mergeCell ref="AG95:AH95"/>
    <mergeCell ref="AG96:AH96"/>
    <mergeCell ref="AG82:AH82"/>
    <mergeCell ref="AG83:AH83"/>
    <mergeCell ref="AG84:AH84"/>
    <mergeCell ref="E57:T61"/>
    <mergeCell ref="AG57:AH57"/>
    <mergeCell ref="AG58:AH58"/>
    <mergeCell ref="AG59:AH59"/>
    <mergeCell ref="AG60:AH60"/>
    <mergeCell ref="AG61:AH61"/>
    <mergeCell ref="AG41:AH41"/>
    <mergeCell ref="AG67:AH67"/>
    <mergeCell ref="AG76:AH76"/>
    <mergeCell ref="AG45:AH45"/>
    <mergeCell ref="AG35:AH35"/>
    <mergeCell ref="AG36:AH36"/>
    <mergeCell ref="D37:G39"/>
    <mergeCell ref="H37:K39"/>
    <mergeCell ref="L37:T39"/>
    <mergeCell ref="AG37:AH37"/>
    <mergeCell ref="AG38:AH38"/>
    <mergeCell ref="D27:G29"/>
    <mergeCell ref="AG27:AH27"/>
    <mergeCell ref="AG28:AH28"/>
    <mergeCell ref="H27:K29"/>
    <mergeCell ref="L27:T29"/>
    <mergeCell ref="AG39:AH39"/>
    <mergeCell ref="L32:T34"/>
    <mergeCell ref="AG128:AH128"/>
    <mergeCell ref="AG129:AH129"/>
    <mergeCell ref="AG130:AH130"/>
    <mergeCell ref="AG131:AH131"/>
    <mergeCell ref="AG132:AH132"/>
    <mergeCell ref="AG133:AH133"/>
    <mergeCell ref="AG134:AH134"/>
    <mergeCell ref="D7:G8"/>
    <mergeCell ref="H7:K9"/>
    <mergeCell ref="H12:K14"/>
    <mergeCell ref="AG120:AH120"/>
    <mergeCell ref="AG121:AH121"/>
    <mergeCell ref="AG122:AH122"/>
    <mergeCell ref="AG123:AH123"/>
    <mergeCell ref="AG124:AH124"/>
    <mergeCell ref="AG29:AH29"/>
    <mergeCell ref="AG30:AH30"/>
    <mergeCell ref="AG31:AH31"/>
    <mergeCell ref="AG32:AH32"/>
    <mergeCell ref="AG33:AH33"/>
    <mergeCell ref="AG34:AH34"/>
    <mergeCell ref="AG64:AH64"/>
    <mergeCell ref="AG65:AH65"/>
    <mergeCell ref="AG66:AH66"/>
  </mergeCells>
  <phoneticPr fontId="8"/>
  <printOptions horizontalCentered="1"/>
  <pageMargins left="0.39370078740157483" right="0.39370078740157483" top="0.78740157480314965" bottom="0.59055118110236227" header="0.51181102362204722" footer="0.31496062992125984"/>
  <pageSetup paperSize="9" scale="58" firstPageNumber="56" orientation="portrait" useFirstPageNumber="1" r:id="rId1"/>
  <headerFooter alignWithMargins="0">
    <oddHeader>&amp;R&amp;9複合型サービス</oddHeader>
    <oddFooter>&amp;C&amp;14&amp;P</oddFooter>
  </headerFooter>
  <rowBreaks count="4" manualBreakCount="4">
    <brk id="67" max="43" man="1"/>
    <brk id="111" max="43" man="1"/>
    <brk id="164" max="43" man="1"/>
    <brk id="214" max="4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FFFF00"/>
  </sheetPr>
  <dimension ref="A1:AQ59"/>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5" style="58" customWidth="1"/>
    <col min="17" max="17" width="2.125" style="58" customWidth="1"/>
    <col min="18" max="18" width="2" style="58" customWidth="1"/>
    <col min="19" max="19" width="2.5" style="58" customWidth="1"/>
    <col min="20" max="20" width="2.875" style="58" customWidth="1"/>
    <col min="21" max="21" width="3.5" style="58" customWidth="1"/>
    <col min="22" max="34" width="2.5" style="58" customWidth="1"/>
    <col min="35" max="35" width="3.875" style="58" customWidth="1"/>
    <col min="36" max="40" width="2.5" style="58" customWidth="1"/>
    <col min="41" max="41" width="2.125" style="58" customWidth="1"/>
    <col min="42" max="42" width="8.5" style="434" customWidth="1"/>
    <col min="43" max="43" width="8.875" style="434" customWidth="1"/>
    <col min="44" max="44" width="2.875" style="434" customWidth="1"/>
    <col min="45" max="16384" width="9" style="434"/>
  </cols>
  <sheetData>
    <row r="1" spans="1:43" ht="17.25" customHeight="1" x14ac:dyDescent="0.2">
      <c r="B1" s="57" t="s">
        <v>1164</v>
      </c>
    </row>
    <row r="2" spans="1:43" ht="12.75" customHeight="1" x14ac:dyDescent="0.15"/>
    <row r="3" spans="1:43" ht="17.25" customHeight="1" x14ac:dyDescent="0.15">
      <c r="A3" s="2" t="s">
        <v>202</v>
      </c>
      <c r="B3" s="201"/>
      <c r="C3" s="82" t="s">
        <v>203</v>
      </c>
      <c r="D3" s="83"/>
      <c r="E3" s="1"/>
      <c r="F3" s="1"/>
      <c r="G3" s="1"/>
      <c r="H3" s="1"/>
      <c r="I3" s="1"/>
      <c r="J3" s="1"/>
      <c r="K3" s="1"/>
      <c r="L3" s="1"/>
      <c r="M3" s="1"/>
      <c r="N3" s="1"/>
      <c r="O3" s="1"/>
      <c r="P3" s="4"/>
      <c r="Q3" s="1"/>
      <c r="R3" s="1"/>
      <c r="S3" s="1"/>
      <c r="T3" s="4" t="s">
        <v>204</v>
      </c>
      <c r="U3" s="17"/>
      <c r="V3" s="17"/>
      <c r="W3" s="17"/>
      <c r="X3" s="17"/>
      <c r="Y3" s="17"/>
      <c r="Z3" s="17"/>
      <c r="AA3" s="17"/>
      <c r="AB3" s="17"/>
      <c r="AC3" s="17"/>
      <c r="AD3" s="17"/>
      <c r="AE3" s="17"/>
      <c r="AF3" s="17"/>
      <c r="AG3" s="17"/>
      <c r="AH3" s="17"/>
      <c r="AI3" s="17"/>
      <c r="AJ3" s="17"/>
      <c r="AK3" s="17"/>
      <c r="AL3" s="17"/>
      <c r="AM3" s="17"/>
      <c r="AN3" s="17"/>
      <c r="AO3" s="15"/>
      <c r="AP3" s="59" t="s">
        <v>2281</v>
      </c>
      <c r="AQ3" s="59" t="s">
        <v>2282</v>
      </c>
    </row>
    <row r="4" spans="1:43" ht="17.25" customHeight="1" x14ac:dyDescent="0.15">
      <c r="A4" s="5" t="s">
        <v>205</v>
      </c>
      <c r="B4" s="82" t="s">
        <v>206</v>
      </c>
      <c r="C4" s="610"/>
      <c r="D4" s="661"/>
      <c r="E4" s="9"/>
      <c r="F4" s="9"/>
      <c r="G4" s="9"/>
      <c r="H4" s="9"/>
      <c r="I4" s="9"/>
      <c r="J4" s="9"/>
      <c r="K4" s="9"/>
      <c r="L4" s="9"/>
      <c r="M4" s="9"/>
      <c r="N4" s="9"/>
      <c r="O4" s="9"/>
      <c r="P4" s="9"/>
      <c r="Q4" s="9"/>
      <c r="R4" s="9"/>
      <c r="S4" s="9"/>
      <c r="T4" s="169"/>
      <c r="U4" s="169"/>
      <c r="V4" s="169"/>
      <c r="W4" s="169"/>
      <c r="X4" s="169"/>
      <c r="Y4" s="169"/>
      <c r="Z4" s="169"/>
      <c r="AA4" s="169"/>
      <c r="AB4" s="169"/>
      <c r="AC4" s="169"/>
      <c r="AD4" s="169"/>
      <c r="AE4" s="169"/>
      <c r="AF4" s="169"/>
      <c r="AG4" s="169"/>
      <c r="AH4" s="169"/>
      <c r="AI4" s="169"/>
      <c r="AJ4" s="169"/>
      <c r="AK4" s="169"/>
      <c r="AL4" s="169"/>
      <c r="AM4" s="169"/>
      <c r="AN4" s="169"/>
      <c r="AO4" s="19"/>
      <c r="AP4" s="373" t="s">
        <v>390</v>
      </c>
      <c r="AQ4" s="373" t="s">
        <v>391</v>
      </c>
    </row>
    <row r="5" spans="1:43" ht="17.25" customHeight="1" x14ac:dyDescent="0.15">
      <c r="A5" s="12">
        <v>79</v>
      </c>
      <c r="B5" s="13">
        <v>1311</v>
      </c>
      <c r="C5" s="261" t="s">
        <v>890</v>
      </c>
      <c r="D5" s="866" t="s">
        <v>987</v>
      </c>
      <c r="E5" s="867"/>
      <c r="F5" s="867"/>
      <c r="G5" s="868"/>
      <c r="H5" s="604" t="s">
        <v>459</v>
      </c>
      <c r="I5" s="604"/>
      <c r="J5" s="605"/>
      <c r="K5" s="186"/>
      <c r="L5" s="186"/>
      <c r="M5" s="186"/>
      <c r="N5" s="841">
        <v>571</v>
      </c>
      <c r="O5" s="841"/>
      <c r="P5" s="186" t="s">
        <v>391</v>
      </c>
      <c r="Q5" s="605"/>
      <c r="R5" s="605"/>
      <c r="S5" s="605"/>
      <c r="T5" s="605"/>
      <c r="U5" s="605"/>
      <c r="V5" s="605"/>
      <c r="W5" s="605"/>
      <c r="X5" s="605"/>
      <c r="Y5" s="605"/>
      <c r="Z5" s="605"/>
      <c r="AA5" s="605"/>
      <c r="AB5" s="605"/>
      <c r="AC5" s="605"/>
      <c r="AD5" s="605"/>
      <c r="AE5" s="605"/>
      <c r="AF5" s="605"/>
      <c r="AG5" s="605"/>
      <c r="AH5" s="599"/>
      <c r="AI5" s="186"/>
      <c r="AJ5" s="605"/>
      <c r="AK5" s="605"/>
      <c r="AL5" s="605"/>
      <c r="AM5" s="170"/>
      <c r="AN5" s="63"/>
      <c r="AO5" s="22"/>
      <c r="AP5" s="401">
        <f>N5</f>
        <v>571</v>
      </c>
      <c r="AQ5" s="400" t="s">
        <v>457</v>
      </c>
    </row>
    <row r="6" spans="1:43" ht="17.25" customHeight="1" x14ac:dyDescent="0.15">
      <c r="A6" s="12">
        <v>79</v>
      </c>
      <c r="B6" s="13">
        <v>1321</v>
      </c>
      <c r="C6" s="261" t="s">
        <v>2283</v>
      </c>
      <c r="D6" s="869"/>
      <c r="E6" s="870"/>
      <c r="F6" s="870"/>
      <c r="G6" s="871"/>
      <c r="H6" s="604" t="s">
        <v>460</v>
      </c>
      <c r="I6" s="604"/>
      <c r="J6" s="605"/>
      <c r="K6" s="605"/>
      <c r="L6" s="31"/>
      <c r="M6" s="605"/>
      <c r="N6" s="841">
        <v>638</v>
      </c>
      <c r="O6" s="841"/>
      <c r="P6" s="186" t="s">
        <v>391</v>
      </c>
      <c r="Q6" s="186"/>
      <c r="R6" s="31"/>
      <c r="S6" s="605"/>
      <c r="T6" s="186"/>
      <c r="U6" s="599"/>
      <c r="V6" s="599"/>
      <c r="W6" s="599"/>
      <c r="X6" s="599"/>
      <c r="Y6" s="599"/>
      <c r="Z6" s="599"/>
      <c r="AA6" s="599"/>
      <c r="AB6" s="599"/>
      <c r="AC6" s="599"/>
      <c r="AD6" s="599"/>
      <c r="AE6" s="170"/>
      <c r="AF6" s="599"/>
      <c r="AG6" s="605"/>
      <c r="AH6" s="186"/>
      <c r="AI6" s="605"/>
      <c r="AJ6" s="599"/>
      <c r="AK6" s="605"/>
      <c r="AL6" s="186"/>
      <c r="AM6" s="186"/>
      <c r="AN6" s="63"/>
      <c r="AO6" s="22"/>
      <c r="AP6" s="401">
        <f>N6</f>
        <v>638</v>
      </c>
      <c r="AQ6" s="41"/>
    </row>
    <row r="7" spans="1:43" ht="17.25" customHeight="1" x14ac:dyDescent="0.15">
      <c r="A7" s="12">
        <v>79</v>
      </c>
      <c r="B7" s="13">
        <v>1331</v>
      </c>
      <c r="C7" s="261" t="s">
        <v>2284</v>
      </c>
      <c r="D7" s="869"/>
      <c r="E7" s="870"/>
      <c r="F7" s="870"/>
      <c r="G7" s="871"/>
      <c r="H7" s="604" t="s">
        <v>461</v>
      </c>
      <c r="I7" s="604"/>
      <c r="J7" s="605"/>
      <c r="K7" s="605"/>
      <c r="L7" s="31"/>
      <c r="M7" s="605"/>
      <c r="N7" s="841">
        <v>706</v>
      </c>
      <c r="O7" s="841"/>
      <c r="P7" s="186" t="s">
        <v>391</v>
      </c>
      <c r="Q7" s="186"/>
      <c r="R7" s="31"/>
      <c r="S7" s="605"/>
      <c r="T7" s="186"/>
      <c r="U7" s="605"/>
      <c r="V7" s="605"/>
      <c r="W7" s="605"/>
      <c r="X7" s="605"/>
      <c r="Y7" s="605"/>
      <c r="Z7" s="605"/>
      <c r="AA7" s="605"/>
      <c r="AB7" s="605"/>
      <c r="AC7" s="605"/>
      <c r="AD7" s="605"/>
      <c r="AE7" s="170"/>
      <c r="AF7" s="599"/>
      <c r="AG7" s="605"/>
      <c r="AH7" s="186"/>
      <c r="AI7" s="605"/>
      <c r="AJ7" s="605"/>
      <c r="AK7" s="605"/>
      <c r="AL7" s="186"/>
      <c r="AM7" s="186"/>
      <c r="AN7" s="605"/>
      <c r="AO7" s="22"/>
      <c r="AP7" s="401">
        <f>N7</f>
        <v>706</v>
      </c>
      <c r="AQ7" s="41"/>
    </row>
    <row r="8" spans="1:43" ht="17.25" customHeight="1" x14ac:dyDescent="0.15">
      <c r="A8" s="12">
        <v>79</v>
      </c>
      <c r="B8" s="13">
        <v>1341</v>
      </c>
      <c r="C8" s="261" t="s">
        <v>2285</v>
      </c>
      <c r="D8" s="869"/>
      <c r="E8" s="870"/>
      <c r="F8" s="870"/>
      <c r="G8" s="871"/>
      <c r="H8" s="604" t="s">
        <v>462</v>
      </c>
      <c r="I8" s="604"/>
      <c r="J8" s="605"/>
      <c r="K8" s="605"/>
      <c r="L8" s="31"/>
      <c r="M8" s="605"/>
      <c r="N8" s="841">
        <v>773</v>
      </c>
      <c r="O8" s="841"/>
      <c r="P8" s="186" t="s">
        <v>391</v>
      </c>
      <c r="Q8" s="186"/>
      <c r="R8" s="31"/>
      <c r="S8" s="605"/>
      <c r="T8" s="186"/>
      <c r="U8" s="605"/>
      <c r="V8" s="605"/>
      <c r="W8" s="605"/>
      <c r="X8" s="605"/>
      <c r="Y8" s="605"/>
      <c r="Z8" s="605"/>
      <c r="AA8" s="605"/>
      <c r="AB8" s="605"/>
      <c r="AC8" s="605"/>
      <c r="AD8" s="572"/>
      <c r="AE8" s="556"/>
      <c r="AF8" s="679"/>
      <c r="AG8" s="605"/>
      <c r="AH8" s="186"/>
      <c r="AI8" s="605"/>
      <c r="AJ8" s="605"/>
      <c r="AK8" s="605"/>
      <c r="AL8" s="186"/>
      <c r="AM8" s="186"/>
      <c r="AN8" s="605"/>
      <c r="AO8" s="22"/>
      <c r="AP8" s="401">
        <f>N8</f>
        <v>773</v>
      </c>
      <c r="AQ8" s="41"/>
    </row>
    <row r="9" spans="1:43" ht="17.25" customHeight="1" x14ac:dyDescent="0.15">
      <c r="A9" s="12">
        <v>79</v>
      </c>
      <c r="B9" s="13">
        <v>1351</v>
      </c>
      <c r="C9" s="261" t="s">
        <v>2286</v>
      </c>
      <c r="D9" s="872"/>
      <c r="E9" s="873"/>
      <c r="F9" s="873"/>
      <c r="G9" s="874"/>
      <c r="H9" s="604" t="s">
        <v>463</v>
      </c>
      <c r="I9" s="604"/>
      <c r="J9" s="605"/>
      <c r="K9" s="605"/>
      <c r="L9" s="31"/>
      <c r="M9" s="605"/>
      <c r="N9" s="841">
        <v>839</v>
      </c>
      <c r="O9" s="841"/>
      <c r="P9" s="186" t="s">
        <v>391</v>
      </c>
      <c r="Q9" s="186"/>
      <c r="R9" s="31"/>
      <c r="S9" s="605"/>
      <c r="T9" s="186"/>
      <c r="U9" s="605"/>
      <c r="V9" s="605"/>
      <c r="W9" s="605"/>
      <c r="X9" s="605"/>
      <c r="Y9" s="605"/>
      <c r="Z9" s="605"/>
      <c r="AA9" s="605"/>
      <c r="AB9" s="605"/>
      <c r="AC9" s="605"/>
      <c r="AD9" s="605"/>
      <c r="AE9" s="599"/>
      <c r="AF9" s="577"/>
      <c r="AG9" s="605"/>
      <c r="AH9" s="186"/>
      <c r="AI9" s="605"/>
      <c r="AJ9" s="605"/>
      <c r="AK9" s="605"/>
      <c r="AL9" s="186"/>
      <c r="AM9" s="186"/>
      <c r="AN9" s="605"/>
      <c r="AO9" s="22"/>
      <c r="AP9" s="401">
        <f>N9</f>
        <v>839</v>
      </c>
      <c r="AQ9" s="41"/>
    </row>
    <row r="10" spans="1:43" ht="17.25" customHeight="1" x14ac:dyDescent="0.15">
      <c r="A10" s="12">
        <v>79</v>
      </c>
      <c r="B10" s="12" t="s">
        <v>4490</v>
      </c>
      <c r="C10" s="241" t="s">
        <v>4421</v>
      </c>
      <c r="D10" s="833" t="s">
        <v>4408</v>
      </c>
      <c r="E10" s="834"/>
      <c r="F10" s="834"/>
      <c r="G10" s="835"/>
      <c r="H10" s="833" t="s">
        <v>2734</v>
      </c>
      <c r="I10" s="834"/>
      <c r="J10" s="834"/>
      <c r="K10" s="835"/>
      <c r="L10" s="1" t="s">
        <v>1993</v>
      </c>
      <c r="M10" s="576"/>
      <c r="N10" s="576"/>
      <c r="O10" s="576"/>
      <c r="P10" s="576"/>
      <c r="Q10" s="576"/>
      <c r="R10" s="576"/>
      <c r="S10" s="576"/>
      <c r="T10" s="576"/>
      <c r="U10" s="576"/>
      <c r="V10" s="576"/>
      <c r="W10" s="576"/>
      <c r="X10" s="576"/>
      <c r="Y10" s="576"/>
      <c r="Z10" s="576"/>
      <c r="AA10" s="576"/>
      <c r="AB10" s="576"/>
      <c r="AC10" s="576"/>
      <c r="AD10" s="576"/>
      <c r="AE10" s="576"/>
      <c r="AF10" s="576"/>
      <c r="AG10" s="841">
        <f t="shared" ref="AG10" si="0">ROUND(N5*0.01,0)</f>
        <v>6</v>
      </c>
      <c r="AH10" s="841"/>
      <c r="AI10" s="186" t="s">
        <v>426</v>
      </c>
      <c r="AJ10" s="186"/>
      <c r="AK10" s="186"/>
      <c r="AL10" s="572"/>
      <c r="AM10" s="186"/>
      <c r="AN10" s="20"/>
      <c r="AO10" s="21"/>
      <c r="AP10" s="401">
        <f>-AG10</f>
        <v>-6</v>
      </c>
      <c r="AQ10" s="18"/>
    </row>
    <row r="11" spans="1:43" ht="17.25" customHeight="1" x14ac:dyDescent="0.15">
      <c r="A11" s="12">
        <v>79</v>
      </c>
      <c r="B11" s="12" t="s">
        <v>4491</v>
      </c>
      <c r="C11" s="241" t="s">
        <v>4422</v>
      </c>
      <c r="D11" s="836"/>
      <c r="E11" s="837"/>
      <c r="F11" s="837"/>
      <c r="G11" s="838"/>
      <c r="H11" s="836"/>
      <c r="I11" s="837"/>
      <c r="J11" s="837"/>
      <c r="K11" s="838"/>
      <c r="L11" s="1" t="s">
        <v>3078</v>
      </c>
      <c r="M11" s="576"/>
      <c r="N11" s="576"/>
      <c r="O11" s="576"/>
      <c r="P11" s="576"/>
      <c r="Q11" s="576"/>
      <c r="R11" s="576"/>
      <c r="S11" s="576"/>
      <c r="T11" s="576"/>
      <c r="U11" s="576"/>
      <c r="V11" s="576"/>
      <c r="W11" s="576"/>
      <c r="X11" s="576"/>
      <c r="Y11" s="576"/>
      <c r="Z11" s="576"/>
      <c r="AA11" s="576"/>
      <c r="AB11" s="576"/>
      <c r="AC11" s="576"/>
      <c r="AD11" s="576"/>
      <c r="AE11" s="576"/>
      <c r="AF11" s="576"/>
      <c r="AG11" s="841">
        <f t="shared" ref="AG11:AG14" si="1">ROUND(N6*0.01,0)</f>
        <v>6</v>
      </c>
      <c r="AH11" s="841"/>
      <c r="AI11" s="186" t="s">
        <v>426</v>
      </c>
      <c r="AJ11" s="186"/>
      <c r="AK11" s="186"/>
      <c r="AL11" s="572"/>
      <c r="AM11" s="186"/>
      <c r="AN11" s="20"/>
      <c r="AO11" s="21"/>
      <c r="AP11" s="401">
        <f t="shared" ref="AP11:AP13" si="2">-AG11</f>
        <v>-6</v>
      </c>
      <c r="AQ11" s="18"/>
    </row>
    <row r="12" spans="1:43" ht="17.25" customHeight="1" x14ac:dyDescent="0.15">
      <c r="A12" s="12">
        <v>79</v>
      </c>
      <c r="B12" s="12" t="s">
        <v>4492</v>
      </c>
      <c r="C12" s="241" t="s">
        <v>4423</v>
      </c>
      <c r="D12" s="836"/>
      <c r="E12" s="837"/>
      <c r="F12" s="837"/>
      <c r="G12" s="838"/>
      <c r="H12" s="836"/>
      <c r="I12" s="837"/>
      <c r="J12" s="837"/>
      <c r="K12" s="838"/>
      <c r="L12" s="1" t="s">
        <v>3079</v>
      </c>
      <c r="M12" s="576"/>
      <c r="N12" s="576"/>
      <c r="O12" s="576"/>
      <c r="P12" s="576"/>
      <c r="Q12" s="576"/>
      <c r="R12" s="576"/>
      <c r="S12" s="576"/>
      <c r="T12" s="576"/>
      <c r="U12" s="576"/>
      <c r="V12" s="576"/>
      <c r="W12" s="576"/>
      <c r="X12" s="576"/>
      <c r="Y12" s="576"/>
      <c r="Z12" s="576"/>
      <c r="AA12" s="576"/>
      <c r="AB12" s="576"/>
      <c r="AC12" s="576"/>
      <c r="AD12" s="576"/>
      <c r="AE12" s="576"/>
      <c r="AF12" s="576"/>
      <c r="AG12" s="841">
        <f t="shared" si="1"/>
        <v>7</v>
      </c>
      <c r="AH12" s="841"/>
      <c r="AI12" s="186" t="s">
        <v>426</v>
      </c>
      <c r="AJ12" s="186"/>
      <c r="AK12" s="186"/>
      <c r="AL12" s="572"/>
      <c r="AM12" s="186"/>
      <c r="AN12" s="20"/>
      <c r="AO12" s="21"/>
      <c r="AP12" s="401">
        <f t="shared" si="2"/>
        <v>-7</v>
      </c>
      <c r="AQ12" s="18"/>
    </row>
    <row r="13" spans="1:43" ht="17.25" customHeight="1" x14ac:dyDescent="0.15">
      <c r="A13" s="12">
        <v>79</v>
      </c>
      <c r="B13" s="12" t="s">
        <v>4493</v>
      </c>
      <c r="C13" s="241" t="s">
        <v>4424</v>
      </c>
      <c r="D13" s="182"/>
      <c r="E13" s="169"/>
      <c r="F13" s="169"/>
      <c r="G13" s="19"/>
      <c r="H13" s="23"/>
      <c r="I13" s="9"/>
      <c r="J13" s="9"/>
      <c r="K13" s="19"/>
      <c r="L13" s="1" t="s">
        <v>3080</v>
      </c>
      <c r="M13" s="576"/>
      <c r="N13" s="576"/>
      <c r="O13" s="576"/>
      <c r="P13" s="576"/>
      <c r="Q13" s="576"/>
      <c r="R13" s="576"/>
      <c r="S13" s="576"/>
      <c r="T13" s="576"/>
      <c r="U13" s="576"/>
      <c r="V13" s="576"/>
      <c r="W13" s="576"/>
      <c r="X13" s="576"/>
      <c r="Y13" s="576"/>
      <c r="Z13" s="576"/>
      <c r="AA13" s="576"/>
      <c r="AB13" s="576"/>
      <c r="AC13" s="576"/>
      <c r="AD13" s="576"/>
      <c r="AE13" s="576"/>
      <c r="AF13" s="576"/>
      <c r="AG13" s="841">
        <f t="shared" si="1"/>
        <v>8</v>
      </c>
      <c r="AH13" s="841"/>
      <c r="AI13" s="186" t="s">
        <v>426</v>
      </c>
      <c r="AJ13" s="186"/>
      <c r="AK13" s="186"/>
      <c r="AL13" s="572"/>
      <c r="AM13" s="186"/>
      <c r="AN13" s="20"/>
      <c r="AO13" s="21"/>
      <c r="AP13" s="401">
        <f t="shared" si="2"/>
        <v>-8</v>
      </c>
      <c r="AQ13" s="18"/>
    </row>
    <row r="14" spans="1:43" ht="17.25" customHeight="1" x14ac:dyDescent="0.15">
      <c r="A14" s="12">
        <v>79</v>
      </c>
      <c r="B14" s="12" t="s">
        <v>4494</v>
      </c>
      <c r="C14" s="241" t="s">
        <v>4425</v>
      </c>
      <c r="D14" s="25"/>
      <c r="E14" s="20"/>
      <c r="F14" s="20"/>
      <c r="G14" s="21"/>
      <c r="H14" s="183"/>
      <c r="I14" s="184"/>
      <c r="J14" s="184"/>
      <c r="K14" s="21"/>
      <c r="L14" s="1" t="s">
        <v>3081</v>
      </c>
      <c r="M14" s="576"/>
      <c r="N14" s="576"/>
      <c r="O14" s="576"/>
      <c r="P14" s="576"/>
      <c r="Q14" s="576"/>
      <c r="R14" s="576"/>
      <c r="S14" s="576"/>
      <c r="T14" s="576"/>
      <c r="U14" s="576"/>
      <c r="V14" s="576"/>
      <c r="W14" s="576"/>
      <c r="X14" s="576"/>
      <c r="Y14" s="576"/>
      <c r="Z14" s="576"/>
      <c r="AA14" s="576"/>
      <c r="AB14" s="576"/>
      <c r="AC14" s="576"/>
      <c r="AD14" s="576"/>
      <c r="AE14" s="576"/>
      <c r="AF14" s="576"/>
      <c r="AG14" s="841">
        <f t="shared" si="1"/>
        <v>8</v>
      </c>
      <c r="AH14" s="841"/>
      <c r="AI14" s="186" t="s">
        <v>426</v>
      </c>
      <c r="AJ14" s="186"/>
      <c r="AK14" s="186"/>
      <c r="AL14" s="572"/>
      <c r="AM14" s="186"/>
      <c r="AN14" s="20"/>
      <c r="AO14" s="21"/>
      <c r="AP14" s="401">
        <f>-AG14</f>
        <v>-8</v>
      </c>
      <c r="AQ14" s="18"/>
    </row>
    <row r="15" spans="1:43" ht="17.25" customHeight="1" x14ac:dyDescent="0.15">
      <c r="A15" s="12">
        <v>79</v>
      </c>
      <c r="B15" s="12" t="s">
        <v>3386</v>
      </c>
      <c r="C15" s="241" t="s">
        <v>3196</v>
      </c>
      <c r="D15" s="833" t="s">
        <v>2948</v>
      </c>
      <c r="E15" s="834"/>
      <c r="F15" s="834"/>
      <c r="G15" s="835"/>
      <c r="H15" s="833" t="s">
        <v>3069</v>
      </c>
      <c r="I15" s="834"/>
      <c r="J15" s="834"/>
      <c r="K15" s="835"/>
      <c r="L15" s="1" t="s">
        <v>3184</v>
      </c>
      <c r="M15" s="576"/>
      <c r="N15" s="576"/>
      <c r="O15" s="576"/>
      <c r="P15" s="576"/>
      <c r="Q15" s="576"/>
      <c r="R15" s="576"/>
      <c r="S15" s="576"/>
      <c r="T15" s="576"/>
      <c r="U15" s="576"/>
      <c r="V15" s="576"/>
      <c r="W15" s="576"/>
      <c r="X15" s="576"/>
      <c r="Y15" s="576"/>
      <c r="Z15" s="576"/>
      <c r="AA15" s="576"/>
      <c r="AB15" s="576"/>
      <c r="AC15" s="576"/>
      <c r="AD15" s="576"/>
      <c r="AE15" s="576"/>
      <c r="AF15" s="576"/>
      <c r="AG15" s="841">
        <f>ROUND(N5*0.01,0)</f>
        <v>6</v>
      </c>
      <c r="AH15" s="841"/>
      <c r="AI15" s="186" t="s">
        <v>426</v>
      </c>
      <c r="AJ15" s="186"/>
      <c r="AK15" s="186"/>
      <c r="AL15" s="572"/>
      <c r="AM15" s="186"/>
      <c r="AN15" s="20"/>
      <c r="AO15" s="21"/>
      <c r="AP15" s="401">
        <f>-AG15</f>
        <v>-6</v>
      </c>
      <c r="AQ15" s="18"/>
    </row>
    <row r="16" spans="1:43" ht="17.25" customHeight="1" x14ac:dyDescent="0.15">
      <c r="A16" s="12">
        <v>79</v>
      </c>
      <c r="B16" s="12" t="s">
        <v>3387</v>
      </c>
      <c r="C16" s="241" t="s">
        <v>3197</v>
      </c>
      <c r="D16" s="836"/>
      <c r="E16" s="837"/>
      <c r="F16" s="837"/>
      <c r="G16" s="838"/>
      <c r="H16" s="836"/>
      <c r="I16" s="837"/>
      <c r="J16" s="837"/>
      <c r="K16" s="838"/>
      <c r="L16" s="1" t="s">
        <v>3078</v>
      </c>
      <c r="M16" s="576"/>
      <c r="N16" s="576"/>
      <c r="O16" s="576"/>
      <c r="P16" s="576"/>
      <c r="Q16" s="576"/>
      <c r="R16" s="576"/>
      <c r="S16" s="576"/>
      <c r="T16" s="576"/>
      <c r="U16" s="576"/>
      <c r="V16" s="576"/>
      <c r="W16" s="576"/>
      <c r="X16" s="576"/>
      <c r="Y16" s="576"/>
      <c r="Z16" s="576"/>
      <c r="AA16" s="576"/>
      <c r="AB16" s="576"/>
      <c r="AC16" s="576"/>
      <c r="AD16" s="576"/>
      <c r="AE16" s="576"/>
      <c r="AF16" s="576"/>
      <c r="AG16" s="841">
        <f>ROUND(N6*0.01,0)</f>
        <v>6</v>
      </c>
      <c r="AH16" s="841"/>
      <c r="AI16" s="186" t="s">
        <v>426</v>
      </c>
      <c r="AJ16" s="186"/>
      <c r="AK16" s="186"/>
      <c r="AL16" s="572"/>
      <c r="AM16" s="186"/>
      <c r="AN16" s="20"/>
      <c r="AO16" s="21"/>
      <c r="AP16" s="401">
        <f t="shared" ref="AP16:AP18" si="3">-AG16</f>
        <v>-6</v>
      </c>
      <c r="AQ16" s="18"/>
    </row>
    <row r="17" spans="1:43" ht="17.25" customHeight="1" x14ac:dyDescent="0.15">
      <c r="A17" s="12">
        <v>79</v>
      </c>
      <c r="B17" s="12" t="s">
        <v>3388</v>
      </c>
      <c r="C17" s="241" t="s">
        <v>3198</v>
      </c>
      <c r="D17" s="836"/>
      <c r="E17" s="837"/>
      <c r="F17" s="837"/>
      <c r="G17" s="838"/>
      <c r="H17" s="836"/>
      <c r="I17" s="837"/>
      <c r="J17" s="837"/>
      <c r="K17" s="838"/>
      <c r="L17" s="1" t="s">
        <v>3079</v>
      </c>
      <c r="M17" s="576"/>
      <c r="N17" s="576"/>
      <c r="O17" s="576"/>
      <c r="P17" s="576"/>
      <c r="Q17" s="576"/>
      <c r="R17" s="576"/>
      <c r="S17" s="576"/>
      <c r="T17" s="576"/>
      <c r="U17" s="576"/>
      <c r="V17" s="576"/>
      <c r="W17" s="576"/>
      <c r="X17" s="576"/>
      <c r="Y17" s="576"/>
      <c r="Z17" s="576"/>
      <c r="AA17" s="576"/>
      <c r="AB17" s="576"/>
      <c r="AC17" s="576"/>
      <c r="AD17" s="576"/>
      <c r="AE17" s="576"/>
      <c r="AF17" s="576"/>
      <c r="AG17" s="841">
        <f>ROUND(N7*0.01,0)</f>
        <v>7</v>
      </c>
      <c r="AH17" s="841"/>
      <c r="AI17" s="186" t="s">
        <v>426</v>
      </c>
      <c r="AJ17" s="186"/>
      <c r="AK17" s="186"/>
      <c r="AL17" s="572"/>
      <c r="AM17" s="186"/>
      <c r="AN17" s="20"/>
      <c r="AO17" s="21"/>
      <c r="AP17" s="401">
        <f t="shared" si="3"/>
        <v>-7</v>
      </c>
      <c r="AQ17" s="18"/>
    </row>
    <row r="18" spans="1:43" ht="17.25" customHeight="1" x14ac:dyDescent="0.15">
      <c r="A18" s="12">
        <v>79</v>
      </c>
      <c r="B18" s="12" t="s">
        <v>3389</v>
      </c>
      <c r="C18" s="241" t="s">
        <v>3199</v>
      </c>
      <c r="D18" s="182"/>
      <c r="E18" s="169"/>
      <c r="F18" s="169"/>
      <c r="G18" s="19"/>
      <c r="H18" s="23"/>
      <c r="I18" s="9"/>
      <c r="J18" s="9"/>
      <c r="K18" s="19"/>
      <c r="L18" s="1" t="s">
        <v>3080</v>
      </c>
      <c r="M18" s="576"/>
      <c r="N18" s="576"/>
      <c r="O18" s="576"/>
      <c r="P18" s="576"/>
      <c r="Q18" s="576"/>
      <c r="R18" s="576"/>
      <c r="S18" s="576"/>
      <c r="T18" s="576"/>
      <c r="U18" s="576"/>
      <c r="V18" s="576"/>
      <c r="W18" s="576"/>
      <c r="X18" s="576"/>
      <c r="Y18" s="576"/>
      <c r="Z18" s="576"/>
      <c r="AA18" s="576"/>
      <c r="AB18" s="576"/>
      <c r="AC18" s="576"/>
      <c r="AD18" s="576"/>
      <c r="AE18" s="576"/>
      <c r="AF18" s="576"/>
      <c r="AG18" s="841">
        <f>ROUND(N8*0.01,0)</f>
        <v>8</v>
      </c>
      <c r="AH18" s="841"/>
      <c r="AI18" s="186" t="s">
        <v>426</v>
      </c>
      <c r="AJ18" s="186"/>
      <c r="AK18" s="186"/>
      <c r="AL18" s="572"/>
      <c r="AM18" s="186"/>
      <c r="AN18" s="20"/>
      <c r="AO18" s="21"/>
      <c r="AP18" s="401">
        <f t="shared" si="3"/>
        <v>-8</v>
      </c>
      <c r="AQ18" s="18"/>
    </row>
    <row r="19" spans="1:43" ht="17.25" customHeight="1" x14ac:dyDescent="0.15">
      <c r="A19" s="12">
        <v>79</v>
      </c>
      <c r="B19" s="12" t="s">
        <v>3390</v>
      </c>
      <c r="C19" s="241" t="s">
        <v>3200</v>
      </c>
      <c r="D19" s="25"/>
      <c r="E19" s="20"/>
      <c r="F19" s="20"/>
      <c r="G19" s="21"/>
      <c r="H19" s="183"/>
      <c r="I19" s="184"/>
      <c r="J19" s="184"/>
      <c r="K19" s="21"/>
      <c r="L19" s="1" t="s">
        <v>3081</v>
      </c>
      <c r="M19" s="576"/>
      <c r="N19" s="576"/>
      <c r="O19" s="576"/>
      <c r="P19" s="576"/>
      <c r="Q19" s="576"/>
      <c r="R19" s="576"/>
      <c r="S19" s="576"/>
      <c r="T19" s="576"/>
      <c r="U19" s="576"/>
      <c r="V19" s="576"/>
      <c r="W19" s="576"/>
      <c r="X19" s="576"/>
      <c r="Y19" s="576"/>
      <c r="Z19" s="576"/>
      <c r="AA19" s="576"/>
      <c r="AB19" s="576"/>
      <c r="AC19" s="576"/>
      <c r="AD19" s="576"/>
      <c r="AE19" s="576"/>
      <c r="AF19" s="576"/>
      <c r="AG19" s="841">
        <f>ROUND(N9*0.01,0)</f>
        <v>8</v>
      </c>
      <c r="AH19" s="841"/>
      <c r="AI19" s="186" t="s">
        <v>426</v>
      </c>
      <c r="AJ19" s="186"/>
      <c r="AK19" s="186"/>
      <c r="AL19" s="572"/>
      <c r="AM19" s="186"/>
      <c r="AN19" s="20"/>
      <c r="AO19" s="21"/>
      <c r="AP19" s="401">
        <f>-AG19</f>
        <v>-8</v>
      </c>
      <c r="AQ19" s="18"/>
    </row>
    <row r="20" spans="1:43" ht="17.25" customHeight="1" x14ac:dyDescent="0.15">
      <c r="A20" s="12">
        <v>79</v>
      </c>
      <c r="B20" s="12" t="s">
        <v>3769</v>
      </c>
      <c r="C20" s="241" t="s">
        <v>3651</v>
      </c>
      <c r="D20" s="833" t="s">
        <v>3263</v>
      </c>
      <c r="E20" s="834"/>
      <c r="F20" s="834"/>
      <c r="G20" s="835"/>
      <c r="H20" s="833" t="s">
        <v>2734</v>
      </c>
      <c r="I20" s="834"/>
      <c r="J20" s="834"/>
      <c r="K20" s="835"/>
      <c r="L20" s="1" t="s">
        <v>1993</v>
      </c>
      <c r="M20" s="576"/>
      <c r="N20" s="576"/>
      <c r="O20" s="576"/>
      <c r="P20" s="576"/>
      <c r="Q20" s="576"/>
      <c r="R20" s="576"/>
      <c r="S20" s="576"/>
      <c r="T20" s="576"/>
      <c r="U20" s="576"/>
      <c r="V20" s="576"/>
      <c r="W20" s="576"/>
      <c r="X20" s="576"/>
      <c r="Y20" s="576"/>
      <c r="Z20" s="576"/>
      <c r="AA20" s="576"/>
      <c r="AB20" s="576"/>
      <c r="AC20" s="576"/>
      <c r="AD20" s="576"/>
      <c r="AE20" s="576"/>
      <c r="AF20" s="576"/>
      <c r="AG20" s="841">
        <f>ROUND(N5*0.01,0)</f>
        <v>6</v>
      </c>
      <c r="AH20" s="841"/>
      <c r="AI20" s="186" t="s">
        <v>426</v>
      </c>
      <c r="AJ20" s="186"/>
      <c r="AK20" s="186"/>
      <c r="AL20" s="572"/>
      <c r="AM20" s="186"/>
      <c r="AN20" s="20"/>
      <c r="AO20" s="21"/>
      <c r="AP20" s="401">
        <f>-AG20</f>
        <v>-6</v>
      </c>
      <c r="AQ20" s="18"/>
    </row>
    <row r="21" spans="1:43" ht="17.25" customHeight="1" x14ac:dyDescent="0.15">
      <c r="A21" s="12">
        <v>79</v>
      </c>
      <c r="B21" s="12" t="s">
        <v>3767</v>
      </c>
      <c r="C21" s="241" t="s">
        <v>3652</v>
      </c>
      <c r="D21" s="836"/>
      <c r="E21" s="837"/>
      <c r="F21" s="837"/>
      <c r="G21" s="838"/>
      <c r="H21" s="836"/>
      <c r="I21" s="837"/>
      <c r="J21" s="837"/>
      <c r="K21" s="838"/>
      <c r="L21" s="1" t="s">
        <v>3078</v>
      </c>
      <c r="M21" s="576"/>
      <c r="N21" s="576"/>
      <c r="O21" s="576"/>
      <c r="P21" s="576"/>
      <c r="Q21" s="576"/>
      <c r="R21" s="576"/>
      <c r="S21" s="576"/>
      <c r="T21" s="576"/>
      <c r="U21" s="576"/>
      <c r="V21" s="576"/>
      <c r="W21" s="576"/>
      <c r="X21" s="576"/>
      <c r="Y21" s="576"/>
      <c r="Z21" s="576"/>
      <c r="AA21" s="576"/>
      <c r="AB21" s="576"/>
      <c r="AC21" s="576"/>
      <c r="AD21" s="576"/>
      <c r="AE21" s="576"/>
      <c r="AF21" s="576"/>
      <c r="AG21" s="841">
        <f>ROUND(N6*0.01,0)</f>
        <v>6</v>
      </c>
      <c r="AH21" s="841"/>
      <c r="AI21" s="186" t="s">
        <v>426</v>
      </c>
      <c r="AJ21" s="186"/>
      <c r="AK21" s="186"/>
      <c r="AL21" s="572"/>
      <c r="AM21" s="186"/>
      <c r="AN21" s="20"/>
      <c r="AO21" s="21"/>
      <c r="AP21" s="401">
        <f t="shared" ref="AP21:AP23" si="4">-AG21</f>
        <v>-6</v>
      </c>
      <c r="AQ21" s="18"/>
    </row>
    <row r="22" spans="1:43" ht="17.25" customHeight="1" x14ac:dyDescent="0.15">
      <c r="A22" s="12">
        <v>79</v>
      </c>
      <c r="B22" s="12" t="s">
        <v>3760</v>
      </c>
      <c r="C22" s="241" t="s">
        <v>3653</v>
      </c>
      <c r="D22" s="836"/>
      <c r="E22" s="837"/>
      <c r="F22" s="837"/>
      <c r="G22" s="838"/>
      <c r="H22" s="836"/>
      <c r="I22" s="837"/>
      <c r="J22" s="837"/>
      <c r="K22" s="838"/>
      <c r="L22" s="1" t="s">
        <v>3079</v>
      </c>
      <c r="M22" s="576"/>
      <c r="N22" s="576"/>
      <c r="O22" s="576"/>
      <c r="P22" s="576"/>
      <c r="Q22" s="576"/>
      <c r="R22" s="576"/>
      <c r="S22" s="576"/>
      <c r="T22" s="576"/>
      <c r="U22" s="576"/>
      <c r="V22" s="576"/>
      <c r="W22" s="576"/>
      <c r="X22" s="576"/>
      <c r="Y22" s="576"/>
      <c r="Z22" s="576"/>
      <c r="AA22" s="576"/>
      <c r="AB22" s="576"/>
      <c r="AC22" s="576"/>
      <c r="AD22" s="576"/>
      <c r="AE22" s="576"/>
      <c r="AF22" s="576"/>
      <c r="AG22" s="841">
        <f>ROUND(N7*0.01,0)</f>
        <v>7</v>
      </c>
      <c r="AH22" s="841"/>
      <c r="AI22" s="186" t="s">
        <v>426</v>
      </c>
      <c r="AJ22" s="186"/>
      <c r="AK22" s="186"/>
      <c r="AL22" s="572"/>
      <c r="AM22" s="186"/>
      <c r="AN22" s="20"/>
      <c r="AO22" s="21"/>
      <c r="AP22" s="401">
        <f t="shared" si="4"/>
        <v>-7</v>
      </c>
      <c r="AQ22" s="18"/>
    </row>
    <row r="23" spans="1:43" ht="17.25" customHeight="1" x14ac:dyDescent="0.15">
      <c r="A23" s="12">
        <v>79</v>
      </c>
      <c r="B23" s="12" t="s">
        <v>3762</v>
      </c>
      <c r="C23" s="241" t="s">
        <v>3654</v>
      </c>
      <c r="D23" s="182"/>
      <c r="E23" s="169"/>
      <c r="F23" s="169"/>
      <c r="G23" s="19"/>
      <c r="H23" s="23"/>
      <c r="I23" s="9"/>
      <c r="J23" s="9"/>
      <c r="K23" s="19"/>
      <c r="L23" s="1" t="s">
        <v>3080</v>
      </c>
      <c r="M23" s="576"/>
      <c r="N23" s="576"/>
      <c r="O23" s="576"/>
      <c r="P23" s="576"/>
      <c r="Q23" s="576"/>
      <c r="R23" s="576"/>
      <c r="S23" s="576"/>
      <c r="T23" s="576"/>
      <c r="U23" s="576"/>
      <c r="V23" s="576"/>
      <c r="W23" s="576"/>
      <c r="X23" s="576"/>
      <c r="Y23" s="576"/>
      <c r="Z23" s="576"/>
      <c r="AA23" s="576"/>
      <c r="AB23" s="576"/>
      <c r="AC23" s="576"/>
      <c r="AD23" s="576"/>
      <c r="AE23" s="576"/>
      <c r="AF23" s="576"/>
      <c r="AG23" s="841">
        <f>ROUND(N8*0.01,0)</f>
        <v>8</v>
      </c>
      <c r="AH23" s="841"/>
      <c r="AI23" s="186" t="s">
        <v>426</v>
      </c>
      <c r="AJ23" s="186"/>
      <c r="AK23" s="186"/>
      <c r="AL23" s="572"/>
      <c r="AM23" s="186"/>
      <c r="AN23" s="20"/>
      <c r="AO23" s="21"/>
      <c r="AP23" s="401">
        <f t="shared" si="4"/>
        <v>-8</v>
      </c>
      <c r="AQ23" s="18"/>
    </row>
    <row r="24" spans="1:43" ht="17.25" customHeight="1" x14ac:dyDescent="0.15">
      <c r="A24" s="12">
        <v>79</v>
      </c>
      <c r="B24" s="12" t="s">
        <v>3764</v>
      </c>
      <c r="C24" s="241" t="s">
        <v>3655</v>
      </c>
      <c r="D24" s="25"/>
      <c r="E24" s="20"/>
      <c r="F24" s="20"/>
      <c r="G24" s="21"/>
      <c r="H24" s="183"/>
      <c r="I24" s="184"/>
      <c r="J24" s="184"/>
      <c r="K24" s="21"/>
      <c r="L24" s="185" t="s">
        <v>3081</v>
      </c>
      <c r="M24" s="576"/>
      <c r="N24" s="576"/>
      <c r="O24" s="576"/>
      <c r="P24" s="576"/>
      <c r="Q24" s="576"/>
      <c r="R24" s="576"/>
      <c r="S24" s="576"/>
      <c r="T24" s="576"/>
      <c r="U24" s="576"/>
      <c r="V24" s="576"/>
      <c r="W24" s="576"/>
      <c r="X24" s="576"/>
      <c r="Y24" s="576"/>
      <c r="Z24" s="576"/>
      <c r="AA24" s="576"/>
      <c r="AB24" s="576"/>
      <c r="AC24" s="576"/>
      <c r="AD24" s="576"/>
      <c r="AE24" s="576"/>
      <c r="AF24" s="576"/>
      <c r="AG24" s="841">
        <f>ROUND(N9*0.01,0)</f>
        <v>8</v>
      </c>
      <c r="AH24" s="841"/>
      <c r="AI24" s="186" t="s">
        <v>426</v>
      </c>
      <c r="AJ24" s="186"/>
      <c r="AK24" s="186"/>
      <c r="AL24" s="572"/>
      <c r="AM24" s="186"/>
      <c r="AN24" s="20"/>
      <c r="AO24" s="21"/>
      <c r="AP24" s="401">
        <f>-AG24</f>
        <v>-8</v>
      </c>
      <c r="AQ24" s="18"/>
    </row>
    <row r="25" spans="1:43" ht="17.25" customHeight="1" x14ac:dyDescent="0.15">
      <c r="A25" s="132">
        <v>79</v>
      </c>
      <c r="B25" s="132">
        <v>8100</v>
      </c>
      <c r="C25" s="755" t="s">
        <v>1636</v>
      </c>
      <c r="D25" s="183"/>
      <c r="E25" s="184" t="s">
        <v>2287</v>
      </c>
      <c r="F25" s="586"/>
      <c r="G25" s="586"/>
      <c r="H25" s="20"/>
      <c r="I25" s="20"/>
      <c r="J25" s="169"/>
      <c r="K25" s="169"/>
      <c r="L25" s="11"/>
      <c r="M25" s="169"/>
      <c r="N25" s="557"/>
      <c r="O25" s="557"/>
      <c r="P25" s="184"/>
      <c r="Q25" s="184"/>
      <c r="R25" s="27"/>
      <c r="S25" s="20"/>
      <c r="T25" s="184"/>
      <c r="U25" s="20"/>
      <c r="V25" s="20"/>
      <c r="W25" s="20"/>
      <c r="X25" s="20"/>
      <c r="Y25" s="20"/>
      <c r="Z25" s="20"/>
      <c r="AA25" s="20"/>
      <c r="AB25" s="20"/>
      <c r="AC25" s="20"/>
      <c r="AD25" s="20"/>
      <c r="AE25" s="184"/>
      <c r="AF25" s="20"/>
      <c r="AG25" s="20"/>
      <c r="AH25" s="45" t="s">
        <v>328</v>
      </c>
      <c r="AI25" s="45"/>
      <c r="AJ25" s="1104">
        <v>0.1</v>
      </c>
      <c r="AK25" s="1105"/>
      <c r="AL25" s="184" t="s">
        <v>811</v>
      </c>
      <c r="AM25" s="184"/>
      <c r="AN25" s="20"/>
      <c r="AO25" s="21"/>
      <c r="AP25" s="401"/>
      <c r="AQ25" s="41"/>
    </row>
    <row r="26" spans="1:43" ht="17.25" customHeight="1" x14ac:dyDescent="0.15">
      <c r="A26" s="12">
        <v>79</v>
      </c>
      <c r="B26" s="13">
        <v>4001</v>
      </c>
      <c r="C26" s="261" t="s">
        <v>2288</v>
      </c>
      <c r="D26" s="604" t="s">
        <v>2289</v>
      </c>
      <c r="E26" s="688"/>
      <c r="F26" s="688"/>
      <c r="G26" s="688"/>
      <c r="H26" s="605"/>
      <c r="I26" s="605"/>
      <c r="J26" s="17"/>
      <c r="K26" s="17"/>
      <c r="L26" s="4"/>
      <c r="M26" s="17"/>
      <c r="N26" s="566"/>
      <c r="O26" s="566"/>
      <c r="P26" s="186"/>
      <c r="Q26" s="186"/>
      <c r="R26" s="31"/>
      <c r="S26" s="605"/>
      <c r="T26" s="186"/>
      <c r="U26" s="605"/>
      <c r="V26" s="605"/>
      <c r="W26" s="605"/>
      <c r="X26" s="605"/>
      <c r="Y26" s="605"/>
      <c r="Z26" s="605"/>
      <c r="AA26" s="605"/>
      <c r="AB26" s="605"/>
      <c r="AC26" s="605"/>
      <c r="AD26" s="605"/>
      <c r="AE26" s="599"/>
      <c r="AF26" s="577"/>
      <c r="AG26" s="848">
        <v>200</v>
      </c>
      <c r="AH26" s="848"/>
      <c r="AI26" s="186" t="s">
        <v>307</v>
      </c>
      <c r="AJ26" s="605"/>
      <c r="AK26" s="605"/>
      <c r="AL26" s="605"/>
      <c r="AM26" s="32"/>
      <c r="AN26" s="605"/>
      <c r="AO26" s="66"/>
      <c r="AP26" s="401">
        <f t="shared" ref="AP26:AP31" si="5">AG26</f>
        <v>200</v>
      </c>
      <c r="AQ26" s="41"/>
    </row>
    <row r="27" spans="1:43" ht="17.25" customHeight="1" x14ac:dyDescent="0.15">
      <c r="A27" s="12">
        <v>79</v>
      </c>
      <c r="B27" s="12">
        <v>6237</v>
      </c>
      <c r="C27" s="241" t="s">
        <v>2290</v>
      </c>
      <c r="D27" s="16" t="s">
        <v>3194</v>
      </c>
      <c r="E27" s="1"/>
      <c r="F27" s="74"/>
      <c r="G27" s="74"/>
      <c r="H27" s="74"/>
      <c r="I27" s="74"/>
      <c r="J27" s="74"/>
      <c r="K27" s="74"/>
      <c r="L27" s="74"/>
      <c r="M27" s="74"/>
      <c r="N27" s="185" t="s">
        <v>2931</v>
      </c>
      <c r="O27" s="576"/>
      <c r="P27" s="576"/>
      <c r="Q27" s="576"/>
      <c r="R27" s="576"/>
      <c r="S27" s="576"/>
      <c r="T27" s="576"/>
      <c r="U27" s="576"/>
      <c r="V27" s="576"/>
      <c r="W27" s="576"/>
      <c r="X27" s="576"/>
      <c r="Y27" s="576"/>
      <c r="Z27" s="576"/>
      <c r="AA27" s="576"/>
      <c r="AB27" s="576"/>
      <c r="AC27" s="576"/>
      <c r="AD27" s="576"/>
      <c r="AE27" s="576"/>
      <c r="AF27" s="576"/>
      <c r="AG27" s="841">
        <v>100</v>
      </c>
      <c r="AH27" s="841"/>
      <c r="AI27" s="186" t="s">
        <v>307</v>
      </c>
      <c r="AJ27" s="186"/>
      <c r="AK27" s="186"/>
      <c r="AL27" s="572"/>
      <c r="AM27" s="186"/>
      <c r="AN27" s="20"/>
      <c r="AO27" s="21"/>
      <c r="AP27" s="401">
        <f>AG27</f>
        <v>100</v>
      </c>
      <c r="AQ27" s="400" t="s">
        <v>743</v>
      </c>
    </row>
    <row r="28" spans="1:43" ht="17.25" customHeight="1" x14ac:dyDescent="0.15">
      <c r="A28" s="12">
        <v>79</v>
      </c>
      <c r="B28" s="12">
        <v>6238</v>
      </c>
      <c r="C28" s="241" t="s">
        <v>2291</v>
      </c>
      <c r="D28" s="25"/>
      <c r="E28" s="20"/>
      <c r="F28" s="397"/>
      <c r="G28" s="397"/>
      <c r="H28" s="397"/>
      <c r="I28" s="397"/>
      <c r="J28" s="397"/>
      <c r="K28" s="397"/>
      <c r="L28" s="397"/>
      <c r="M28" s="397"/>
      <c r="N28" s="183" t="s">
        <v>2895</v>
      </c>
      <c r="O28" s="576"/>
      <c r="P28" s="576"/>
      <c r="Q28" s="576"/>
      <c r="R28" s="576"/>
      <c r="S28" s="576"/>
      <c r="T28" s="576"/>
      <c r="U28" s="576"/>
      <c r="V28" s="576"/>
      <c r="W28" s="576"/>
      <c r="X28" s="576"/>
      <c r="Y28" s="576"/>
      <c r="Z28" s="576"/>
      <c r="AA28" s="576"/>
      <c r="AB28" s="576"/>
      <c r="AC28" s="576"/>
      <c r="AD28" s="576"/>
      <c r="AE28" s="576"/>
      <c r="AF28" s="576"/>
      <c r="AG28" s="841">
        <v>10</v>
      </c>
      <c r="AH28" s="841"/>
      <c r="AI28" s="186" t="s">
        <v>307</v>
      </c>
      <c r="AJ28" s="186"/>
      <c r="AK28" s="186"/>
      <c r="AL28" s="572"/>
      <c r="AM28" s="186"/>
      <c r="AN28" s="20"/>
      <c r="AO28" s="21"/>
      <c r="AP28" s="401">
        <f>AG28</f>
        <v>10</v>
      </c>
      <c r="AQ28" s="18"/>
    </row>
    <row r="29" spans="1:43" ht="17.25" customHeight="1" x14ac:dyDescent="0.15">
      <c r="A29" s="12">
        <v>79</v>
      </c>
      <c r="B29" s="13">
        <v>6099</v>
      </c>
      <c r="C29" s="49" t="s">
        <v>1501</v>
      </c>
      <c r="D29" s="546" t="s">
        <v>3195</v>
      </c>
      <c r="E29" s="547"/>
      <c r="F29" s="707"/>
      <c r="G29" s="707"/>
      <c r="H29" s="707"/>
      <c r="I29" s="1"/>
      <c r="J29" s="1"/>
      <c r="K29" s="1"/>
      <c r="L29" s="1"/>
      <c r="M29" s="15"/>
      <c r="N29" s="185" t="s">
        <v>2292</v>
      </c>
      <c r="O29" s="566"/>
      <c r="P29" s="186"/>
      <c r="Q29" s="186"/>
      <c r="R29" s="31"/>
      <c r="S29" s="605"/>
      <c r="T29" s="186"/>
      <c r="U29" s="605"/>
      <c r="V29" s="605"/>
      <c r="W29" s="605"/>
      <c r="X29" s="605"/>
      <c r="Y29" s="605"/>
      <c r="Z29" s="605"/>
      <c r="AA29" s="605"/>
      <c r="AB29" s="605"/>
      <c r="AC29" s="605"/>
      <c r="AD29" s="605"/>
      <c r="AE29" s="599"/>
      <c r="AF29" s="577"/>
      <c r="AG29" s="848">
        <v>25</v>
      </c>
      <c r="AH29" s="848"/>
      <c r="AI29" s="186" t="s">
        <v>307</v>
      </c>
      <c r="AJ29" s="605"/>
      <c r="AK29" s="605"/>
      <c r="AL29" s="605"/>
      <c r="AM29" s="32"/>
      <c r="AN29" s="605"/>
      <c r="AO29" s="66"/>
      <c r="AP29" s="401">
        <f t="shared" si="5"/>
        <v>25</v>
      </c>
      <c r="AQ29" s="400" t="s">
        <v>457</v>
      </c>
    </row>
    <row r="30" spans="1:43" ht="17.25" customHeight="1" x14ac:dyDescent="0.15">
      <c r="A30" s="12">
        <v>79</v>
      </c>
      <c r="B30" s="12">
        <v>6111</v>
      </c>
      <c r="C30" s="49" t="s">
        <v>1142</v>
      </c>
      <c r="D30" s="609"/>
      <c r="E30" s="609"/>
      <c r="F30" s="609"/>
      <c r="G30" s="609"/>
      <c r="H30" s="609"/>
      <c r="I30" s="609"/>
      <c r="J30" s="609"/>
      <c r="K30" s="609"/>
      <c r="L30" s="609"/>
      <c r="M30" s="609"/>
      <c r="N30" s="185" t="s">
        <v>2277</v>
      </c>
      <c r="O30" s="186"/>
      <c r="P30" s="605"/>
      <c r="Q30" s="605"/>
      <c r="R30" s="605"/>
      <c r="S30" s="186"/>
      <c r="T30" s="186"/>
      <c r="U30" s="186"/>
      <c r="V30" s="605"/>
      <c r="W30" s="186"/>
      <c r="X30" s="605"/>
      <c r="Y30" s="186"/>
      <c r="Z30" s="186"/>
      <c r="AA30" s="186"/>
      <c r="AB30" s="605"/>
      <c r="AC30" s="605"/>
      <c r="AD30" s="605"/>
      <c r="AE30" s="605"/>
      <c r="AF30" s="186"/>
      <c r="AG30" s="848">
        <v>21</v>
      </c>
      <c r="AH30" s="848"/>
      <c r="AI30" s="186" t="s">
        <v>307</v>
      </c>
      <c r="AJ30" s="605"/>
      <c r="AK30" s="605"/>
      <c r="AL30" s="605"/>
      <c r="AM30" s="32"/>
      <c r="AN30" s="605"/>
      <c r="AO30" s="66"/>
      <c r="AP30" s="401">
        <f t="shared" si="5"/>
        <v>21</v>
      </c>
      <c r="AQ30" s="18"/>
    </row>
    <row r="31" spans="1:43" ht="17.25" customHeight="1" x14ac:dyDescent="0.15">
      <c r="A31" s="12">
        <v>79</v>
      </c>
      <c r="B31" s="12">
        <v>6103</v>
      </c>
      <c r="C31" s="49" t="s">
        <v>1143</v>
      </c>
      <c r="D31" s="183"/>
      <c r="E31" s="184"/>
      <c r="F31" s="184"/>
      <c r="G31" s="184"/>
      <c r="H31" s="20"/>
      <c r="I31" s="20"/>
      <c r="J31" s="20"/>
      <c r="K31" s="20"/>
      <c r="L31" s="20"/>
      <c r="M31" s="20"/>
      <c r="N31" s="185" t="s">
        <v>2293</v>
      </c>
      <c r="O31" s="605"/>
      <c r="P31" s="605"/>
      <c r="Q31" s="605"/>
      <c r="R31" s="605"/>
      <c r="S31" s="186"/>
      <c r="T31" s="186"/>
      <c r="U31" s="186"/>
      <c r="V31" s="186"/>
      <c r="W31" s="186"/>
      <c r="X31" s="605"/>
      <c r="Y31" s="186"/>
      <c r="Z31" s="186"/>
      <c r="AA31" s="186"/>
      <c r="AB31" s="605"/>
      <c r="AC31" s="605"/>
      <c r="AD31" s="605"/>
      <c r="AE31" s="605"/>
      <c r="AF31" s="186"/>
      <c r="AG31" s="848">
        <v>12</v>
      </c>
      <c r="AH31" s="848"/>
      <c r="AI31" s="186" t="s">
        <v>307</v>
      </c>
      <c r="AJ31" s="605"/>
      <c r="AK31" s="605"/>
      <c r="AL31" s="605"/>
      <c r="AM31" s="32"/>
      <c r="AN31" s="605"/>
      <c r="AO31" s="66"/>
      <c r="AP31" s="401">
        <f t="shared" si="5"/>
        <v>12</v>
      </c>
      <c r="AQ31" s="18"/>
    </row>
    <row r="32" spans="1:43" ht="17.25" customHeight="1" x14ac:dyDescent="0.15">
      <c r="A32" s="12">
        <v>79</v>
      </c>
      <c r="B32" s="12">
        <v>6114</v>
      </c>
      <c r="C32" s="742" t="s">
        <v>4576</v>
      </c>
      <c r="D32" s="833" t="s">
        <v>4162</v>
      </c>
      <c r="E32" s="834"/>
      <c r="F32" s="834"/>
      <c r="G32" s="834"/>
      <c r="H32" s="834"/>
      <c r="I32" s="835"/>
      <c r="J32" s="741" t="s">
        <v>4549</v>
      </c>
      <c r="K32" s="741"/>
      <c r="L32" s="741"/>
      <c r="M32" s="741"/>
      <c r="N32" s="741"/>
      <c r="O32" s="741"/>
      <c r="P32" s="741"/>
      <c r="Q32" s="741"/>
      <c r="R32" s="746"/>
      <c r="S32" s="741"/>
      <c r="T32" s="741"/>
      <c r="U32" s="186"/>
      <c r="V32" s="32"/>
      <c r="W32" s="733"/>
      <c r="X32" s="186"/>
      <c r="Y32" s="733"/>
      <c r="Z32" s="186"/>
      <c r="AA32" s="202"/>
      <c r="AB32" s="727"/>
      <c r="AC32" s="186"/>
      <c r="AD32" s="186"/>
      <c r="AE32" s="186"/>
      <c r="AF32" s="733"/>
      <c r="AG32" s="733"/>
      <c r="AH32" s="32" t="s">
        <v>328</v>
      </c>
      <c r="AI32" s="741" t="s">
        <v>4606</v>
      </c>
      <c r="AJ32" s="785"/>
      <c r="AK32" s="785"/>
      <c r="AL32" s="186" t="s">
        <v>811</v>
      </c>
      <c r="AM32" s="733"/>
      <c r="AN32" s="733"/>
      <c r="AO32" s="66"/>
      <c r="AP32" s="401"/>
      <c r="AQ32" s="400" t="s">
        <v>743</v>
      </c>
    </row>
    <row r="33" spans="1:43" ht="17.25" customHeight="1" x14ac:dyDescent="0.15">
      <c r="A33" s="760">
        <v>79</v>
      </c>
      <c r="B33" s="760">
        <v>6183</v>
      </c>
      <c r="C33" s="769" t="s">
        <v>4538</v>
      </c>
      <c r="D33" s="836"/>
      <c r="E33" s="837"/>
      <c r="F33" s="837"/>
      <c r="G33" s="837"/>
      <c r="H33" s="837"/>
      <c r="I33" s="838"/>
      <c r="J33" s="763" t="s">
        <v>4516</v>
      </c>
      <c r="K33" s="763"/>
      <c r="L33" s="763"/>
      <c r="M33" s="763"/>
      <c r="N33" s="763"/>
      <c r="O33" s="763"/>
      <c r="P33" s="763"/>
      <c r="Q33" s="763"/>
      <c r="R33" s="764"/>
      <c r="S33" s="763"/>
      <c r="T33" s="763"/>
      <c r="U33" s="765"/>
      <c r="V33" s="764"/>
      <c r="W33" s="763"/>
      <c r="X33" s="765"/>
      <c r="Y33" s="763"/>
      <c r="Z33" s="765"/>
      <c r="AA33" s="772"/>
      <c r="AB33" s="766"/>
      <c r="AC33" s="765"/>
      <c r="AD33" s="765"/>
      <c r="AE33" s="765"/>
      <c r="AF33" s="763"/>
      <c r="AG33" s="763"/>
      <c r="AH33" s="764" t="s">
        <v>328</v>
      </c>
      <c r="AI33" s="763" t="s">
        <v>4626</v>
      </c>
      <c r="AJ33" s="772"/>
      <c r="AK33" s="772"/>
      <c r="AL33" s="765" t="s">
        <v>811</v>
      </c>
      <c r="AM33" s="763"/>
      <c r="AN33" s="763"/>
      <c r="AO33" s="781"/>
      <c r="AP33" s="786"/>
      <c r="AQ33" s="743"/>
    </row>
    <row r="34" spans="1:43" ht="17.25" customHeight="1" x14ac:dyDescent="0.15">
      <c r="A34" s="12">
        <v>79</v>
      </c>
      <c r="B34" s="12">
        <v>6112</v>
      </c>
      <c r="C34" s="742" t="s">
        <v>4577</v>
      </c>
      <c r="D34" s="836"/>
      <c r="E34" s="837"/>
      <c r="F34" s="837"/>
      <c r="G34" s="837"/>
      <c r="H34" s="837"/>
      <c r="I34" s="838"/>
      <c r="J34" s="741" t="s">
        <v>4551</v>
      </c>
      <c r="K34" s="741"/>
      <c r="L34" s="741"/>
      <c r="M34" s="741"/>
      <c r="N34" s="741"/>
      <c r="O34" s="741"/>
      <c r="P34" s="741"/>
      <c r="Q34" s="741"/>
      <c r="R34" s="746"/>
      <c r="S34" s="741"/>
      <c r="T34" s="741"/>
      <c r="U34" s="186"/>
      <c r="V34" s="32"/>
      <c r="W34" s="733"/>
      <c r="X34" s="186"/>
      <c r="Y34" s="733"/>
      <c r="Z34" s="186"/>
      <c r="AA34" s="202"/>
      <c r="AB34" s="727"/>
      <c r="AC34" s="186"/>
      <c r="AD34" s="186"/>
      <c r="AE34" s="186"/>
      <c r="AF34" s="733"/>
      <c r="AG34" s="733"/>
      <c r="AH34" s="32" t="s">
        <v>328</v>
      </c>
      <c r="AI34" s="741" t="s">
        <v>4627</v>
      </c>
      <c r="AJ34" s="785"/>
      <c r="AK34" s="785"/>
      <c r="AL34" s="186" t="s">
        <v>811</v>
      </c>
      <c r="AM34" s="733"/>
      <c r="AN34" s="733"/>
      <c r="AO34" s="66"/>
      <c r="AP34" s="401"/>
      <c r="AQ34" s="18"/>
    </row>
    <row r="35" spans="1:43" ht="17.25" customHeight="1" x14ac:dyDescent="0.15">
      <c r="A35" s="760">
        <v>79</v>
      </c>
      <c r="B35" s="760">
        <v>6184</v>
      </c>
      <c r="C35" s="769" t="s">
        <v>4539</v>
      </c>
      <c r="D35" s="750"/>
      <c r="E35" s="751"/>
      <c r="F35" s="751"/>
      <c r="G35" s="751"/>
      <c r="H35" s="751"/>
      <c r="I35" s="752"/>
      <c r="J35" s="763" t="s">
        <v>4517</v>
      </c>
      <c r="K35" s="763"/>
      <c r="L35" s="763"/>
      <c r="M35" s="763"/>
      <c r="N35" s="763"/>
      <c r="O35" s="763"/>
      <c r="P35" s="763"/>
      <c r="Q35" s="763"/>
      <c r="R35" s="764"/>
      <c r="S35" s="763"/>
      <c r="T35" s="763"/>
      <c r="U35" s="765"/>
      <c r="V35" s="764"/>
      <c r="W35" s="763"/>
      <c r="X35" s="765"/>
      <c r="Y35" s="763"/>
      <c r="Z35" s="765"/>
      <c r="AA35" s="772"/>
      <c r="AB35" s="766"/>
      <c r="AC35" s="765"/>
      <c r="AD35" s="765"/>
      <c r="AE35" s="765"/>
      <c r="AF35" s="763"/>
      <c r="AG35" s="763"/>
      <c r="AH35" s="764" t="s">
        <v>328</v>
      </c>
      <c r="AI35" s="763" t="s">
        <v>4628</v>
      </c>
      <c r="AJ35" s="772"/>
      <c r="AK35" s="772"/>
      <c r="AL35" s="765" t="s">
        <v>811</v>
      </c>
      <c r="AM35" s="763"/>
      <c r="AN35" s="763"/>
      <c r="AO35" s="781"/>
      <c r="AP35" s="786"/>
      <c r="AQ35" s="743"/>
    </row>
    <row r="36" spans="1:43" ht="17.25" customHeight="1" x14ac:dyDescent="0.15">
      <c r="A36" s="12">
        <v>79</v>
      </c>
      <c r="B36" s="12">
        <v>6104</v>
      </c>
      <c r="C36" s="49" t="s">
        <v>1144</v>
      </c>
      <c r="D36" s="23"/>
      <c r="E36" s="9"/>
      <c r="F36" s="9"/>
      <c r="G36" s="9"/>
      <c r="H36" s="9"/>
      <c r="I36" s="19"/>
      <c r="J36" s="741" t="s">
        <v>4552</v>
      </c>
      <c r="K36" s="741"/>
      <c r="L36" s="741"/>
      <c r="M36" s="741"/>
      <c r="N36" s="741"/>
      <c r="O36" s="741"/>
      <c r="P36" s="741"/>
      <c r="Q36" s="741"/>
      <c r="R36" s="746"/>
      <c r="S36" s="741"/>
      <c r="T36" s="741"/>
      <c r="U36" s="186"/>
      <c r="V36" s="32"/>
      <c r="W36" s="733"/>
      <c r="X36" s="186"/>
      <c r="Y36" s="733"/>
      <c r="Z36" s="186"/>
      <c r="AA36" s="202"/>
      <c r="AB36" s="727"/>
      <c r="AC36" s="186"/>
      <c r="AD36" s="186"/>
      <c r="AE36" s="186"/>
      <c r="AF36" s="733"/>
      <c r="AG36" s="733"/>
      <c r="AH36" s="32" t="s">
        <v>328</v>
      </c>
      <c r="AI36" s="741" t="s">
        <v>4618</v>
      </c>
      <c r="AJ36" s="785"/>
      <c r="AK36" s="785"/>
      <c r="AL36" s="186" t="s">
        <v>811</v>
      </c>
      <c r="AM36" s="733"/>
      <c r="AN36" s="733"/>
      <c r="AO36" s="66"/>
      <c r="AP36" s="401"/>
      <c r="AQ36" s="18"/>
    </row>
    <row r="37" spans="1:43" ht="17.25" customHeight="1" x14ac:dyDescent="0.15">
      <c r="A37" s="12">
        <v>79</v>
      </c>
      <c r="B37" s="12">
        <v>6380</v>
      </c>
      <c r="C37" s="49" t="s">
        <v>2294</v>
      </c>
      <c r="D37" s="25"/>
      <c r="E37" s="20"/>
      <c r="F37" s="397"/>
      <c r="G37" s="397"/>
      <c r="H37" s="397"/>
      <c r="I37" s="493"/>
      <c r="J37" s="741" t="s">
        <v>4553</v>
      </c>
      <c r="K37" s="741"/>
      <c r="L37" s="741"/>
      <c r="M37" s="741"/>
      <c r="N37" s="741"/>
      <c r="O37" s="741"/>
      <c r="P37" s="741"/>
      <c r="Q37" s="741"/>
      <c r="R37" s="745"/>
      <c r="S37" s="741"/>
      <c r="T37" s="741"/>
      <c r="U37" s="730"/>
      <c r="V37" s="730"/>
      <c r="W37" s="730"/>
      <c r="X37" s="730"/>
      <c r="Y37" s="730"/>
      <c r="Z37" s="730"/>
      <c r="AA37" s="730"/>
      <c r="AB37" s="730"/>
      <c r="AC37" s="730"/>
      <c r="AD37" s="730"/>
      <c r="AE37" s="730"/>
      <c r="AF37" s="730"/>
      <c r="AG37" s="736"/>
      <c r="AH37" s="32" t="s">
        <v>328</v>
      </c>
      <c r="AI37" s="741" t="s">
        <v>3385</v>
      </c>
      <c r="AJ37" s="785"/>
      <c r="AK37" s="785"/>
      <c r="AL37" s="186" t="s">
        <v>811</v>
      </c>
      <c r="AM37" s="186"/>
      <c r="AN37" s="20"/>
      <c r="AO37" s="21"/>
      <c r="AP37" s="401"/>
      <c r="AQ37" s="29"/>
    </row>
    <row r="38" spans="1:43" ht="16.5" customHeight="1" x14ac:dyDescent="0.15">
      <c r="A38" s="609"/>
      <c r="B38" s="609"/>
      <c r="C38" s="609"/>
      <c r="D38" s="60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609"/>
      <c r="AQ38" s="609"/>
    </row>
    <row r="39" spans="1:43" ht="17.25" x14ac:dyDescent="0.2">
      <c r="A39" s="372"/>
      <c r="B39" s="372" t="s">
        <v>465</v>
      </c>
      <c r="C39" s="609"/>
      <c r="D39" s="609"/>
      <c r="E39" s="9"/>
      <c r="F39" s="9"/>
      <c r="G39" s="9"/>
      <c r="H39" s="9"/>
      <c r="I39" s="9"/>
      <c r="J39" s="9"/>
      <c r="K39" s="9"/>
      <c r="L39" s="609"/>
      <c r="M39" s="9"/>
      <c r="N39" s="9"/>
      <c r="O39" s="9"/>
      <c r="P39" s="9"/>
      <c r="Q39" s="9"/>
      <c r="R39" s="609"/>
      <c r="S39" s="609"/>
      <c r="T39" s="9"/>
      <c r="U39" s="9"/>
      <c r="V39" s="9"/>
      <c r="W39" s="9"/>
      <c r="X39" s="9"/>
      <c r="Y39" s="9"/>
      <c r="Z39" s="9"/>
      <c r="AA39" s="9"/>
      <c r="AB39" s="9"/>
      <c r="AC39" s="9"/>
      <c r="AD39" s="9"/>
      <c r="AE39" s="9"/>
      <c r="AF39" s="9"/>
      <c r="AG39" s="9"/>
      <c r="AH39" s="9"/>
      <c r="AI39" s="9"/>
      <c r="AJ39" s="9"/>
      <c r="AK39" s="9"/>
      <c r="AL39" s="9"/>
      <c r="AM39" s="9"/>
      <c r="AN39" s="9"/>
      <c r="AO39" s="9"/>
      <c r="AP39" s="609"/>
      <c r="AQ39" s="609"/>
    </row>
    <row r="40" spans="1:43" x14ac:dyDescent="0.15">
      <c r="A40" s="609"/>
      <c r="B40" s="609"/>
      <c r="C40" s="609"/>
      <c r="D40" s="60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609"/>
      <c r="AQ40" s="609"/>
    </row>
    <row r="41" spans="1:43" ht="17.25" customHeight="1" x14ac:dyDescent="0.15">
      <c r="A41" s="2" t="s">
        <v>202</v>
      </c>
      <c r="B41" s="201"/>
      <c r="C41" s="82" t="s">
        <v>203</v>
      </c>
      <c r="D41" s="83"/>
      <c r="E41" s="1"/>
      <c r="F41" s="1"/>
      <c r="G41" s="1"/>
      <c r="H41" s="1"/>
      <c r="I41" s="1"/>
      <c r="J41" s="1"/>
      <c r="K41" s="1"/>
      <c r="L41" s="1"/>
      <c r="M41" s="1"/>
      <c r="N41" s="1"/>
      <c r="O41" s="1"/>
      <c r="P41" s="4"/>
      <c r="Q41" s="1"/>
      <c r="R41" s="1"/>
      <c r="S41" s="1"/>
      <c r="T41" s="4" t="s">
        <v>204</v>
      </c>
      <c r="U41" s="1"/>
      <c r="V41" s="1"/>
      <c r="W41" s="1"/>
      <c r="X41" s="1"/>
      <c r="Y41" s="1"/>
      <c r="Z41" s="1"/>
      <c r="AA41" s="1"/>
      <c r="AB41" s="1"/>
      <c r="AC41" s="1"/>
      <c r="AD41" s="1"/>
      <c r="AE41" s="1"/>
      <c r="AF41" s="1"/>
      <c r="AG41" s="1"/>
      <c r="AH41" s="1"/>
      <c r="AI41" s="1"/>
      <c r="AJ41" s="1"/>
      <c r="AK41" s="1"/>
      <c r="AL41" s="1"/>
      <c r="AM41" s="1"/>
      <c r="AN41" s="1"/>
      <c r="AO41" s="15"/>
      <c r="AP41" s="59" t="s">
        <v>2054</v>
      </c>
      <c r="AQ41" s="59" t="s">
        <v>2055</v>
      </c>
    </row>
    <row r="42" spans="1:43" ht="17.25" customHeight="1" x14ac:dyDescent="0.15">
      <c r="A42" s="6" t="s">
        <v>205</v>
      </c>
      <c r="B42" s="7" t="s">
        <v>206</v>
      </c>
      <c r="C42" s="714"/>
      <c r="D42" s="712"/>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21"/>
      <c r="AP42" s="60" t="s">
        <v>390</v>
      </c>
      <c r="AQ42" s="60" t="s">
        <v>391</v>
      </c>
    </row>
    <row r="43" spans="1:43" ht="17.25" customHeight="1" x14ac:dyDescent="0.15">
      <c r="A43" s="12">
        <v>79</v>
      </c>
      <c r="B43" s="13">
        <v>8211</v>
      </c>
      <c r="C43" s="61" t="s">
        <v>891</v>
      </c>
      <c r="D43" s="866" t="s">
        <v>987</v>
      </c>
      <c r="E43" s="867"/>
      <c r="F43" s="867"/>
      <c r="G43" s="868"/>
      <c r="H43" s="604" t="s">
        <v>459</v>
      </c>
      <c r="I43" s="604"/>
      <c r="J43" s="605"/>
      <c r="K43" s="605"/>
      <c r="L43" s="654"/>
      <c r="M43" s="654"/>
      <c r="N43" s="841">
        <f>N5</f>
        <v>571</v>
      </c>
      <c r="O43" s="841"/>
      <c r="P43" s="186" t="s">
        <v>391</v>
      </c>
      <c r="Q43" s="605"/>
      <c r="R43" s="43"/>
      <c r="S43" s="517"/>
      <c r="T43" s="9"/>
      <c r="U43" s="9"/>
      <c r="V43" s="9"/>
      <c r="W43" s="518"/>
      <c r="X43" s="162"/>
      <c r="Y43" s="20"/>
      <c r="Z43" s="264"/>
      <c r="AA43" s="70"/>
      <c r="AB43" s="20"/>
      <c r="AC43" s="832"/>
      <c r="AD43" s="832"/>
      <c r="AE43" s="832"/>
      <c r="AF43" s="184"/>
      <c r="AG43" s="184"/>
      <c r="AH43" s="184"/>
      <c r="AI43" s="184"/>
      <c r="AJ43" s="184"/>
      <c r="AK43" s="184"/>
      <c r="AL43" s="184"/>
      <c r="AM43" s="184"/>
      <c r="AN43" s="184"/>
      <c r="AO43" s="21"/>
      <c r="AP43" s="401">
        <f>ROUND(N43*$U$46,0)</f>
        <v>400</v>
      </c>
      <c r="AQ43" s="400" t="s">
        <v>457</v>
      </c>
    </row>
    <row r="44" spans="1:43" ht="17.25" customHeight="1" x14ac:dyDescent="0.15">
      <c r="A44" s="12">
        <v>79</v>
      </c>
      <c r="B44" s="13">
        <v>8221</v>
      </c>
      <c r="C44" s="61" t="s">
        <v>892</v>
      </c>
      <c r="D44" s="869"/>
      <c r="E44" s="870"/>
      <c r="F44" s="870"/>
      <c r="G44" s="871"/>
      <c r="H44" s="604" t="s">
        <v>460</v>
      </c>
      <c r="I44" s="604"/>
      <c r="J44" s="605"/>
      <c r="K44" s="605"/>
      <c r="L44" s="186"/>
      <c r="M44" s="186"/>
      <c r="N44" s="841">
        <f>N6</f>
        <v>638</v>
      </c>
      <c r="O44" s="841"/>
      <c r="P44" s="186" t="s">
        <v>391</v>
      </c>
      <c r="Q44" s="175"/>
      <c r="R44" s="265"/>
      <c r="S44" s="1037" t="s">
        <v>2053</v>
      </c>
      <c r="T44" s="1038"/>
      <c r="U44" s="1038"/>
      <c r="V44" s="1038"/>
      <c r="W44" s="1039"/>
      <c r="X44" s="689"/>
      <c r="Y44" s="689"/>
      <c r="Z44" s="689"/>
      <c r="AA44" s="689"/>
      <c r="AB44" s="689"/>
      <c r="AC44" s="832"/>
      <c r="AD44" s="832"/>
      <c r="AE44" s="832"/>
      <c r="AF44" s="184"/>
      <c r="AG44" s="202"/>
      <c r="AH44" s="202"/>
      <c r="AI44" s="202"/>
      <c r="AJ44" s="202"/>
      <c r="AK44" s="202"/>
      <c r="AL44" s="202"/>
      <c r="AM44" s="202"/>
      <c r="AN44" s="202"/>
      <c r="AO44" s="209"/>
      <c r="AP44" s="401">
        <f>ROUND(N44*$U$46,0)</f>
        <v>447</v>
      </c>
      <c r="AQ44" s="41"/>
    </row>
    <row r="45" spans="1:43" ht="17.25" customHeight="1" x14ac:dyDescent="0.15">
      <c r="A45" s="12">
        <v>79</v>
      </c>
      <c r="B45" s="13">
        <v>8231</v>
      </c>
      <c r="C45" s="61" t="s">
        <v>893</v>
      </c>
      <c r="D45" s="869"/>
      <c r="E45" s="870"/>
      <c r="F45" s="870"/>
      <c r="G45" s="871"/>
      <c r="H45" s="604" t="s">
        <v>461</v>
      </c>
      <c r="I45" s="604"/>
      <c r="J45" s="605"/>
      <c r="K45" s="605"/>
      <c r="L45" s="186"/>
      <c r="M45" s="186"/>
      <c r="N45" s="841">
        <f>N7</f>
        <v>706</v>
      </c>
      <c r="O45" s="841"/>
      <c r="P45" s="186" t="s">
        <v>391</v>
      </c>
      <c r="Q45" s="572"/>
      <c r="R45" s="266"/>
      <c r="S45" s="1037"/>
      <c r="T45" s="1038"/>
      <c r="U45" s="1038"/>
      <c r="V45" s="1038"/>
      <c r="W45" s="1039"/>
      <c r="X45" s="689"/>
      <c r="Y45" s="689"/>
      <c r="Z45" s="689"/>
      <c r="AA45" s="689"/>
      <c r="AB45" s="689"/>
      <c r="AC45" s="832"/>
      <c r="AD45" s="832"/>
      <c r="AE45" s="832"/>
      <c r="AF45" s="184"/>
      <c r="AG45" s="202"/>
      <c r="AH45" s="202"/>
      <c r="AI45" s="202"/>
      <c r="AJ45" s="202"/>
      <c r="AK45" s="202"/>
      <c r="AL45" s="202"/>
      <c r="AM45" s="202"/>
      <c r="AN45" s="202"/>
      <c r="AO45" s="209"/>
      <c r="AP45" s="401">
        <f>ROUND(N45*$U$46,0)</f>
        <v>494</v>
      </c>
      <c r="AQ45" s="41"/>
    </row>
    <row r="46" spans="1:43" ht="16.5" customHeight="1" x14ac:dyDescent="0.15">
      <c r="A46" s="12">
        <v>79</v>
      </c>
      <c r="B46" s="13">
        <v>8241</v>
      </c>
      <c r="C46" s="61" t="s">
        <v>894</v>
      </c>
      <c r="D46" s="869"/>
      <c r="E46" s="870"/>
      <c r="F46" s="870"/>
      <c r="G46" s="871"/>
      <c r="H46" s="604" t="s">
        <v>462</v>
      </c>
      <c r="I46" s="604"/>
      <c r="J46" s="605"/>
      <c r="K46" s="605"/>
      <c r="L46" s="186"/>
      <c r="M46" s="186"/>
      <c r="N46" s="841">
        <f>N8</f>
        <v>773</v>
      </c>
      <c r="O46" s="841"/>
      <c r="P46" s="186" t="s">
        <v>391</v>
      </c>
      <c r="Q46" s="186"/>
      <c r="R46" s="22"/>
      <c r="S46" s="661"/>
      <c r="T46" s="600" t="s">
        <v>2059</v>
      </c>
      <c r="U46" s="1032">
        <v>0.7</v>
      </c>
      <c r="V46" s="1032"/>
      <c r="W46" s="555"/>
      <c r="X46" s="186"/>
      <c r="Y46" s="186"/>
      <c r="Z46" s="186"/>
      <c r="AA46" s="186"/>
      <c r="AB46" s="186"/>
      <c r="AC46" s="832"/>
      <c r="AD46" s="832"/>
      <c r="AE46" s="832"/>
      <c r="AF46" s="184"/>
      <c r="AG46" s="202"/>
      <c r="AH46" s="202"/>
      <c r="AI46" s="202"/>
      <c r="AJ46" s="202"/>
      <c r="AK46" s="202"/>
      <c r="AL46" s="202"/>
      <c r="AM46" s="202"/>
      <c r="AN46" s="202"/>
      <c r="AO46" s="209"/>
      <c r="AP46" s="401">
        <f>ROUND(N46*$U$46,0)</f>
        <v>541</v>
      </c>
      <c r="AQ46" s="41"/>
    </row>
    <row r="47" spans="1:43" ht="17.25" customHeight="1" x14ac:dyDescent="0.15">
      <c r="A47" s="12">
        <v>79</v>
      </c>
      <c r="B47" s="13">
        <v>8251</v>
      </c>
      <c r="C47" s="61" t="s">
        <v>895</v>
      </c>
      <c r="D47" s="872"/>
      <c r="E47" s="873"/>
      <c r="F47" s="873"/>
      <c r="G47" s="874"/>
      <c r="H47" s="604" t="s">
        <v>463</v>
      </c>
      <c r="I47" s="604"/>
      <c r="J47" s="605"/>
      <c r="K47" s="605"/>
      <c r="L47" s="186"/>
      <c r="M47" s="186"/>
      <c r="N47" s="841">
        <f>N9</f>
        <v>839</v>
      </c>
      <c r="O47" s="841"/>
      <c r="P47" s="186" t="s">
        <v>391</v>
      </c>
      <c r="Q47" s="605"/>
      <c r="R47" s="43"/>
      <c r="S47" s="35"/>
      <c r="T47" s="184"/>
      <c r="U47" s="184"/>
      <c r="V47" s="184"/>
      <c r="W47" s="21"/>
      <c r="X47" s="186"/>
      <c r="Y47" s="186"/>
      <c r="Z47" s="186"/>
      <c r="AA47" s="186"/>
      <c r="AB47" s="186"/>
      <c r="AC47" s="832"/>
      <c r="AD47" s="832"/>
      <c r="AE47" s="832"/>
      <c r="AF47" s="184"/>
      <c r="AG47" s="202"/>
      <c r="AH47" s="202"/>
      <c r="AI47" s="202"/>
      <c r="AJ47" s="202"/>
      <c r="AK47" s="202"/>
      <c r="AL47" s="202"/>
      <c r="AM47" s="202"/>
      <c r="AN47" s="202"/>
      <c r="AO47" s="209"/>
      <c r="AP47" s="401">
        <f>ROUND(N47*$U$46,0)</f>
        <v>587</v>
      </c>
      <c r="AQ47" s="47"/>
    </row>
    <row r="48" spans="1:43" ht="17.25" customHeight="1" x14ac:dyDescent="0.15">
      <c r="A48" s="609"/>
      <c r="B48" s="609"/>
      <c r="C48" s="609"/>
      <c r="D48" s="60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609"/>
      <c r="AQ48" s="609"/>
    </row>
    <row r="49" spans="1:43" ht="17.25" customHeight="1" x14ac:dyDescent="0.15">
      <c r="A49" s="609"/>
      <c r="B49" s="609"/>
      <c r="C49" s="609"/>
      <c r="D49" s="60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609"/>
      <c r="AQ49" s="609"/>
    </row>
    <row r="50" spans="1:43" ht="17.25" x14ac:dyDescent="0.2">
      <c r="A50" s="372"/>
      <c r="B50" s="372" t="s">
        <v>543</v>
      </c>
      <c r="C50" s="609"/>
      <c r="D50" s="60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609"/>
      <c r="AQ50" s="609"/>
    </row>
    <row r="51" spans="1:43" x14ac:dyDescent="0.15">
      <c r="A51" s="609"/>
      <c r="B51" s="609"/>
      <c r="C51" s="609"/>
      <c r="D51" s="60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609"/>
      <c r="AQ51" s="609"/>
    </row>
    <row r="52" spans="1:43" ht="17.25" customHeight="1" x14ac:dyDescent="0.15">
      <c r="A52" s="2" t="s">
        <v>202</v>
      </c>
      <c r="B52" s="201"/>
      <c r="C52" s="82" t="s">
        <v>203</v>
      </c>
      <c r="D52" s="83"/>
      <c r="E52" s="1"/>
      <c r="F52" s="1"/>
      <c r="G52" s="1"/>
      <c r="H52" s="1"/>
      <c r="I52" s="1"/>
      <c r="J52" s="1"/>
      <c r="K52" s="1"/>
      <c r="L52" s="1"/>
      <c r="M52" s="1"/>
      <c r="N52" s="1"/>
      <c r="O52" s="1"/>
      <c r="P52" s="4"/>
      <c r="Q52" s="1"/>
      <c r="R52" s="1"/>
      <c r="S52" s="1"/>
      <c r="T52" s="4" t="s">
        <v>204</v>
      </c>
      <c r="U52" s="1"/>
      <c r="V52" s="1"/>
      <c r="W52" s="1"/>
      <c r="X52" s="1"/>
      <c r="Y52" s="1"/>
      <c r="Z52" s="1"/>
      <c r="AA52" s="1"/>
      <c r="AB52" s="1"/>
      <c r="AC52" s="1"/>
      <c r="AD52" s="1"/>
      <c r="AE52" s="1"/>
      <c r="AF52" s="1"/>
      <c r="AG52" s="1"/>
      <c r="AH52" s="1"/>
      <c r="AI52" s="1"/>
      <c r="AJ52" s="1"/>
      <c r="AK52" s="1"/>
      <c r="AL52" s="1"/>
      <c r="AM52" s="1"/>
      <c r="AN52" s="1"/>
      <c r="AO52" s="15"/>
      <c r="AP52" s="59" t="s">
        <v>2054</v>
      </c>
      <c r="AQ52" s="59" t="s">
        <v>2055</v>
      </c>
    </row>
    <row r="53" spans="1:43" ht="17.25" customHeight="1" x14ac:dyDescent="0.15">
      <c r="A53" s="6" t="s">
        <v>205</v>
      </c>
      <c r="B53" s="7" t="s">
        <v>206</v>
      </c>
      <c r="C53" s="714"/>
      <c r="D53" s="712"/>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c r="AL53" s="184"/>
      <c r="AM53" s="184"/>
      <c r="AN53" s="184"/>
      <c r="AO53" s="21"/>
      <c r="AP53" s="60" t="s">
        <v>390</v>
      </c>
      <c r="AQ53" s="60" t="s">
        <v>391</v>
      </c>
    </row>
    <row r="54" spans="1:43" ht="17.25" customHeight="1" x14ac:dyDescent="0.15">
      <c r="A54" s="12">
        <v>79</v>
      </c>
      <c r="B54" s="13">
        <v>9211</v>
      </c>
      <c r="C54" s="61" t="s">
        <v>2295</v>
      </c>
      <c r="D54" s="866" t="s">
        <v>987</v>
      </c>
      <c r="E54" s="867"/>
      <c r="F54" s="867"/>
      <c r="G54" s="868"/>
      <c r="H54" s="604" t="s">
        <v>459</v>
      </c>
      <c r="I54" s="604"/>
      <c r="J54" s="605"/>
      <c r="K54" s="605"/>
      <c r="L54" s="186"/>
      <c r="M54" s="605"/>
      <c r="N54" s="841">
        <f>N5</f>
        <v>571</v>
      </c>
      <c r="O54" s="841"/>
      <c r="P54" s="186" t="s">
        <v>391</v>
      </c>
      <c r="Q54" s="605"/>
      <c r="R54" s="43"/>
      <c r="S54" s="517"/>
      <c r="T54" s="213"/>
      <c r="U54" s="9"/>
      <c r="V54" s="9"/>
      <c r="W54" s="19"/>
      <c r="X54" s="186"/>
      <c r="Y54" s="63"/>
      <c r="Z54" s="605"/>
      <c r="AA54" s="170"/>
      <c r="AB54" s="599"/>
      <c r="AC54" s="605"/>
      <c r="AD54" s="186"/>
      <c r="AE54" s="186"/>
      <c r="AF54" s="186"/>
      <c r="AG54" s="186"/>
      <c r="AH54" s="186"/>
      <c r="AI54" s="186"/>
      <c r="AJ54" s="186"/>
      <c r="AK54" s="186"/>
      <c r="AL54" s="186"/>
      <c r="AM54" s="186"/>
      <c r="AN54" s="186"/>
      <c r="AO54" s="22"/>
      <c r="AP54" s="401">
        <f>ROUND(N54*$U$57,0)</f>
        <v>400</v>
      </c>
      <c r="AQ54" s="400" t="s">
        <v>457</v>
      </c>
    </row>
    <row r="55" spans="1:43" ht="17.25" customHeight="1" x14ac:dyDescent="0.15">
      <c r="A55" s="12">
        <v>79</v>
      </c>
      <c r="B55" s="13">
        <v>9221</v>
      </c>
      <c r="C55" s="61" t="s">
        <v>2296</v>
      </c>
      <c r="D55" s="869"/>
      <c r="E55" s="870"/>
      <c r="F55" s="870"/>
      <c r="G55" s="871"/>
      <c r="H55" s="604" t="s">
        <v>460</v>
      </c>
      <c r="I55" s="604"/>
      <c r="J55" s="605"/>
      <c r="K55" s="605"/>
      <c r="L55" s="31"/>
      <c r="M55" s="605"/>
      <c r="N55" s="841">
        <f>N6</f>
        <v>638</v>
      </c>
      <c r="O55" s="841"/>
      <c r="P55" s="186" t="s">
        <v>391</v>
      </c>
      <c r="Q55" s="175"/>
      <c r="R55" s="265"/>
      <c r="S55" s="875" t="s">
        <v>544</v>
      </c>
      <c r="T55" s="876"/>
      <c r="U55" s="876"/>
      <c r="V55" s="876"/>
      <c r="W55" s="877"/>
      <c r="X55" s="689"/>
      <c r="Y55" s="689"/>
      <c r="Z55" s="689"/>
      <c r="AA55" s="689"/>
      <c r="AB55" s="689"/>
      <c r="AC55" s="689"/>
      <c r="AD55" s="195"/>
      <c r="AE55" s="195"/>
      <c r="AF55" s="195"/>
      <c r="AG55" s="195"/>
      <c r="AH55" s="195"/>
      <c r="AI55" s="195"/>
      <c r="AJ55" s="202"/>
      <c r="AK55" s="202"/>
      <c r="AL55" s="202"/>
      <c r="AM55" s="202"/>
      <c r="AN55" s="202"/>
      <c r="AO55" s="209"/>
      <c r="AP55" s="401">
        <f>ROUND(N55*$U$57,0)</f>
        <v>447</v>
      </c>
      <c r="AQ55" s="41"/>
    </row>
    <row r="56" spans="1:43" ht="17.25" customHeight="1" x14ac:dyDescent="0.15">
      <c r="A56" s="12">
        <v>79</v>
      </c>
      <c r="B56" s="13">
        <v>9231</v>
      </c>
      <c r="C56" s="61" t="s">
        <v>2297</v>
      </c>
      <c r="D56" s="869"/>
      <c r="E56" s="870"/>
      <c r="F56" s="870"/>
      <c r="G56" s="871"/>
      <c r="H56" s="604" t="s">
        <v>461</v>
      </c>
      <c r="I56" s="604"/>
      <c r="J56" s="605"/>
      <c r="K56" s="605"/>
      <c r="L56" s="31"/>
      <c r="M56" s="605"/>
      <c r="N56" s="841">
        <f>N7</f>
        <v>706</v>
      </c>
      <c r="O56" s="841"/>
      <c r="P56" s="186" t="s">
        <v>391</v>
      </c>
      <c r="Q56" s="202"/>
      <c r="R56" s="209"/>
      <c r="S56" s="875"/>
      <c r="T56" s="876"/>
      <c r="U56" s="876"/>
      <c r="V56" s="876"/>
      <c r="W56" s="877"/>
      <c r="X56" s="689"/>
      <c r="Y56" s="689"/>
      <c r="Z56" s="689"/>
      <c r="AA56" s="689"/>
      <c r="AB56" s="689"/>
      <c r="AC56" s="689"/>
      <c r="AD56" s="195"/>
      <c r="AE56" s="195"/>
      <c r="AF56" s="195"/>
      <c r="AG56" s="195"/>
      <c r="AH56" s="195"/>
      <c r="AI56" s="195"/>
      <c r="AJ56" s="202"/>
      <c r="AK56" s="202"/>
      <c r="AL56" s="202"/>
      <c r="AM56" s="202"/>
      <c r="AN56" s="202"/>
      <c r="AO56" s="209"/>
      <c r="AP56" s="401">
        <f>ROUND(N56*$U$57,0)</f>
        <v>494</v>
      </c>
      <c r="AQ56" s="41"/>
    </row>
    <row r="57" spans="1:43" ht="16.5" customHeight="1" x14ac:dyDescent="0.15">
      <c r="A57" s="12">
        <v>79</v>
      </c>
      <c r="B57" s="13">
        <v>9241</v>
      </c>
      <c r="C57" s="61" t="s">
        <v>2298</v>
      </c>
      <c r="D57" s="869"/>
      <c r="E57" s="870"/>
      <c r="F57" s="870"/>
      <c r="G57" s="871"/>
      <c r="H57" s="604" t="s">
        <v>462</v>
      </c>
      <c r="I57" s="604"/>
      <c r="J57" s="605"/>
      <c r="K57" s="605"/>
      <c r="L57" s="31"/>
      <c r="M57" s="605"/>
      <c r="N57" s="841">
        <f>N8</f>
        <v>773</v>
      </c>
      <c r="O57" s="841"/>
      <c r="P57" s="186" t="s">
        <v>391</v>
      </c>
      <c r="Q57" s="202"/>
      <c r="R57" s="209"/>
      <c r="S57" s="661"/>
      <c r="T57" s="600" t="s">
        <v>2059</v>
      </c>
      <c r="U57" s="1032">
        <v>0.7</v>
      </c>
      <c r="V57" s="1032"/>
      <c r="W57" s="555"/>
      <c r="X57" s="186"/>
      <c r="Y57" s="186"/>
      <c r="Z57" s="186"/>
      <c r="AA57" s="186"/>
      <c r="AB57" s="186"/>
      <c r="AC57" s="186"/>
      <c r="AD57" s="186"/>
      <c r="AE57" s="186"/>
      <c r="AF57" s="186"/>
      <c r="AG57" s="186"/>
      <c r="AH57" s="186"/>
      <c r="AI57" s="186"/>
      <c r="AJ57" s="202"/>
      <c r="AK57" s="202"/>
      <c r="AL57" s="202"/>
      <c r="AM57" s="202"/>
      <c r="AN57" s="202"/>
      <c r="AO57" s="209"/>
      <c r="AP57" s="401">
        <f>ROUND(N57*$U$57,0)</f>
        <v>541</v>
      </c>
      <c r="AQ57" s="41"/>
    </row>
    <row r="58" spans="1:43" ht="16.5" customHeight="1" x14ac:dyDescent="0.15">
      <c r="A58" s="12">
        <v>79</v>
      </c>
      <c r="B58" s="13">
        <v>9251</v>
      </c>
      <c r="C58" s="61" t="s">
        <v>2299</v>
      </c>
      <c r="D58" s="872"/>
      <c r="E58" s="873"/>
      <c r="F58" s="873"/>
      <c r="G58" s="874"/>
      <c r="H58" s="604" t="s">
        <v>463</v>
      </c>
      <c r="I58" s="604"/>
      <c r="J58" s="605"/>
      <c r="K58" s="605"/>
      <c r="L58" s="31"/>
      <c r="M58" s="605"/>
      <c r="N58" s="841">
        <f>N9</f>
        <v>839</v>
      </c>
      <c r="O58" s="841"/>
      <c r="P58" s="186" t="s">
        <v>391</v>
      </c>
      <c r="Q58" s="202"/>
      <c r="R58" s="43"/>
      <c r="S58" s="35"/>
      <c r="T58" s="184"/>
      <c r="U58" s="184"/>
      <c r="V58" s="184"/>
      <c r="W58" s="21"/>
      <c r="X58" s="186"/>
      <c r="Y58" s="186"/>
      <c r="Z58" s="186"/>
      <c r="AA58" s="186"/>
      <c r="AB58" s="186"/>
      <c r="AC58" s="186"/>
      <c r="AD58" s="605"/>
      <c r="AE58" s="599"/>
      <c r="AF58" s="577"/>
      <c r="AG58" s="605"/>
      <c r="AH58" s="599"/>
      <c r="AI58" s="577"/>
      <c r="AJ58" s="202"/>
      <c r="AK58" s="202"/>
      <c r="AL58" s="202"/>
      <c r="AM58" s="202"/>
      <c r="AN58" s="202"/>
      <c r="AO58" s="209"/>
      <c r="AP58" s="401">
        <f>ROUND(N58*$U$57,0)</f>
        <v>587</v>
      </c>
      <c r="AQ58" s="47"/>
    </row>
    <row r="59" spans="1:43" ht="17.25" customHeight="1" x14ac:dyDescent="0.15"/>
  </sheetData>
  <mergeCells count="56">
    <mergeCell ref="AG13:AH13"/>
    <mergeCell ref="AG14:AH14"/>
    <mergeCell ref="D10:G12"/>
    <mergeCell ref="H10:K12"/>
    <mergeCell ref="AG10:AH10"/>
    <mergeCell ref="AG11:AH11"/>
    <mergeCell ref="AG12:AH12"/>
    <mergeCell ref="N58:O58"/>
    <mergeCell ref="AC46:AE46"/>
    <mergeCell ref="N47:O47"/>
    <mergeCell ref="AC47:AE47"/>
    <mergeCell ref="D54:G58"/>
    <mergeCell ref="N54:O54"/>
    <mergeCell ref="N55:O55"/>
    <mergeCell ref="S55:W56"/>
    <mergeCell ref="N56:O56"/>
    <mergeCell ref="N57:O57"/>
    <mergeCell ref="U57:V57"/>
    <mergeCell ref="D43:G47"/>
    <mergeCell ref="N43:O43"/>
    <mergeCell ref="AC43:AE43"/>
    <mergeCell ref="N46:O46"/>
    <mergeCell ref="U46:V46"/>
    <mergeCell ref="AJ25:AK25"/>
    <mergeCell ref="AG30:AH30"/>
    <mergeCell ref="AG31:AH31"/>
    <mergeCell ref="D32:I34"/>
    <mergeCell ref="AG28:AH28"/>
    <mergeCell ref="AG29:AH29"/>
    <mergeCell ref="N44:O44"/>
    <mergeCell ref="S44:W45"/>
    <mergeCell ref="AC44:AE44"/>
    <mergeCell ref="N45:O45"/>
    <mergeCell ref="AC45:AE45"/>
    <mergeCell ref="D20:G22"/>
    <mergeCell ref="H20:K22"/>
    <mergeCell ref="AG15:AH15"/>
    <mergeCell ref="AG26:AH26"/>
    <mergeCell ref="AG27:AH27"/>
    <mergeCell ref="AG19:AH19"/>
    <mergeCell ref="AG16:AH16"/>
    <mergeCell ref="AG17:AH17"/>
    <mergeCell ref="AG18:AH18"/>
    <mergeCell ref="AG20:AH20"/>
    <mergeCell ref="AG21:AH21"/>
    <mergeCell ref="AG22:AH22"/>
    <mergeCell ref="AG23:AH23"/>
    <mergeCell ref="AG24:AH24"/>
    <mergeCell ref="D15:G17"/>
    <mergeCell ref="H15:K17"/>
    <mergeCell ref="D5:G9"/>
    <mergeCell ref="N5:O5"/>
    <mergeCell ref="N6:O6"/>
    <mergeCell ref="N7:O7"/>
    <mergeCell ref="N8:O8"/>
    <mergeCell ref="N9:O9"/>
  </mergeCells>
  <phoneticPr fontId="8"/>
  <printOptions horizontalCentered="1"/>
  <pageMargins left="0.39370078740157483" right="0.39370078740157483" top="0.78740157480314965" bottom="0.59055118110236227" header="0.51181102362204722" footer="0.31496062992125984"/>
  <pageSetup paperSize="9" scale="61" firstPageNumber="61" orientation="portrait" useFirstPageNumber="1" r:id="rId1"/>
  <headerFooter alignWithMargins="0">
    <oddHeader>&amp;R&amp;9複合型サービス</oddHeader>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AS207"/>
  <sheetViews>
    <sheetView tabSelected="1" view="pageBreakPreview" zoomScaleNormal="48"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8" width="2.5" style="58" customWidth="1"/>
    <col min="9" max="9" width="6.125" style="58" customWidth="1"/>
    <col min="10"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875" style="58" customWidth="1"/>
    <col min="17" max="18" width="2" style="58" customWidth="1"/>
    <col min="19" max="19" width="2.5" style="58" customWidth="1"/>
    <col min="20" max="20" width="2.875" style="58" customWidth="1"/>
    <col min="21" max="34" width="2.5" style="58" customWidth="1"/>
    <col min="35" max="35" width="3.5" style="58" customWidth="1"/>
    <col min="36" max="40" width="2.5" style="58" customWidth="1"/>
    <col min="41" max="41" width="2.125" style="58" customWidth="1"/>
    <col min="42" max="42" width="8.5" style="434" customWidth="1"/>
    <col min="43" max="43" width="8.875" style="434" customWidth="1"/>
    <col min="44" max="16384" width="9" style="434"/>
  </cols>
  <sheetData>
    <row r="1" spans="1:43" ht="17.25" customHeight="1" x14ac:dyDescent="0.2">
      <c r="A1" s="57" t="s">
        <v>250</v>
      </c>
      <c r="E1" s="434"/>
      <c r="F1" s="434"/>
      <c r="G1" s="434"/>
      <c r="H1" s="434"/>
      <c r="I1" s="434"/>
      <c r="J1" s="434"/>
      <c r="Q1" s="434"/>
      <c r="R1" s="434"/>
      <c r="S1" s="434"/>
      <c r="T1" s="434"/>
      <c r="U1" s="434"/>
      <c r="V1" s="434"/>
      <c r="W1" s="434"/>
      <c r="X1" s="434"/>
      <c r="Y1" s="434"/>
      <c r="Z1" s="434"/>
      <c r="AA1" s="434"/>
      <c r="AB1" s="434"/>
      <c r="AC1" s="434"/>
      <c r="AD1" s="434"/>
      <c r="AE1" s="434"/>
      <c r="AF1" s="434"/>
      <c r="AG1" s="434"/>
      <c r="AH1" s="434"/>
      <c r="AI1" s="434"/>
      <c r="AJ1" s="434"/>
      <c r="AK1" s="434"/>
      <c r="AL1" s="434"/>
      <c r="AM1" s="434"/>
      <c r="AN1" s="434"/>
      <c r="AO1" s="434"/>
    </row>
    <row r="2" spans="1:43" ht="17.25" customHeight="1" x14ac:dyDescent="0.2">
      <c r="B2" s="57" t="s">
        <v>324</v>
      </c>
    </row>
    <row r="3" spans="1:43" ht="12.75" customHeight="1" x14ac:dyDescent="0.15"/>
    <row r="4" spans="1:43" ht="17.25" customHeight="1" x14ac:dyDescent="0.15">
      <c r="A4" s="2" t="s">
        <v>202</v>
      </c>
      <c r="B4" s="201"/>
      <c r="C4" s="82" t="s">
        <v>203</v>
      </c>
      <c r="D4" s="83"/>
      <c r="E4" s="1"/>
      <c r="F4" s="1"/>
      <c r="G4" s="1"/>
      <c r="H4" s="1"/>
      <c r="I4" s="1"/>
      <c r="J4" s="1"/>
      <c r="K4" s="1"/>
      <c r="L4" s="1"/>
      <c r="M4" s="1"/>
      <c r="N4" s="1"/>
      <c r="O4" s="1"/>
      <c r="P4" s="4"/>
      <c r="Q4" s="1"/>
      <c r="R4" s="1"/>
      <c r="S4" s="1"/>
      <c r="T4" s="4" t="s">
        <v>204</v>
      </c>
      <c r="U4" s="17"/>
      <c r="V4" s="17"/>
      <c r="W4" s="17"/>
      <c r="X4" s="17"/>
      <c r="Y4" s="17"/>
      <c r="Z4" s="17"/>
      <c r="AA4" s="17"/>
      <c r="AB4" s="17"/>
      <c r="AC4" s="17"/>
      <c r="AD4" s="17"/>
      <c r="AE4" s="17"/>
      <c r="AF4" s="17"/>
      <c r="AG4" s="17"/>
      <c r="AH4" s="17"/>
      <c r="AI4" s="17"/>
      <c r="AJ4" s="17"/>
      <c r="AK4" s="17"/>
      <c r="AL4" s="17"/>
      <c r="AM4" s="17"/>
      <c r="AN4" s="17"/>
      <c r="AO4" s="15"/>
      <c r="AP4" s="59" t="s">
        <v>251</v>
      </c>
      <c r="AQ4" s="59" t="s">
        <v>252</v>
      </c>
    </row>
    <row r="5" spans="1:43" ht="17.25" customHeight="1" x14ac:dyDescent="0.15">
      <c r="A5" s="5" t="s">
        <v>205</v>
      </c>
      <c r="B5" s="82" t="s">
        <v>206</v>
      </c>
      <c r="C5" s="610"/>
      <c r="D5" s="661"/>
      <c r="E5" s="9"/>
      <c r="F5" s="9"/>
      <c r="G5" s="9"/>
      <c r="H5" s="9"/>
      <c r="I5" s="9"/>
      <c r="J5" s="9"/>
      <c r="K5" s="9"/>
      <c r="L5" s="9"/>
      <c r="M5" s="9"/>
      <c r="N5" s="9"/>
      <c r="O5" s="9"/>
      <c r="P5" s="9"/>
      <c r="Q5" s="9"/>
      <c r="R5" s="9"/>
      <c r="S5" s="9"/>
      <c r="T5" s="169"/>
      <c r="U5" s="169"/>
      <c r="V5" s="169"/>
      <c r="W5" s="169"/>
      <c r="X5" s="169"/>
      <c r="Y5" s="169"/>
      <c r="Z5" s="169"/>
      <c r="AA5" s="169"/>
      <c r="AB5" s="169"/>
      <c r="AC5" s="169"/>
      <c r="AD5" s="169"/>
      <c r="AE5" s="169"/>
      <c r="AF5" s="169"/>
      <c r="AG5" s="169"/>
      <c r="AH5" s="169"/>
      <c r="AI5" s="169"/>
      <c r="AJ5" s="169"/>
      <c r="AK5" s="169"/>
      <c r="AL5" s="169"/>
      <c r="AM5" s="169"/>
      <c r="AN5" s="169"/>
      <c r="AO5" s="19"/>
      <c r="AP5" s="373" t="s">
        <v>390</v>
      </c>
      <c r="AQ5" s="373" t="s">
        <v>391</v>
      </c>
    </row>
    <row r="6" spans="1:43" ht="17.25" customHeight="1" x14ac:dyDescent="0.15">
      <c r="A6" s="12">
        <v>76</v>
      </c>
      <c r="B6" s="13">
        <v>1111</v>
      </c>
      <c r="C6" s="61" t="s">
        <v>560</v>
      </c>
      <c r="D6" s="833" t="s">
        <v>253</v>
      </c>
      <c r="E6" s="834"/>
      <c r="F6" s="834"/>
      <c r="G6" s="834"/>
      <c r="H6" s="834"/>
      <c r="I6" s="834"/>
      <c r="J6" s="834"/>
      <c r="K6" s="835"/>
      <c r="L6" s="834" t="s">
        <v>555</v>
      </c>
      <c r="M6" s="834"/>
      <c r="N6" s="834"/>
      <c r="O6" s="834"/>
      <c r="P6" s="834"/>
      <c r="Q6" s="834"/>
      <c r="R6" s="835"/>
      <c r="S6" s="604" t="s">
        <v>459</v>
      </c>
      <c r="T6" s="605"/>
      <c r="U6" s="186"/>
      <c r="V6" s="186"/>
      <c r="W6" s="841">
        <v>5446</v>
      </c>
      <c r="X6" s="841"/>
      <c r="Y6" s="841"/>
      <c r="Z6" s="186" t="s">
        <v>391</v>
      </c>
      <c r="AA6" s="605"/>
      <c r="AB6" s="202"/>
      <c r="AC6" s="202"/>
      <c r="AD6" s="202"/>
      <c r="AE6" s="202"/>
      <c r="AF6" s="202"/>
      <c r="AG6" s="202"/>
      <c r="AH6" s="202"/>
      <c r="AI6" s="202"/>
      <c r="AJ6" s="202"/>
      <c r="AK6" s="605"/>
      <c r="AL6" s="605"/>
      <c r="AM6" s="605"/>
      <c r="AN6" s="63"/>
      <c r="AO6" s="22"/>
      <c r="AP6" s="401">
        <f>W6</f>
        <v>5446</v>
      </c>
      <c r="AQ6" s="400" t="s">
        <v>743</v>
      </c>
    </row>
    <row r="7" spans="1:43" ht="17.25" customHeight="1" x14ac:dyDescent="0.15">
      <c r="A7" s="12">
        <v>76</v>
      </c>
      <c r="B7" s="13">
        <v>1121</v>
      </c>
      <c r="C7" s="61" t="s">
        <v>561</v>
      </c>
      <c r="D7" s="836"/>
      <c r="E7" s="837"/>
      <c r="F7" s="837"/>
      <c r="G7" s="837"/>
      <c r="H7" s="837"/>
      <c r="I7" s="837"/>
      <c r="J7" s="837"/>
      <c r="K7" s="838"/>
      <c r="L7" s="837"/>
      <c r="M7" s="837"/>
      <c r="N7" s="837"/>
      <c r="O7" s="837"/>
      <c r="P7" s="837"/>
      <c r="Q7" s="837"/>
      <c r="R7" s="838"/>
      <c r="S7" s="604" t="s">
        <v>460</v>
      </c>
      <c r="T7" s="599"/>
      <c r="U7" s="599"/>
      <c r="V7" s="599"/>
      <c r="W7" s="841">
        <v>9720</v>
      </c>
      <c r="X7" s="841"/>
      <c r="Y7" s="841"/>
      <c r="Z7" s="186" t="s">
        <v>391</v>
      </c>
      <c r="AA7" s="599"/>
      <c r="AB7" s="202"/>
      <c r="AC7" s="202"/>
      <c r="AD7" s="202"/>
      <c r="AE7" s="202"/>
      <c r="AF7" s="202"/>
      <c r="AG7" s="202"/>
      <c r="AH7" s="202"/>
      <c r="AI7" s="202"/>
      <c r="AJ7" s="202"/>
      <c r="AK7" s="599"/>
      <c r="AL7" s="170"/>
      <c r="AM7" s="599"/>
      <c r="AN7" s="63"/>
      <c r="AO7" s="22"/>
      <c r="AP7" s="401">
        <f>W7</f>
        <v>9720</v>
      </c>
      <c r="AQ7" s="41"/>
    </row>
    <row r="8" spans="1:43" ht="17.25" customHeight="1" x14ac:dyDescent="0.15">
      <c r="A8" s="12">
        <v>76</v>
      </c>
      <c r="B8" s="13">
        <v>1131</v>
      </c>
      <c r="C8" s="61" t="s">
        <v>562</v>
      </c>
      <c r="D8" s="836"/>
      <c r="E8" s="837"/>
      <c r="F8" s="837"/>
      <c r="G8" s="837"/>
      <c r="H8" s="837"/>
      <c r="I8" s="837"/>
      <c r="J8" s="837"/>
      <c r="K8" s="838"/>
      <c r="L8" s="837"/>
      <c r="M8" s="837"/>
      <c r="N8" s="837"/>
      <c r="O8" s="837"/>
      <c r="P8" s="837"/>
      <c r="Q8" s="837"/>
      <c r="R8" s="838"/>
      <c r="S8" s="604" t="s">
        <v>461</v>
      </c>
      <c r="T8" s="605"/>
      <c r="U8" s="605"/>
      <c r="V8" s="605"/>
      <c r="W8" s="841">
        <v>16140</v>
      </c>
      <c r="X8" s="841"/>
      <c r="Y8" s="841"/>
      <c r="Z8" s="186" t="s">
        <v>391</v>
      </c>
      <c r="AA8" s="605"/>
      <c r="AB8" s="202"/>
      <c r="AC8" s="202"/>
      <c r="AD8" s="202"/>
      <c r="AE8" s="202"/>
      <c r="AF8" s="202"/>
      <c r="AG8" s="202"/>
      <c r="AH8" s="202"/>
      <c r="AI8" s="202"/>
      <c r="AJ8" s="202"/>
      <c r="AK8" s="605"/>
      <c r="AL8" s="170"/>
      <c r="AM8" s="599"/>
      <c r="AN8" s="605"/>
      <c r="AO8" s="22"/>
      <c r="AP8" s="401">
        <f>W8</f>
        <v>16140</v>
      </c>
      <c r="AQ8" s="41"/>
    </row>
    <row r="9" spans="1:43" ht="17.25" customHeight="1" x14ac:dyDescent="0.15">
      <c r="A9" s="12">
        <v>76</v>
      </c>
      <c r="B9" s="13">
        <v>1141</v>
      </c>
      <c r="C9" s="61" t="s">
        <v>563</v>
      </c>
      <c r="D9" s="836"/>
      <c r="E9" s="837"/>
      <c r="F9" s="837"/>
      <c r="G9" s="837"/>
      <c r="H9" s="837"/>
      <c r="I9" s="837"/>
      <c r="J9" s="837"/>
      <c r="K9" s="838"/>
      <c r="L9" s="837"/>
      <c r="M9" s="837"/>
      <c r="N9" s="837"/>
      <c r="O9" s="837"/>
      <c r="P9" s="837"/>
      <c r="Q9" s="837"/>
      <c r="R9" s="838"/>
      <c r="S9" s="604" t="s">
        <v>462</v>
      </c>
      <c r="T9" s="605"/>
      <c r="U9" s="605"/>
      <c r="V9" s="605"/>
      <c r="W9" s="841">
        <v>20417</v>
      </c>
      <c r="X9" s="841"/>
      <c r="Y9" s="841"/>
      <c r="Z9" s="186" t="s">
        <v>391</v>
      </c>
      <c r="AA9" s="605"/>
      <c r="AB9" s="202"/>
      <c r="AC9" s="202"/>
      <c r="AD9" s="202"/>
      <c r="AE9" s="202"/>
      <c r="AF9" s="202"/>
      <c r="AG9" s="202"/>
      <c r="AH9" s="202"/>
      <c r="AI9" s="202"/>
      <c r="AJ9" s="202"/>
      <c r="AK9" s="572"/>
      <c r="AL9" s="556"/>
      <c r="AM9" s="679"/>
      <c r="AN9" s="605"/>
      <c r="AO9" s="22"/>
      <c r="AP9" s="401">
        <f>W9</f>
        <v>20417</v>
      </c>
      <c r="AQ9" s="41"/>
    </row>
    <row r="10" spans="1:43" ht="17.25" customHeight="1" x14ac:dyDescent="0.15">
      <c r="A10" s="12">
        <v>76</v>
      </c>
      <c r="B10" s="13">
        <v>1151</v>
      </c>
      <c r="C10" s="61" t="s">
        <v>564</v>
      </c>
      <c r="D10" s="836"/>
      <c r="E10" s="837"/>
      <c r="F10" s="837"/>
      <c r="G10" s="837"/>
      <c r="H10" s="837"/>
      <c r="I10" s="837"/>
      <c r="J10" s="837"/>
      <c r="K10" s="838"/>
      <c r="L10" s="839"/>
      <c r="M10" s="839"/>
      <c r="N10" s="839"/>
      <c r="O10" s="839"/>
      <c r="P10" s="839"/>
      <c r="Q10" s="839"/>
      <c r="R10" s="840"/>
      <c r="S10" s="604" t="s">
        <v>463</v>
      </c>
      <c r="T10" s="605"/>
      <c r="U10" s="605"/>
      <c r="V10" s="605"/>
      <c r="W10" s="841">
        <v>24692</v>
      </c>
      <c r="X10" s="841"/>
      <c r="Y10" s="841"/>
      <c r="Z10" s="186" t="s">
        <v>391</v>
      </c>
      <c r="AA10" s="605"/>
      <c r="AB10" s="202"/>
      <c r="AC10" s="202"/>
      <c r="AD10" s="202"/>
      <c r="AE10" s="202"/>
      <c r="AF10" s="202"/>
      <c r="AG10" s="202"/>
      <c r="AH10" s="202"/>
      <c r="AI10" s="202"/>
      <c r="AJ10" s="202"/>
      <c r="AK10" s="605"/>
      <c r="AL10" s="599"/>
      <c r="AM10" s="577"/>
      <c r="AN10" s="605"/>
      <c r="AO10" s="22"/>
      <c r="AP10" s="401">
        <f>W10</f>
        <v>24692</v>
      </c>
      <c r="AQ10" s="41"/>
    </row>
    <row r="11" spans="1:43" ht="17.25" customHeight="1" x14ac:dyDescent="0.15">
      <c r="A11" s="12">
        <v>76</v>
      </c>
      <c r="B11" s="13">
        <v>1211</v>
      </c>
      <c r="C11" s="61" t="s">
        <v>565</v>
      </c>
      <c r="D11" s="836"/>
      <c r="E11" s="837"/>
      <c r="F11" s="837"/>
      <c r="G11" s="837"/>
      <c r="H11" s="837"/>
      <c r="I11" s="837"/>
      <c r="J11" s="837"/>
      <c r="K11" s="838"/>
      <c r="L11" s="834" t="s">
        <v>2340</v>
      </c>
      <c r="M11" s="842"/>
      <c r="N11" s="842"/>
      <c r="O11" s="842"/>
      <c r="P11" s="842"/>
      <c r="Q11" s="842"/>
      <c r="R11" s="843"/>
      <c r="S11" s="34" t="s">
        <v>459</v>
      </c>
      <c r="T11" s="17"/>
      <c r="U11" s="1"/>
      <c r="V11" s="1"/>
      <c r="W11" s="607"/>
      <c r="X11" s="607"/>
      <c r="Y11" s="607"/>
      <c r="Z11" s="607"/>
      <c r="AA11" s="17"/>
      <c r="AB11" s="608"/>
      <c r="AC11" s="202"/>
      <c r="AD11" s="202"/>
      <c r="AE11" s="202"/>
      <c r="AF11" s="202"/>
      <c r="AG11" s="202"/>
      <c r="AH11" s="202"/>
      <c r="AI11" s="202"/>
      <c r="AJ11" s="202"/>
      <c r="AK11" s="605"/>
      <c r="AL11" s="605"/>
      <c r="AM11" s="605"/>
      <c r="AN11" s="63"/>
      <c r="AO11" s="22"/>
      <c r="AP11" s="401">
        <f>W12</f>
        <v>7946</v>
      </c>
      <c r="AQ11" s="41"/>
    </row>
    <row r="12" spans="1:43" ht="17.25" customHeight="1" x14ac:dyDescent="0.15">
      <c r="A12" s="12">
        <v>76</v>
      </c>
      <c r="B12" s="13">
        <v>1213</v>
      </c>
      <c r="C12" s="61" t="s">
        <v>566</v>
      </c>
      <c r="D12" s="836"/>
      <c r="E12" s="837"/>
      <c r="F12" s="837"/>
      <c r="G12" s="837"/>
      <c r="H12" s="837"/>
      <c r="I12" s="837"/>
      <c r="J12" s="837"/>
      <c r="K12" s="838"/>
      <c r="L12" s="844"/>
      <c r="M12" s="844"/>
      <c r="N12" s="844"/>
      <c r="O12" s="844"/>
      <c r="P12" s="844"/>
      <c r="Q12" s="844"/>
      <c r="R12" s="845"/>
      <c r="S12" s="35"/>
      <c r="T12" s="20"/>
      <c r="U12" s="184"/>
      <c r="V12" s="184"/>
      <c r="W12" s="832">
        <v>7946</v>
      </c>
      <c r="X12" s="832"/>
      <c r="Y12" s="832"/>
      <c r="Z12" s="184" t="s">
        <v>391</v>
      </c>
      <c r="AA12" s="20"/>
      <c r="AB12" s="714"/>
      <c r="AC12" s="605" t="s">
        <v>326</v>
      </c>
      <c r="AD12" s="605"/>
      <c r="AE12" s="605"/>
      <c r="AF12" s="605"/>
      <c r="AG12" s="605"/>
      <c r="AH12" s="605"/>
      <c r="AI12" s="605" t="s">
        <v>254</v>
      </c>
      <c r="AJ12" s="831">
        <v>0.98</v>
      </c>
      <c r="AK12" s="831"/>
      <c r="AL12" s="609"/>
      <c r="AM12" s="609"/>
      <c r="AN12" s="609"/>
      <c r="AO12" s="22"/>
      <c r="AP12" s="401">
        <f>ROUND(W12*AJ12,0)</f>
        <v>7787</v>
      </c>
      <c r="AQ12" s="41"/>
    </row>
    <row r="13" spans="1:43" ht="17.25" customHeight="1" x14ac:dyDescent="0.15">
      <c r="A13" s="12">
        <v>76</v>
      </c>
      <c r="B13" s="13">
        <v>1221</v>
      </c>
      <c r="C13" s="61" t="s">
        <v>567</v>
      </c>
      <c r="D13" s="836"/>
      <c r="E13" s="837"/>
      <c r="F13" s="837"/>
      <c r="G13" s="837"/>
      <c r="H13" s="837"/>
      <c r="I13" s="837"/>
      <c r="J13" s="837"/>
      <c r="K13" s="838"/>
      <c r="L13" s="844"/>
      <c r="M13" s="844"/>
      <c r="N13" s="844"/>
      <c r="O13" s="844"/>
      <c r="P13" s="844"/>
      <c r="Q13" s="844"/>
      <c r="R13" s="845"/>
      <c r="S13" s="34" t="s">
        <v>460</v>
      </c>
      <c r="T13" s="62"/>
      <c r="U13" s="62"/>
      <c r="V13" s="62"/>
      <c r="W13" s="607"/>
      <c r="X13" s="607"/>
      <c r="Y13" s="607"/>
      <c r="Z13" s="607"/>
      <c r="AA13" s="62"/>
      <c r="AB13" s="608"/>
      <c r="AC13" s="202"/>
      <c r="AD13" s="202"/>
      <c r="AE13" s="202"/>
      <c r="AF13" s="202"/>
      <c r="AG13" s="202"/>
      <c r="AH13" s="202"/>
      <c r="AI13" s="202"/>
      <c r="AJ13" s="202"/>
      <c r="AK13" s="599"/>
      <c r="AL13" s="170"/>
      <c r="AM13" s="599"/>
      <c r="AN13" s="63"/>
      <c r="AO13" s="22"/>
      <c r="AP13" s="401">
        <f>W14</f>
        <v>12413</v>
      </c>
      <c r="AQ13" s="41"/>
    </row>
    <row r="14" spans="1:43" ht="17.25" customHeight="1" x14ac:dyDescent="0.15">
      <c r="A14" s="12">
        <v>76</v>
      </c>
      <c r="B14" s="13">
        <v>1223</v>
      </c>
      <c r="C14" s="61" t="s">
        <v>568</v>
      </c>
      <c r="D14" s="836"/>
      <c r="E14" s="837"/>
      <c r="F14" s="837"/>
      <c r="G14" s="837"/>
      <c r="H14" s="837"/>
      <c r="I14" s="837"/>
      <c r="J14" s="837"/>
      <c r="K14" s="838"/>
      <c r="L14" s="844"/>
      <c r="M14" s="844"/>
      <c r="N14" s="844"/>
      <c r="O14" s="844"/>
      <c r="P14" s="844"/>
      <c r="Q14" s="844"/>
      <c r="R14" s="845"/>
      <c r="S14" s="35"/>
      <c r="T14" s="70"/>
      <c r="U14" s="70"/>
      <c r="V14" s="70"/>
      <c r="W14" s="832">
        <v>12413</v>
      </c>
      <c r="X14" s="832"/>
      <c r="Y14" s="832"/>
      <c r="Z14" s="184" t="s">
        <v>391</v>
      </c>
      <c r="AA14" s="70"/>
      <c r="AB14" s="714"/>
      <c r="AC14" s="605" t="s">
        <v>326</v>
      </c>
      <c r="AD14" s="605"/>
      <c r="AE14" s="605"/>
      <c r="AF14" s="605"/>
      <c r="AG14" s="605"/>
      <c r="AH14" s="605"/>
      <c r="AI14" s="605" t="s">
        <v>254</v>
      </c>
      <c r="AJ14" s="831">
        <f>$AJ$12</f>
        <v>0.98</v>
      </c>
      <c r="AK14" s="831"/>
      <c r="AL14" s="609"/>
      <c r="AM14" s="609"/>
      <c r="AN14" s="609"/>
      <c r="AO14" s="22"/>
      <c r="AP14" s="401">
        <f>ROUND(W14*AJ14,0)</f>
        <v>12165</v>
      </c>
      <c r="AQ14" s="41"/>
    </row>
    <row r="15" spans="1:43" ht="17.25" customHeight="1" x14ac:dyDescent="0.15">
      <c r="A15" s="12">
        <v>76</v>
      </c>
      <c r="B15" s="13">
        <v>1231</v>
      </c>
      <c r="C15" s="61" t="s">
        <v>569</v>
      </c>
      <c r="D15" s="836"/>
      <c r="E15" s="837"/>
      <c r="F15" s="837"/>
      <c r="G15" s="837"/>
      <c r="H15" s="837"/>
      <c r="I15" s="837"/>
      <c r="J15" s="837"/>
      <c r="K15" s="838"/>
      <c r="L15" s="844"/>
      <c r="M15" s="844"/>
      <c r="N15" s="844"/>
      <c r="O15" s="844"/>
      <c r="P15" s="844"/>
      <c r="Q15" s="844"/>
      <c r="R15" s="845"/>
      <c r="S15" s="34" t="s">
        <v>461</v>
      </c>
      <c r="T15" s="17"/>
      <c r="U15" s="17"/>
      <c r="V15" s="17"/>
      <c r="W15" s="607"/>
      <c r="X15" s="607"/>
      <c r="Y15" s="607"/>
      <c r="Z15" s="607"/>
      <c r="AA15" s="17"/>
      <c r="AB15" s="608"/>
      <c r="AC15" s="202"/>
      <c r="AD15" s="202"/>
      <c r="AE15" s="202"/>
      <c r="AF15" s="202"/>
      <c r="AG15" s="202"/>
      <c r="AH15" s="202"/>
      <c r="AI15" s="202"/>
      <c r="AJ15" s="202"/>
      <c r="AK15" s="605"/>
      <c r="AL15" s="170"/>
      <c r="AM15" s="599"/>
      <c r="AN15" s="605"/>
      <c r="AO15" s="22"/>
      <c r="AP15" s="401">
        <f>W16</f>
        <v>18948</v>
      </c>
      <c r="AQ15" s="41"/>
    </row>
    <row r="16" spans="1:43" ht="17.25" customHeight="1" x14ac:dyDescent="0.15">
      <c r="A16" s="12">
        <v>76</v>
      </c>
      <c r="B16" s="13">
        <v>1233</v>
      </c>
      <c r="C16" s="61" t="s">
        <v>570</v>
      </c>
      <c r="D16" s="836"/>
      <c r="E16" s="837"/>
      <c r="F16" s="837"/>
      <c r="G16" s="837"/>
      <c r="H16" s="837"/>
      <c r="I16" s="837"/>
      <c r="J16" s="837"/>
      <c r="K16" s="838"/>
      <c r="L16" s="844"/>
      <c r="M16" s="844"/>
      <c r="N16" s="844"/>
      <c r="O16" s="844"/>
      <c r="P16" s="844"/>
      <c r="Q16" s="844"/>
      <c r="R16" s="845"/>
      <c r="S16" s="35"/>
      <c r="T16" s="20"/>
      <c r="U16" s="20"/>
      <c r="V16" s="20"/>
      <c r="W16" s="832">
        <v>18948</v>
      </c>
      <c r="X16" s="832"/>
      <c r="Y16" s="832"/>
      <c r="Z16" s="184" t="s">
        <v>391</v>
      </c>
      <c r="AA16" s="20"/>
      <c r="AB16" s="714"/>
      <c r="AC16" s="605" t="s">
        <v>326</v>
      </c>
      <c r="AD16" s="605"/>
      <c r="AE16" s="605"/>
      <c r="AF16" s="605"/>
      <c r="AG16" s="605"/>
      <c r="AH16" s="605"/>
      <c r="AI16" s="605" t="s">
        <v>254</v>
      </c>
      <c r="AJ16" s="831">
        <f>$AJ$12</f>
        <v>0.98</v>
      </c>
      <c r="AK16" s="831"/>
      <c r="AL16" s="609"/>
      <c r="AM16" s="609"/>
      <c r="AN16" s="609"/>
      <c r="AO16" s="22"/>
      <c r="AP16" s="401">
        <f>ROUND(W16*AJ16,0)</f>
        <v>18569</v>
      </c>
      <c r="AQ16" s="41"/>
    </row>
    <row r="17" spans="1:45" ht="17.25" customHeight="1" x14ac:dyDescent="0.15">
      <c r="A17" s="12">
        <v>76</v>
      </c>
      <c r="B17" s="13">
        <v>1241</v>
      </c>
      <c r="C17" s="61" t="s">
        <v>571</v>
      </c>
      <c r="D17" s="836"/>
      <c r="E17" s="837"/>
      <c r="F17" s="837"/>
      <c r="G17" s="837"/>
      <c r="H17" s="837"/>
      <c r="I17" s="837"/>
      <c r="J17" s="837"/>
      <c r="K17" s="838"/>
      <c r="L17" s="844"/>
      <c r="M17" s="844"/>
      <c r="N17" s="844"/>
      <c r="O17" s="844"/>
      <c r="P17" s="844"/>
      <c r="Q17" s="844"/>
      <c r="R17" s="845"/>
      <c r="S17" s="34" t="s">
        <v>462</v>
      </c>
      <c r="T17" s="17"/>
      <c r="U17" s="17"/>
      <c r="V17" s="17"/>
      <c r="W17" s="607"/>
      <c r="X17" s="607"/>
      <c r="Y17" s="607"/>
      <c r="Z17" s="607"/>
      <c r="AA17" s="17"/>
      <c r="AB17" s="608"/>
      <c r="AC17" s="202"/>
      <c r="AD17" s="202"/>
      <c r="AE17" s="202"/>
      <c r="AF17" s="202"/>
      <c r="AG17" s="202"/>
      <c r="AH17" s="202"/>
      <c r="AI17" s="202"/>
      <c r="AJ17" s="202"/>
      <c r="AK17" s="572"/>
      <c r="AL17" s="556"/>
      <c r="AM17" s="679"/>
      <c r="AN17" s="605"/>
      <c r="AO17" s="22"/>
      <c r="AP17" s="401">
        <f>W18</f>
        <v>23358</v>
      </c>
      <c r="AQ17" s="41"/>
    </row>
    <row r="18" spans="1:45" ht="17.25" customHeight="1" x14ac:dyDescent="0.15">
      <c r="A18" s="12">
        <v>76</v>
      </c>
      <c r="B18" s="13">
        <v>1243</v>
      </c>
      <c r="C18" s="61" t="s">
        <v>2923</v>
      </c>
      <c r="D18" s="836"/>
      <c r="E18" s="837"/>
      <c r="F18" s="837"/>
      <c r="G18" s="837"/>
      <c r="H18" s="837"/>
      <c r="I18" s="837"/>
      <c r="J18" s="837"/>
      <c r="K18" s="838"/>
      <c r="L18" s="844"/>
      <c r="M18" s="844"/>
      <c r="N18" s="844"/>
      <c r="O18" s="844"/>
      <c r="P18" s="844"/>
      <c r="Q18" s="844"/>
      <c r="R18" s="845"/>
      <c r="S18" s="35"/>
      <c r="T18" s="20"/>
      <c r="U18" s="20"/>
      <c r="V18" s="20"/>
      <c r="W18" s="832">
        <v>23358</v>
      </c>
      <c r="X18" s="832"/>
      <c r="Y18" s="832"/>
      <c r="Z18" s="184" t="s">
        <v>391</v>
      </c>
      <c r="AA18" s="20"/>
      <c r="AB18" s="714"/>
      <c r="AC18" s="605" t="s">
        <v>326</v>
      </c>
      <c r="AD18" s="605"/>
      <c r="AE18" s="605"/>
      <c r="AF18" s="605"/>
      <c r="AG18" s="605"/>
      <c r="AH18" s="605"/>
      <c r="AI18" s="605" t="s">
        <v>254</v>
      </c>
      <c r="AJ18" s="831">
        <f>$AJ$12</f>
        <v>0.98</v>
      </c>
      <c r="AK18" s="831"/>
      <c r="AL18" s="609"/>
      <c r="AM18" s="609"/>
      <c r="AN18" s="609"/>
      <c r="AO18" s="22"/>
      <c r="AP18" s="401">
        <f>ROUND(W18*AJ18,0)</f>
        <v>22891</v>
      </c>
      <c r="AQ18" s="41"/>
    </row>
    <row r="19" spans="1:45" ht="17.25" customHeight="1" x14ac:dyDescent="0.15">
      <c r="A19" s="12">
        <v>76</v>
      </c>
      <c r="B19" s="13">
        <v>1251</v>
      </c>
      <c r="C19" s="61" t="s">
        <v>572</v>
      </c>
      <c r="D19" s="836"/>
      <c r="E19" s="837"/>
      <c r="F19" s="837"/>
      <c r="G19" s="837"/>
      <c r="H19" s="837"/>
      <c r="I19" s="837"/>
      <c r="J19" s="837"/>
      <c r="K19" s="838"/>
      <c r="L19" s="844"/>
      <c r="M19" s="844"/>
      <c r="N19" s="844"/>
      <c r="O19" s="844"/>
      <c r="P19" s="844"/>
      <c r="Q19" s="844"/>
      <c r="R19" s="845"/>
      <c r="S19" s="34" t="s">
        <v>463</v>
      </c>
      <c r="T19" s="17"/>
      <c r="U19" s="17"/>
      <c r="V19" s="17"/>
      <c r="W19" s="607"/>
      <c r="X19" s="607"/>
      <c r="Y19" s="607"/>
      <c r="Z19" s="607"/>
      <c r="AA19" s="17"/>
      <c r="AB19" s="608"/>
      <c r="AC19" s="202"/>
      <c r="AD19" s="202"/>
      <c r="AE19" s="202"/>
      <c r="AF19" s="202"/>
      <c r="AG19" s="202"/>
      <c r="AH19" s="202"/>
      <c r="AI19" s="202"/>
      <c r="AJ19" s="202"/>
      <c r="AK19" s="605"/>
      <c r="AL19" s="599"/>
      <c r="AM19" s="577"/>
      <c r="AN19" s="605"/>
      <c r="AO19" s="22"/>
      <c r="AP19" s="401">
        <f>W20</f>
        <v>28298</v>
      </c>
      <c r="AQ19" s="41"/>
    </row>
    <row r="20" spans="1:45" ht="17.25" customHeight="1" x14ac:dyDescent="0.15">
      <c r="A20" s="12">
        <v>76</v>
      </c>
      <c r="B20" s="13">
        <v>1253</v>
      </c>
      <c r="C20" s="61" t="s">
        <v>573</v>
      </c>
      <c r="D20" s="836"/>
      <c r="E20" s="837"/>
      <c r="F20" s="837"/>
      <c r="G20" s="837"/>
      <c r="H20" s="837"/>
      <c r="I20" s="837"/>
      <c r="J20" s="837"/>
      <c r="K20" s="838"/>
      <c r="L20" s="846"/>
      <c r="M20" s="846"/>
      <c r="N20" s="846"/>
      <c r="O20" s="846"/>
      <c r="P20" s="846"/>
      <c r="Q20" s="846"/>
      <c r="R20" s="847"/>
      <c r="S20" s="35"/>
      <c r="T20" s="20"/>
      <c r="U20" s="20"/>
      <c r="V20" s="20"/>
      <c r="W20" s="832">
        <v>28298</v>
      </c>
      <c r="X20" s="832"/>
      <c r="Y20" s="832"/>
      <c r="Z20" s="184" t="s">
        <v>391</v>
      </c>
      <c r="AA20" s="20"/>
      <c r="AB20" s="714"/>
      <c r="AC20" s="604" t="s">
        <v>326</v>
      </c>
      <c r="AD20" s="605"/>
      <c r="AE20" s="605"/>
      <c r="AF20" s="605"/>
      <c r="AG20" s="605"/>
      <c r="AH20" s="605"/>
      <c r="AI20" s="605" t="s">
        <v>254</v>
      </c>
      <c r="AJ20" s="831">
        <f>$AJ$12</f>
        <v>0.98</v>
      </c>
      <c r="AK20" s="831"/>
      <c r="AL20" s="202"/>
      <c r="AM20" s="202"/>
      <c r="AN20" s="202"/>
      <c r="AO20" s="22"/>
      <c r="AP20" s="401">
        <f>ROUND(W20*AJ20,0)</f>
        <v>27732</v>
      </c>
      <c r="AQ20" s="41"/>
    </row>
    <row r="21" spans="1:45" ht="17.25" customHeight="1" x14ac:dyDescent="0.15">
      <c r="A21" s="12">
        <v>76</v>
      </c>
      <c r="B21" s="13">
        <v>2111</v>
      </c>
      <c r="C21" s="61" t="s">
        <v>574</v>
      </c>
      <c r="D21" s="833" t="s">
        <v>2343</v>
      </c>
      <c r="E21" s="834"/>
      <c r="F21" s="834"/>
      <c r="G21" s="834"/>
      <c r="H21" s="834"/>
      <c r="I21" s="834"/>
      <c r="J21" s="834"/>
      <c r="K21" s="834"/>
      <c r="L21" s="834"/>
      <c r="M21" s="834"/>
      <c r="N21" s="834"/>
      <c r="O21" s="834"/>
      <c r="P21" s="834"/>
      <c r="Q21" s="834"/>
      <c r="R21" s="835"/>
      <c r="S21" s="604" t="s">
        <v>459</v>
      </c>
      <c r="T21" s="605"/>
      <c r="U21" s="186"/>
      <c r="V21" s="186"/>
      <c r="W21" s="841">
        <v>5446</v>
      </c>
      <c r="X21" s="841"/>
      <c r="Y21" s="841"/>
      <c r="Z21" s="186" t="s">
        <v>391</v>
      </c>
      <c r="AA21" s="605"/>
      <c r="AB21" s="202"/>
      <c r="AC21" s="202"/>
      <c r="AD21" s="202"/>
      <c r="AE21" s="202"/>
      <c r="AF21" s="202"/>
      <c r="AG21" s="202"/>
      <c r="AH21" s="202"/>
      <c r="AI21" s="202"/>
      <c r="AJ21" s="202"/>
      <c r="AK21" s="605"/>
      <c r="AL21" s="605"/>
      <c r="AM21" s="605"/>
      <c r="AN21" s="63"/>
      <c r="AO21" s="22"/>
      <c r="AP21" s="401">
        <f>W21</f>
        <v>5446</v>
      </c>
      <c r="AQ21" s="41"/>
    </row>
    <row r="22" spans="1:45" ht="17.25" customHeight="1" x14ac:dyDescent="0.15">
      <c r="A22" s="12">
        <v>76</v>
      </c>
      <c r="B22" s="13">
        <v>2121</v>
      </c>
      <c r="C22" s="61" t="s">
        <v>575</v>
      </c>
      <c r="D22" s="836"/>
      <c r="E22" s="837"/>
      <c r="F22" s="837"/>
      <c r="G22" s="837"/>
      <c r="H22" s="837"/>
      <c r="I22" s="837"/>
      <c r="J22" s="837"/>
      <c r="K22" s="837"/>
      <c r="L22" s="837"/>
      <c r="M22" s="837"/>
      <c r="N22" s="837"/>
      <c r="O22" s="837"/>
      <c r="P22" s="837"/>
      <c r="Q22" s="837"/>
      <c r="R22" s="838"/>
      <c r="S22" s="604" t="s">
        <v>460</v>
      </c>
      <c r="T22" s="599"/>
      <c r="U22" s="599"/>
      <c r="V22" s="599"/>
      <c r="W22" s="841">
        <v>9720</v>
      </c>
      <c r="X22" s="841"/>
      <c r="Y22" s="841"/>
      <c r="Z22" s="186" t="s">
        <v>391</v>
      </c>
      <c r="AA22" s="599"/>
      <c r="AB22" s="202"/>
      <c r="AC22" s="202"/>
      <c r="AD22" s="202"/>
      <c r="AE22" s="202"/>
      <c r="AF22" s="202"/>
      <c r="AG22" s="202"/>
      <c r="AH22" s="202"/>
      <c r="AI22" s="202"/>
      <c r="AJ22" s="202"/>
      <c r="AK22" s="599"/>
      <c r="AL22" s="170"/>
      <c r="AM22" s="599"/>
      <c r="AN22" s="63"/>
      <c r="AO22" s="22"/>
      <c r="AP22" s="401">
        <f>W22</f>
        <v>9720</v>
      </c>
      <c r="AQ22" s="41"/>
    </row>
    <row r="23" spans="1:45" ht="17.25" customHeight="1" x14ac:dyDescent="0.15">
      <c r="A23" s="12">
        <v>76</v>
      </c>
      <c r="B23" s="13">
        <v>2131</v>
      </c>
      <c r="C23" s="61" t="s">
        <v>576</v>
      </c>
      <c r="D23" s="836"/>
      <c r="E23" s="837"/>
      <c r="F23" s="837"/>
      <c r="G23" s="837"/>
      <c r="H23" s="837"/>
      <c r="I23" s="837"/>
      <c r="J23" s="837"/>
      <c r="K23" s="837"/>
      <c r="L23" s="837"/>
      <c r="M23" s="837"/>
      <c r="N23" s="837"/>
      <c r="O23" s="837"/>
      <c r="P23" s="837"/>
      <c r="Q23" s="837"/>
      <c r="R23" s="838"/>
      <c r="S23" s="604" t="s">
        <v>461</v>
      </c>
      <c r="T23" s="605"/>
      <c r="U23" s="605"/>
      <c r="V23" s="605"/>
      <c r="W23" s="841">
        <v>16140</v>
      </c>
      <c r="X23" s="841"/>
      <c r="Y23" s="841"/>
      <c r="Z23" s="186" t="s">
        <v>391</v>
      </c>
      <c r="AA23" s="605"/>
      <c r="AB23" s="202"/>
      <c r="AC23" s="202"/>
      <c r="AD23" s="202"/>
      <c r="AE23" s="202"/>
      <c r="AF23" s="202"/>
      <c r="AG23" s="202"/>
      <c r="AH23" s="202"/>
      <c r="AI23" s="202"/>
      <c r="AJ23" s="202"/>
      <c r="AK23" s="605"/>
      <c r="AL23" s="170"/>
      <c r="AM23" s="599"/>
      <c r="AN23" s="605"/>
      <c r="AO23" s="22"/>
      <c r="AP23" s="401">
        <f>W23</f>
        <v>16140</v>
      </c>
      <c r="AQ23" s="41"/>
    </row>
    <row r="24" spans="1:45" ht="17.25" customHeight="1" x14ac:dyDescent="0.15">
      <c r="A24" s="12">
        <v>76</v>
      </c>
      <c r="B24" s="13">
        <v>2141</v>
      </c>
      <c r="C24" s="61" t="s">
        <v>577</v>
      </c>
      <c r="D24" s="836"/>
      <c r="E24" s="837"/>
      <c r="F24" s="837"/>
      <c r="G24" s="837"/>
      <c r="H24" s="837"/>
      <c r="I24" s="837"/>
      <c r="J24" s="837"/>
      <c r="K24" s="837"/>
      <c r="L24" s="837"/>
      <c r="M24" s="837"/>
      <c r="N24" s="837"/>
      <c r="O24" s="837"/>
      <c r="P24" s="837"/>
      <c r="Q24" s="837"/>
      <c r="R24" s="838"/>
      <c r="S24" s="604" t="s">
        <v>462</v>
      </c>
      <c r="T24" s="605"/>
      <c r="U24" s="605"/>
      <c r="V24" s="605"/>
      <c r="W24" s="841">
        <v>20417</v>
      </c>
      <c r="X24" s="841"/>
      <c r="Y24" s="841"/>
      <c r="Z24" s="186" t="s">
        <v>391</v>
      </c>
      <c r="AA24" s="605"/>
      <c r="AB24" s="202"/>
      <c r="AC24" s="202"/>
      <c r="AD24" s="202"/>
      <c r="AE24" s="202"/>
      <c r="AF24" s="202"/>
      <c r="AG24" s="202"/>
      <c r="AH24" s="202"/>
      <c r="AI24" s="202"/>
      <c r="AJ24" s="202"/>
      <c r="AK24" s="572"/>
      <c r="AL24" s="556"/>
      <c r="AM24" s="679"/>
      <c r="AN24" s="605"/>
      <c r="AO24" s="22"/>
      <c r="AP24" s="401">
        <f>W24</f>
        <v>20417</v>
      </c>
      <c r="AQ24" s="41"/>
    </row>
    <row r="25" spans="1:45" ht="17.25" customHeight="1" x14ac:dyDescent="0.15">
      <c r="A25" s="12">
        <v>76</v>
      </c>
      <c r="B25" s="13">
        <v>2151</v>
      </c>
      <c r="C25" s="61" t="s">
        <v>578</v>
      </c>
      <c r="D25" s="849"/>
      <c r="E25" s="839"/>
      <c r="F25" s="839"/>
      <c r="G25" s="839"/>
      <c r="H25" s="839"/>
      <c r="I25" s="839"/>
      <c r="J25" s="839"/>
      <c r="K25" s="839"/>
      <c r="L25" s="839"/>
      <c r="M25" s="839"/>
      <c r="N25" s="839"/>
      <c r="O25" s="839"/>
      <c r="P25" s="839"/>
      <c r="Q25" s="839"/>
      <c r="R25" s="840"/>
      <c r="S25" s="604" t="s">
        <v>463</v>
      </c>
      <c r="T25" s="605"/>
      <c r="U25" s="605"/>
      <c r="V25" s="605"/>
      <c r="W25" s="841">
        <v>24692</v>
      </c>
      <c r="X25" s="841"/>
      <c r="Y25" s="841"/>
      <c r="Z25" s="186" t="s">
        <v>391</v>
      </c>
      <c r="AA25" s="605"/>
      <c r="AB25" s="202"/>
      <c r="AC25" s="202"/>
      <c r="AD25" s="202"/>
      <c r="AE25" s="202"/>
      <c r="AF25" s="202"/>
      <c r="AG25" s="202"/>
      <c r="AH25" s="202"/>
      <c r="AI25" s="202"/>
      <c r="AJ25" s="202"/>
      <c r="AK25" s="605"/>
      <c r="AL25" s="599"/>
      <c r="AM25" s="577"/>
      <c r="AN25" s="605"/>
      <c r="AO25" s="22"/>
      <c r="AP25" s="401">
        <f>W25</f>
        <v>24692</v>
      </c>
      <c r="AQ25" s="41"/>
    </row>
    <row r="26" spans="1:45" ht="17.25" customHeight="1" x14ac:dyDescent="0.15">
      <c r="A26" s="12">
        <v>76</v>
      </c>
      <c r="B26" s="13">
        <v>1311</v>
      </c>
      <c r="C26" s="61" t="s">
        <v>2938</v>
      </c>
      <c r="D26" s="613" t="s">
        <v>2942</v>
      </c>
      <c r="E26" s="559"/>
      <c r="F26" s="559"/>
      <c r="G26" s="559"/>
      <c r="H26" s="559"/>
      <c r="I26" s="559"/>
      <c r="J26" s="559"/>
      <c r="K26" s="559"/>
      <c r="L26" s="559"/>
      <c r="M26" s="567"/>
      <c r="N26" s="567"/>
      <c r="O26" s="567"/>
      <c r="P26" s="567"/>
      <c r="Q26" s="567"/>
      <c r="R26" s="568"/>
      <c r="S26" s="186" t="s">
        <v>2944</v>
      </c>
      <c r="T26" s="202"/>
      <c r="U26" s="202"/>
      <c r="V26" s="202"/>
      <c r="W26" s="202"/>
      <c r="X26" s="202"/>
      <c r="Y26" s="202"/>
      <c r="Z26" s="202"/>
      <c r="AA26" s="202"/>
      <c r="AB26" s="202"/>
      <c r="AC26" s="202"/>
      <c r="AD26" s="202"/>
      <c r="AE26" s="202"/>
      <c r="AF26" s="202"/>
      <c r="AG26" s="202"/>
      <c r="AH26" s="202"/>
      <c r="AI26" s="202"/>
      <c r="AJ26" s="850">
        <v>989</v>
      </c>
      <c r="AK26" s="850"/>
      <c r="AL26" s="186" t="s">
        <v>391</v>
      </c>
      <c r="AM26" s="435"/>
      <c r="AN26" s="63"/>
      <c r="AO26" s="22"/>
      <c r="AP26" s="403">
        <f>AJ26</f>
        <v>989</v>
      </c>
      <c r="AQ26" s="47"/>
    </row>
    <row r="27" spans="1:45" ht="17.25" customHeight="1" x14ac:dyDescent="0.15">
      <c r="A27" s="12">
        <v>76</v>
      </c>
      <c r="B27" s="13">
        <v>1321</v>
      </c>
      <c r="C27" s="61" t="s">
        <v>2939</v>
      </c>
      <c r="D27" s="561"/>
      <c r="E27" s="562"/>
      <c r="F27" s="562"/>
      <c r="G27" s="562"/>
      <c r="H27" s="562"/>
      <c r="I27" s="562"/>
      <c r="J27" s="562"/>
      <c r="K27" s="562"/>
      <c r="L27" s="569"/>
      <c r="M27" s="569"/>
      <c r="N27" s="569"/>
      <c r="O27" s="569"/>
      <c r="P27" s="569"/>
      <c r="Q27" s="569"/>
      <c r="R27" s="570"/>
      <c r="S27" s="186" t="s">
        <v>2945</v>
      </c>
      <c r="T27" s="202"/>
      <c r="U27" s="202"/>
      <c r="V27" s="202"/>
      <c r="W27" s="202"/>
      <c r="X27" s="202"/>
      <c r="Y27" s="202"/>
      <c r="Z27" s="202"/>
      <c r="AA27" s="202"/>
      <c r="AB27" s="202"/>
      <c r="AC27" s="202"/>
      <c r="AD27" s="202"/>
      <c r="AE27" s="202"/>
      <c r="AF27" s="202"/>
      <c r="AG27" s="202"/>
      <c r="AH27" s="202"/>
      <c r="AI27" s="202"/>
      <c r="AJ27" s="850">
        <v>372</v>
      </c>
      <c r="AK27" s="850"/>
      <c r="AL27" s="186" t="s">
        <v>391</v>
      </c>
      <c r="AM27" s="599"/>
      <c r="AN27" s="63"/>
      <c r="AO27" s="22"/>
      <c r="AP27" s="403">
        <f t="shared" ref="AP27:AP29" si="0">AJ27</f>
        <v>372</v>
      </c>
      <c r="AQ27" s="400" t="s">
        <v>467</v>
      </c>
    </row>
    <row r="28" spans="1:45" ht="17.25" customHeight="1" x14ac:dyDescent="0.15">
      <c r="A28" s="12">
        <v>76</v>
      </c>
      <c r="B28" s="13">
        <v>1331</v>
      </c>
      <c r="C28" s="61" t="s">
        <v>2940</v>
      </c>
      <c r="D28" s="561"/>
      <c r="E28" s="562"/>
      <c r="F28" s="562"/>
      <c r="G28" s="562"/>
      <c r="H28" s="562"/>
      <c r="I28" s="562"/>
      <c r="J28" s="562"/>
      <c r="K28" s="562"/>
      <c r="L28" s="569"/>
      <c r="M28" s="569"/>
      <c r="N28" s="569"/>
      <c r="O28" s="569"/>
      <c r="P28" s="569"/>
      <c r="Q28" s="569"/>
      <c r="R28" s="570"/>
      <c r="S28" s="186" t="s">
        <v>2946</v>
      </c>
      <c r="T28" s="202"/>
      <c r="U28" s="202"/>
      <c r="V28" s="202"/>
      <c r="W28" s="202"/>
      <c r="X28" s="202"/>
      <c r="Y28" s="202"/>
      <c r="Z28" s="202"/>
      <c r="AA28" s="202"/>
      <c r="AB28" s="202"/>
      <c r="AC28" s="202"/>
      <c r="AD28" s="202"/>
      <c r="AE28" s="202"/>
      <c r="AF28" s="202"/>
      <c r="AG28" s="202"/>
      <c r="AH28" s="202"/>
      <c r="AI28" s="202"/>
      <c r="AJ28" s="850">
        <v>567</v>
      </c>
      <c r="AK28" s="850"/>
      <c r="AL28" s="186" t="s">
        <v>391</v>
      </c>
      <c r="AM28" s="599"/>
      <c r="AN28" s="605"/>
      <c r="AO28" s="22"/>
      <c r="AP28" s="403">
        <f t="shared" si="0"/>
        <v>567</v>
      </c>
      <c r="AQ28" s="41"/>
    </row>
    <row r="29" spans="1:45" ht="17.25" customHeight="1" x14ac:dyDescent="0.15">
      <c r="A29" s="12">
        <v>76</v>
      </c>
      <c r="B29" s="13">
        <v>1341</v>
      </c>
      <c r="C29" s="61" t="s">
        <v>2941</v>
      </c>
      <c r="D29" s="561"/>
      <c r="E29" s="562"/>
      <c r="F29" s="562"/>
      <c r="G29" s="562"/>
      <c r="H29" s="562"/>
      <c r="I29" s="562"/>
      <c r="J29" s="562"/>
      <c r="K29" s="562"/>
      <c r="L29" s="569"/>
      <c r="M29" s="569"/>
      <c r="N29" s="569"/>
      <c r="O29" s="569"/>
      <c r="P29" s="569"/>
      <c r="Q29" s="569"/>
      <c r="R29" s="570"/>
      <c r="S29" s="186" t="s">
        <v>2947</v>
      </c>
      <c r="T29" s="202"/>
      <c r="U29" s="202"/>
      <c r="V29" s="202"/>
      <c r="W29" s="202"/>
      <c r="X29" s="202"/>
      <c r="Y29" s="202"/>
      <c r="Z29" s="202"/>
      <c r="AA29" s="202"/>
      <c r="AB29" s="202"/>
      <c r="AC29" s="202"/>
      <c r="AD29" s="202"/>
      <c r="AE29" s="202"/>
      <c r="AF29" s="202"/>
      <c r="AG29" s="202"/>
      <c r="AH29" s="202"/>
      <c r="AI29" s="202"/>
      <c r="AJ29" s="850">
        <v>764</v>
      </c>
      <c r="AK29" s="850"/>
      <c r="AL29" s="186" t="s">
        <v>391</v>
      </c>
      <c r="AM29" s="679"/>
      <c r="AN29" s="605"/>
      <c r="AO29" s="22"/>
      <c r="AP29" s="403">
        <f t="shared" si="0"/>
        <v>764</v>
      </c>
      <c r="AQ29" s="47"/>
    </row>
    <row r="30" spans="1:45" ht="17.25" customHeight="1" x14ac:dyDescent="0.15">
      <c r="A30" s="12">
        <v>76</v>
      </c>
      <c r="B30" s="13" t="s">
        <v>3386</v>
      </c>
      <c r="C30" s="49" t="s">
        <v>2976</v>
      </c>
      <c r="D30" s="16"/>
      <c r="E30" s="834" t="s">
        <v>2016</v>
      </c>
      <c r="F30" s="834"/>
      <c r="G30" s="834"/>
      <c r="H30" s="834"/>
      <c r="I30" s="834"/>
      <c r="J30" s="834"/>
      <c r="K30" s="835"/>
      <c r="L30" s="833" t="s">
        <v>253</v>
      </c>
      <c r="M30" s="834"/>
      <c r="N30" s="834"/>
      <c r="O30" s="834"/>
      <c r="P30" s="834"/>
      <c r="Q30" s="834"/>
      <c r="R30" s="835"/>
      <c r="S30" s="833" t="s">
        <v>2949</v>
      </c>
      <c r="T30" s="834"/>
      <c r="U30" s="834"/>
      <c r="V30" s="834"/>
      <c r="W30" s="834"/>
      <c r="X30" s="835"/>
      <c r="Y30" s="605" t="s">
        <v>459</v>
      </c>
      <c r="Z30" s="202"/>
      <c r="AA30" s="202"/>
      <c r="AB30" s="202"/>
      <c r="AC30" s="202"/>
      <c r="AD30" s="186"/>
      <c r="AE30" s="186"/>
      <c r="AF30" s="186"/>
      <c r="AG30" s="848">
        <f>ROUND($W$6*0.01,0)</f>
        <v>54</v>
      </c>
      <c r="AH30" s="848"/>
      <c r="AI30" s="599"/>
      <c r="AJ30" s="605" t="s">
        <v>1392</v>
      </c>
      <c r="AK30" s="606"/>
      <c r="AL30" s="186"/>
      <c r="AM30" s="186"/>
      <c r="AN30" s="436"/>
      <c r="AO30" s="437"/>
      <c r="AP30" s="90">
        <f>-AG30</f>
        <v>-54</v>
      </c>
      <c r="AQ30" s="400" t="s">
        <v>743</v>
      </c>
      <c r="AR30" s="52"/>
      <c r="AS30" s="609"/>
    </row>
    <row r="31" spans="1:45" ht="17.25" customHeight="1" x14ac:dyDescent="0.15">
      <c r="A31" s="12">
        <v>76</v>
      </c>
      <c r="B31" s="13" t="s">
        <v>3478</v>
      </c>
      <c r="C31" s="49" t="s">
        <v>2977</v>
      </c>
      <c r="D31" s="23"/>
      <c r="E31" s="837"/>
      <c r="F31" s="837"/>
      <c r="G31" s="837"/>
      <c r="H31" s="837"/>
      <c r="I31" s="837"/>
      <c r="J31" s="837"/>
      <c r="K31" s="838"/>
      <c r="L31" s="836"/>
      <c r="M31" s="837"/>
      <c r="N31" s="837"/>
      <c r="O31" s="837"/>
      <c r="P31" s="837"/>
      <c r="Q31" s="837"/>
      <c r="R31" s="838"/>
      <c r="S31" s="836"/>
      <c r="T31" s="837"/>
      <c r="U31" s="837"/>
      <c r="V31" s="837"/>
      <c r="W31" s="837"/>
      <c r="X31" s="838"/>
      <c r="Y31" s="605" t="s">
        <v>460</v>
      </c>
      <c r="Z31" s="202"/>
      <c r="AA31" s="202"/>
      <c r="AB31" s="202"/>
      <c r="AC31" s="202"/>
      <c r="AD31" s="186"/>
      <c r="AE31" s="186"/>
      <c r="AF31" s="186"/>
      <c r="AG31" s="848">
        <f>ROUND($W$7*0.01,0)</f>
        <v>97</v>
      </c>
      <c r="AH31" s="848"/>
      <c r="AI31" s="599"/>
      <c r="AJ31" s="605" t="s">
        <v>1392</v>
      </c>
      <c r="AK31" s="606"/>
      <c r="AL31" s="186"/>
      <c r="AM31" s="186"/>
      <c r="AN31" s="436"/>
      <c r="AO31" s="437"/>
      <c r="AP31" s="90">
        <f>-AG31</f>
        <v>-97</v>
      </c>
      <c r="AQ31" s="18"/>
      <c r="AR31" s="52"/>
      <c r="AS31" s="609"/>
    </row>
    <row r="32" spans="1:45" ht="17.25" customHeight="1" x14ac:dyDescent="0.15">
      <c r="A32" s="12">
        <v>76</v>
      </c>
      <c r="B32" s="13" t="s">
        <v>3390</v>
      </c>
      <c r="C32" s="49" t="s">
        <v>2978</v>
      </c>
      <c r="D32" s="23"/>
      <c r="E32" s="837"/>
      <c r="F32" s="837"/>
      <c r="G32" s="837"/>
      <c r="H32" s="837"/>
      <c r="I32" s="837"/>
      <c r="J32" s="837"/>
      <c r="K32" s="838"/>
      <c r="L32" s="836"/>
      <c r="M32" s="837"/>
      <c r="N32" s="837"/>
      <c r="O32" s="837"/>
      <c r="P32" s="837"/>
      <c r="Q32" s="837"/>
      <c r="R32" s="838"/>
      <c r="S32" s="836"/>
      <c r="T32" s="837"/>
      <c r="U32" s="837"/>
      <c r="V32" s="837"/>
      <c r="W32" s="837"/>
      <c r="X32" s="838"/>
      <c r="Y32" s="605" t="s">
        <v>461</v>
      </c>
      <c r="Z32" s="202"/>
      <c r="AA32" s="202"/>
      <c r="AB32" s="202"/>
      <c r="AC32" s="202"/>
      <c r="AD32" s="186"/>
      <c r="AE32" s="186"/>
      <c r="AF32" s="186"/>
      <c r="AG32" s="848">
        <f>ROUND($W$8*0.01,0)</f>
        <v>161</v>
      </c>
      <c r="AH32" s="848"/>
      <c r="AI32" s="599"/>
      <c r="AJ32" s="605" t="s">
        <v>1392</v>
      </c>
      <c r="AK32" s="606"/>
      <c r="AL32" s="186"/>
      <c r="AM32" s="186"/>
      <c r="AN32" s="436"/>
      <c r="AO32" s="437"/>
      <c r="AP32" s="90">
        <f t="shared" ref="AP32:AP48" si="1">-AG32</f>
        <v>-161</v>
      </c>
      <c r="AQ32" s="18"/>
      <c r="AR32" s="52"/>
      <c r="AS32" s="609"/>
    </row>
    <row r="33" spans="1:45" ht="17.25" customHeight="1" x14ac:dyDescent="0.15">
      <c r="A33" s="12">
        <v>76</v>
      </c>
      <c r="B33" s="13" t="s">
        <v>3392</v>
      </c>
      <c r="C33" s="49" t="s">
        <v>2979</v>
      </c>
      <c r="D33" s="23"/>
      <c r="E33" s="9"/>
      <c r="F33" s="9"/>
      <c r="G33" s="9"/>
      <c r="H33" s="9"/>
      <c r="I33" s="9"/>
      <c r="J33" s="9"/>
      <c r="K33" s="19"/>
      <c r="L33" s="23"/>
      <c r="M33" s="9"/>
      <c r="N33" s="9"/>
      <c r="O33" s="9"/>
      <c r="P33" s="9"/>
      <c r="Q33" s="9"/>
      <c r="R33" s="19"/>
      <c r="S33" s="23"/>
      <c r="T33" s="9"/>
      <c r="U33" s="9"/>
      <c r="V33" s="9"/>
      <c r="W33" s="9"/>
      <c r="X33" s="518"/>
      <c r="Y33" s="605" t="s">
        <v>462</v>
      </c>
      <c r="Z33" s="202"/>
      <c r="AA33" s="202"/>
      <c r="AB33" s="202"/>
      <c r="AC33" s="202"/>
      <c r="AD33" s="186"/>
      <c r="AE33" s="186"/>
      <c r="AF33" s="186"/>
      <c r="AG33" s="848">
        <f>ROUND($W$9*0.01,0)</f>
        <v>204</v>
      </c>
      <c r="AH33" s="848"/>
      <c r="AI33" s="599"/>
      <c r="AJ33" s="605" t="s">
        <v>1392</v>
      </c>
      <c r="AK33" s="606"/>
      <c r="AL33" s="186"/>
      <c r="AM33" s="186"/>
      <c r="AN33" s="436"/>
      <c r="AO33" s="437"/>
      <c r="AP33" s="90">
        <f t="shared" si="1"/>
        <v>-204</v>
      </c>
      <c r="AQ33" s="18"/>
      <c r="AR33" s="52"/>
      <c r="AS33" s="609"/>
    </row>
    <row r="34" spans="1:45" ht="17.25" customHeight="1" x14ac:dyDescent="0.15">
      <c r="A34" s="12">
        <v>76</v>
      </c>
      <c r="B34" s="13" t="s">
        <v>3394</v>
      </c>
      <c r="C34" s="49" t="s">
        <v>2980</v>
      </c>
      <c r="D34" s="23"/>
      <c r="E34" s="9"/>
      <c r="F34" s="9"/>
      <c r="G34" s="9"/>
      <c r="H34" s="9"/>
      <c r="I34" s="9"/>
      <c r="J34" s="9"/>
      <c r="K34" s="19"/>
      <c r="L34" s="23"/>
      <c r="M34" s="9"/>
      <c r="N34" s="9"/>
      <c r="O34" s="9"/>
      <c r="P34" s="9"/>
      <c r="Q34" s="9"/>
      <c r="R34" s="19"/>
      <c r="S34" s="183"/>
      <c r="T34" s="184"/>
      <c r="U34" s="184"/>
      <c r="V34" s="184"/>
      <c r="W34" s="184"/>
      <c r="X34" s="42"/>
      <c r="Y34" s="605" t="s">
        <v>463</v>
      </c>
      <c r="Z34" s="202"/>
      <c r="AA34" s="202"/>
      <c r="AB34" s="202"/>
      <c r="AC34" s="202"/>
      <c r="AD34" s="186"/>
      <c r="AE34" s="186"/>
      <c r="AF34" s="186"/>
      <c r="AG34" s="848">
        <f>ROUND($W$10*0.01,0)</f>
        <v>247</v>
      </c>
      <c r="AH34" s="848"/>
      <c r="AI34" s="599"/>
      <c r="AJ34" s="605" t="s">
        <v>1392</v>
      </c>
      <c r="AK34" s="606"/>
      <c r="AL34" s="186"/>
      <c r="AM34" s="186"/>
      <c r="AN34" s="436"/>
      <c r="AO34" s="437"/>
      <c r="AP34" s="90">
        <f t="shared" si="1"/>
        <v>-247</v>
      </c>
      <c r="AQ34" s="18"/>
      <c r="AR34" s="52"/>
      <c r="AS34" s="609"/>
    </row>
    <row r="35" spans="1:45" ht="17.25" customHeight="1" x14ac:dyDescent="0.15">
      <c r="A35" s="12">
        <v>76</v>
      </c>
      <c r="B35" s="13" t="s">
        <v>3396</v>
      </c>
      <c r="C35" s="49" t="s">
        <v>4169</v>
      </c>
      <c r="D35" s="23"/>
      <c r="E35" s="9"/>
      <c r="F35" s="9"/>
      <c r="G35" s="9"/>
      <c r="H35" s="9"/>
      <c r="I35" s="9"/>
      <c r="J35" s="9"/>
      <c r="K35" s="19"/>
      <c r="L35" s="23"/>
      <c r="M35" s="9"/>
      <c r="N35" s="9"/>
      <c r="O35" s="9"/>
      <c r="P35" s="9"/>
      <c r="Q35" s="9"/>
      <c r="R35" s="19"/>
      <c r="S35" s="833" t="s">
        <v>4170</v>
      </c>
      <c r="T35" s="834"/>
      <c r="U35" s="834"/>
      <c r="V35" s="834"/>
      <c r="W35" s="834"/>
      <c r="X35" s="835"/>
      <c r="Y35" s="605" t="s">
        <v>459</v>
      </c>
      <c r="Z35" s="202"/>
      <c r="AA35" s="202"/>
      <c r="AB35" s="202"/>
      <c r="AC35" s="202"/>
      <c r="AD35" s="186"/>
      <c r="AE35" s="186"/>
      <c r="AF35" s="186"/>
      <c r="AG35" s="848">
        <f>ROUND($W$12*0.01,0)</f>
        <v>79</v>
      </c>
      <c r="AH35" s="848"/>
      <c r="AI35" s="599"/>
      <c r="AJ35" s="605" t="s">
        <v>1392</v>
      </c>
      <c r="AK35" s="606"/>
      <c r="AL35" s="186"/>
      <c r="AM35" s="186"/>
      <c r="AN35" s="436"/>
      <c r="AO35" s="437"/>
      <c r="AP35" s="90">
        <f t="shared" si="1"/>
        <v>-79</v>
      </c>
      <c r="AQ35" s="18"/>
      <c r="AR35" s="52"/>
      <c r="AS35" s="609"/>
    </row>
    <row r="36" spans="1:45" ht="17.25" customHeight="1" x14ac:dyDescent="0.15">
      <c r="A36" s="12">
        <v>76</v>
      </c>
      <c r="B36" s="13" t="s">
        <v>3398</v>
      </c>
      <c r="C36" s="49" t="s">
        <v>4171</v>
      </c>
      <c r="D36" s="23"/>
      <c r="E36" s="9"/>
      <c r="F36" s="9"/>
      <c r="G36" s="9"/>
      <c r="H36" s="9"/>
      <c r="I36" s="9"/>
      <c r="J36" s="9"/>
      <c r="K36" s="19"/>
      <c r="L36" s="23"/>
      <c r="M36" s="9"/>
      <c r="N36" s="9"/>
      <c r="O36" s="9"/>
      <c r="P36" s="9"/>
      <c r="Q36" s="9"/>
      <c r="R36" s="19"/>
      <c r="S36" s="836"/>
      <c r="T36" s="837"/>
      <c r="U36" s="837"/>
      <c r="V36" s="837"/>
      <c r="W36" s="837"/>
      <c r="X36" s="838"/>
      <c r="Y36" s="605" t="s">
        <v>460</v>
      </c>
      <c r="Z36" s="202"/>
      <c r="AA36" s="202"/>
      <c r="AB36" s="202"/>
      <c r="AC36" s="202"/>
      <c r="AD36" s="186"/>
      <c r="AE36" s="186"/>
      <c r="AF36" s="186"/>
      <c r="AG36" s="848">
        <f>ROUND($W$14*0.01,0)</f>
        <v>124</v>
      </c>
      <c r="AH36" s="848"/>
      <c r="AI36" s="599"/>
      <c r="AJ36" s="605" t="s">
        <v>1392</v>
      </c>
      <c r="AK36" s="606"/>
      <c r="AL36" s="186"/>
      <c r="AM36" s="186"/>
      <c r="AN36" s="436"/>
      <c r="AO36" s="437"/>
      <c r="AP36" s="90">
        <f t="shared" si="1"/>
        <v>-124</v>
      </c>
      <c r="AQ36" s="18"/>
      <c r="AR36" s="52"/>
      <c r="AS36" s="609"/>
    </row>
    <row r="37" spans="1:45" ht="17.25" customHeight="1" x14ac:dyDescent="0.15">
      <c r="A37" s="12">
        <v>76</v>
      </c>
      <c r="B37" s="13" t="s">
        <v>3400</v>
      </c>
      <c r="C37" s="49" t="s">
        <v>4172</v>
      </c>
      <c r="D37" s="23"/>
      <c r="E37" s="9"/>
      <c r="F37" s="9"/>
      <c r="G37" s="9"/>
      <c r="H37" s="9"/>
      <c r="I37" s="9"/>
      <c r="J37" s="9"/>
      <c r="K37" s="19"/>
      <c r="L37" s="23"/>
      <c r="M37" s="9"/>
      <c r="N37" s="9"/>
      <c r="O37" s="9"/>
      <c r="P37" s="9"/>
      <c r="Q37" s="9"/>
      <c r="R37" s="19"/>
      <c r="S37" s="836"/>
      <c r="T37" s="837"/>
      <c r="U37" s="837"/>
      <c r="V37" s="837"/>
      <c r="W37" s="837"/>
      <c r="X37" s="838"/>
      <c r="Y37" s="605" t="s">
        <v>461</v>
      </c>
      <c r="Z37" s="202"/>
      <c r="AA37" s="202"/>
      <c r="AB37" s="202"/>
      <c r="AC37" s="202"/>
      <c r="AD37" s="186"/>
      <c r="AE37" s="186"/>
      <c r="AF37" s="186"/>
      <c r="AG37" s="848">
        <f>ROUND($W$16*0.01,0)</f>
        <v>189</v>
      </c>
      <c r="AH37" s="848"/>
      <c r="AI37" s="599"/>
      <c r="AJ37" s="605" t="s">
        <v>1392</v>
      </c>
      <c r="AK37" s="606"/>
      <c r="AL37" s="186"/>
      <c r="AM37" s="186"/>
      <c r="AN37" s="436"/>
      <c r="AO37" s="437"/>
      <c r="AP37" s="90">
        <f t="shared" si="1"/>
        <v>-189</v>
      </c>
      <c r="AQ37" s="18"/>
      <c r="AR37" s="52"/>
      <c r="AS37" s="609"/>
    </row>
    <row r="38" spans="1:45" ht="17.25" customHeight="1" x14ac:dyDescent="0.15">
      <c r="A38" s="12">
        <v>76</v>
      </c>
      <c r="B38" s="13" t="s">
        <v>3402</v>
      </c>
      <c r="C38" s="49" t="s">
        <v>4173</v>
      </c>
      <c r="D38" s="23"/>
      <c r="E38" s="9"/>
      <c r="F38" s="9"/>
      <c r="G38" s="9"/>
      <c r="H38" s="9"/>
      <c r="I38" s="9"/>
      <c r="J38" s="9"/>
      <c r="K38" s="19"/>
      <c r="L38" s="23"/>
      <c r="M38" s="9"/>
      <c r="N38" s="9"/>
      <c r="O38" s="9"/>
      <c r="P38" s="9"/>
      <c r="Q38" s="9"/>
      <c r="R38" s="19"/>
      <c r="S38" s="23"/>
      <c r="T38" s="9"/>
      <c r="U38" s="9"/>
      <c r="V38" s="9"/>
      <c r="W38" s="9"/>
      <c r="X38" s="518"/>
      <c r="Y38" s="605" t="s">
        <v>462</v>
      </c>
      <c r="Z38" s="202"/>
      <c r="AA38" s="202"/>
      <c r="AB38" s="202"/>
      <c r="AC38" s="202"/>
      <c r="AD38" s="186"/>
      <c r="AE38" s="186"/>
      <c r="AF38" s="186"/>
      <c r="AG38" s="848">
        <f>ROUND($W$18*0.01,0)</f>
        <v>234</v>
      </c>
      <c r="AH38" s="848"/>
      <c r="AI38" s="599"/>
      <c r="AJ38" s="605" t="s">
        <v>1392</v>
      </c>
      <c r="AK38" s="606"/>
      <c r="AL38" s="186"/>
      <c r="AM38" s="186"/>
      <c r="AN38" s="436"/>
      <c r="AO38" s="437"/>
      <c r="AP38" s="90">
        <f t="shared" si="1"/>
        <v>-234</v>
      </c>
      <c r="AQ38" s="18"/>
      <c r="AR38" s="52"/>
      <c r="AS38" s="609"/>
    </row>
    <row r="39" spans="1:45" ht="17.25" customHeight="1" x14ac:dyDescent="0.15">
      <c r="A39" s="12">
        <v>76</v>
      </c>
      <c r="B39" s="13" t="s">
        <v>3404</v>
      </c>
      <c r="C39" s="49" t="s">
        <v>4174</v>
      </c>
      <c r="D39" s="23"/>
      <c r="E39" s="9"/>
      <c r="F39" s="9"/>
      <c r="G39" s="9"/>
      <c r="H39" s="9"/>
      <c r="I39" s="9"/>
      <c r="J39" s="9"/>
      <c r="K39" s="19"/>
      <c r="L39" s="183"/>
      <c r="M39" s="184"/>
      <c r="N39" s="184"/>
      <c r="O39" s="184"/>
      <c r="P39" s="184"/>
      <c r="Q39" s="184"/>
      <c r="R39" s="21"/>
      <c r="S39" s="183"/>
      <c r="T39" s="184"/>
      <c r="U39" s="184"/>
      <c r="V39" s="184"/>
      <c r="W39" s="184"/>
      <c r="X39" s="42"/>
      <c r="Y39" s="605" t="s">
        <v>463</v>
      </c>
      <c r="Z39" s="202"/>
      <c r="AA39" s="202"/>
      <c r="AB39" s="202"/>
      <c r="AC39" s="202"/>
      <c r="AD39" s="186"/>
      <c r="AE39" s="186"/>
      <c r="AF39" s="186"/>
      <c r="AG39" s="848">
        <f>ROUND($W$20*0.01,0)</f>
        <v>283</v>
      </c>
      <c r="AH39" s="848"/>
      <c r="AI39" s="599"/>
      <c r="AJ39" s="605" t="s">
        <v>1392</v>
      </c>
      <c r="AK39" s="606"/>
      <c r="AL39" s="186"/>
      <c r="AM39" s="186"/>
      <c r="AN39" s="436"/>
      <c r="AO39" s="437"/>
      <c r="AP39" s="90">
        <f t="shared" si="1"/>
        <v>-283</v>
      </c>
      <c r="AQ39" s="18"/>
      <c r="AR39" s="52"/>
      <c r="AS39" s="609"/>
    </row>
    <row r="40" spans="1:45" ht="17.25" customHeight="1" x14ac:dyDescent="0.15">
      <c r="A40" s="12">
        <v>76</v>
      </c>
      <c r="B40" s="13" t="s">
        <v>3406</v>
      </c>
      <c r="C40" s="49" t="s">
        <v>2981</v>
      </c>
      <c r="D40" s="23"/>
      <c r="E40" s="9"/>
      <c r="F40" s="9"/>
      <c r="G40" s="9"/>
      <c r="H40" s="9"/>
      <c r="I40" s="9"/>
      <c r="J40" s="9"/>
      <c r="K40" s="19"/>
      <c r="L40" s="833" t="s">
        <v>2343</v>
      </c>
      <c r="M40" s="834"/>
      <c r="N40" s="834"/>
      <c r="O40" s="834"/>
      <c r="P40" s="834"/>
      <c r="Q40" s="834"/>
      <c r="R40" s="834"/>
      <c r="S40" s="834"/>
      <c r="T40" s="834"/>
      <c r="U40" s="834"/>
      <c r="V40" s="834"/>
      <c r="W40" s="834"/>
      <c r="X40" s="835"/>
      <c r="Y40" s="605" t="s">
        <v>459</v>
      </c>
      <c r="Z40" s="202"/>
      <c r="AA40" s="202"/>
      <c r="AB40" s="202"/>
      <c r="AC40" s="202"/>
      <c r="AD40" s="186"/>
      <c r="AE40" s="186"/>
      <c r="AF40" s="186"/>
      <c r="AG40" s="848">
        <f>ROUND($W$21*0.01,0)</f>
        <v>54</v>
      </c>
      <c r="AH40" s="848"/>
      <c r="AI40" s="599"/>
      <c r="AJ40" s="605" t="s">
        <v>1392</v>
      </c>
      <c r="AK40" s="606"/>
      <c r="AL40" s="186"/>
      <c r="AM40" s="186"/>
      <c r="AN40" s="436"/>
      <c r="AO40" s="437"/>
      <c r="AP40" s="90">
        <f t="shared" si="1"/>
        <v>-54</v>
      </c>
      <c r="AQ40" s="18"/>
      <c r="AR40" s="52"/>
      <c r="AS40" s="609"/>
    </row>
    <row r="41" spans="1:45" ht="17.25" customHeight="1" x14ac:dyDescent="0.15">
      <c r="A41" s="12">
        <v>76</v>
      </c>
      <c r="B41" s="13" t="s">
        <v>3408</v>
      </c>
      <c r="C41" s="49" t="s">
        <v>2982</v>
      </c>
      <c r="D41" s="23"/>
      <c r="E41" s="9"/>
      <c r="F41" s="9"/>
      <c r="G41" s="9"/>
      <c r="H41" s="9"/>
      <c r="I41" s="9"/>
      <c r="J41" s="9"/>
      <c r="K41" s="19"/>
      <c r="L41" s="836"/>
      <c r="M41" s="837"/>
      <c r="N41" s="837"/>
      <c r="O41" s="837"/>
      <c r="P41" s="837"/>
      <c r="Q41" s="837"/>
      <c r="R41" s="837"/>
      <c r="S41" s="837"/>
      <c r="T41" s="837"/>
      <c r="U41" s="837"/>
      <c r="V41" s="837"/>
      <c r="W41" s="837"/>
      <c r="X41" s="838"/>
      <c r="Y41" s="605" t="s">
        <v>460</v>
      </c>
      <c r="Z41" s="202"/>
      <c r="AA41" s="202"/>
      <c r="AB41" s="202"/>
      <c r="AC41" s="202"/>
      <c r="AD41" s="186"/>
      <c r="AE41" s="186"/>
      <c r="AF41" s="186"/>
      <c r="AG41" s="848">
        <f>ROUND($W$22*0.01,0)</f>
        <v>97</v>
      </c>
      <c r="AH41" s="848"/>
      <c r="AI41" s="599"/>
      <c r="AJ41" s="605" t="s">
        <v>1392</v>
      </c>
      <c r="AK41" s="606"/>
      <c r="AL41" s="186"/>
      <c r="AM41" s="186"/>
      <c r="AN41" s="436"/>
      <c r="AO41" s="437"/>
      <c r="AP41" s="90">
        <f t="shared" si="1"/>
        <v>-97</v>
      </c>
      <c r="AQ41" s="18"/>
      <c r="AR41" s="52"/>
      <c r="AS41" s="609"/>
    </row>
    <row r="42" spans="1:45" ht="17.25" customHeight="1" x14ac:dyDescent="0.15">
      <c r="A42" s="12">
        <v>76</v>
      </c>
      <c r="B42" s="13" t="s">
        <v>3410</v>
      </c>
      <c r="C42" s="49" t="s">
        <v>2983</v>
      </c>
      <c r="D42" s="23"/>
      <c r="E42" s="9"/>
      <c r="F42" s="9"/>
      <c r="G42" s="9"/>
      <c r="H42" s="9"/>
      <c r="I42" s="9"/>
      <c r="J42" s="9"/>
      <c r="K42" s="19"/>
      <c r="L42" s="836"/>
      <c r="M42" s="837"/>
      <c r="N42" s="837"/>
      <c r="O42" s="837"/>
      <c r="P42" s="837"/>
      <c r="Q42" s="837"/>
      <c r="R42" s="837"/>
      <c r="S42" s="837"/>
      <c r="T42" s="837"/>
      <c r="U42" s="837"/>
      <c r="V42" s="837"/>
      <c r="W42" s="837"/>
      <c r="X42" s="838"/>
      <c r="Y42" s="605" t="s">
        <v>461</v>
      </c>
      <c r="Z42" s="202"/>
      <c r="AA42" s="202"/>
      <c r="AB42" s="202"/>
      <c r="AC42" s="202"/>
      <c r="AD42" s="186"/>
      <c r="AE42" s="186"/>
      <c r="AF42" s="186"/>
      <c r="AG42" s="848">
        <f>ROUND($W$23*0.01,0)</f>
        <v>161</v>
      </c>
      <c r="AH42" s="848"/>
      <c r="AI42" s="599"/>
      <c r="AJ42" s="605" t="s">
        <v>1392</v>
      </c>
      <c r="AK42" s="606"/>
      <c r="AL42" s="186"/>
      <c r="AM42" s="186"/>
      <c r="AN42" s="436"/>
      <c r="AO42" s="437"/>
      <c r="AP42" s="90">
        <f t="shared" si="1"/>
        <v>-161</v>
      </c>
      <c r="AQ42" s="18"/>
      <c r="AR42" s="52"/>
      <c r="AS42" s="609"/>
    </row>
    <row r="43" spans="1:45" ht="17.25" customHeight="1" x14ac:dyDescent="0.15">
      <c r="A43" s="12">
        <v>76</v>
      </c>
      <c r="B43" s="13" t="s">
        <v>3412</v>
      </c>
      <c r="C43" s="49" t="s">
        <v>2984</v>
      </c>
      <c r="D43" s="23"/>
      <c r="E43" s="9"/>
      <c r="F43" s="9"/>
      <c r="G43" s="9"/>
      <c r="H43" s="9"/>
      <c r="I43" s="9"/>
      <c r="J43" s="9"/>
      <c r="K43" s="19"/>
      <c r="L43" s="23"/>
      <c r="M43" s="9"/>
      <c r="N43" s="9"/>
      <c r="O43" s="9"/>
      <c r="P43" s="9"/>
      <c r="Q43" s="9"/>
      <c r="R43" s="9"/>
      <c r="S43" s="9"/>
      <c r="T43" s="9"/>
      <c r="U43" s="9"/>
      <c r="V43" s="9"/>
      <c r="W43" s="9"/>
      <c r="X43" s="136"/>
      <c r="Y43" s="605" t="s">
        <v>462</v>
      </c>
      <c r="Z43" s="202"/>
      <c r="AA43" s="202"/>
      <c r="AB43" s="202"/>
      <c r="AC43" s="202"/>
      <c r="AD43" s="186"/>
      <c r="AE43" s="186"/>
      <c r="AF43" s="186"/>
      <c r="AG43" s="848">
        <f>ROUND($W$24*0.01,0)</f>
        <v>204</v>
      </c>
      <c r="AH43" s="848"/>
      <c r="AI43" s="599"/>
      <c r="AJ43" s="605" t="s">
        <v>1392</v>
      </c>
      <c r="AK43" s="606"/>
      <c r="AL43" s="186"/>
      <c r="AM43" s="186"/>
      <c r="AN43" s="436"/>
      <c r="AO43" s="437"/>
      <c r="AP43" s="90">
        <f t="shared" si="1"/>
        <v>-204</v>
      </c>
      <c r="AQ43" s="18"/>
      <c r="AR43" s="52"/>
      <c r="AS43" s="609"/>
    </row>
    <row r="44" spans="1:45" ht="17.25" customHeight="1" x14ac:dyDescent="0.15">
      <c r="A44" s="12">
        <v>76</v>
      </c>
      <c r="B44" s="13" t="s">
        <v>3414</v>
      </c>
      <c r="C44" s="49" t="s">
        <v>2985</v>
      </c>
      <c r="D44" s="23"/>
      <c r="E44" s="9"/>
      <c r="F44" s="9"/>
      <c r="G44" s="9"/>
      <c r="H44" s="9"/>
      <c r="I44" s="9"/>
      <c r="J44" s="9"/>
      <c r="K44" s="19"/>
      <c r="L44" s="183"/>
      <c r="M44" s="184"/>
      <c r="N44" s="184"/>
      <c r="O44" s="184"/>
      <c r="P44" s="184"/>
      <c r="Q44" s="184"/>
      <c r="R44" s="184"/>
      <c r="S44" s="184"/>
      <c r="T44" s="184"/>
      <c r="U44" s="184"/>
      <c r="V44" s="184"/>
      <c r="W44" s="184"/>
      <c r="X44" s="438"/>
      <c r="Y44" s="605" t="s">
        <v>463</v>
      </c>
      <c r="Z44" s="202"/>
      <c r="AA44" s="202"/>
      <c r="AB44" s="202"/>
      <c r="AC44" s="202"/>
      <c r="AD44" s="186"/>
      <c r="AE44" s="186"/>
      <c r="AF44" s="186"/>
      <c r="AG44" s="848">
        <f>ROUND($W$25*0.01,0)</f>
        <v>247</v>
      </c>
      <c r="AH44" s="848"/>
      <c r="AI44" s="599"/>
      <c r="AJ44" s="605" t="s">
        <v>1392</v>
      </c>
      <c r="AK44" s="606"/>
      <c r="AL44" s="186"/>
      <c r="AM44" s="186"/>
      <c r="AN44" s="436"/>
      <c r="AO44" s="437"/>
      <c r="AP44" s="90">
        <f t="shared" si="1"/>
        <v>-247</v>
      </c>
      <c r="AQ44" s="18"/>
      <c r="AR44" s="52"/>
      <c r="AS44" s="609"/>
    </row>
    <row r="45" spans="1:45" ht="17.25" customHeight="1" x14ac:dyDescent="0.15">
      <c r="A45" s="12">
        <v>76</v>
      </c>
      <c r="B45" s="13" t="s">
        <v>3416</v>
      </c>
      <c r="C45" s="49" t="s">
        <v>2986</v>
      </c>
      <c r="D45" s="23"/>
      <c r="E45" s="9"/>
      <c r="F45" s="9"/>
      <c r="G45" s="9"/>
      <c r="H45" s="9"/>
      <c r="I45" s="9"/>
      <c r="J45" s="9"/>
      <c r="K45" s="19"/>
      <c r="L45" s="833" t="s">
        <v>2942</v>
      </c>
      <c r="M45" s="834"/>
      <c r="N45" s="834"/>
      <c r="O45" s="834"/>
      <c r="P45" s="834"/>
      <c r="Q45" s="834"/>
      <c r="R45" s="834"/>
      <c r="S45" s="834"/>
      <c r="T45" s="834"/>
      <c r="U45" s="834"/>
      <c r="V45" s="834"/>
      <c r="W45" s="834"/>
      <c r="X45" s="835"/>
      <c r="Y45" s="186" t="s">
        <v>2944</v>
      </c>
      <c r="Z45" s="202"/>
      <c r="AA45" s="202"/>
      <c r="AB45" s="202"/>
      <c r="AC45" s="202"/>
      <c r="AD45" s="186"/>
      <c r="AE45" s="186"/>
      <c r="AF45" s="186"/>
      <c r="AG45" s="848">
        <f>ROUND(AJ26*0.01,0)</f>
        <v>10</v>
      </c>
      <c r="AH45" s="848"/>
      <c r="AI45" s="599"/>
      <c r="AJ45" s="605" t="s">
        <v>1392</v>
      </c>
      <c r="AK45" s="606"/>
      <c r="AL45" s="186"/>
      <c r="AM45" s="186"/>
      <c r="AN45" s="436"/>
      <c r="AO45" s="437"/>
      <c r="AP45" s="90">
        <f t="shared" si="1"/>
        <v>-10</v>
      </c>
      <c r="AQ45" s="47"/>
      <c r="AR45" s="52"/>
      <c r="AS45" s="609"/>
    </row>
    <row r="46" spans="1:45" ht="17.25" customHeight="1" x14ac:dyDescent="0.15">
      <c r="A46" s="12">
        <v>76</v>
      </c>
      <c r="B46" s="13" t="s">
        <v>3482</v>
      </c>
      <c r="C46" s="49" t="s">
        <v>2987</v>
      </c>
      <c r="D46" s="23"/>
      <c r="E46" s="9"/>
      <c r="F46" s="9"/>
      <c r="G46" s="9"/>
      <c r="H46" s="9"/>
      <c r="I46" s="9"/>
      <c r="J46" s="9"/>
      <c r="K46" s="19"/>
      <c r="L46" s="836"/>
      <c r="M46" s="837"/>
      <c r="N46" s="837"/>
      <c r="O46" s="837"/>
      <c r="P46" s="837"/>
      <c r="Q46" s="837"/>
      <c r="R46" s="837"/>
      <c r="S46" s="837"/>
      <c r="T46" s="837"/>
      <c r="U46" s="837"/>
      <c r="V46" s="837"/>
      <c r="W46" s="837"/>
      <c r="X46" s="838"/>
      <c r="Y46" s="186" t="s">
        <v>2945</v>
      </c>
      <c r="Z46" s="202"/>
      <c r="AA46" s="202"/>
      <c r="AB46" s="202"/>
      <c r="AC46" s="202"/>
      <c r="AD46" s="186"/>
      <c r="AE46" s="186"/>
      <c r="AF46" s="186"/>
      <c r="AG46" s="848">
        <f t="shared" ref="AG46:AG48" si="2">ROUND(AJ27*0.01,0)</f>
        <v>4</v>
      </c>
      <c r="AH46" s="848"/>
      <c r="AI46" s="599"/>
      <c r="AJ46" s="605" t="s">
        <v>1392</v>
      </c>
      <c r="AK46" s="606"/>
      <c r="AL46" s="186"/>
      <c r="AM46" s="186"/>
      <c r="AN46" s="436"/>
      <c r="AO46" s="437"/>
      <c r="AP46" s="90">
        <f t="shared" si="1"/>
        <v>-4</v>
      </c>
      <c r="AQ46" s="400" t="s">
        <v>467</v>
      </c>
      <c r="AR46" s="52"/>
      <c r="AS46" s="609"/>
    </row>
    <row r="47" spans="1:45" ht="17.25" customHeight="1" x14ac:dyDescent="0.15">
      <c r="A47" s="12">
        <v>76</v>
      </c>
      <c r="B47" s="13" t="s">
        <v>3418</v>
      </c>
      <c r="C47" s="49" t="s">
        <v>2988</v>
      </c>
      <c r="D47" s="23"/>
      <c r="E47" s="9"/>
      <c r="F47" s="9"/>
      <c r="G47" s="9"/>
      <c r="H47" s="9"/>
      <c r="I47" s="9"/>
      <c r="J47" s="9"/>
      <c r="K47" s="19"/>
      <c r="L47" s="836"/>
      <c r="M47" s="837"/>
      <c r="N47" s="837"/>
      <c r="O47" s="837"/>
      <c r="P47" s="837"/>
      <c r="Q47" s="837"/>
      <c r="R47" s="837"/>
      <c r="S47" s="837"/>
      <c r="T47" s="837"/>
      <c r="U47" s="837"/>
      <c r="V47" s="837"/>
      <c r="W47" s="837"/>
      <c r="X47" s="838"/>
      <c r="Y47" s="186" t="s">
        <v>2946</v>
      </c>
      <c r="Z47" s="202"/>
      <c r="AA47" s="202"/>
      <c r="AB47" s="202"/>
      <c r="AC47" s="202"/>
      <c r="AD47" s="186"/>
      <c r="AE47" s="186"/>
      <c r="AF47" s="186"/>
      <c r="AG47" s="848">
        <f t="shared" si="2"/>
        <v>6</v>
      </c>
      <c r="AH47" s="848"/>
      <c r="AI47" s="599"/>
      <c r="AJ47" s="605" t="s">
        <v>1392</v>
      </c>
      <c r="AK47" s="606"/>
      <c r="AL47" s="186"/>
      <c r="AM47" s="186"/>
      <c r="AN47" s="436"/>
      <c r="AO47" s="437"/>
      <c r="AP47" s="90">
        <f t="shared" si="1"/>
        <v>-6</v>
      </c>
      <c r="AQ47" s="18"/>
      <c r="AR47" s="52"/>
      <c r="AS47" s="609"/>
    </row>
    <row r="48" spans="1:45" ht="17.25" customHeight="1" x14ac:dyDescent="0.15">
      <c r="A48" s="12">
        <v>76</v>
      </c>
      <c r="B48" s="13" t="s">
        <v>3419</v>
      </c>
      <c r="C48" s="49" t="s">
        <v>2989</v>
      </c>
      <c r="D48" s="183"/>
      <c r="E48" s="184"/>
      <c r="F48" s="184"/>
      <c r="G48" s="184"/>
      <c r="H48" s="184"/>
      <c r="I48" s="184"/>
      <c r="J48" s="184"/>
      <c r="K48" s="21"/>
      <c r="L48" s="183"/>
      <c r="M48" s="184"/>
      <c r="N48" s="184"/>
      <c r="O48" s="184"/>
      <c r="P48" s="184"/>
      <c r="Q48" s="184"/>
      <c r="R48" s="184"/>
      <c r="S48" s="184"/>
      <c r="T48" s="184"/>
      <c r="U48" s="184"/>
      <c r="V48" s="184"/>
      <c r="W48" s="184"/>
      <c r="X48" s="438"/>
      <c r="Y48" s="186" t="s">
        <v>2947</v>
      </c>
      <c r="Z48" s="202"/>
      <c r="AA48" s="202"/>
      <c r="AB48" s="202"/>
      <c r="AC48" s="202"/>
      <c r="AD48" s="186"/>
      <c r="AE48" s="186"/>
      <c r="AF48" s="186"/>
      <c r="AG48" s="848">
        <f t="shared" si="2"/>
        <v>8</v>
      </c>
      <c r="AH48" s="848"/>
      <c r="AI48" s="599"/>
      <c r="AJ48" s="605" t="s">
        <v>1392</v>
      </c>
      <c r="AK48" s="606"/>
      <c r="AL48" s="186"/>
      <c r="AM48" s="186"/>
      <c r="AN48" s="436"/>
      <c r="AO48" s="437"/>
      <c r="AP48" s="90">
        <f t="shared" si="1"/>
        <v>-8</v>
      </c>
      <c r="AQ48" s="29"/>
      <c r="AR48" s="52"/>
      <c r="AS48" s="609"/>
    </row>
    <row r="49" spans="1:45" ht="17.25" customHeight="1" x14ac:dyDescent="0.15">
      <c r="A49" s="12">
        <v>76</v>
      </c>
      <c r="B49" s="13" t="s">
        <v>3769</v>
      </c>
      <c r="C49" s="49" t="s">
        <v>4366</v>
      </c>
      <c r="D49" s="16"/>
      <c r="E49" s="834" t="s">
        <v>4365</v>
      </c>
      <c r="F49" s="834"/>
      <c r="G49" s="834"/>
      <c r="H49" s="834"/>
      <c r="I49" s="834"/>
      <c r="J49" s="834"/>
      <c r="K49" s="835"/>
      <c r="L49" s="833" t="s">
        <v>253</v>
      </c>
      <c r="M49" s="834"/>
      <c r="N49" s="834"/>
      <c r="O49" s="834"/>
      <c r="P49" s="834"/>
      <c r="Q49" s="834"/>
      <c r="R49" s="835"/>
      <c r="S49" s="833" t="s">
        <v>2949</v>
      </c>
      <c r="T49" s="834"/>
      <c r="U49" s="834"/>
      <c r="V49" s="834"/>
      <c r="W49" s="834"/>
      <c r="X49" s="835"/>
      <c r="Y49" s="605" t="s">
        <v>459</v>
      </c>
      <c r="Z49" s="202"/>
      <c r="AA49" s="202"/>
      <c r="AB49" s="202"/>
      <c r="AC49" s="202"/>
      <c r="AD49" s="186"/>
      <c r="AE49" s="186"/>
      <c r="AF49" s="186"/>
      <c r="AG49" s="848">
        <f>ROUND($W$6*0.01,0)</f>
        <v>54</v>
      </c>
      <c r="AH49" s="848"/>
      <c r="AI49" s="599"/>
      <c r="AJ49" s="605" t="s">
        <v>1392</v>
      </c>
      <c r="AK49" s="606"/>
      <c r="AL49" s="186"/>
      <c r="AM49" s="186"/>
      <c r="AN49" s="436"/>
      <c r="AO49" s="437"/>
      <c r="AP49" s="90">
        <f>-AG49</f>
        <v>-54</v>
      </c>
      <c r="AQ49" s="400" t="s">
        <v>743</v>
      </c>
      <c r="AR49" s="52"/>
      <c r="AS49" s="609"/>
    </row>
    <row r="50" spans="1:45" ht="17.25" customHeight="1" x14ac:dyDescent="0.15">
      <c r="A50" s="12">
        <v>76</v>
      </c>
      <c r="B50" s="13" t="s">
        <v>4486</v>
      </c>
      <c r="C50" s="49" t="s">
        <v>4367</v>
      </c>
      <c r="D50" s="23"/>
      <c r="E50" s="837"/>
      <c r="F50" s="837"/>
      <c r="G50" s="837"/>
      <c r="H50" s="837"/>
      <c r="I50" s="837"/>
      <c r="J50" s="837"/>
      <c r="K50" s="838"/>
      <c r="L50" s="836"/>
      <c r="M50" s="837"/>
      <c r="N50" s="837"/>
      <c r="O50" s="837"/>
      <c r="P50" s="837"/>
      <c r="Q50" s="837"/>
      <c r="R50" s="838"/>
      <c r="S50" s="836"/>
      <c r="T50" s="837"/>
      <c r="U50" s="837"/>
      <c r="V50" s="837"/>
      <c r="W50" s="837"/>
      <c r="X50" s="838"/>
      <c r="Y50" s="605" t="s">
        <v>460</v>
      </c>
      <c r="Z50" s="202"/>
      <c r="AA50" s="202"/>
      <c r="AB50" s="202"/>
      <c r="AC50" s="202"/>
      <c r="AD50" s="186"/>
      <c r="AE50" s="186"/>
      <c r="AF50" s="186"/>
      <c r="AG50" s="848">
        <f>ROUND($W$7*0.01,0)</f>
        <v>97</v>
      </c>
      <c r="AH50" s="848"/>
      <c r="AI50" s="599"/>
      <c r="AJ50" s="605" t="s">
        <v>1392</v>
      </c>
      <c r="AK50" s="606"/>
      <c r="AL50" s="186"/>
      <c r="AM50" s="186"/>
      <c r="AN50" s="436"/>
      <c r="AO50" s="437"/>
      <c r="AP50" s="90">
        <f>-AG50</f>
        <v>-97</v>
      </c>
      <c r="AQ50" s="18"/>
      <c r="AR50" s="52"/>
      <c r="AS50" s="609"/>
    </row>
    <row r="51" spans="1:45" ht="17.25" customHeight="1" x14ac:dyDescent="0.15">
      <c r="A51" s="12">
        <v>76</v>
      </c>
      <c r="B51" s="13" t="s">
        <v>3764</v>
      </c>
      <c r="C51" s="49" t="s">
        <v>4368</v>
      </c>
      <c r="D51" s="23"/>
      <c r="E51" s="837"/>
      <c r="F51" s="837"/>
      <c r="G51" s="837"/>
      <c r="H51" s="837"/>
      <c r="I51" s="837"/>
      <c r="J51" s="837"/>
      <c r="K51" s="838"/>
      <c r="L51" s="836"/>
      <c r="M51" s="837"/>
      <c r="N51" s="837"/>
      <c r="O51" s="837"/>
      <c r="P51" s="837"/>
      <c r="Q51" s="837"/>
      <c r="R51" s="838"/>
      <c r="S51" s="836"/>
      <c r="T51" s="837"/>
      <c r="U51" s="837"/>
      <c r="V51" s="837"/>
      <c r="W51" s="837"/>
      <c r="X51" s="838"/>
      <c r="Y51" s="605" t="s">
        <v>461</v>
      </c>
      <c r="Z51" s="202"/>
      <c r="AA51" s="202"/>
      <c r="AB51" s="202"/>
      <c r="AC51" s="202"/>
      <c r="AD51" s="186"/>
      <c r="AE51" s="186"/>
      <c r="AF51" s="186"/>
      <c r="AG51" s="848">
        <f>ROUND($W$8*0.01,0)</f>
        <v>161</v>
      </c>
      <c r="AH51" s="848"/>
      <c r="AI51" s="599"/>
      <c r="AJ51" s="605" t="s">
        <v>1392</v>
      </c>
      <c r="AK51" s="606"/>
      <c r="AL51" s="186"/>
      <c r="AM51" s="186"/>
      <c r="AN51" s="436"/>
      <c r="AO51" s="437"/>
      <c r="AP51" s="90">
        <f t="shared" ref="AP51:AP67" si="3">-AG51</f>
        <v>-161</v>
      </c>
      <c r="AQ51" s="18"/>
      <c r="AR51" s="52"/>
      <c r="AS51" s="609"/>
    </row>
    <row r="52" spans="1:45" ht="17.25" customHeight="1" x14ac:dyDescent="0.15">
      <c r="A52" s="12">
        <v>76</v>
      </c>
      <c r="B52" s="13" t="s">
        <v>3766</v>
      </c>
      <c r="C52" s="49" t="s">
        <v>4369</v>
      </c>
      <c r="D52" s="23"/>
      <c r="E52" s="9"/>
      <c r="F52" s="9"/>
      <c r="G52" s="9"/>
      <c r="H52" s="9"/>
      <c r="I52" s="9"/>
      <c r="J52" s="9"/>
      <c r="K52" s="19"/>
      <c r="L52" s="23"/>
      <c r="M52" s="9"/>
      <c r="N52" s="9"/>
      <c r="O52" s="9"/>
      <c r="P52" s="9"/>
      <c r="Q52" s="9"/>
      <c r="R52" s="19"/>
      <c r="S52" s="23"/>
      <c r="T52" s="9"/>
      <c r="U52" s="9"/>
      <c r="V52" s="9"/>
      <c r="W52" s="9"/>
      <c r="X52" s="518"/>
      <c r="Y52" s="605" t="s">
        <v>462</v>
      </c>
      <c r="Z52" s="202"/>
      <c r="AA52" s="202"/>
      <c r="AB52" s="202"/>
      <c r="AC52" s="202"/>
      <c r="AD52" s="186"/>
      <c r="AE52" s="186"/>
      <c r="AF52" s="186"/>
      <c r="AG52" s="848">
        <f>ROUND($W$9*0.01,0)</f>
        <v>204</v>
      </c>
      <c r="AH52" s="848"/>
      <c r="AI52" s="599"/>
      <c r="AJ52" s="605" t="s">
        <v>1392</v>
      </c>
      <c r="AK52" s="606"/>
      <c r="AL52" s="186"/>
      <c r="AM52" s="186"/>
      <c r="AN52" s="436"/>
      <c r="AO52" s="437"/>
      <c r="AP52" s="90">
        <f t="shared" si="3"/>
        <v>-204</v>
      </c>
      <c r="AQ52" s="18"/>
      <c r="AR52" s="52"/>
      <c r="AS52" s="609"/>
    </row>
    <row r="53" spans="1:45" ht="17.25" customHeight="1" x14ac:dyDescent="0.15">
      <c r="A53" s="12">
        <v>76</v>
      </c>
      <c r="B53" s="13" t="s">
        <v>3771</v>
      </c>
      <c r="C53" s="49" t="s">
        <v>4370</v>
      </c>
      <c r="D53" s="23"/>
      <c r="E53" s="9"/>
      <c r="F53" s="9"/>
      <c r="G53" s="9"/>
      <c r="H53" s="9"/>
      <c r="I53" s="9"/>
      <c r="J53" s="9"/>
      <c r="K53" s="19"/>
      <c r="L53" s="23"/>
      <c r="M53" s="9"/>
      <c r="N53" s="9"/>
      <c r="O53" s="9"/>
      <c r="P53" s="9"/>
      <c r="Q53" s="9"/>
      <c r="R53" s="19"/>
      <c r="S53" s="183"/>
      <c r="T53" s="184"/>
      <c r="U53" s="184"/>
      <c r="V53" s="184"/>
      <c r="W53" s="184"/>
      <c r="X53" s="42"/>
      <c r="Y53" s="605" t="s">
        <v>463</v>
      </c>
      <c r="Z53" s="202"/>
      <c r="AA53" s="202"/>
      <c r="AB53" s="202"/>
      <c r="AC53" s="202"/>
      <c r="AD53" s="186"/>
      <c r="AE53" s="186"/>
      <c r="AF53" s="186"/>
      <c r="AG53" s="848">
        <f>ROUND($W$10*0.01,0)</f>
        <v>247</v>
      </c>
      <c r="AH53" s="848"/>
      <c r="AI53" s="599"/>
      <c r="AJ53" s="605" t="s">
        <v>1392</v>
      </c>
      <c r="AK53" s="606"/>
      <c r="AL53" s="186"/>
      <c r="AM53" s="186"/>
      <c r="AN53" s="436"/>
      <c r="AO53" s="437"/>
      <c r="AP53" s="90">
        <f t="shared" si="3"/>
        <v>-247</v>
      </c>
      <c r="AQ53" s="18"/>
      <c r="AR53" s="52"/>
      <c r="AS53" s="609"/>
    </row>
    <row r="54" spans="1:45" ht="17.25" customHeight="1" x14ac:dyDescent="0.15">
      <c r="A54" s="12">
        <v>76</v>
      </c>
      <c r="B54" s="13" t="s">
        <v>3773</v>
      </c>
      <c r="C54" s="49" t="s">
        <v>4371</v>
      </c>
      <c r="D54" s="23"/>
      <c r="E54" s="9"/>
      <c r="F54" s="9"/>
      <c r="G54" s="9"/>
      <c r="H54" s="9"/>
      <c r="I54" s="9"/>
      <c r="J54" s="9"/>
      <c r="K54" s="19"/>
      <c r="L54" s="23"/>
      <c r="M54" s="9"/>
      <c r="N54" s="9"/>
      <c r="O54" s="9"/>
      <c r="P54" s="9"/>
      <c r="Q54" s="9"/>
      <c r="R54" s="19"/>
      <c r="S54" s="833" t="s">
        <v>4170</v>
      </c>
      <c r="T54" s="834"/>
      <c r="U54" s="834"/>
      <c r="V54" s="834"/>
      <c r="W54" s="834"/>
      <c r="X54" s="835"/>
      <c r="Y54" s="605" t="s">
        <v>459</v>
      </c>
      <c r="Z54" s="202"/>
      <c r="AA54" s="202"/>
      <c r="AB54" s="202"/>
      <c r="AC54" s="202"/>
      <c r="AD54" s="186"/>
      <c r="AE54" s="186"/>
      <c r="AF54" s="186"/>
      <c r="AG54" s="848">
        <f>ROUND($W$12*0.01,0)</f>
        <v>79</v>
      </c>
      <c r="AH54" s="848"/>
      <c r="AI54" s="599"/>
      <c r="AJ54" s="605" t="s">
        <v>1392</v>
      </c>
      <c r="AK54" s="606"/>
      <c r="AL54" s="186"/>
      <c r="AM54" s="186"/>
      <c r="AN54" s="436"/>
      <c r="AO54" s="437"/>
      <c r="AP54" s="90">
        <f t="shared" si="3"/>
        <v>-79</v>
      </c>
      <c r="AQ54" s="18"/>
      <c r="AR54" s="52"/>
      <c r="AS54" s="609"/>
    </row>
    <row r="55" spans="1:45" ht="17.25" customHeight="1" x14ac:dyDescent="0.15">
      <c r="A55" s="12">
        <v>76</v>
      </c>
      <c r="B55" s="13" t="s">
        <v>3775</v>
      </c>
      <c r="C55" s="49" t="s">
        <v>4372</v>
      </c>
      <c r="D55" s="23"/>
      <c r="E55" s="9"/>
      <c r="F55" s="9"/>
      <c r="G55" s="9"/>
      <c r="H55" s="9"/>
      <c r="I55" s="9"/>
      <c r="J55" s="9"/>
      <c r="K55" s="19"/>
      <c r="L55" s="23"/>
      <c r="M55" s="9"/>
      <c r="N55" s="9"/>
      <c r="O55" s="9"/>
      <c r="P55" s="9"/>
      <c r="Q55" s="9"/>
      <c r="R55" s="19"/>
      <c r="S55" s="836"/>
      <c r="T55" s="837"/>
      <c r="U55" s="837"/>
      <c r="V55" s="837"/>
      <c r="W55" s="837"/>
      <c r="X55" s="838"/>
      <c r="Y55" s="605" t="s">
        <v>460</v>
      </c>
      <c r="Z55" s="202"/>
      <c r="AA55" s="202"/>
      <c r="AB55" s="202"/>
      <c r="AC55" s="202"/>
      <c r="AD55" s="186"/>
      <c r="AE55" s="186"/>
      <c r="AF55" s="186"/>
      <c r="AG55" s="848">
        <f>ROUND($W$14*0.01,0)</f>
        <v>124</v>
      </c>
      <c r="AH55" s="848"/>
      <c r="AI55" s="599"/>
      <c r="AJ55" s="605" t="s">
        <v>1392</v>
      </c>
      <c r="AK55" s="606"/>
      <c r="AL55" s="186"/>
      <c r="AM55" s="186"/>
      <c r="AN55" s="436"/>
      <c r="AO55" s="437"/>
      <c r="AP55" s="90">
        <f t="shared" si="3"/>
        <v>-124</v>
      </c>
      <c r="AQ55" s="18"/>
      <c r="AR55" s="52"/>
      <c r="AS55" s="609"/>
    </row>
    <row r="56" spans="1:45" ht="17.25" customHeight="1" x14ac:dyDescent="0.15">
      <c r="A56" s="12">
        <v>76</v>
      </c>
      <c r="B56" s="13" t="s">
        <v>3777</v>
      </c>
      <c r="C56" s="49" t="s">
        <v>4373</v>
      </c>
      <c r="D56" s="23"/>
      <c r="E56" s="9"/>
      <c r="F56" s="9"/>
      <c r="G56" s="9"/>
      <c r="H56" s="9"/>
      <c r="I56" s="9"/>
      <c r="J56" s="9"/>
      <c r="K56" s="19"/>
      <c r="L56" s="23"/>
      <c r="M56" s="9"/>
      <c r="N56" s="9"/>
      <c r="O56" s="9"/>
      <c r="P56" s="9"/>
      <c r="Q56" s="9"/>
      <c r="R56" s="19"/>
      <c r="S56" s="836"/>
      <c r="T56" s="837"/>
      <c r="U56" s="837"/>
      <c r="V56" s="837"/>
      <c r="W56" s="837"/>
      <c r="X56" s="838"/>
      <c r="Y56" s="605" t="s">
        <v>461</v>
      </c>
      <c r="Z56" s="202"/>
      <c r="AA56" s="202"/>
      <c r="AB56" s="202"/>
      <c r="AC56" s="202"/>
      <c r="AD56" s="186"/>
      <c r="AE56" s="186"/>
      <c r="AF56" s="186"/>
      <c r="AG56" s="848">
        <f>ROUND($W$16*0.01,0)</f>
        <v>189</v>
      </c>
      <c r="AH56" s="848"/>
      <c r="AI56" s="599"/>
      <c r="AJ56" s="605" t="s">
        <v>1392</v>
      </c>
      <c r="AK56" s="606"/>
      <c r="AL56" s="186"/>
      <c r="AM56" s="186"/>
      <c r="AN56" s="436"/>
      <c r="AO56" s="437"/>
      <c r="AP56" s="90">
        <f t="shared" si="3"/>
        <v>-189</v>
      </c>
      <c r="AQ56" s="18"/>
      <c r="AR56" s="52"/>
      <c r="AS56" s="609"/>
    </row>
    <row r="57" spans="1:45" ht="17.25" customHeight="1" x14ac:dyDescent="0.15">
      <c r="A57" s="12">
        <v>76</v>
      </c>
      <c r="B57" s="13" t="s">
        <v>3779</v>
      </c>
      <c r="C57" s="49" t="s">
        <v>4374</v>
      </c>
      <c r="D57" s="23"/>
      <c r="E57" s="9"/>
      <c r="F57" s="9"/>
      <c r="G57" s="9"/>
      <c r="H57" s="9"/>
      <c r="I57" s="9"/>
      <c r="J57" s="9"/>
      <c r="K57" s="19"/>
      <c r="L57" s="23"/>
      <c r="M57" s="9"/>
      <c r="N57" s="9"/>
      <c r="O57" s="9"/>
      <c r="P57" s="9"/>
      <c r="Q57" s="9"/>
      <c r="R57" s="19"/>
      <c r="S57" s="23"/>
      <c r="T57" s="9"/>
      <c r="U57" s="9"/>
      <c r="V57" s="9"/>
      <c r="W57" s="9"/>
      <c r="X57" s="518"/>
      <c r="Y57" s="605" t="s">
        <v>462</v>
      </c>
      <c r="Z57" s="202"/>
      <c r="AA57" s="202"/>
      <c r="AB57" s="202"/>
      <c r="AC57" s="202"/>
      <c r="AD57" s="186"/>
      <c r="AE57" s="186"/>
      <c r="AF57" s="186"/>
      <c r="AG57" s="848">
        <f>ROUND($W$18*0.01,0)</f>
        <v>234</v>
      </c>
      <c r="AH57" s="848"/>
      <c r="AI57" s="599"/>
      <c r="AJ57" s="605" t="s">
        <v>1392</v>
      </c>
      <c r="AK57" s="606"/>
      <c r="AL57" s="186"/>
      <c r="AM57" s="186"/>
      <c r="AN57" s="436"/>
      <c r="AO57" s="437"/>
      <c r="AP57" s="90">
        <f t="shared" si="3"/>
        <v>-234</v>
      </c>
      <c r="AQ57" s="18"/>
      <c r="AR57" s="52"/>
      <c r="AS57" s="609"/>
    </row>
    <row r="58" spans="1:45" ht="17.25" customHeight="1" x14ac:dyDescent="0.15">
      <c r="A58" s="12">
        <v>76</v>
      </c>
      <c r="B58" s="13" t="s">
        <v>3781</v>
      </c>
      <c r="C58" s="49" t="s">
        <v>4375</v>
      </c>
      <c r="D58" s="23"/>
      <c r="E58" s="9"/>
      <c r="F58" s="9"/>
      <c r="G58" s="9"/>
      <c r="H58" s="9"/>
      <c r="I58" s="9"/>
      <c r="J58" s="9"/>
      <c r="K58" s="19"/>
      <c r="L58" s="183"/>
      <c r="M58" s="184"/>
      <c r="N58" s="184"/>
      <c r="O58" s="184"/>
      <c r="P58" s="184"/>
      <c r="Q58" s="184"/>
      <c r="R58" s="21"/>
      <c r="S58" s="183"/>
      <c r="T58" s="184"/>
      <c r="U58" s="184"/>
      <c r="V58" s="184"/>
      <c r="W58" s="184"/>
      <c r="X58" s="42"/>
      <c r="Y58" s="605" t="s">
        <v>463</v>
      </c>
      <c r="Z58" s="202"/>
      <c r="AA58" s="202"/>
      <c r="AB58" s="202"/>
      <c r="AC58" s="202"/>
      <c r="AD58" s="186"/>
      <c r="AE58" s="186"/>
      <c r="AF58" s="186"/>
      <c r="AG58" s="848">
        <f>ROUND($W$20*0.01,0)</f>
        <v>283</v>
      </c>
      <c r="AH58" s="848"/>
      <c r="AI58" s="599"/>
      <c r="AJ58" s="605" t="s">
        <v>1392</v>
      </c>
      <c r="AK58" s="606"/>
      <c r="AL58" s="186"/>
      <c r="AM58" s="186"/>
      <c r="AN58" s="436"/>
      <c r="AO58" s="437"/>
      <c r="AP58" s="90">
        <f t="shared" si="3"/>
        <v>-283</v>
      </c>
      <c r="AQ58" s="18"/>
      <c r="AR58" s="52"/>
      <c r="AS58" s="609"/>
    </row>
    <row r="59" spans="1:45" ht="17.25" customHeight="1" x14ac:dyDescent="0.15">
      <c r="A59" s="12">
        <v>76</v>
      </c>
      <c r="B59" s="13" t="s">
        <v>3783</v>
      </c>
      <c r="C59" s="49" t="s">
        <v>4376</v>
      </c>
      <c r="D59" s="23"/>
      <c r="E59" s="9"/>
      <c r="F59" s="9"/>
      <c r="G59" s="9"/>
      <c r="H59" s="9"/>
      <c r="I59" s="9"/>
      <c r="J59" s="9"/>
      <c r="K59" s="19"/>
      <c r="L59" s="833" t="s">
        <v>2343</v>
      </c>
      <c r="M59" s="834"/>
      <c r="N59" s="834"/>
      <c r="O59" s="834"/>
      <c r="P59" s="834"/>
      <c r="Q59" s="834"/>
      <c r="R59" s="834"/>
      <c r="S59" s="834"/>
      <c r="T59" s="834"/>
      <c r="U59" s="834"/>
      <c r="V59" s="834"/>
      <c r="W59" s="834"/>
      <c r="X59" s="835"/>
      <c r="Y59" s="605" t="s">
        <v>459</v>
      </c>
      <c r="Z59" s="202"/>
      <c r="AA59" s="202"/>
      <c r="AB59" s="202"/>
      <c r="AC59" s="202"/>
      <c r="AD59" s="186"/>
      <c r="AE59" s="186"/>
      <c r="AF59" s="186"/>
      <c r="AG59" s="848">
        <f>ROUND($W$21*0.01,0)</f>
        <v>54</v>
      </c>
      <c r="AH59" s="848"/>
      <c r="AI59" s="599"/>
      <c r="AJ59" s="605" t="s">
        <v>1392</v>
      </c>
      <c r="AK59" s="606"/>
      <c r="AL59" s="186"/>
      <c r="AM59" s="186"/>
      <c r="AN59" s="436"/>
      <c r="AO59" s="437"/>
      <c r="AP59" s="90">
        <f t="shared" si="3"/>
        <v>-54</v>
      </c>
      <c r="AQ59" s="18"/>
      <c r="AR59" s="52"/>
      <c r="AS59" s="609"/>
    </row>
    <row r="60" spans="1:45" ht="17.25" customHeight="1" x14ac:dyDescent="0.15">
      <c r="A60" s="12">
        <v>76</v>
      </c>
      <c r="B60" s="13" t="s">
        <v>3785</v>
      </c>
      <c r="C60" s="49" t="s">
        <v>4377</v>
      </c>
      <c r="D60" s="23"/>
      <c r="E60" s="9"/>
      <c r="F60" s="9"/>
      <c r="G60" s="9"/>
      <c r="H60" s="9"/>
      <c r="I60" s="9"/>
      <c r="J60" s="9"/>
      <c r="K60" s="19"/>
      <c r="L60" s="836"/>
      <c r="M60" s="837"/>
      <c r="N60" s="837"/>
      <c r="O60" s="837"/>
      <c r="P60" s="837"/>
      <c r="Q60" s="837"/>
      <c r="R60" s="837"/>
      <c r="S60" s="837"/>
      <c r="T60" s="837"/>
      <c r="U60" s="837"/>
      <c r="V60" s="837"/>
      <c r="W60" s="837"/>
      <c r="X60" s="838"/>
      <c r="Y60" s="605" t="s">
        <v>460</v>
      </c>
      <c r="Z60" s="202"/>
      <c r="AA60" s="202"/>
      <c r="AB60" s="202"/>
      <c r="AC60" s="202"/>
      <c r="AD60" s="186"/>
      <c r="AE60" s="186"/>
      <c r="AF60" s="186"/>
      <c r="AG60" s="848">
        <f>ROUND($W$22*0.01,0)</f>
        <v>97</v>
      </c>
      <c r="AH60" s="848"/>
      <c r="AI60" s="599"/>
      <c r="AJ60" s="605" t="s">
        <v>1392</v>
      </c>
      <c r="AK60" s="606"/>
      <c r="AL60" s="186"/>
      <c r="AM60" s="186"/>
      <c r="AN60" s="436"/>
      <c r="AO60" s="437"/>
      <c r="AP60" s="90">
        <f t="shared" si="3"/>
        <v>-97</v>
      </c>
      <c r="AQ60" s="18"/>
      <c r="AR60" s="52"/>
      <c r="AS60" s="609"/>
    </row>
    <row r="61" spans="1:45" ht="17.25" customHeight="1" x14ac:dyDescent="0.15">
      <c r="A61" s="12">
        <v>76</v>
      </c>
      <c r="B61" s="13" t="s">
        <v>3787</v>
      </c>
      <c r="C61" s="49" t="s">
        <v>4378</v>
      </c>
      <c r="D61" s="23"/>
      <c r="E61" s="9"/>
      <c r="F61" s="9"/>
      <c r="G61" s="9"/>
      <c r="H61" s="9"/>
      <c r="I61" s="9"/>
      <c r="J61" s="9"/>
      <c r="K61" s="19"/>
      <c r="L61" s="836"/>
      <c r="M61" s="837"/>
      <c r="N61" s="837"/>
      <c r="O61" s="837"/>
      <c r="P61" s="837"/>
      <c r="Q61" s="837"/>
      <c r="R61" s="837"/>
      <c r="S61" s="837"/>
      <c r="T61" s="837"/>
      <c r="U61" s="837"/>
      <c r="V61" s="837"/>
      <c r="W61" s="837"/>
      <c r="X61" s="838"/>
      <c r="Y61" s="605" t="s">
        <v>461</v>
      </c>
      <c r="Z61" s="202"/>
      <c r="AA61" s="202"/>
      <c r="AB61" s="202"/>
      <c r="AC61" s="202"/>
      <c r="AD61" s="186"/>
      <c r="AE61" s="186"/>
      <c r="AF61" s="186"/>
      <c r="AG61" s="848">
        <f>ROUND($W$23*0.01,0)</f>
        <v>161</v>
      </c>
      <c r="AH61" s="848"/>
      <c r="AI61" s="599"/>
      <c r="AJ61" s="605" t="s">
        <v>1392</v>
      </c>
      <c r="AK61" s="606"/>
      <c r="AL61" s="186"/>
      <c r="AM61" s="186"/>
      <c r="AN61" s="436"/>
      <c r="AO61" s="437"/>
      <c r="AP61" s="90">
        <f t="shared" si="3"/>
        <v>-161</v>
      </c>
      <c r="AQ61" s="18"/>
      <c r="AR61" s="52"/>
      <c r="AS61" s="609"/>
    </row>
    <row r="62" spans="1:45" ht="17.25" customHeight="1" x14ac:dyDescent="0.15">
      <c r="A62" s="12">
        <v>76</v>
      </c>
      <c r="B62" s="13" t="s">
        <v>3789</v>
      </c>
      <c r="C62" s="49" t="s">
        <v>4379</v>
      </c>
      <c r="D62" s="23"/>
      <c r="E62" s="9"/>
      <c r="F62" s="9"/>
      <c r="G62" s="9"/>
      <c r="H62" s="9"/>
      <c r="I62" s="9"/>
      <c r="J62" s="9"/>
      <c r="K62" s="19"/>
      <c r="L62" s="23"/>
      <c r="M62" s="9"/>
      <c r="N62" s="9"/>
      <c r="O62" s="9"/>
      <c r="P62" s="9"/>
      <c r="Q62" s="9"/>
      <c r="R62" s="9"/>
      <c r="S62" s="9"/>
      <c r="T62" s="9"/>
      <c r="U62" s="9"/>
      <c r="V62" s="9"/>
      <c r="W62" s="9"/>
      <c r="X62" s="136"/>
      <c r="Y62" s="605" t="s">
        <v>462</v>
      </c>
      <c r="Z62" s="202"/>
      <c r="AA62" s="202"/>
      <c r="AB62" s="202"/>
      <c r="AC62" s="202"/>
      <c r="AD62" s="186"/>
      <c r="AE62" s="186"/>
      <c r="AF62" s="186"/>
      <c r="AG62" s="848">
        <f>ROUND($W$24*0.01,0)</f>
        <v>204</v>
      </c>
      <c r="AH62" s="848"/>
      <c r="AI62" s="599"/>
      <c r="AJ62" s="605" t="s">
        <v>1392</v>
      </c>
      <c r="AK62" s="606"/>
      <c r="AL62" s="186"/>
      <c r="AM62" s="186"/>
      <c r="AN62" s="436"/>
      <c r="AO62" s="437"/>
      <c r="AP62" s="90">
        <f t="shared" si="3"/>
        <v>-204</v>
      </c>
      <c r="AQ62" s="18"/>
      <c r="AR62" s="52"/>
      <c r="AS62" s="609"/>
    </row>
    <row r="63" spans="1:45" ht="17.25" customHeight="1" x14ac:dyDescent="0.15">
      <c r="A63" s="12">
        <v>76</v>
      </c>
      <c r="B63" s="13" t="s">
        <v>3791</v>
      </c>
      <c r="C63" s="49" t="s">
        <v>4380</v>
      </c>
      <c r="D63" s="23"/>
      <c r="E63" s="9"/>
      <c r="F63" s="9"/>
      <c r="G63" s="9"/>
      <c r="H63" s="9"/>
      <c r="I63" s="9"/>
      <c r="J63" s="9"/>
      <c r="K63" s="19"/>
      <c r="L63" s="183"/>
      <c r="M63" s="184"/>
      <c r="N63" s="184"/>
      <c r="O63" s="184"/>
      <c r="P63" s="184"/>
      <c r="Q63" s="184"/>
      <c r="R63" s="184"/>
      <c r="S63" s="184"/>
      <c r="T63" s="184"/>
      <c r="U63" s="184"/>
      <c r="V63" s="184"/>
      <c r="W63" s="184"/>
      <c r="X63" s="438"/>
      <c r="Y63" s="605" t="s">
        <v>463</v>
      </c>
      <c r="Z63" s="202"/>
      <c r="AA63" s="202"/>
      <c r="AB63" s="202"/>
      <c r="AC63" s="202"/>
      <c r="AD63" s="186"/>
      <c r="AE63" s="186"/>
      <c r="AF63" s="186"/>
      <c r="AG63" s="848">
        <f>ROUND($W$25*0.01,0)</f>
        <v>247</v>
      </c>
      <c r="AH63" s="848"/>
      <c r="AI63" s="599"/>
      <c r="AJ63" s="605" t="s">
        <v>1392</v>
      </c>
      <c r="AK63" s="606"/>
      <c r="AL63" s="186"/>
      <c r="AM63" s="186"/>
      <c r="AN63" s="436"/>
      <c r="AO63" s="437"/>
      <c r="AP63" s="90">
        <f t="shared" si="3"/>
        <v>-247</v>
      </c>
      <c r="AQ63" s="18"/>
      <c r="AR63" s="52"/>
      <c r="AS63" s="609"/>
    </row>
    <row r="64" spans="1:45" ht="17.25" customHeight="1" x14ac:dyDescent="0.15">
      <c r="A64" s="12">
        <v>76</v>
      </c>
      <c r="B64" s="13" t="s">
        <v>3793</v>
      </c>
      <c r="C64" s="49" t="s">
        <v>4381</v>
      </c>
      <c r="D64" s="23"/>
      <c r="E64" s="9"/>
      <c r="F64" s="9"/>
      <c r="G64" s="9"/>
      <c r="H64" s="9"/>
      <c r="I64" s="9"/>
      <c r="J64" s="9"/>
      <c r="K64" s="19"/>
      <c r="L64" s="833" t="s">
        <v>2942</v>
      </c>
      <c r="M64" s="834"/>
      <c r="N64" s="834"/>
      <c r="O64" s="834"/>
      <c r="P64" s="834"/>
      <c r="Q64" s="834"/>
      <c r="R64" s="834"/>
      <c r="S64" s="834"/>
      <c r="T64" s="834"/>
      <c r="U64" s="834"/>
      <c r="V64" s="834"/>
      <c r="W64" s="834"/>
      <c r="X64" s="835"/>
      <c r="Y64" s="186" t="s">
        <v>2944</v>
      </c>
      <c r="Z64" s="202"/>
      <c r="AA64" s="202"/>
      <c r="AB64" s="202"/>
      <c r="AC64" s="202"/>
      <c r="AD64" s="186"/>
      <c r="AE64" s="186"/>
      <c r="AF64" s="186"/>
      <c r="AG64" s="848">
        <f t="shared" ref="AG64" si="4">ROUND(AJ26*0.01,0)</f>
        <v>10</v>
      </c>
      <c r="AH64" s="848"/>
      <c r="AI64" s="599"/>
      <c r="AJ64" s="605" t="s">
        <v>1392</v>
      </c>
      <c r="AK64" s="606"/>
      <c r="AL64" s="186"/>
      <c r="AM64" s="186"/>
      <c r="AN64" s="436"/>
      <c r="AO64" s="437"/>
      <c r="AP64" s="90">
        <f t="shared" si="3"/>
        <v>-10</v>
      </c>
      <c r="AQ64" s="47"/>
      <c r="AR64" s="52"/>
      <c r="AS64" s="609"/>
    </row>
    <row r="65" spans="1:45" ht="17.25" customHeight="1" x14ac:dyDescent="0.15">
      <c r="A65" s="12">
        <v>76</v>
      </c>
      <c r="B65" s="13" t="s">
        <v>3794</v>
      </c>
      <c r="C65" s="49" t="s">
        <v>4382</v>
      </c>
      <c r="D65" s="23"/>
      <c r="E65" s="9"/>
      <c r="F65" s="9"/>
      <c r="G65" s="9"/>
      <c r="H65" s="9"/>
      <c r="I65" s="9"/>
      <c r="J65" s="9"/>
      <c r="K65" s="19"/>
      <c r="L65" s="836"/>
      <c r="M65" s="837"/>
      <c r="N65" s="837"/>
      <c r="O65" s="837"/>
      <c r="P65" s="837"/>
      <c r="Q65" s="837"/>
      <c r="R65" s="837"/>
      <c r="S65" s="837"/>
      <c r="T65" s="837"/>
      <c r="U65" s="837"/>
      <c r="V65" s="837"/>
      <c r="W65" s="837"/>
      <c r="X65" s="838"/>
      <c r="Y65" s="186" t="s">
        <v>2945</v>
      </c>
      <c r="Z65" s="202"/>
      <c r="AA65" s="202"/>
      <c r="AB65" s="202"/>
      <c r="AC65" s="202"/>
      <c r="AD65" s="186"/>
      <c r="AE65" s="186"/>
      <c r="AF65" s="186"/>
      <c r="AG65" s="848">
        <f t="shared" ref="AG65:AG67" si="5">ROUND(AJ27*0.01,0)</f>
        <v>4</v>
      </c>
      <c r="AH65" s="848"/>
      <c r="AI65" s="599"/>
      <c r="AJ65" s="605" t="s">
        <v>1392</v>
      </c>
      <c r="AK65" s="606"/>
      <c r="AL65" s="186"/>
      <c r="AM65" s="186"/>
      <c r="AN65" s="436"/>
      <c r="AO65" s="437"/>
      <c r="AP65" s="90">
        <f t="shared" si="3"/>
        <v>-4</v>
      </c>
      <c r="AQ65" s="400" t="s">
        <v>467</v>
      </c>
      <c r="AR65" s="52"/>
      <c r="AS65" s="609"/>
    </row>
    <row r="66" spans="1:45" ht="17.25" customHeight="1" x14ac:dyDescent="0.15">
      <c r="A66" s="12">
        <v>76</v>
      </c>
      <c r="B66" s="13" t="s">
        <v>3795</v>
      </c>
      <c r="C66" s="49" t="s">
        <v>4383</v>
      </c>
      <c r="D66" s="23"/>
      <c r="E66" s="9"/>
      <c r="F66" s="9"/>
      <c r="G66" s="9"/>
      <c r="H66" s="9"/>
      <c r="I66" s="9"/>
      <c r="J66" s="9"/>
      <c r="K66" s="19"/>
      <c r="L66" s="836"/>
      <c r="M66" s="837"/>
      <c r="N66" s="837"/>
      <c r="O66" s="837"/>
      <c r="P66" s="837"/>
      <c r="Q66" s="837"/>
      <c r="R66" s="837"/>
      <c r="S66" s="837"/>
      <c r="T66" s="837"/>
      <c r="U66" s="837"/>
      <c r="V66" s="837"/>
      <c r="W66" s="837"/>
      <c r="X66" s="838"/>
      <c r="Y66" s="186" t="s">
        <v>2946</v>
      </c>
      <c r="Z66" s="202"/>
      <c r="AA66" s="202"/>
      <c r="AB66" s="202"/>
      <c r="AC66" s="202"/>
      <c r="AD66" s="186"/>
      <c r="AE66" s="186"/>
      <c r="AF66" s="186"/>
      <c r="AG66" s="848">
        <f t="shared" si="5"/>
        <v>6</v>
      </c>
      <c r="AH66" s="848"/>
      <c r="AI66" s="599"/>
      <c r="AJ66" s="605" t="s">
        <v>1392</v>
      </c>
      <c r="AK66" s="606"/>
      <c r="AL66" s="186"/>
      <c r="AM66" s="186"/>
      <c r="AN66" s="436"/>
      <c r="AO66" s="437"/>
      <c r="AP66" s="90">
        <f t="shared" si="3"/>
        <v>-6</v>
      </c>
      <c r="AQ66" s="18"/>
      <c r="AR66" s="52"/>
      <c r="AS66" s="609"/>
    </row>
    <row r="67" spans="1:45" ht="17.25" customHeight="1" x14ac:dyDescent="0.15">
      <c r="A67" s="12">
        <v>76</v>
      </c>
      <c r="B67" s="13" t="s">
        <v>3797</v>
      </c>
      <c r="C67" s="49" t="s">
        <v>4384</v>
      </c>
      <c r="D67" s="183"/>
      <c r="E67" s="184"/>
      <c r="F67" s="184"/>
      <c r="G67" s="184"/>
      <c r="H67" s="184"/>
      <c r="I67" s="184"/>
      <c r="J67" s="184"/>
      <c r="K67" s="21"/>
      <c r="L67" s="183"/>
      <c r="M67" s="184"/>
      <c r="N67" s="184"/>
      <c r="O67" s="184"/>
      <c r="P67" s="184"/>
      <c r="Q67" s="184"/>
      <c r="R67" s="184"/>
      <c r="S67" s="184"/>
      <c r="T67" s="184"/>
      <c r="U67" s="184"/>
      <c r="V67" s="184"/>
      <c r="W67" s="184"/>
      <c r="X67" s="438"/>
      <c r="Y67" s="186" t="s">
        <v>2947</v>
      </c>
      <c r="Z67" s="202"/>
      <c r="AA67" s="202"/>
      <c r="AB67" s="202"/>
      <c r="AC67" s="202"/>
      <c r="AD67" s="186"/>
      <c r="AE67" s="186"/>
      <c r="AF67" s="186"/>
      <c r="AG67" s="848">
        <f t="shared" si="5"/>
        <v>8</v>
      </c>
      <c r="AH67" s="848"/>
      <c r="AI67" s="599"/>
      <c r="AJ67" s="605" t="s">
        <v>1392</v>
      </c>
      <c r="AK67" s="606"/>
      <c r="AL67" s="186"/>
      <c r="AM67" s="186"/>
      <c r="AN67" s="436"/>
      <c r="AO67" s="437"/>
      <c r="AP67" s="90">
        <f t="shared" si="3"/>
        <v>-8</v>
      </c>
      <c r="AQ67" s="29"/>
      <c r="AR67" s="52"/>
      <c r="AS67" s="609"/>
    </row>
    <row r="68" spans="1:45" ht="12.75" customHeight="1" x14ac:dyDescent="0.15"/>
    <row r="69" spans="1:45" ht="17.25" customHeight="1" x14ac:dyDescent="0.15">
      <c r="A69" s="2" t="s">
        <v>202</v>
      </c>
      <c r="B69" s="201"/>
      <c r="C69" s="82" t="s">
        <v>203</v>
      </c>
      <c r="D69" s="83"/>
      <c r="E69" s="1"/>
      <c r="F69" s="1"/>
      <c r="G69" s="1"/>
      <c r="H69" s="1"/>
      <c r="I69" s="1"/>
      <c r="J69" s="1"/>
      <c r="K69" s="1"/>
      <c r="L69" s="1"/>
      <c r="M69" s="1"/>
      <c r="N69" s="1"/>
      <c r="O69" s="1"/>
      <c r="P69" s="4"/>
      <c r="Q69" s="1"/>
      <c r="R69" s="1"/>
      <c r="S69" s="1"/>
      <c r="T69" s="4" t="s">
        <v>204</v>
      </c>
      <c r="U69" s="17"/>
      <c r="V69" s="17"/>
      <c r="W69" s="17"/>
      <c r="X69" s="17"/>
      <c r="Y69" s="17"/>
      <c r="Z69" s="17"/>
      <c r="AA69" s="17"/>
      <c r="AB69" s="17"/>
      <c r="AC69" s="17"/>
      <c r="AD69" s="17"/>
      <c r="AE69" s="17"/>
      <c r="AF69" s="17"/>
      <c r="AG69" s="17"/>
      <c r="AH69" s="17"/>
      <c r="AI69" s="17"/>
      <c r="AJ69" s="17"/>
      <c r="AK69" s="17"/>
      <c r="AL69" s="17"/>
      <c r="AM69" s="17"/>
      <c r="AN69" s="17"/>
      <c r="AO69" s="15"/>
      <c r="AP69" s="59" t="s">
        <v>251</v>
      </c>
      <c r="AQ69" s="59" t="s">
        <v>252</v>
      </c>
    </row>
    <row r="70" spans="1:45" ht="17.25" customHeight="1" x14ac:dyDescent="0.15">
      <c r="A70" s="5" t="s">
        <v>205</v>
      </c>
      <c r="B70" s="82" t="s">
        <v>206</v>
      </c>
      <c r="C70" s="610"/>
      <c r="D70" s="661"/>
      <c r="E70" s="9"/>
      <c r="F70" s="9"/>
      <c r="G70" s="9"/>
      <c r="H70" s="9"/>
      <c r="I70" s="9"/>
      <c r="J70" s="9"/>
      <c r="K70" s="9"/>
      <c r="L70" s="9"/>
      <c r="M70" s="9"/>
      <c r="N70" s="9"/>
      <c r="O70" s="9"/>
      <c r="P70" s="9"/>
      <c r="Q70" s="9"/>
      <c r="R70" s="9"/>
      <c r="S70" s="9"/>
      <c r="T70" s="169"/>
      <c r="U70" s="169"/>
      <c r="V70" s="169"/>
      <c r="W70" s="169"/>
      <c r="X70" s="169"/>
      <c r="Y70" s="169"/>
      <c r="Z70" s="169"/>
      <c r="AA70" s="169"/>
      <c r="AB70" s="169"/>
      <c r="AC70" s="169"/>
      <c r="AD70" s="169"/>
      <c r="AE70" s="169"/>
      <c r="AF70" s="169"/>
      <c r="AG70" s="169"/>
      <c r="AH70" s="169"/>
      <c r="AI70" s="169"/>
      <c r="AJ70" s="169"/>
      <c r="AK70" s="169"/>
      <c r="AL70" s="169"/>
      <c r="AM70" s="20"/>
      <c r="AN70" s="20"/>
      <c r="AO70" s="21"/>
      <c r="AP70" s="373" t="s">
        <v>390</v>
      </c>
      <c r="AQ70" s="373" t="s">
        <v>391</v>
      </c>
    </row>
    <row r="71" spans="1:45" ht="17.25" customHeight="1" x14ac:dyDescent="0.15">
      <c r="A71" s="12">
        <v>76</v>
      </c>
      <c r="B71" s="12">
        <v>4101</v>
      </c>
      <c r="C71" s="61" t="s">
        <v>190</v>
      </c>
      <c r="D71" s="558"/>
      <c r="E71" s="834" t="s">
        <v>403</v>
      </c>
      <c r="F71" s="834"/>
      <c r="G71" s="834"/>
      <c r="H71" s="834"/>
      <c r="I71" s="834"/>
      <c r="J71" s="834"/>
      <c r="K71" s="835"/>
      <c r="L71" s="833" t="s">
        <v>556</v>
      </c>
      <c r="M71" s="834"/>
      <c r="N71" s="834"/>
      <c r="O71" s="834"/>
      <c r="P71" s="834"/>
      <c r="Q71" s="834"/>
      <c r="R71" s="834"/>
      <c r="S71" s="834"/>
      <c r="T71" s="834"/>
      <c r="U71" s="834"/>
      <c r="V71" s="834"/>
      <c r="W71" s="834"/>
      <c r="X71" s="834"/>
      <c r="Y71" s="835"/>
      <c r="Z71" s="604" t="s">
        <v>459</v>
      </c>
      <c r="AA71" s="605"/>
      <c r="AB71" s="186"/>
      <c r="AC71" s="186"/>
      <c r="AD71" s="841">
        <v>62</v>
      </c>
      <c r="AE71" s="841"/>
      <c r="AF71" s="841"/>
      <c r="AG71" s="186" t="s">
        <v>426</v>
      </c>
      <c r="AH71" s="605"/>
      <c r="AI71" s="202"/>
      <c r="AJ71" s="202"/>
      <c r="AK71" s="605"/>
      <c r="AL71" s="599"/>
      <c r="AM71" s="691"/>
      <c r="AN71" s="20"/>
      <c r="AO71" s="21"/>
      <c r="AP71" s="401">
        <f>-AD71</f>
        <v>-62</v>
      </c>
      <c r="AQ71" s="400" t="s">
        <v>457</v>
      </c>
    </row>
    <row r="72" spans="1:45" ht="17.25" customHeight="1" x14ac:dyDescent="0.15">
      <c r="A72" s="12">
        <v>76</v>
      </c>
      <c r="B72" s="13">
        <v>4102</v>
      </c>
      <c r="C72" s="61" t="s">
        <v>191</v>
      </c>
      <c r="D72" s="561"/>
      <c r="E72" s="837"/>
      <c r="F72" s="837"/>
      <c r="G72" s="837"/>
      <c r="H72" s="837"/>
      <c r="I72" s="837"/>
      <c r="J72" s="837"/>
      <c r="K72" s="838"/>
      <c r="L72" s="836"/>
      <c r="M72" s="837"/>
      <c r="N72" s="837"/>
      <c r="O72" s="837"/>
      <c r="P72" s="837"/>
      <c r="Q72" s="837"/>
      <c r="R72" s="837"/>
      <c r="S72" s="837"/>
      <c r="T72" s="837"/>
      <c r="U72" s="837"/>
      <c r="V72" s="837"/>
      <c r="W72" s="837"/>
      <c r="X72" s="837"/>
      <c r="Y72" s="838"/>
      <c r="Z72" s="604" t="s">
        <v>460</v>
      </c>
      <c r="AA72" s="599"/>
      <c r="AB72" s="599"/>
      <c r="AC72" s="599"/>
      <c r="AD72" s="841">
        <v>111</v>
      </c>
      <c r="AE72" s="841"/>
      <c r="AF72" s="841"/>
      <c r="AG72" s="186" t="s">
        <v>426</v>
      </c>
      <c r="AH72" s="599"/>
      <c r="AI72" s="202"/>
      <c r="AJ72" s="202"/>
      <c r="AK72" s="605"/>
      <c r="AL72" s="599"/>
      <c r="AM72" s="691"/>
      <c r="AN72" s="20"/>
      <c r="AO72" s="21"/>
      <c r="AP72" s="401">
        <f t="shared" ref="AP72:AP80" si="6">-AD72</f>
        <v>-111</v>
      </c>
      <c r="AQ72" s="41"/>
    </row>
    <row r="73" spans="1:45" ht="17.25" customHeight="1" x14ac:dyDescent="0.15">
      <c r="A73" s="12">
        <v>76</v>
      </c>
      <c r="B73" s="12">
        <v>4103</v>
      </c>
      <c r="C73" s="61" t="s">
        <v>192</v>
      </c>
      <c r="D73" s="561"/>
      <c r="E73" s="837"/>
      <c r="F73" s="837"/>
      <c r="G73" s="837"/>
      <c r="H73" s="837"/>
      <c r="I73" s="837"/>
      <c r="J73" s="837"/>
      <c r="K73" s="838"/>
      <c r="L73" s="836"/>
      <c r="M73" s="837"/>
      <c r="N73" s="837"/>
      <c r="O73" s="837"/>
      <c r="P73" s="837"/>
      <c r="Q73" s="837"/>
      <c r="R73" s="837"/>
      <c r="S73" s="837"/>
      <c r="T73" s="837"/>
      <c r="U73" s="837"/>
      <c r="V73" s="837"/>
      <c r="W73" s="837"/>
      <c r="X73" s="837"/>
      <c r="Y73" s="838"/>
      <c r="Z73" s="604" t="s">
        <v>461</v>
      </c>
      <c r="AA73" s="605"/>
      <c r="AB73" s="605"/>
      <c r="AC73" s="605"/>
      <c r="AD73" s="841">
        <v>184</v>
      </c>
      <c r="AE73" s="841"/>
      <c r="AF73" s="841"/>
      <c r="AG73" s="186" t="s">
        <v>426</v>
      </c>
      <c r="AH73" s="605"/>
      <c r="AI73" s="202"/>
      <c r="AJ73" s="202"/>
      <c r="AK73" s="605"/>
      <c r="AL73" s="599"/>
      <c r="AM73" s="691"/>
      <c r="AN73" s="20"/>
      <c r="AO73" s="21"/>
      <c r="AP73" s="401">
        <f t="shared" si="6"/>
        <v>-184</v>
      </c>
      <c r="AQ73" s="41"/>
    </row>
    <row r="74" spans="1:45" ht="17.25" customHeight="1" x14ac:dyDescent="0.15">
      <c r="A74" s="12">
        <v>76</v>
      </c>
      <c r="B74" s="13">
        <v>4104</v>
      </c>
      <c r="C74" s="61" t="s">
        <v>193</v>
      </c>
      <c r="D74" s="561"/>
      <c r="E74" s="562"/>
      <c r="F74" s="562"/>
      <c r="G74" s="562"/>
      <c r="H74" s="562"/>
      <c r="I74" s="562"/>
      <c r="J74" s="562"/>
      <c r="K74" s="570"/>
      <c r="L74" s="836"/>
      <c r="M74" s="837"/>
      <c r="N74" s="837"/>
      <c r="O74" s="837"/>
      <c r="P74" s="837"/>
      <c r="Q74" s="837"/>
      <c r="R74" s="837"/>
      <c r="S74" s="837"/>
      <c r="T74" s="837"/>
      <c r="U74" s="837"/>
      <c r="V74" s="837"/>
      <c r="W74" s="837"/>
      <c r="X74" s="837"/>
      <c r="Y74" s="838"/>
      <c r="Z74" s="604" t="s">
        <v>462</v>
      </c>
      <c r="AA74" s="605"/>
      <c r="AB74" s="605"/>
      <c r="AC74" s="605"/>
      <c r="AD74" s="841">
        <v>233</v>
      </c>
      <c r="AE74" s="841"/>
      <c r="AF74" s="841"/>
      <c r="AG74" s="186" t="s">
        <v>426</v>
      </c>
      <c r="AH74" s="605"/>
      <c r="AI74" s="202"/>
      <c r="AJ74" s="202"/>
      <c r="AK74" s="605"/>
      <c r="AL74" s="599"/>
      <c r="AM74" s="691"/>
      <c r="AN74" s="20"/>
      <c r="AO74" s="21"/>
      <c r="AP74" s="401">
        <f t="shared" si="6"/>
        <v>-233</v>
      </c>
      <c r="AQ74" s="41"/>
    </row>
    <row r="75" spans="1:45" ht="17.25" customHeight="1" x14ac:dyDescent="0.15">
      <c r="A75" s="12">
        <v>76</v>
      </c>
      <c r="B75" s="12">
        <v>4105</v>
      </c>
      <c r="C75" s="61" t="s">
        <v>194</v>
      </c>
      <c r="D75" s="561"/>
      <c r="E75" s="562"/>
      <c r="F75" s="562"/>
      <c r="G75" s="562"/>
      <c r="H75" s="562"/>
      <c r="I75" s="562"/>
      <c r="J75" s="562"/>
      <c r="K75" s="570"/>
      <c r="L75" s="849"/>
      <c r="M75" s="839"/>
      <c r="N75" s="839"/>
      <c r="O75" s="839"/>
      <c r="P75" s="839"/>
      <c r="Q75" s="839"/>
      <c r="R75" s="839"/>
      <c r="S75" s="839"/>
      <c r="T75" s="839"/>
      <c r="U75" s="839"/>
      <c r="V75" s="839"/>
      <c r="W75" s="839"/>
      <c r="X75" s="839"/>
      <c r="Y75" s="840"/>
      <c r="Z75" s="604" t="s">
        <v>463</v>
      </c>
      <c r="AA75" s="605"/>
      <c r="AB75" s="605"/>
      <c r="AC75" s="605"/>
      <c r="AD75" s="841">
        <v>281</v>
      </c>
      <c r="AE75" s="841"/>
      <c r="AF75" s="841"/>
      <c r="AG75" s="186" t="s">
        <v>426</v>
      </c>
      <c r="AH75" s="605"/>
      <c r="AI75" s="202"/>
      <c r="AJ75" s="202"/>
      <c r="AK75" s="605"/>
      <c r="AL75" s="599"/>
      <c r="AM75" s="691"/>
      <c r="AN75" s="20"/>
      <c r="AO75" s="21"/>
      <c r="AP75" s="401">
        <f t="shared" si="6"/>
        <v>-281</v>
      </c>
      <c r="AQ75" s="41"/>
    </row>
    <row r="76" spans="1:45" ht="17.25" customHeight="1" x14ac:dyDescent="0.15">
      <c r="A76" s="12">
        <v>76</v>
      </c>
      <c r="B76" s="13">
        <v>4106</v>
      </c>
      <c r="C76" s="61" t="s">
        <v>195</v>
      </c>
      <c r="D76" s="561"/>
      <c r="E76" s="562"/>
      <c r="F76" s="562"/>
      <c r="G76" s="562"/>
      <c r="H76" s="562"/>
      <c r="I76" s="562"/>
      <c r="J76" s="562"/>
      <c r="K76" s="570"/>
      <c r="L76" s="833" t="s">
        <v>2344</v>
      </c>
      <c r="M76" s="834"/>
      <c r="N76" s="834"/>
      <c r="O76" s="834"/>
      <c r="P76" s="834"/>
      <c r="Q76" s="834"/>
      <c r="R76" s="834"/>
      <c r="S76" s="834"/>
      <c r="T76" s="834"/>
      <c r="U76" s="834"/>
      <c r="V76" s="834"/>
      <c r="W76" s="834"/>
      <c r="X76" s="834"/>
      <c r="Y76" s="835"/>
      <c r="Z76" s="604" t="s">
        <v>459</v>
      </c>
      <c r="AA76" s="605"/>
      <c r="AB76" s="186"/>
      <c r="AC76" s="186"/>
      <c r="AD76" s="841">
        <v>91</v>
      </c>
      <c r="AE76" s="841"/>
      <c r="AF76" s="841"/>
      <c r="AG76" s="186" t="s">
        <v>426</v>
      </c>
      <c r="AH76" s="605"/>
      <c r="AI76" s="202"/>
      <c r="AJ76" s="202"/>
      <c r="AK76" s="605"/>
      <c r="AL76" s="599"/>
      <c r="AM76" s="691"/>
      <c r="AN76" s="20"/>
      <c r="AO76" s="21"/>
      <c r="AP76" s="401">
        <f t="shared" si="6"/>
        <v>-91</v>
      </c>
      <c r="AQ76" s="41"/>
    </row>
    <row r="77" spans="1:45" ht="17.25" customHeight="1" x14ac:dyDescent="0.15">
      <c r="A77" s="12">
        <v>76</v>
      </c>
      <c r="B77" s="12">
        <v>4107</v>
      </c>
      <c r="C77" s="61" t="s">
        <v>196</v>
      </c>
      <c r="D77" s="561"/>
      <c r="E77" s="562"/>
      <c r="F77" s="562"/>
      <c r="G77" s="562"/>
      <c r="H77" s="562"/>
      <c r="I77" s="562"/>
      <c r="J77" s="562"/>
      <c r="K77" s="570"/>
      <c r="L77" s="836"/>
      <c r="M77" s="837"/>
      <c r="N77" s="837"/>
      <c r="O77" s="837"/>
      <c r="P77" s="837"/>
      <c r="Q77" s="837"/>
      <c r="R77" s="837"/>
      <c r="S77" s="837"/>
      <c r="T77" s="837"/>
      <c r="U77" s="837"/>
      <c r="V77" s="837"/>
      <c r="W77" s="837"/>
      <c r="X77" s="837"/>
      <c r="Y77" s="838"/>
      <c r="Z77" s="604" t="s">
        <v>460</v>
      </c>
      <c r="AA77" s="599"/>
      <c r="AB77" s="599"/>
      <c r="AC77" s="599"/>
      <c r="AD77" s="841">
        <v>141</v>
      </c>
      <c r="AE77" s="841"/>
      <c r="AF77" s="841"/>
      <c r="AG77" s="186" t="s">
        <v>426</v>
      </c>
      <c r="AH77" s="599"/>
      <c r="AI77" s="202"/>
      <c r="AJ77" s="202"/>
      <c r="AK77" s="605"/>
      <c r="AL77" s="599"/>
      <c r="AM77" s="691"/>
      <c r="AN77" s="20"/>
      <c r="AO77" s="21"/>
      <c r="AP77" s="401">
        <f t="shared" si="6"/>
        <v>-141</v>
      </c>
      <c r="AQ77" s="41"/>
    </row>
    <row r="78" spans="1:45" ht="17.25" customHeight="1" x14ac:dyDescent="0.15">
      <c r="A78" s="12">
        <v>76</v>
      </c>
      <c r="B78" s="13">
        <v>4108</v>
      </c>
      <c r="C78" s="61" t="s">
        <v>197</v>
      </c>
      <c r="D78" s="561"/>
      <c r="E78" s="562"/>
      <c r="F78" s="562"/>
      <c r="G78" s="562"/>
      <c r="H78" s="562"/>
      <c r="I78" s="562"/>
      <c r="J78" s="562"/>
      <c r="K78" s="570"/>
      <c r="L78" s="836"/>
      <c r="M78" s="837"/>
      <c r="N78" s="837"/>
      <c r="O78" s="837"/>
      <c r="P78" s="837"/>
      <c r="Q78" s="837"/>
      <c r="R78" s="837"/>
      <c r="S78" s="837"/>
      <c r="T78" s="837"/>
      <c r="U78" s="837"/>
      <c r="V78" s="837"/>
      <c r="W78" s="837"/>
      <c r="X78" s="837"/>
      <c r="Y78" s="838"/>
      <c r="Z78" s="604" t="s">
        <v>461</v>
      </c>
      <c r="AA78" s="605"/>
      <c r="AB78" s="605"/>
      <c r="AC78" s="605"/>
      <c r="AD78" s="841">
        <v>216</v>
      </c>
      <c r="AE78" s="841"/>
      <c r="AF78" s="841"/>
      <c r="AG78" s="186" t="s">
        <v>426</v>
      </c>
      <c r="AH78" s="605"/>
      <c r="AI78" s="202"/>
      <c r="AJ78" s="202"/>
      <c r="AK78" s="605"/>
      <c r="AL78" s="599"/>
      <c r="AM78" s="691"/>
      <c r="AN78" s="20"/>
      <c r="AO78" s="21"/>
      <c r="AP78" s="401">
        <f t="shared" si="6"/>
        <v>-216</v>
      </c>
      <c r="AQ78" s="41"/>
    </row>
    <row r="79" spans="1:45" ht="17.25" customHeight="1" x14ac:dyDescent="0.15">
      <c r="A79" s="12">
        <v>76</v>
      </c>
      <c r="B79" s="12">
        <v>4109</v>
      </c>
      <c r="C79" s="61" t="s">
        <v>198</v>
      </c>
      <c r="D79" s="561"/>
      <c r="E79" s="562"/>
      <c r="F79" s="562"/>
      <c r="G79" s="562"/>
      <c r="H79" s="562"/>
      <c r="I79" s="562"/>
      <c r="J79" s="562"/>
      <c r="K79" s="570"/>
      <c r="L79" s="836"/>
      <c r="M79" s="837"/>
      <c r="N79" s="837"/>
      <c r="O79" s="837"/>
      <c r="P79" s="837"/>
      <c r="Q79" s="837"/>
      <c r="R79" s="837"/>
      <c r="S79" s="837"/>
      <c r="T79" s="837"/>
      <c r="U79" s="837"/>
      <c r="V79" s="837"/>
      <c r="W79" s="837"/>
      <c r="X79" s="837"/>
      <c r="Y79" s="838"/>
      <c r="Z79" s="604" t="s">
        <v>462</v>
      </c>
      <c r="AA79" s="605"/>
      <c r="AB79" s="605"/>
      <c r="AC79" s="605"/>
      <c r="AD79" s="841">
        <v>266</v>
      </c>
      <c r="AE79" s="841"/>
      <c r="AF79" s="841"/>
      <c r="AG79" s="186" t="s">
        <v>426</v>
      </c>
      <c r="AH79" s="605"/>
      <c r="AI79" s="202"/>
      <c r="AJ79" s="202"/>
      <c r="AK79" s="605"/>
      <c r="AL79" s="599"/>
      <c r="AM79" s="691"/>
      <c r="AN79" s="20"/>
      <c r="AO79" s="21"/>
      <c r="AP79" s="401">
        <f t="shared" si="6"/>
        <v>-266</v>
      </c>
      <c r="AQ79" s="41"/>
    </row>
    <row r="80" spans="1:45" ht="17.25" customHeight="1" x14ac:dyDescent="0.15">
      <c r="A80" s="12">
        <v>76</v>
      </c>
      <c r="B80" s="13">
        <v>4110</v>
      </c>
      <c r="C80" s="61" t="s">
        <v>522</v>
      </c>
      <c r="D80" s="561"/>
      <c r="E80" s="562"/>
      <c r="F80" s="562"/>
      <c r="G80" s="562"/>
      <c r="H80" s="562"/>
      <c r="I80" s="562"/>
      <c r="J80" s="562"/>
      <c r="K80" s="570"/>
      <c r="L80" s="849"/>
      <c r="M80" s="839"/>
      <c r="N80" s="839"/>
      <c r="O80" s="839"/>
      <c r="P80" s="839"/>
      <c r="Q80" s="839"/>
      <c r="R80" s="839"/>
      <c r="S80" s="839"/>
      <c r="T80" s="839"/>
      <c r="U80" s="839"/>
      <c r="V80" s="839"/>
      <c r="W80" s="839"/>
      <c r="X80" s="839"/>
      <c r="Y80" s="840"/>
      <c r="Z80" s="604" t="s">
        <v>463</v>
      </c>
      <c r="AA80" s="605"/>
      <c r="AB80" s="605"/>
      <c r="AC80" s="605"/>
      <c r="AD80" s="841">
        <v>322</v>
      </c>
      <c r="AE80" s="841"/>
      <c r="AF80" s="841"/>
      <c r="AG80" s="186" t="s">
        <v>426</v>
      </c>
      <c r="AH80" s="605"/>
      <c r="AI80" s="202"/>
      <c r="AJ80" s="202"/>
      <c r="AK80" s="605"/>
      <c r="AL80" s="599"/>
      <c r="AM80" s="691"/>
      <c r="AN80" s="20"/>
      <c r="AO80" s="21"/>
      <c r="AP80" s="401">
        <f t="shared" si="6"/>
        <v>-322</v>
      </c>
      <c r="AQ80" s="47"/>
    </row>
    <row r="81" spans="1:43" ht="16.5" customHeight="1" x14ac:dyDescent="0.15">
      <c r="A81" s="12">
        <v>76</v>
      </c>
      <c r="B81" s="12">
        <v>4111</v>
      </c>
      <c r="C81" s="14" t="s">
        <v>1419</v>
      </c>
      <c r="D81" s="715"/>
      <c r="E81" s="834" t="s">
        <v>2961</v>
      </c>
      <c r="F81" s="834"/>
      <c r="G81" s="834"/>
      <c r="H81" s="834"/>
      <c r="I81" s="834"/>
      <c r="J81" s="834"/>
      <c r="K81" s="834"/>
      <c r="L81" s="834"/>
      <c r="M81" s="835"/>
      <c r="N81" s="852" t="s">
        <v>2345</v>
      </c>
      <c r="O81" s="853"/>
      <c r="P81" s="853"/>
      <c r="Q81" s="853"/>
      <c r="R81" s="853"/>
      <c r="S81" s="853"/>
      <c r="T81" s="853"/>
      <c r="U81" s="853"/>
      <c r="V81" s="853"/>
      <c r="W81" s="853"/>
      <c r="X81" s="853"/>
      <c r="Y81" s="853"/>
      <c r="Z81" s="853"/>
      <c r="AA81" s="853"/>
      <c r="AB81" s="853"/>
      <c r="AC81" s="853"/>
      <c r="AD81" s="853"/>
      <c r="AE81" s="853"/>
      <c r="AF81" s="853"/>
      <c r="AG81" s="841">
        <v>600</v>
      </c>
      <c r="AH81" s="848"/>
      <c r="AI81" s="577"/>
      <c r="AJ81" s="612" t="s">
        <v>1111</v>
      </c>
      <c r="AK81" s="186"/>
      <c r="AL81" s="186"/>
      <c r="AM81" s="691"/>
      <c r="AN81" s="20"/>
      <c r="AO81" s="21"/>
      <c r="AP81" s="403">
        <f>-AG81</f>
        <v>-600</v>
      </c>
      <c r="AQ81" s="18" t="s">
        <v>743</v>
      </c>
    </row>
    <row r="82" spans="1:43" ht="17.25" customHeight="1" x14ac:dyDescent="0.15">
      <c r="A82" s="12">
        <v>76</v>
      </c>
      <c r="B82" s="12">
        <v>4113</v>
      </c>
      <c r="C82" s="14" t="s">
        <v>2919</v>
      </c>
      <c r="D82" s="716"/>
      <c r="E82" s="839"/>
      <c r="F82" s="839"/>
      <c r="G82" s="839"/>
      <c r="H82" s="839"/>
      <c r="I82" s="839"/>
      <c r="J82" s="839"/>
      <c r="K82" s="839"/>
      <c r="L82" s="839"/>
      <c r="M82" s="840"/>
      <c r="N82" s="852" t="s">
        <v>2346</v>
      </c>
      <c r="O82" s="853"/>
      <c r="P82" s="853"/>
      <c r="Q82" s="853"/>
      <c r="R82" s="853"/>
      <c r="S82" s="853"/>
      <c r="T82" s="853"/>
      <c r="U82" s="853"/>
      <c r="V82" s="853"/>
      <c r="W82" s="853"/>
      <c r="X82" s="853"/>
      <c r="Y82" s="853"/>
      <c r="Z82" s="853"/>
      <c r="AA82" s="853"/>
      <c r="AB82" s="853"/>
      <c r="AC82" s="853"/>
      <c r="AD82" s="853"/>
      <c r="AE82" s="853"/>
      <c r="AF82" s="853"/>
      <c r="AG82" s="841">
        <v>900</v>
      </c>
      <c r="AH82" s="848"/>
      <c r="AI82" s="577"/>
      <c r="AJ82" s="612" t="s">
        <v>1111</v>
      </c>
      <c r="AK82" s="186"/>
      <c r="AL82" s="186"/>
      <c r="AM82" s="691"/>
      <c r="AN82" s="20"/>
      <c r="AO82" s="21"/>
      <c r="AP82" s="403">
        <f>-AG82</f>
        <v>-900</v>
      </c>
      <c r="AQ82" s="41"/>
    </row>
    <row r="83" spans="1:43" ht="17.25" customHeight="1" x14ac:dyDescent="0.15">
      <c r="A83" s="12">
        <v>76</v>
      </c>
      <c r="B83" s="13">
        <v>4115</v>
      </c>
      <c r="C83" s="61" t="s">
        <v>2920</v>
      </c>
      <c r="D83" s="715"/>
      <c r="E83" s="834" t="s">
        <v>2965</v>
      </c>
      <c r="F83" s="834"/>
      <c r="G83" s="834"/>
      <c r="H83" s="834"/>
      <c r="I83" s="834"/>
      <c r="J83" s="834"/>
      <c r="K83" s="834"/>
      <c r="L83" s="834"/>
      <c r="M83" s="835"/>
      <c r="N83" s="852" t="s">
        <v>2345</v>
      </c>
      <c r="O83" s="853"/>
      <c r="P83" s="853"/>
      <c r="Q83" s="853"/>
      <c r="R83" s="853"/>
      <c r="S83" s="853"/>
      <c r="T83" s="853"/>
      <c r="U83" s="853"/>
      <c r="V83" s="853"/>
      <c r="W83" s="853"/>
      <c r="X83" s="853"/>
      <c r="Y83" s="853"/>
      <c r="Z83" s="853"/>
      <c r="AA83" s="853"/>
      <c r="AB83" s="853"/>
      <c r="AC83" s="853"/>
      <c r="AD83" s="853"/>
      <c r="AE83" s="853"/>
      <c r="AF83" s="853"/>
      <c r="AG83" s="853"/>
      <c r="AH83" s="186"/>
      <c r="AI83" s="32"/>
      <c r="AJ83" s="32"/>
      <c r="AK83" s="32" t="s">
        <v>328</v>
      </c>
      <c r="AL83" s="851">
        <v>0.1</v>
      </c>
      <c r="AM83" s="851"/>
      <c r="AN83" s="186" t="s">
        <v>1175</v>
      </c>
      <c r="AO83" s="21"/>
      <c r="AP83" s="401"/>
      <c r="AQ83" s="41"/>
    </row>
    <row r="84" spans="1:43" ht="17.25" customHeight="1" x14ac:dyDescent="0.15">
      <c r="A84" s="12">
        <v>76</v>
      </c>
      <c r="B84" s="13">
        <v>4117</v>
      </c>
      <c r="C84" s="61" t="s">
        <v>2921</v>
      </c>
      <c r="D84" s="716"/>
      <c r="E84" s="839"/>
      <c r="F84" s="839"/>
      <c r="G84" s="839"/>
      <c r="H84" s="839"/>
      <c r="I84" s="839"/>
      <c r="J84" s="839"/>
      <c r="K84" s="839"/>
      <c r="L84" s="839"/>
      <c r="M84" s="840"/>
      <c r="N84" s="852" t="s">
        <v>2346</v>
      </c>
      <c r="O84" s="853"/>
      <c r="P84" s="853"/>
      <c r="Q84" s="853"/>
      <c r="R84" s="853"/>
      <c r="S84" s="853"/>
      <c r="T84" s="853"/>
      <c r="U84" s="853"/>
      <c r="V84" s="853"/>
      <c r="W84" s="853"/>
      <c r="X84" s="853"/>
      <c r="Y84" s="853"/>
      <c r="Z84" s="853"/>
      <c r="AA84" s="853"/>
      <c r="AB84" s="853"/>
      <c r="AC84" s="853"/>
      <c r="AD84" s="853"/>
      <c r="AE84" s="853"/>
      <c r="AF84" s="853"/>
      <c r="AG84" s="853"/>
      <c r="AH84" s="186"/>
      <c r="AI84" s="32"/>
      <c r="AJ84" s="32"/>
      <c r="AK84" s="32" t="s">
        <v>328</v>
      </c>
      <c r="AL84" s="851">
        <v>0.15</v>
      </c>
      <c r="AM84" s="851"/>
      <c r="AN84" s="186" t="s">
        <v>1175</v>
      </c>
      <c r="AO84" s="21"/>
      <c r="AP84" s="401"/>
      <c r="AQ84" s="41"/>
    </row>
    <row r="85" spans="1:43" ht="17.25" customHeight="1" x14ac:dyDescent="0.15">
      <c r="A85" s="12">
        <v>76</v>
      </c>
      <c r="B85" s="12">
        <v>8000</v>
      </c>
      <c r="C85" s="14" t="s">
        <v>2950</v>
      </c>
      <c r="D85" s="283"/>
      <c r="E85" s="834" t="s">
        <v>2952</v>
      </c>
      <c r="F85" s="834"/>
      <c r="G85" s="834"/>
      <c r="H85" s="834"/>
      <c r="I85" s="834"/>
      <c r="J85" s="834"/>
      <c r="K85" s="834"/>
      <c r="L85" s="834"/>
      <c r="M85" s="835"/>
      <c r="N85" s="605" t="s">
        <v>2953</v>
      </c>
      <c r="O85" s="576"/>
      <c r="P85" s="576"/>
      <c r="Q85" s="576"/>
      <c r="R85" s="576"/>
      <c r="S85" s="576"/>
      <c r="T85" s="576"/>
      <c r="U85" s="576"/>
      <c r="V85" s="576"/>
      <c r="W85" s="576"/>
      <c r="X85" s="576"/>
      <c r="Y85" s="576"/>
      <c r="Z85" s="576"/>
      <c r="AA85" s="576"/>
      <c r="AB85" s="612"/>
      <c r="AC85" s="612"/>
      <c r="AD85" s="186"/>
      <c r="AE85" s="186"/>
      <c r="AF85" s="32" t="s">
        <v>328</v>
      </c>
      <c r="AG85" s="854">
        <v>0.15</v>
      </c>
      <c r="AH85" s="854"/>
      <c r="AI85" s="577"/>
      <c r="AJ85" s="612" t="s">
        <v>2347</v>
      </c>
      <c r="AK85" s="186"/>
      <c r="AL85" s="186"/>
      <c r="AM85" s="691"/>
      <c r="AN85" s="20"/>
      <c r="AO85" s="21"/>
      <c r="AP85" s="403"/>
      <c r="AQ85" s="47"/>
    </row>
    <row r="86" spans="1:43" ht="17.25" customHeight="1" x14ac:dyDescent="0.15">
      <c r="A86" s="12">
        <v>76</v>
      </c>
      <c r="B86" s="12">
        <v>8002</v>
      </c>
      <c r="C86" s="14" t="s">
        <v>2951</v>
      </c>
      <c r="D86" s="259"/>
      <c r="E86" s="839"/>
      <c r="F86" s="839"/>
      <c r="G86" s="839"/>
      <c r="H86" s="839"/>
      <c r="I86" s="839"/>
      <c r="J86" s="839"/>
      <c r="K86" s="839"/>
      <c r="L86" s="839"/>
      <c r="M86" s="840"/>
      <c r="N86" s="596" t="s">
        <v>2964</v>
      </c>
      <c r="O86" s="576"/>
      <c r="P86" s="576"/>
      <c r="Q86" s="576"/>
      <c r="R86" s="576"/>
      <c r="S86" s="576"/>
      <c r="T86" s="576"/>
      <c r="U86" s="576"/>
      <c r="V86" s="576"/>
      <c r="W86" s="576"/>
      <c r="X86" s="576"/>
      <c r="Y86" s="576"/>
      <c r="Z86" s="576"/>
      <c r="AA86" s="576"/>
      <c r="AB86" s="612"/>
      <c r="AC86" s="612"/>
      <c r="AD86" s="186"/>
      <c r="AE86" s="186"/>
      <c r="AF86" s="32" t="s">
        <v>328</v>
      </c>
      <c r="AG86" s="854">
        <v>0.15</v>
      </c>
      <c r="AH86" s="854"/>
      <c r="AI86" s="577"/>
      <c r="AJ86" s="612" t="s">
        <v>2347</v>
      </c>
      <c r="AK86" s="186"/>
      <c r="AL86" s="186"/>
      <c r="AM86" s="691"/>
      <c r="AN86" s="20"/>
      <c r="AO86" s="21"/>
      <c r="AP86" s="403"/>
      <c r="AQ86" s="400" t="s">
        <v>467</v>
      </c>
    </row>
    <row r="87" spans="1:43" ht="17.25" customHeight="1" x14ac:dyDescent="0.15">
      <c r="A87" s="12">
        <v>76</v>
      </c>
      <c r="B87" s="12">
        <v>8100</v>
      </c>
      <c r="C87" s="14" t="s">
        <v>2954</v>
      </c>
      <c r="D87" s="283"/>
      <c r="E87" s="834" t="s">
        <v>756</v>
      </c>
      <c r="F87" s="834"/>
      <c r="G87" s="834"/>
      <c r="H87" s="834"/>
      <c r="I87" s="834"/>
      <c r="J87" s="834"/>
      <c r="K87" s="834"/>
      <c r="L87" s="834"/>
      <c r="M87" s="835"/>
      <c r="N87" s="605" t="s">
        <v>2953</v>
      </c>
      <c r="O87" s="605"/>
      <c r="P87" s="605"/>
      <c r="Q87" s="605"/>
      <c r="R87" s="605"/>
      <c r="S87" s="605"/>
      <c r="T87" s="605"/>
      <c r="U87" s="605"/>
      <c r="V87" s="605"/>
      <c r="W87" s="605"/>
      <c r="X87" s="605"/>
      <c r="Y87" s="605"/>
      <c r="Z87" s="605"/>
      <c r="AA87" s="605"/>
      <c r="AB87" s="186"/>
      <c r="AC87" s="186"/>
      <c r="AD87" s="186"/>
      <c r="AE87" s="186"/>
      <c r="AF87" s="32" t="s">
        <v>328</v>
      </c>
      <c r="AG87" s="854">
        <v>0.1</v>
      </c>
      <c r="AH87" s="854"/>
      <c r="AI87" s="577"/>
      <c r="AJ87" s="612" t="s">
        <v>2347</v>
      </c>
      <c r="AK87" s="612"/>
      <c r="AL87" s="186"/>
      <c r="AM87" s="691"/>
      <c r="AN87" s="20"/>
      <c r="AO87" s="21"/>
      <c r="AP87" s="403"/>
      <c r="AQ87" s="92" t="s">
        <v>743</v>
      </c>
    </row>
    <row r="88" spans="1:43" ht="17.25" customHeight="1" x14ac:dyDescent="0.15">
      <c r="A88" s="12">
        <v>76</v>
      </c>
      <c r="B88" s="12">
        <v>8102</v>
      </c>
      <c r="C88" s="14" t="s">
        <v>2955</v>
      </c>
      <c r="D88" s="259"/>
      <c r="E88" s="839"/>
      <c r="F88" s="839"/>
      <c r="G88" s="839"/>
      <c r="H88" s="839"/>
      <c r="I88" s="839"/>
      <c r="J88" s="839"/>
      <c r="K88" s="839"/>
      <c r="L88" s="839"/>
      <c r="M88" s="840"/>
      <c r="N88" s="596" t="s">
        <v>2964</v>
      </c>
      <c r="O88" s="605"/>
      <c r="P88" s="605"/>
      <c r="Q88" s="605"/>
      <c r="R88" s="605"/>
      <c r="S88" s="605"/>
      <c r="T88" s="605"/>
      <c r="U88" s="605"/>
      <c r="V88" s="605"/>
      <c r="W88" s="605"/>
      <c r="X88" s="605"/>
      <c r="Y88" s="605"/>
      <c r="Z88" s="605"/>
      <c r="AA88" s="605"/>
      <c r="AB88" s="186"/>
      <c r="AC88" s="186"/>
      <c r="AD88" s="186"/>
      <c r="AE88" s="186"/>
      <c r="AF88" s="32" t="s">
        <v>328</v>
      </c>
      <c r="AG88" s="854">
        <v>0.1</v>
      </c>
      <c r="AH88" s="854"/>
      <c r="AI88" s="577"/>
      <c r="AJ88" s="612" t="s">
        <v>2347</v>
      </c>
      <c r="AK88" s="612"/>
      <c r="AL88" s="186"/>
      <c r="AM88" s="691"/>
      <c r="AN88" s="20"/>
      <c r="AO88" s="21"/>
      <c r="AP88" s="403"/>
      <c r="AQ88" s="400" t="s">
        <v>467</v>
      </c>
    </row>
    <row r="89" spans="1:43" ht="17.25" customHeight="1" x14ac:dyDescent="0.15">
      <c r="A89" s="12">
        <v>76</v>
      </c>
      <c r="B89" s="12">
        <v>8110</v>
      </c>
      <c r="C89" s="14" t="s">
        <v>2956</v>
      </c>
      <c r="D89" s="283"/>
      <c r="E89" s="834" t="s">
        <v>757</v>
      </c>
      <c r="F89" s="834"/>
      <c r="G89" s="834"/>
      <c r="H89" s="834"/>
      <c r="I89" s="834"/>
      <c r="J89" s="834"/>
      <c r="K89" s="834"/>
      <c r="L89" s="834"/>
      <c r="M89" s="835"/>
      <c r="N89" s="605" t="s">
        <v>2953</v>
      </c>
      <c r="O89" s="605"/>
      <c r="P89" s="605"/>
      <c r="Q89" s="605"/>
      <c r="R89" s="605"/>
      <c r="S89" s="605"/>
      <c r="T89" s="605"/>
      <c r="U89" s="605"/>
      <c r="V89" s="605"/>
      <c r="W89" s="605"/>
      <c r="X89" s="605"/>
      <c r="Y89" s="605"/>
      <c r="Z89" s="605"/>
      <c r="AA89" s="605"/>
      <c r="AB89" s="186"/>
      <c r="AC89" s="186"/>
      <c r="AD89" s="186"/>
      <c r="AE89" s="186"/>
      <c r="AF89" s="32" t="s">
        <v>328</v>
      </c>
      <c r="AG89" s="854">
        <v>0.05</v>
      </c>
      <c r="AH89" s="854"/>
      <c r="AI89" s="577"/>
      <c r="AJ89" s="612" t="s">
        <v>2347</v>
      </c>
      <c r="AK89" s="612"/>
      <c r="AL89" s="186"/>
      <c r="AM89" s="691"/>
      <c r="AN89" s="20"/>
      <c r="AO89" s="21"/>
      <c r="AP89" s="403"/>
      <c r="AQ89" s="92" t="s">
        <v>743</v>
      </c>
    </row>
    <row r="90" spans="1:43" ht="17.25" customHeight="1" x14ac:dyDescent="0.15">
      <c r="A90" s="12">
        <v>76</v>
      </c>
      <c r="B90" s="12">
        <v>8112</v>
      </c>
      <c r="C90" s="14" t="s">
        <v>2957</v>
      </c>
      <c r="D90" s="259"/>
      <c r="E90" s="839"/>
      <c r="F90" s="839"/>
      <c r="G90" s="839"/>
      <c r="H90" s="839"/>
      <c r="I90" s="839"/>
      <c r="J90" s="839"/>
      <c r="K90" s="839"/>
      <c r="L90" s="839"/>
      <c r="M90" s="840"/>
      <c r="N90" s="596" t="s">
        <v>2964</v>
      </c>
      <c r="O90" s="605"/>
      <c r="P90" s="605"/>
      <c r="Q90" s="605"/>
      <c r="R90" s="605"/>
      <c r="S90" s="605"/>
      <c r="T90" s="605"/>
      <c r="U90" s="605"/>
      <c r="V90" s="605"/>
      <c r="W90" s="605"/>
      <c r="X90" s="605"/>
      <c r="Y90" s="605"/>
      <c r="Z90" s="605"/>
      <c r="AA90" s="605"/>
      <c r="AB90" s="186"/>
      <c r="AC90" s="186"/>
      <c r="AD90" s="186"/>
      <c r="AE90" s="186"/>
      <c r="AF90" s="32" t="s">
        <v>328</v>
      </c>
      <c r="AG90" s="854">
        <v>0.05</v>
      </c>
      <c r="AH90" s="854"/>
      <c r="AI90" s="577"/>
      <c r="AJ90" s="612" t="s">
        <v>2347</v>
      </c>
      <c r="AK90" s="612"/>
      <c r="AL90" s="186"/>
      <c r="AM90" s="691"/>
      <c r="AN90" s="20"/>
      <c r="AO90" s="21"/>
      <c r="AP90" s="403"/>
      <c r="AQ90" s="92" t="s">
        <v>467</v>
      </c>
    </row>
    <row r="91" spans="1:43" ht="12.75" customHeight="1" x14ac:dyDescent="0.15"/>
    <row r="92" spans="1:43" ht="17.25" customHeight="1" x14ac:dyDescent="0.15">
      <c r="A92" s="2" t="s">
        <v>202</v>
      </c>
      <c r="B92" s="201"/>
      <c r="C92" s="82" t="s">
        <v>203</v>
      </c>
      <c r="D92" s="83"/>
      <c r="E92" s="1"/>
      <c r="F92" s="1"/>
      <c r="G92" s="1"/>
      <c r="H92" s="1"/>
      <c r="I92" s="1"/>
      <c r="J92" s="1"/>
      <c r="K92" s="1"/>
      <c r="L92" s="1"/>
      <c r="M92" s="1"/>
      <c r="N92" s="1"/>
      <c r="O92" s="1"/>
      <c r="P92" s="4"/>
      <c r="Q92" s="1"/>
      <c r="R92" s="1"/>
      <c r="S92" s="1"/>
      <c r="T92" s="4" t="s">
        <v>204</v>
      </c>
      <c r="U92" s="17"/>
      <c r="V92" s="17"/>
      <c r="W92" s="17"/>
      <c r="X92" s="17"/>
      <c r="Y92" s="17"/>
      <c r="Z92" s="17"/>
      <c r="AA92" s="17"/>
      <c r="AB92" s="17"/>
      <c r="AC92" s="17"/>
      <c r="AD92" s="17"/>
      <c r="AE92" s="17"/>
      <c r="AF92" s="17"/>
      <c r="AG92" s="17"/>
      <c r="AH92" s="17"/>
      <c r="AI92" s="17"/>
      <c r="AJ92" s="17"/>
      <c r="AK92" s="17"/>
      <c r="AL92" s="17"/>
      <c r="AM92" s="17"/>
      <c r="AN92" s="17"/>
      <c r="AO92" s="15"/>
      <c r="AP92" s="59" t="s">
        <v>251</v>
      </c>
      <c r="AQ92" s="59" t="s">
        <v>252</v>
      </c>
    </row>
    <row r="93" spans="1:43" ht="17.25" customHeight="1" x14ac:dyDescent="0.15">
      <c r="A93" s="5" t="s">
        <v>205</v>
      </c>
      <c r="B93" s="82" t="s">
        <v>206</v>
      </c>
      <c r="C93" s="610"/>
      <c r="D93" s="661"/>
      <c r="E93" s="9"/>
      <c r="F93" s="9"/>
      <c r="G93" s="9"/>
      <c r="H93" s="9"/>
      <c r="I93" s="9"/>
      <c r="J93" s="9"/>
      <c r="K93" s="9"/>
      <c r="L93" s="9"/>
      <c r="M93" s="9"/>
      <c r="N93" s="9"/>
      <c r="O93" s="9"/>
      <c r="P93" s="9"/>
      <c r="Q93" s="9"/>
      <c r="R93" s="9"/>
      <c r="S93" s="9"/>
      <c r="T93" s="169"/>
      <c r="U93" s="169"/>
      <c r="V93" s="169"/>
      <c r="W93" s="169"/>
      <c r="X93" s="169"/>
      <c r="Y93" s="169"/>
      <c r="Z93" s="169"/>
      <c r="AA93" s="169"/>
      <c r="AB93" s="169"/>
      <c r="AC93" s="169"/>
      <c r="AD93" s="169"/>
      <c r="AE93" s="169"/>
      <c r="AF93" s="169"/>
      <c r="AG93" s="169"/>
      <c r="AH93" s="169"/>
      <c r="AI93" s="169"/>
      <c r="AJ93" s="169"/>
      <c r="AK93" s="169"/>
      <c r="AL93" s="169"/>
      <c r="AM93" s="169"/>
      <c r="AN93" s="169"/>
      <c r="AO93" s="19"/>
      <c r="AP93" s="373" t="s">
        <v>390</v>
      </c>
      <c r="AQ93" s="373" t="s">
        <v>391</v>
      </c>
    </row>
    <row r="94" spans="1:43" ht="17.25" customHeight="1" x14ac:dyDescent="0.15">
      <c r="A94" s="12">
        <v>76</v>
      </c>
      <c r="B94" s="12">
        <v>3000</v>
      </c>
      <c r="C94" s="14" t="s">
        <v>2348</v>
      </c>
      <c r="D94" s="171"/>
      <c r="E94" s="186" t="s">
        <v>2914</v>
      </c>
      <c r="F94" s="186"/>
      <c r="G94" s="186"/>
      <c r="H94" s="186"/>
      <c r="I94" s="186"/>
      <c r="J94" s="186"/>
      <c r="K94" s="186"/>
      <c r="L94" s="186"/>
      <c r="M94" s="186"/>
      <c r="N94" s="186"/>
      <c r="O94" s="186"/>
      <c r="P94" s="186"/>
      <c r="Q94" s="186"/>
      <c r="R94" s="612"/>
      <c r="S94" s="612"/>
      <c r="T94" s="186"/>
      <c r="U94" s="186"/>
      <c r="V94" s="186"/>
      <c r="W94" s="186"/>
      <c r="X94" s="186"/>
      <c r="Y94" s="186"/>
      <c r="Z94" s="186"/>
      <c r="AA94" s="186"/>
      <c r="AB94" s="186"/>
      <c r="AC94" s="186"/>
      <c r="AD94" s="186"/>
      <c r="AE94" s="186"/>
      <c r="AF94" s="32"/>
      <c r="AG94" s="841">
        <v>325</v>
      </c>
      <c r="AH94" s="848"/>
      <c r="AI94" s="577"/>
      <c r="AJ94" s="612" t="s">
        <v>1985</v>
      </c>
      <c r="AK94" s="612"/>
      <c r="AL94" s="186"/>
      <c r="AM94" s="577"/>
      <c r="AN94" s="605"/>
      <c r="AO94" s="22"/>
      <c r="AP94" s="403">
        <f t="shared" ref="AP94:AP98" si="7">AG94</f>
        <v>325</v>
      </c>
      <c r="AQ94" s="400" t="s">
        <v>743</v>
      </c>
    </row>
    <row r="95" spans="1:43" ht="17.25" customHeight="1" x14ac:dyDescent="0.15">
      <c r="A95" s="12">
        <v>76</v>
      </c>
      <c r="B95" s="12">
        <v>3100</v>
      </c>
      <c r="C95" s="14" t="s">
        <v>2350</v>
      </c>
      <c r="D95" s="185"/>
      <c r="E95" s="186" t="s">
        <v>2915</v>
      </c>
      <c r="F95" s="186"/>
      <c r="G95" s="186"/>
      <c r="H95" s="186"/>
      <c r="I95" s="186"/>
      <c r="J95" s="186"/>
      <c r="K95" s="186"/>
      <c r="L95" s="186"/>
      <c r="M95" s="186"/>
      <c r="N95" s="186"/>
      <c r="O95" s="186"/>
      <c r="P95" s="186"/>
      <c r="Q95" s="186"/>
      <c r="R95" s="186"/>
      <c r="S95" s="186"/>
      <c r="T95" s="186"/>
      <c r="U95" s="32"/>
      <c r="V95" s="186"/>
      <c r="W95" s="186"/>
      <c r="X95" s="32"/>
      <c r="Y95" s="32"/>
      <c r="Z95" s="32"/>
      <c r="AA95" s="32"/>
      <c r="AB95" s="32"/>
      <c r="AC95" s="32"/>
      <c r="AD95" s="186"/>
      <c r="AE95" s="32"/>
      <c r="AF95" s="32"/>
      <c r="AG95" s="841">
        <v>315</v>
      </c>
      <c r="AH95" s="848"/>
      <c r="AI95" s="572"/>
      <c r="AJ95" s="186" t="s">
        <v>307</v>
      </c>
      <c r="AK95" s="186"/>
      <c r="AL95" s="186"/>
      <c r="AM95" s="577"/>
      <c r="AN95" s="605"/>
      <c r="AO95" s="22"/>
      <c r="AP95" s="403">
        <f t="shared" si="7"/>
        <v>315</v>
      </c>
      <c r="AQ95" s="18"/>
    </row>
    <row r="96" spans="1:43" ht="17.25" customHeight="1" x14ac:dyDescent="0.15">
      <c r="A96" s="12">
        <v>76</v>
      </c>
      <c r="B96" s="12">
        <v>4000</v>
      </c>
      <c r="C96" s="14" t="s">
        <v>2351</v>
      </c>
      <c r="D96" s="16"/>
      <c r="E96" s="1" t="s">
        <v>758</v>
      </c>
      <c r="F96" s="1"/>
      <c r="G96" s="1"/>
      <c r="H96" s="1"/>
      <c r="I96" s="1"/>
      <c r="J96" s="1"/>
      <c r="K96" s="1"/>
      <c r="L96" s="1"/>
      <c r="M96" s="15"/>
      <c r="N96" s="185" t="s">
        <v>759</v>
      </c>
      <c r="O96" s="186"/>
      <c r="P96" s="186"/>
      <c r="Q96" s="186"/>
      <c r="R96" s="186"/>
      <c r="S96" s="186"/>
      <c r="T96" s="186"/>
      <c r="U96" s="32"/>
      <c r="V96" s="32"/>
      <c r="W96" s="186"/>
      <c r="X96" s="32"/>
      <c r="Y96" s="32"/>
      <c r="Z96" s="32"/>
      <c r="AA96" s="32"/>
      <c r="AB96" s="32"/>
      <c r="AC96" s="32"/>
      <c r="AD96" s="186"/>
      <c r="AE96" s="32"/>
      <c r="AF96" s="32"/>
      <c r="AG96" s="841">
        <v>500</v>
      </c>
      <c r="AH96" s="848"/>
      <c r="AI96" s="572"/>
      <c r="AJ96" s="186" t="s">
        <v>307</v>
      </c>
      <c r="AK96" s="186"/>
      <c r="AL96" s="186"/>
      <c r="AM96" s="186"/>
      <c r="AN96" s="20"/>
      <c r="AO96" s="21"/>
      <c r="AP96" s="403">
        <f t="shared" si="7"/>
        <v>500</v>
      </c>
      <c r="AQ96" s="41"/>
    </row>
    <row r="97" spans="1:43" ht="17.25" customHeight="1" x14ac:dyDescent="0.15">
      <c r="A97" s="12">
        <v>76</v>
      </c>
      <c r="B97" s="12">
        <v>4001</v>
      </c>
      <c r="C97" s="14" t="s">
        <v>2352</v>
      </c>
      <c r="D97" s="183"/>
      <c r="E97" s="184"/>
      <c r="F97" s="184"/>
      <c r="G97" s="184"/>
      <c r="H97" s="184"/>
      <c r="I97" s="184"/>
      <c r="J97" s="184"/>
      <c r="K97" s="184"/>
      <c r="L97" s="184"/>
      <c r="M97" s="21"/>
      <c r="N97" s="185" t="s">
        <v>760</v>
      </c>
      <c r="O97" s="186"/>
      <c r="P97" s="186"/>
      <c r="Q97" s="186"/>
      <c r="R97" s="186"/>
      <c r="S97" s="186"/>
      <c r="T97" s="186"/>
      <c r="U97" s="32"/>
      <c r="V97" s="32"/>
      <c r="W97" s="186"/>
      <c r="X97" s="32"/>
      <c r="Y97" s="32"/>
      <c r="Z97" s="32"/>
      <c r="AA97" s="32"/>
      <c r="AB97" s="32"/>
      <c r="AC97" s="32"/>
      <c r="AD97" s="186"/>
      <c r="AE97" s="32"/>
      <c r="AF97" s="32"/>
      <c r="AG97" s="841">
        <v>250</v>
      </c>
      <c r="AH97" s="848"/>
      <c r="AI97" s="572"/>
      <c r="AJ97" s="186" t="s">
        <v>307</v>
      </c>
      <c r="AK97" s="186"/>
      <c r="AL97" s="186"/>
      <c r="AM97" s="186"/>
      <c r="AN97" s="20"/>
      <c r="AO97" s="21"/>
      <c r="AP97" s="403">
        <f t="shared" si="7"/>
        <v>250</v>
      </c>
      <c r="AQ97" s="41"/>
    </row>
    <row r="98" spans="1:43" ht="17.25" customHeight="1" x14ac:dyDescent="0.15">
      <c r="A98" s="12">
        <v>76</v>
      </c>
      <c r="B98" s="12">
        <v>6100</v>
      </c>
      <c r="C98" s="14" t="s">
        <v>2353</v>
      </c>
      <c r="D98" s="185"/>
      <c r="E98" s="186" t="s">
        <v>761</v>
      </c>
      <c r="F98" s="186"/>
      <c r="G98" s="186"/>
      <c r="H98" s="186"/>
      <c r="I98" s="186"/>
      <c r="J98" s="186"/>
      <c r="K98" s="186"/>
      <c r="L98" s="186"/>
      <c r="M98" s="186"/>
      <c r="N98" s="186"/>
      <c r="O98" s="186"/>
      <c r="P98" s="186"/>
      <c r="Q98" s="186"/>
      <c r="R98" s="186"/>
      <c r="S98" s="186"/>
      <c r="T98" s="186"/>
      <c r="U98" s="32"/>
      <c r="V98" s="32"/>
      <c r="W98" s="186"/>
      <c r="X98" s="32"/>
      <c r="Y98" s="32"/>
      <c r="Z98" s="32"/>
      <c r="AA98" s="32"/>
      <c r="AB98" s="32"/>
      <c r="AC98" s="32"/>
      <c r="AD98" s="186"/>
      <c r="AE98" s="32"/>
      <c r="AF98" s="32"/>
      <c r="AG98" s="848">
        <v>2500</v>
      </c>
      <c r="AH98" s="848"/>
      <c r="AI98" s="572"/>
      <c r="AJ98" s="186" t="s">
        <v>307</v>
      </c>
      <c r="AK98" s="186"/>
      <c r="AL98" s="186"/>
      <c r="AM98" s="186"/>
      <c r="AN98" s="20"/>
      <c r="AO98" s="21"/>
      <c r="AP98" s="172">
        <f t="shared" si="7"/>
        <v>2500</v>
      </c>
      <c r="AQ98" s="173" t="s">
        <v>762</v>
      </c>
    </row>
    <row r="99" spans="1:43" ht="17.25" customHeight="1" x14ac:dyDescent="0.15">
      <c r="A99" s="12">
        <v>76</v>
      </c>
      <c r="B99" s="12">
        <v>4002</v>
      </c>
      <c r="C99" s="14" t="s">
        <v>763</v>
      </c>
      <c r="D99" s="185" t="s">
        <v>2959</v>
      </c>
      <c r="E99" s="186"/>
      <c r="F99" s="186"/>
      <c r="G99" s="186"/>
      <c r="H99" s="186"/>
      <c r="I99" s="186"/>
      <c r="J99" s="186"/>
      <c r="K99" s="186"/>
      <c r="L99" s="186"/>
      <c r="M99" s="605"/>
      <c r="N99" s="186"/>
      <c r="O99" s="186"/>
      <c r="P99" s="186"/>
      <c r="Q99" s="186"/>
      <c r="R99" s="605"/>
      <c r="S99" s="45"/>
      <c r="T99" s="9"/>
      <c r="U99" s="9"/>
      <c r="V99" s="9"/>
      <c r="W99" s="20"/>
      <c r="X99" s="20"/>
      <c r="Y99" s="20"/>
      <c r="Z99" s="20"/>
      <c r="AA99" s="20"/>
      <c r="AB99" s="20"/>
      <c r="AC99" s="20"/>
      <c r="AD99" s="20"/>
      <c r="AE99" s="20"/>
      <c r="AF99" s="20"/>
      <c r="AG99" s="20"/>
      <c r="AH99" s="20"/>
      <c r="AI99" s="855">
        <v>30</v>
      </c>
      <c r="AJ99" s="855"/>
      <c r="AK99" s="184" t="s">
        <v>307</v>
      </c>
      <c r="AL99" s="20"/>
      <c r="AM99" s="20"/>
      <c r="AN99" s="20"/>
      <c r="AO99" s="174"/>
      <c r="AP99" s="401">
        <f t="shared" ref="AP99:AP115" si="8">AI99</f>
        <v>30</v>
      </c>
      <c r="AQ99" s="400" t="s">
        <v>457</v>
      </c>
    </row>
    <row r="100" spans="1:43" ht="17.25" customHeight="1" x14ac:dyDescent="0.15">
      <c r="A100" s="12">
        <v>76</v>
      </c>
      <c r="B100" s="12">
        <v>4003</v>
      </c>
      <c r="C100" s="14" t="s">
        <v>85</v>
      </c>
      <c r="D100" s="185" t="s">
        <v>2958</v>
      </c>
      <c r="E100" s="186"/>
      <c r="F100" s="186"/>
      <c r="G100" s="186"/>
      <c r="H100" s="186"/>
      <c r="I100" s="186"/>
      <c r="J100" s="186"/>
      <c r="K100" s="186"/>
      <c r="L100" s="186"/>
      <c r="M100" s="186"/>
      <c r="N100" s="186"/>
      <c r="O100" s="186"/>
      <c r="P100" s="186"/>
      <c r="Q100" s="186"/>
      <c r="R100" s="186"/>
      <c r="S100" s="186"/>
      <c r="T100" s="186"/>
      <c r="U100" s="32"/>
      <c r="V100" s="32"/>
      <c r="W100" s="186"/>
      <c r="X100" s="32"/>
      <c r="Y100" s="32"/>
      <c r="Z100" s="32"/>
      <c r="AA100" s="32"/>
      <c r="AB100" s="20"/>
      <c r="AC100" s="20"/>
      <c r="AD100" s="32"/>
      <c r="AE100" s="32"/>
      <c r="AF100" s="186"/>
      <c r="AG100" s="32"/>
      <c r="AH100" s="32"/>
      <c r="AI100" s="841">
        <v>600</v>
      </c>
      <c r="AJ100" s="848"/>
      <c r="AK100" s="186" t="s">
        <v>307</v>
      </c>
      <c r="AL100" s="186"/>
      <c r="AM100" s="186"/>
      <c r="AN100" s="20"/>
      <c r="AO100" s="174"/>
      <c r="AP100" s="401">
        <f t="shared" si="8"/>
        <v>600</v>
      </c>
      <c r="AQ100" s="400" t="s">
        <v>467</v>
      </c>
    </row>
    <row r="101" spans="1:43" ht="17.25" customHeight="1" x14ac:dyDescent="0.15">
      <c r="A101" s="12">
        <v>76</v>
      </c>
      <c r="B101" s="12">
        <v>4009</v>
      </c>
      <c r="C101" s="14" t="s">
        <v>1969</v>
      </c>
      <c r="D101" s="833" t="s">
        <v>2960</v>
      </c>
      <c r="E101" s="834"/>
      <c r="F101" s="834"/>
      <c r="G101" s="834"/>
      <c r="H101" s="834"/>
      <c r="I101" s="834"/>
      <c r="J101" s="834"/>
      <c r="K101" s="834"/>
      <c r="L101" s="834"/>
      <c r="M101" s="835"/>
      <c r="N101" s="186" t="s">
        <v>2917</v>
      </c>
      <c r="O101" s="186"/>
      <c r="P101" s="186"/>
      <c r="Q101" s="186"/>
      <c r="R101" s="186"/>
      <c r="S101" s="186"/>
      <c r="T101" s="186"/>
      <c r="U101" s="32"/>
      <c r="V101" s="32"/>
      <c r="W101" s="186"/>
      <c r="X101" s="32"/>
      <c r="Y101" s="32"/>
      <c r="Z101" s="32"/>
      <c r="AA101" s="32"/>
      <c r="AB101" s="20"/>
      <c r="AC101" s="20"/>
      <c r="AD101" s="32"/>
      <c r="AE101" s="32"/>
      <c r="AF101" s="186"/>
      <c r="AG101" s="32"/>
      <c r="AH101" s="32"/>
      <c r="AI101" s="841">
        <v>1200</v>
      </c>
      <c r="AJ101" s="848"/>
      <c r="AK101" s="186" t="s">
        <v>307</v>
      </c>
      <c r="AL101" s="186"/>
      <c r="AM101" s="186"/>
      <c r="AN101" s="20"/>
      <c r="AO101" s="174"/>
      <c r="AP101" s="403">
        <f t="shared" si="8"/>
        <v>1200</v>
      </c>
      <c r="AQ101" s="400" t="s">
        <v>743</v>
      </c>
    </row>
    <row r="102" spans="1:43" ht="17.25" customHeight="1" x14ac:dyDescent="0.15">
      <c r="A102" s="12">
        <v>76</v>
      </c>
      <c r="B102" s="12">
        <v>4010</v>
      </c>
      <c r="C102" s="14" t="s">
        <v>1970</v>
      </c>
      <c r="D102" s="849"/>
      <c r="E102" s="839"/>
      <c r="F102" s="839"/>
      <c r="G102" s="839"/>
      <c r="H102" s="839"/>
      <c r="I102" s="839"/>
      <c r="J102" s="839"/>
      <c r="K102" s="839"/>
      <c r="L102" s="839"/>
      <c r="M102" s="840"/>
      <c r="N102" s="186" t="s">
        <v>2918</v>
      </c>
      <c r="O102" s="186"/>
      <c r="P102" s="186"/>
      <c r="Q102" s="186"/>
      <c r="R102" s="186"/>
      <c r="S102" s="186"/>
      <c r="T102" s="186"/>
      <c r="U102" s="32"/>
      <c r="V102" s="32"/>
      <c r="W102" s="186"/>
      <c r="X102" s="32"/>
      <c r="Y102" s="32"/>
      <c r="Z102" s="32"/>
      <c r="AA102" s="32"/>
      <c r="AB102" s="20"/>
      <c r="AC102" s="20"/>
      <c r="AD102" s="32"/>
      <c r="AE102" s="32"/>
      <c r="AF102" s="186"/>
      <c r="AG102" s="32"/>
      <c r="AH102" s="32"/>
      <c r="AI102" s="841">
        <v>800</v>
      </c>
      <c r="AJ102" s="848"/>
      <c r="AK102" s="186" t="s">
        <v>307</v>
      </c>
      <c r="AL102" s="186"/>
      <c r="AM102" s="186"/>
      <c r="AN102" s="20"/>
      <c r="AO102" s="174"/>
      <c r="AP102" s="403">
        <f t="shared" si="8"/>
        <v>800</v>
      </c>
      <c r="AQ102" s="18"/>
    </row>
    <row r="103" spans="1:43" ht="17.25" customHeight="1" x14ac:dyDescent="0.15">
      <c r="A103" s="12">
        <v>76</v>
      </c>
      <c r="B103" s="12">
        <v>4012</v>
      </c>
      <c r="C103" s="14" t="s">
        <v>2354</v>
      </c>
      <c r="D103" s="833" t="s">
        <v>2962</v>
      </c>
      <c r="E103" s="834"/>
      <c r="F103" s="834"/>
      <c r="G103" s="834"/>
      <c r="H103" s="834"/>
      <c r="I103" s="834"/>
      <c r="J103" s="834"/>
      <c r="K103" s="834"/>
      <c r="L103" s="834"/>
      <c r="M103" s="835"/>
      <c r="N103" s="186" t="s">
        <v>2916</v>
      </c>
      <c r="O103" s="186"/>
      <c r="P103" s="186"/>
      <c r="Q103" s="186"/>
      <c r="R103" s="186"/>
      <c r="S103" s="186"/>
      <c r="T103" s="186"/>
      <c r="U103" s="32"/>
      <c r="V103" s="32"/>
      <c r="W103" s="186"/>
      <c r="X103" s="32"/>
      <c r="Y103" s="32"/>
      <c r="Z103" s="32"/>
      <c r="AA103" s="32"/>
      <c r="AB103" s="20"/>
      <c r="AC103" s="20"/>
      <c r="AD103" s="32"/>
      <c r="AE103" s="32"/>
      <c r="AF103" s="186"/>
      <c r="AG103" s="32"/>
      <c r="AH103" s="32"/>
      <c r="AI103" s="841">
        <v>100</v>
      </c>
      <c r="AJ103" s="848"/>
      <c r="AK103" s="186" t="s">
        <v>307</v>
      </c>
      <c r="AL103" s="186"/>
      <c r="AM103" s="186"/>
      <c r="AN103" s="20"/>
      <c r="AO103" s="174"/>
      <c r="AP103" s="401">
        <f t="shared" si="8"/>
        <v>100</v>
      </c>
      <c r="AQ103" s="18"/>
    </row>
    <row r="104" spans="1:43" ht="17.25" customHeight="1" x14ac:dyDescent="0.15">
      <c r="A104" s="12">
        <v>76</v>
      </c>
      <c r="B104" s="12">
        <v>4013</v>
      </c>
      <c r="C104" s="14" t="s">
        <v>2355</v>
      </c>
      <c r="D104" s="849"/>
      <c r="E104" s="839"/>
      <c r="F104" s="839"/>
      <c r="G104" s="839"/>
      <c r="H104" s="839"/>
      <c r="I104" s="839"/>
      <c r="J104" s="839"/>
      <c r="K104" s="839"/>
      <c r="L104" s="839"/>
      <c r="M104" s="840"/>
      <c r="N104" s="186" t="s">
        <v>2037</v>
      </c>
      <c r="O104" s="186"/>
      <c r="P104" s="186"/>
      <c r="Q104" s="186"/>
      <c r="R104" s="186"/>
      <c r="S104" s="186"/>
      <c r="T104" s="186"/>
      <c r="U104" s="32"/>
      <c r="V104" s="32"/>
      <c r="W104" s="186"/>
      <c r="X104" s="32"/>
      <c r="Y104" s="32"/>
      <c r="Z104" s="32"/>
      <c r="AA104" s="32"/>
      <c r="AB104" s="20"/>
      <c r="AC104" s="20"/>
      <c r="AD104" s="32"/>
      <c r="AE104" s="32"/>
      <c r="AF104" s="186"/>
      <c r="AG104" s="32"/>
      <c r="AH104" s="32"/>
      <c r="AI104" s="841">
        <v>200</v>
      </c>
      <c r="AJ104" s="848"/>
      <c r="AK104" s="186" t="s">
        <v>307</v>
      </c>
      <c r="AL104" s="186"/>
      <c r="AM104" s="186"/>
      <c r="AN104" s="20"/>
      <c r="AO104" s="174"/>
      <c r="AP104" s="401">
        <f t="shared" si="8"/>
        <v>200</v>
      </c>
      <c r="AQ104" s="18"/>
    </row>
    <row r="105" spans="1:43" ht="17.25" customHeight="1" x14ac:dyDescent="0.15">
      <c r="A105" s="12">
        <v>76</v>
      </c>
      <c r="B105" s="12">
        <v>6133</v>
      </c>
      <c r="C105" s="14" t="s">
        <v>2933</v>
      </c>
      <c r="D105" s="23" t="s">
        <v>2963</v>
      </c>
      <c r="E105" s="9"/>
      <c r="F105" s="9"/>
      <c r="G105" s="9"/>
      <c r="H105" s="9"/>
      <c r="I105" s="9"/>
      <c r="J105" s="9"/>
      <c r="K105" s="9"/>
      <c r="L105" s="9"/>
      <c r="M105" s="19"/>
      <c r="N105" s="833" t="s">
        <v>2966</v>
      </c>
      <c r="O105" s="834"/>
      <c r="P105" s="834"/>
      <c r="Q105" s="834"/>
      <c r="R105" s="834"/>
      <c r="S105" s="185" t="s">
        <v>2968</v>
      </c>
      <c r="T105" s="32"/>
      <c r="U105" s="20"/>
      <c r="V105" s="20"/>
      <c r="W105" s="32"/>
      <c r="X105" s="32"/>
      <c r="Y105" s="186"/>
      <c r="Z105" s="32"/>
      <c r="AA105" s="32"/>
      <c r="AB105" s="186"/>
      <c r="AC105" s="32"/>
      <c r="AD105" s="32"/>
      <c r="AE105" s="32"/>
      <c r="AF105" s="186"/>
      <c r="AG105" s="32"/>
      <c r="AH105" s="32"/>
      <c r="AI105" s="841">
        <v>90</v>
      </c>
      <c r="AJ105" s="848"/>
      <c r="AK105" s="612" t="s">
        <v>1489</v>
      </c>
      <c r="AL105" s="202"/>
      <c r="AM105" s="186"/>
      <c r="AN105" s="20"/>
      <c r="AO105" s="174"/>
      <c r="AP105" s="401">
        <f t="shared" si="8"/>
        <v>90</v>
      </c>
      <c r="AQ105" s="18"/>
    </row>
    <row r="106" spans="1:43" ht="17.25" customHeight="1" x14ac:dyDescent="0.15">
      <c r="A106" s="12">
        <v>76</v>
      </c>
      <c r="B106" s="12">
        <v>6134</v>
      </c>
      <c r="C106" s="14" t="s">
        <v>2934</v>
      </c>
      <c r="D106" s="23"/>
      <c r="E106" s="9"/>
      <c r="F106" s="9"/>
      <c r="G106" s="9"/>
      <c r="H106" s="9"/>
      <c r="I106" s="9"/>
      <c r="J106" s="9"/>
      <c r="K106" s="9"/>
      <c r="L106" s="9"/>
      <c r="M106" s="19"/>
      <c r="N106" s="849"/>
      <c r="O106" s="839"/>
      <c r="P106" s="839"/>
      <c r="Q106" s="839"/>
      <c r="R106" s="839"/>
      <c r="S106" s="185" t="s">
        <v>2927</v>
      </c>
      <c r="T106" s="32"/>
      <c r="U106" s="20"/>
      <c r="V106" s="20"/>
      <c r="W106" s="32"/>
      <c r="X106" s="32"/>
      <c r="Y106" s="186"/>
      <c r="Z106" s="32"/>
      <c r="AA106" s="32"/>
      <c r="AB106" s="186"/>
      <c r="AC106" s="32"/>
      <c r="AD106" s="32"/>
      <c r="AE106" s="32"/>
      <c r="AF106" s="186"/>
      <c r="AG106" s="32"/>
      <c r="AH106" s="32"/>
      <c r="AI106" s="841">
        <v>120</v>
      </c>
      <c r="AJ106" s="848"/>
      <c r="AK106" s="612" t="s">
        <v>1489</v>
      </c>
      <c r="AL106" s="202"/>
      <c r="AM106" s="186"/>
      <c r="AN106" s="20"/>
      <c r="AO106" s="174"/>
      <c r="AP106" s="401">
        <f t="shared" si="8"/>
        <v>120</v>
      </c>
      <c r="AQ106" s="18"/>
    </row>
    <row r="107" spans="1:43" ht="17.25" customHeight="1" x14ac:dyDescent="0.15">
      <c r="A107" s="12">
        <v>76</v>
      </c>
      <c r="B107" s="12">
        <v>6135</v>
      </c>
      <c r="C107" s="14" t="s">
        <v>2971</v>
      </c>
      <c r="D107" s="23"/>
      <c r="E107" s="9"/>
      <c r="F107" s="9"/>
      <c r="G107" s="9"/>
      <c r="H107" s="9"/>
      <c r="I107" s="9"/>
      <c r="J107" s="9"/>
      <c r="K107" s="9"/>
      <c r="L107" s="9"/>
      <c r="M107" s="19"/>
      <c r="N107" s="856" t="s">
        <v>2967</v>
      </c>
      <c r="O107" s="857"/>
      <c r="P107" s="857"/>
      <c r="Q107" s="857"/>
      <c r="R107" s="858"/>
      <c r="S107" s="604" t="s">
        <v>2968</v>
      </c>
      <c r="T107" s="576"/>
      <c r="U107" s="576"/>
      <c r="V107" s="576"/>
      <c r="W107" s="576"/>
      <c r="X107" s="576"/>
      <c r="Y107" s="576"/>
      <c r="Z107" s="576"/>
      <c r="AA107" s="576"/>
      <c r="AB107" s="576"/>
      <c r="AC107" s="576"/>
      <c r="AD107" s="576"/>
      <c r="AE107" s="576"/>
      <c r="AF107" s="576"/>
      <c r="AG107" s="576"/>
      <c r="AH107" s="576"/>
      <c r="AI107" s="841">
        <v>3</v>
      </c>
      <c r="AJ107" s="848"/>
      <c r="AK107" s="612" t="s">
        <v>1489</v>
      </c>
      <c r="AL107" s="202"/>
      <c r="AM107" s="186"/>
      <c r="AN107" s="20"/>
      <c r="AO107" s="174"/>
      <c r="AP107" s="403">
        <f t="shared" si="8"/>
        <v>3</v>
      </c>
      <c r="AQ107" s="400" t="s">
        <v>457</v>
      </c>
    </row>
    <row r="108" spans="1:43" ht="17.25" customHeight="1" x14ac:dyDescent="0.15">
      <c r="A108" s="12">
        <v>76</v>
      </c>
      <c r="B108" s="12">
        <v>6137</v>
      </c>
      <c r="C108" s="14" t="s">
        <v>2972</v>
      </c>
      <c r="D108" s="183"/>
      <c r="E108" s="184"/>
      <c r="F108" s="184"/>
      <c r="G108" s="184"/>
      <c r="H108" s="184"/>
      <c r="I108" s="184"/>
      <c r="J108" s="184"/>
      <c r="K108" s="184"/>
      <c r="L108" s="184"/>
      <c r="M108" s="21"/>
      <c r="N108" s="859"/>
      <c r="O108" s="860"/>
      <c r="P108" s="860"/>
      <c r="Q108" s="860"/>
      <c r="R108" s="861"/>
      <c r="S108" s="604" t="s">
        <v>2927</v>
      </c>
      <c r="T108" s="576"/>
      <c r="U108" s="576"/>
      <c r="V108" s="576"/>
      <c r="W108" s="576"/>
      <c r="X108" s="576"/>
      <c r="Y108" s="576"/>
      <c r="Z108" s="576"/>
      <c r="AA108" s="576"/>
      <c r="AB108" s="576"/>
      <c r="AC108" s="576"/>
      <c r="AD108" s="576"/>
      <c r="AE108" s="576"/>
      <c r="AF108" s="576"/>
      <c r="AG108" s="576"/>
      <c r="AH108" s="576"/>
      <c r="AI108" s="841">
        <v>4</v>
      </c>
      <c r="AJ108" s="848"/>
      <c r="AK108" s="612" t="s">
        <v>1489</v>
      </c>
      <c r="AL108" s="202"/>
      <c r="AM108" s="186"/>
      <c r="AN108" s="20"/>
      <c r="AO108" s="174"/>
      <c r="AP108" s="403">
        <f t="shared" si="8"/>
        <v>4</v>
      </c>
      <c r="AQ108" s="29"/>
    </row>
    <row r="109" spans="1:43" ht="17.25" customHeight="1" x14ac:dyDescent="0.15">
      <c r="A109" s="12">
        <v>76</v>
      </c>
      <c r="B109" s="12">
        <v>6192</v>
      </c>
      <c r="C109" s="720" t="s">
        <v>2356</v>
      </c>
      <c r="D109" s="604" t="s">
        <v>2969</v>
      </c>
      <c r="E109" s="606"/>
      <c r="F109" s="606"/>
      <c r="G109" s="606"/>
      <c r="H109" s="606"/>
      <c r="I109" s="606"/>
      <c r="J109" s="606"/>
      <c r="K109" s="606"/>
      <c r="L109" s="606"/>
      <c r="M109" s="606"/>
      <c r="N109" s="606"/>
      <c r="O109" s="606"/>
      <c r="P109" s="229"/>
      <c r="Q109" s="229"/>
      <c r="R109" s="186"/>
      <c r="S109" s="186"/>
      <c r="T109" s="186"/>
      <c r="U109" s="186"/>
      <c r="V109" s="32"/>
      <c r="W109" s="612"/>
      <c r="X109" s="186"/>
      <c r="Y109" s="202"/>
      <c r="Z109" s="202"/>
      <c r="AA109" s="202"/>
      <c r="AB109" s="202"/>
      <c r="AC109" s="202"/>
      <c r="AD109" s="202"/>
      <c r="AE109" s="202"/>
      <c r="AF109" s="186"/>
      <c r="AG109" s="186"/>
      <c r="AH109" s="186"/>
      <c r="AI109" s="848">
        <v>50</v>
      </c>
      <c r="AJ109" s="848"/>
      <c r="AK109" s="186" t="s">
        <v>691</v>
      </c>
      <c r="AL109" s="609"/>
      <c r="AM109" s="186"/>
      <c r="AN109" s="186"/>
      <c r="AO109" s="186"/>
      <c r="AP109" s="439">
        <f>AI109</f>
        <v>50</v>
      </c>
      <c r="AQ109" s="92" t="s">
        <v>2357</v>
      </c>
    </row>
    <row r="110" spans="1:43" ht="17.25" customHeight="1" x14ac:dyDescent="0.15">
      <c r="A110" s="12">
        <v>76</v>
      </c>
      <c r="B110" s="12">
        <v>6099</v>
      </c>
      <c r="C110" s="14" t="s">
        <v>2935</v>
      </c>
      <c r="D110" s="546" t="s">
        <v>2970</v>
      </c>
      <c r="E110" s="547"/>
      <c r="F110" s="707"/>
      <c r="G110" s="707"/>
      <c r="H110" s="707"/>
      <c r="I110" s="1"/>
      <c r="J110" s="1"/>
      <c r="K110" s="1"/>
      <c r="L110" s="1"/>
      <c r="M110" s="15"/>
      <c r="N110" s="866" t="s">
        <v>2966</v>
      </c>
      <c r="O110" s="867"/>
      <c r="P110" s="867"/>
      <c r="Q110" s="867"/>
      <c r="R110" s="868"/>
      <c r="S110" s="185" t="s">
        <v>2387</v>
      </c>
      <c r="T110" s="186"/>
      <c r="U110" s="32"/>
      <c r="V110" s="32"/>
      <c r="W110" s="186"/>
      <c r="X110" s="32"/>
      <c r="Y110" s="32"/>
      <c r="Z110" s="32"/>
      <c r="AA110" s="32"/>
      <c r="AB110" s="20"/>
      <c r="AC110" s="20"/>
      <c r="AD110" s="32"/>
      <c r="AE110" s="32"/>
      <c r="AF110" s="186"/>
      <c r="AG110" s="32"/>
      <c r="AH110" s="32"/>
      <c r="AI110" s="841">
        <v>750</v>
      </c>
      <c r="AJ110" s="848"/>
      <c r="AK110" s="612" t="s">
        <v>1489</v>
      </c>
      <c r="AL110" s="202"/>
      <c r="AM110" s="186"/>
      <c r="AN110" s="20"/>
      <c r="AO110" s="174"/>
      <c r="AP110" s="401">
        <f t="shared" ref="AP110" si="9">AI110</f>
        <v>750</v>
      </c>
      <c r="AQ110" s="18" t="s">
        <v>1355</v>
      </c>
    </row>
    <row r="111" spans="1:43" ht="17.25" customHeight="1" x14ac:dyDescent="0.15">
      <c r="A111" s="12">
        <v>76</v>
      </c>
      <c r="B111" s="12">
        <v>6111</v>
      </c>
      <c r="C111" s="49" t="s">
        <v>2936</v>
      </c>
      <c r="D111" s="609"/>
      <c r="E111" s="609"/>
      <c r="F111" s="609"/>
      <c r="G111" s="609"/>
      <c r="H111" s="609"/>
      <c r="I111" s="609"/>
      <c r="J111" s="609"/>
      <c r="K111" s="609"/>
      <c r="L111" s="609"/>
      <c r="M111" s="609"/>
      <c r="N111" s="869"/>
      <c r="O111" s="870"/>
      <c r="P111" s="870"/>
      <c r="Q111" s="870"/>
      <c r="R111" s="871"/>
      <c r="S111" s="185" t="s">
        <v>2928</v>
      </c>
      <c r="T111" s="186"/>
      <c r="U111" s="186"/>
      <c r="V111" s="605"/>
      <c r="W111" s="186"/>
      <c r="X111" s="605"/>
      <c r="Y111" s="186"/>
      <c r="Z111" s="186"/>
      <c r="AA111" s="186"/>
      <c r="AB111" s="605"/>
      <c r="AC111" s="605"/>
      <c r="AD111" s="605"/>
      <c r="AE111" s="605"/>
      <c r="AF111" s="186"/>
      <c r="AG111" s="605"/>
      <c r="AH111" s="32"/>
      <c r="AI111" s="848">
        <v>640</v>
      </c>
      <c r="AJ111" s="848"/>
      <c r="AK111" s="186" t="s">
        <v>307</v>
      </c>
      <c r="AL111" s="605"/>
      <c r="AM111" s="605"/>
      <c r="AN111" s="605"/>
      <c r="AO111" s="66"/>
      <c r="AP111" s="401">
        <f t="shared" si="8"/>
        <v>640</v>
      </c>
      <c r="AQ111" s="18"/>
    </row>
    <row r="112" spans="1:43" ht="17.25" customHeight="1" x14ac:dyDescent="0.15">
      <c r="A112" s="12">
        <v>76</v>
      </c>
      <c r="B112" s="12">
        <v>6103</v>
      </c>
      <c r="C112" s="49" t="s">
        <v>2937</v>
      </c>
      <c r="D112" s="609"/>
      <c r="E112" s="609"/>
      <c r="F112" s="609"/>
      <c r="G112" s="609"/>
      <c r="H112" s="609"/>
      <c r="I112" s="609"/>
      <c r="J112" s="609"/>
      <c r="K112" s="609"/>
      <c r="L112" s="609"/>
      <c r="M112" s="609"/>
      <c r="N112" s="872"/>
      <c r="O112" s="873"/>
      <c r="P112" s="873"/>
      <c r="Q112" s="873"/>
      <c r="R112" s="874"/>
      <c r="S112" s="185" t="s">
        <v>2929</v>
      </c>
      <c r="T112" s="186"/>
      <c r="U112" s="186"/>
      <c r="V112" s="186"/>
      <c r="W112" s="186"/>
      <c r="X112" s="605"/>
      <c r="Y112" s="186"/>
      <c r="Z112" s="186"/>
      <c r="AA112" s="186"/>
      <c r="AB112" s="605"/>
      <c r="AC112" s="605"/>
      <c r="AD112" s="605"/>
      <c r="AE112" s="605"/>
      <c r="AF112" s="186"/>
      <c r="AG112" s="605"/>
      <c r="AH112" s="32"/>
      <c r="AI112" s="848">
        <v>350</v>
      </c>
      <c r="AJ112" s="848"/>
      <c r="AK112" s="186" t="s">
        <v>307</v>
      </c>
      <c r="AL112" s="605"/>
      <c r="AM112" s="605"/>
      <c r="AN112" s="605"/>
      <c r="AO112" s="66"/>
      <c r="AP112" s="401">
        <f t="shared" si="8"/>
        <v>350</v>
      </c>
      <c r="AQ112" s="18"/>
    </row>
    <row r="113" spans="1:45" ht="17.25" customHeight="1" x14ac:dyDescent="0.15">
      <c r="A113" s="12">
        <v>76</v>
      </c>
      <c r="B113" s="12">
        <v>6211</v>
      </c>
      <c r="C113" s="49" t="s">
        <v>2973</v>
      </c>
      <c r="D113" s="609"/>
      <c r="E113" s="609"/>
      <c r="F113" s="609"/>
      <c r="G113" s="609"/>
      <c r="H113" s="609"/>
      <c r="I113" s="609"/>
      <c r="J113" s="609"/>
      <c r="K113" s="609"/>
      <c r="L113" s="609"/>
      <c r="M113" s="609"/>
      <c r="N113" s="833" t="s">
        <v>2990</v>
      </c>
      <c r="O113" s="834"/>
      <c r="P113" s="834"/>
      <c r="Q113" s="834"/>
      <c r="R113" s="835"/>
      <c r="S113" s="604" t="s">
        <v>2991</v>
      </c>
      <c r="T113" s="605"/>
      <c r="U113" s="605"/>
      <c r="V113" s="605"/>
      <c r="W113" s="605"/>
      <c r="X113" s="605"/>
      <c r="Y113" s="605"/>
      <c r="Z113" s="605"/>
      <c r="AA113" s="605"/>
      <c r="AB113" s="576"/>
      <c r="AC113" s="576"/>
      <c r="AD113" s="576"/>
      <c r="AE113" s="576"/>
      <c r="AF113" s="576"/>
      <c r="AG113" s="576"/>
      <c r="AH113" s="576"/>
      <c r="AI113" s="841">
        <v>22</v>
      </c>
      <c r="AJ113" s="848"/>
      <c r="AK113" s="612" t="s">
        <v>1489</v>
      </c>
      <c r="AL113" s="202"/>
      <c r="AM113" s="186"/>
      <c r="AN113" s="20"/>
      <c r="AO113" s="174"/>
      <c r="AP113" s="403">
        <f t="shared" si="8"/>
        <v>22</v>
      </c>
      <c r="AQ113" s="400" t="s">
        <v>2359</v>
      </c>
    </row>
    <row r="114" spans="1:45" ht="17.25" customHeight="1" x14ac:dyDescent="0.15">
      <c r="A114" s="12">
        <v>76</v>
      </c>
      <c r="B114" s="12">
        <v>6212</v>
      </c>
      <c r="C114" s="49" t="s">
        <v>2974</v>
      </c>
      <c r="D114" s="609"/>
      <c r="E114" s="609"/>
      <c r="F114" s="609"/>
      <c r="G114" s="609"/>
      <c r="H114" s="609"/>
      <c r="I114" s="609"/>
      <c r="J114" s="609"/>
      <c r="K114" s="609"/>
      <c r="L114" s="609"/>
      <c r="M114" s="609"/>
      <c r="N114" s="836"/>
      <c r="O114" s="837"/>
      <c r="P114" s="837"/>
      <c r="Q114" s="837"/>
      <c r="R114" s="838"/>
      <c r="S114" s="604" t="s">
        <v>2992</v>
      </c>
      <c r="T114" s="605"/>
      <c r="U114" s="605"/>
      <c r="V114" s="605"/>
      <c r="W114" s="605"/>
      <c r="X114" s="605"/>
      <c r="Y114" s="605"/>
      <c r="Z114" s="605"/>
      <c r="AA114" s="605"/>
      <c r="AB114" s="576"/>
      <c r="AC114" s="576"/>
      <c r="AD114" s="576"/>
      <c r="AE114" s="576"/>
      <c r="AF114" s="576"/>
      <c r="AG114" s="576"/>
      <c r="AH114" s="576"/>
      <c r="AI114" s="841">
        <v>18</v>
      </c>
      <c r="AJ114" s="848"/>
      <c r="AK114" s="186" t="s">
        <v>307</v>
      </c>
      <c r="AL114" s="605"/>
      <c r="AM114" s="605"/>
      <c r="AN114" s="605"/>
      <c r="AO114" s="66"/>
      <c r="AP114" s="403">
        <f t="shared" si="8"/>
        <v>18</v>
      </c>
      <c r="AQ114" s="18"/>
    </row>
    <row r="115" spans="1:45" ht="17.25" customHeight="1" x14ac:dyDescent="0.15">
      <c r="A115" s="12">
        <v>76</v>
      </c>
      <c r="B115" s="12">
        <v>6213</v>
      </c>
      <c r="C115" s="49" t="s">
        <v>2975</v>
      </c>
      <c r="D115" s="609"/>
      <c r="E115" s="609"/>
      <c r="F115" s="609"/>
      <c r="G115" s="609"/>
      <c r="H115" s="609"/>
      <c r="I115" s="609"/>
      <c r="J115" s="609"/>
      <c r="K115" s="609"/>
      <c r="L115" s="609"/>
      <c r="M115" s="609"/>
      <c r="N115" s="836"/>
      <c r="O115" s="837"/>
      <c r="P115" s="837"/>
      <c r="Q115" s="837"/>
      <c r="R115" s="838"/>
      <c r="S115" s="604" t="s">
        <v>2993</v>
      </c>
      <c r="T115" s="605"/>
      <c r="U115" s="605"/>
      <c r="V115" s="605"/>
      <c r="W115" s="605"/>
      <c r="X115" s="605"/>
      <c r="Y115" s="605"/>
      <c r="Z115" s="605"/>
      <c r="AA115" s="605"/>
      <c r="AB115" s="576"/>
      <c r="AC115" s="576"/>
      <c r="AD115" s="576"/>
      <c r="AE115" s="576"/>
      <c r="AF115" s="576"/>
      <c r="AG115" s="576"/>
      <c r="AH115" s="576"/>
      <c r="AI115" s="841">
        <v>6</v>
      </c>
      <c r="AJ115" s="848"/>
      <c r="AK115" s="186" t="s">
        <v>307</v>
      </c>
      <c r="AL115" s="605"/>
      <c r="AM115" s="605"/>
      <c r="AN115" s="605"/>
      <c r="AO115" s="66"/>
      <c r="AP115" s="403">
        <f t="shared" si="8"/>
        <v>6</v>
      </c>
      <c r="AQ115" s="18"/>
    </row>
    <row r="116" spans="1:45" ht="17.25" customHeight="1" x14ac:dyDescent="0.15">
      <c r="A116" s="12">
        <v>76</v>
      </c>
      <c r="B116" s="12">
        <v>6114</v>
      </c>
      <c r="C116" s="742" t="s">
        <v>4554</v>
      </c>
      <c r="D116" s="863" t="s">
        <v>4151</v>
      </c>
      <c r="E116" s="864"/>
      <c r="F116" s="864"/>
      <c r="G116" s="864"/>
      <c r="H116" s="864"/>
      <c r="I116" s="864"/>
      <c r="J116" s="864"/>
      <c r="K116" s="864"/>
      <c r="L116" s="864"/>
      <c r="M116" s="865"/>
      <c r="N116" s="744" t="s">
        <v>4549</v>
      </c>
      <c r="O116" s="741"/>
      <c r="P116" s="741"/>
      <c r="Q116" s="741"/>
      <c r="R116" s="741"/>
      <c r="S116" s="741"/>
      <c r="T116" s="741"/>
      <c r="U116" s="741"/>
      <c r="V116" s="741"/>
      <c r="W116" s="745"/>
      <c r="X116" s="186"/>
      <c r="Y116" s="186"/>
      <c r="Z116" s="186"/>
      <c r="AA116" s="186"/>
      <c r="AB116" s="202"/>
      <c r="AC116" s="108"/>
      <c r="AD116" s="727"/>
      <c r="AE116" s="186"/>
      <c r="AF116" s="186"/>
      <c r="AG116" s="186"/>
      <c r="AH116" s="186"/>
      <c r="AI116" s="32"/>
      <c r="AJ116" s="32" t="s">
        <v>328</v>
      </c>
      <c r="AK116" s="741" t="s">
        <v>4584</v>
      </c>
      <c r="AL116" s="741"/>
      <c r="AM116" s="741"/>
      <c r="AN116" s="186" t="s">
        <v>811</v>
      </c>
      <c r="AO116" s="539"/>
      <c r="AP116" s="385"/>
      <c r="AQ116" s="392" t="s">
        <v>533</v>
      </c>
      <c r="AR116" s="52"/>
      <c r="AS116" s="609"/>
    </row>
    <row r="117" spans="1:45" ht="17.25" customHeight="1" x14ac:dyDescent="0.15">
      <c r="A117" s="760">
        <v>76</v>
      </c>
      <c r="B117" s="760">
        <v>6183</v>
      </c>
      <c r="C117" s="769" t="s">
        <v>4514</v>
      </c>
      <c r="D117" s="770"/>
      <c r="E117" s="771"/>
      <c r="F117" s="771"/>
      <c r="G117" s="771"/>
      <c r="H117" s="771"/>
      <c r="I117" s="771"/>
      <c r="J117" s="771"/>
      <c r="K117" s="771"/>
      <c r="L117" s="771"/>
      <c r="M117" s="771"/>
      <c r="N117" s="762" t="s">
        <v>4516</v>
      </c>
      <c r="O117" s="763"/>
      <c r="P117" s="763"/>
      <c r="Q117" s="763"/>
      <c r="R117" s="763"/>
      <c r="S117" s="763"/>
      <c r="T117" s="763"/>
      <c r="U117" s="763"/>
      <c r="V117" s="763"/>
      <c r="W117" s="765"/>
      <c r="X117" s="765"/>
      <c r="Y117" s="765"/>
      <c r="Z117" s="765"/>
      <c r="AA117" s="765"/>
      <c r="AB117" s="772"/>
      <c r="AC117" s="773"/>
      <c r="AD117" s="766"/>
      <c r="AE117" s="765"/>
      <c r="AF117" s="765"/>
      <c r="AG117" s="765"/>
      <c r="AH117" s="765"/>
      <c r="AI117" s="764"/>
      <c r="AJ117" s="764" t="s">
        <v>328</v>
      </c>
      <c r="AK117" s="763" t="s">
        <v>4585</v>
      </c>
      <c r="AL117" s="763"/>
      <c r="AM117" s="763"/>
      <c r="AN117" s="765" t="s">
        <v>811</v>
      </c>
      <c r="AO117" s="774"/>
      <c r="AP117" s="775"/>
      <c r="AQ117" s="776"/>
      <c r="AR117" s="52"/>
      <c r="AS117" s="725"/>
    </row>
    <row r="118" spans="1:45" ht="17.25" customHeight="1" x14ac:dyDescent="0.15">
      <c r="A118" s="12">
        <v>76</v>
      </c>
      <c r="B118" s="12">
        <v>6112</v>
      </c>
      <c r="C118" s="742" t="s">
        <v>4555</v>
      </c>
      <c r="D118" s="23"/>
      <c r="E118" s="55"/>
      <c r="F118" s="55"/>
      <c r="G118" s="55"/>
      <c r="H118" s="55"/>
      <c r="I118" s="55"/>
      <c r="J118" s="55"/>
      <c r="K118" s="731"/>
      <c r="L118" s="731"/>
      <c r="M118" s="731"/>
      <c r="N118" s="744" t="s">
        <v>4551</v>
      </c>
      <c r="O118" s="741"/>
      <c r="P118" s="741"/>
      <c r="Q118" s="741"/>
      <c r="R118" s="741"/>
      <c r="S118" s="741"/>
      <c r="T118" s="741"/>
      <c r="U118" s="741"/>
      <c r="V118" s="741"/>
      <c r="W118" s="745"/>
      <c r="X118" s="186"/>
      <c r="Y118" s="186"/>
      <c r="Z118" s="186"/>
      <c r="AA118" s="186"/>
      <c r="AB118" s="202"/>
      <c r="AC118" s="108"/>
      <c r="AD118" s="727"/>
      <c r="AE118" s="186"/>
      <c r="AF118" s="186"/>
      <c r="AG118" s="186"/>
      <c r="AH118" s="186"/>
      <c r="AI118" s="32"/>
      <c r="AJ118" s="32" t="s">
        <v>328</v>
      </c>
      <c r="AK118" s="741" t="s">
        <v>4586</v>
      </c>
      <c r="AL118" s="741"/>
      <c r="AM118" s="741"/>
      <c r="AN118" s="186" t="s">
        <v>811</v>
      </c>
      <c r="AO118" s="539"/>
      <c r="AP118" s="385"/>
      <c r="AQ118" s="298"/>
      <c r="AR118" s="52"/>
      <c r="AS118" s="609"/>
    </row>
    <row r="119" spans="1:45" ht="17.25" customHeight="1" x14ac:dyDescent="0.15">
      <c r="A119" s="760">
        <v>76</v>
      </c>
      <c r="B119" s="760">
        <v>6184</v>
      </c>
      <c r="C119" s="769" t="s">
        <v>4515</v>
      </c>
      <c r="D119" s="777"/>
      <c r="E119" s="778"/>
      <c r="F119" s="778"/>
      <c r="G119" s="778"/>
      <c r="H119" s="778"/>
      <c r="I119" s="778"/>
      <c r="J119" s="778"/>
      <c r="K119" s="779"/>
      <c r="L119" s="779"/>
      <c r="M119" s="779"/>
      <c r="N119" s="762" t="s">
        <v>4517</v>
      </c>
      <c r="O119" s="763"/>
      <c r="P119" s="763"/>
      <c r="Q119" s="763"/>
      <c r="R119" s="763"/>
      <c r="S119" s="763"/>
      <c r="T119" s="763"/>
      <c r="U119" s="763"/>
      <c r="V119" s="763"/>
      <c r="W119" s="765"/>
      <c r="X119" s="765"/>
      <c r="Y119" s="765"/>
      <c r="Z119" s="765"/>
      <c r="AA119" s="765"/>
      <c r="AB119" s="772"/>
      <c r="AC119" s="773"/>
      <c r="AD119" s="766"/>
      <c r="AE119" s="765"/>
      <c r="AF119" s="765"/>
      <c r="AG119" s="765"/>
      <c r="AH119" s="765"/>
      <c r="AI119" s="764"/>
      <c r="AJ119" s="764" t="s">
        <v>328</v>
      </c>
      <c r="AK119" s="763" t="s">
        <v>4587</v>
      </c>
      <c r="AL119" s="763"/>
      <c r="AM119" s="763"/>
      <c r="AN119" s="765" t="s">
        <v>811</v>
      </c>
      <c r="AO119" s="774"/>
      <c r="AP119" s="775"/>
      <c r="AQ119" s="780"/>
      <c r="AR119" s="52"/>
      <c r="AS119" s="725"/>
    </row>
    <row r="120" spans="1:45" ht="17.25" customHeight="1" x14ac:dyDescent="0.15">
      <c r="A120" s="12">
        <v>76</v>
      </c>
      <c r="B120" s="12">
        <v>6104</v>
      </c>
      <c r="C120" s="49" t="s">
        <v>787</v>
      </c>
      <c r="D120" s="23"/>
      <c r="E120" s="9"/>
      <c r="F120" s="9"/>
      <c r="G120" s="9"/>
      <c r="H120" s="9"/>
      <c r="I120" s="9"/>
      <c r="J120" s="9"/>
      <c r="K120" s="731"/>
      <c r="L120" s="731"/>
      <c r="M120" s="731"/>
      <c r="N120" s="744" t="s">
        <v>4552</v>
      </c>
      <c r="O120" s="741"/>
      <c r="P120" s="741"/>
      <c r="Q120" s="741"/>
      <c r="R120" s="741"/>
      <c r="S120" s="741"/>
      <c r="T120" s="741"/>
      <c r="U120" s="741"/>
      <c r="V120" s="741"/>
      <c r="W120" s="745"/>
      <c r="X120" s="186"/>
      <c r="Y120" s="186"/>
      <c r="Z120" s="186"/>
      <c r="AA120" s="186"/>
      <c r="AB120" s="202"/>
      <c r="AC120" s="108"/>
      <c r="AD120" s="727"/>
      <c r="AE120" s="186"/>
      <c r="AF120" s="186"/>
      <c r="AG120" s="186"/>
      <c r="AH120" s="186"/>
      <c r="AI120" s="32"/>
      <c r="AJ120" s="32" t="s">
        <v>328</v>
      </c>
      <c r="AK120" s="741" t="s">
        <v>4588</v>
      </c>
      <c r="AL120" s="741"/>
      <c r="AM120" s="741"/>
      <c r="AN120" s="186" t="s">
        <v>811</v>
      </c>
      <c r="AO120" s="539"/>
      <c r="AP120" s="385"/>
      <c r="AQ120" s="298"/>
      <c r="AR120" s="52"/>
      <c r="AS120" s="609"/>
    </row>
    <row r="121" spans="1:45" ht="17.25" customHeight="1" x14ac:dyDescent="0.15">
      <c r="A121" s="12">
        <v>76</v>
      </c>
      <c r="B121" s="12">
        <v>6380</v>
      </c>
      <c r="C121" s="49" t="s">
        <v>2360</v>
      </c>
      <c r="D121" s="540"/>
      <c r="E121" s="541"/>
      <c r="F121" s="541"/>
      <c r="G121" s="541"/>
      <c r="H121" s="541"/>
      <c r="I121" s="541"/>
      <c r="J121" s="541"/>
      <c r="K121" s="731"/>
      <c r="L121" s="731"/>
      <c r="M121" s="731"/>
      <c r="N121" s="744" t="s">
        <v>4553</v>
      </c>
      <c r="O121" s="741"/>
      <c r="P121" s="741"/>
      <c r="Q121" s="741"/>
      <c r="R121" s="741"/>
      <c r="S121" s="741"/>
      <c r="T121" s="741"/>
      <c r="U121" s="741"/>
      <c r="V121" s="741"/>
      <c r="W121" s="745"/>
      <c r="X121" s="186"/>
      <c r="Y121" s="32"/>
      <c r="Z121" s="32"/>
      <c r="AA121" s="727"/>
      <c r="AB121" s="202"/>
      <c r="AC121" s="202"/>
      <c r="AD121" s="202"/>
      <c r="AE121" s="202"/>
      <c r="AF121" s="202"/>
      <c r="AG121" s="202"/>
      <c r="AH121" s="202"/>
      <c r="AI121" s="202"/>
      <c r="AJ121" s="32" t="s">
        <v>328</v>
      </c>
      <c r="AK121" s="741" t="s">
        <v>4589</v>
      </c>
      <c r="AL121" s="741"/>
      <c r="AM121" s="741"/>
      <c r="AN121" s="186" t="s">
        <v>811</v>
      </c>
      <c r="AO121" s="539"/>
      <c r="AP121" s="385"/>
      <c r="AQ121" s="298"/>
      <c r="AR121" s="52"/>
      <c r="AS121" s="609"/>
    </row>
    <row r="122" spans="1:45" ht="17.25" customHeight="1" x14ac:dyDescent="0.15">
      <c r="A122" s="12">
        <v>76</v>
      </c>
      <c r="B122" s="12">
        <v>7101</v>
      </c>
      <c r="C122" s="49" t="s">
        <v>479</v>
      </c>
      <c r="D122" s="16"/>
      <c r="E122" s="834" t="s">
        <v>175</v>
      </c>
      <c r="F122" s="834"/>
      <c r="G122" s="834"/>
      <c r="H122" s="834"/>
      <c r="I122" s="834"/>
      <c r="J122" s="834"/>
      <c r="K122" s="834"/>
      <c r="L122" s="834"/>
      <c r="M122" s="835"/>
      <c r="N122" s="186"/>
      <c r="O122" s="605"/>
      <c r="P122" s="605"/>
      <c r="Q122" s="605"/>
      <c r="R122" s="605"/>
      <c r="S122" s="186"/>
      <c r="T122" s="186"/>
      <c r="U122" s="186"/>
      <c r="V122" s="186"/>
      <c r="W122" s="186"/>
      <c r="X122" s="605"/>
      <c r="Y122" s="186"/>
      <c r="Z122" s="186"/>
      <c r="AA122" s="186"/>
      <c r="AB122" s="605"/>
      <c r="AC122" s="605"/>
      <c r="AD122" s="605"/>
      <c r="AE122" s="605"/>
      <c r="AF122" s="186"/>
      <c r="AG122" s="605"/>
      <c r="AH122" s="32"/>
      <c r="AI122" s="862">
        <v>50</v>
      </c>
      <c r="AJ122" s="862"/>
      <c r="AK122" s="186" t="s">
        <v>307</v>
      </c>
      <c r="AL122" s="32"/>
      <c r="AM122" s="605"/>
      <c r="AN122" s="605"/>
      <c r="AO122" s="66"/>
      <c r="AP122" s="401">
        <f t="shared" ref="AP122:AP131" si="10">AI122</f>
        <v>50</v>
      </c>
      <c r="AQ122" s="18"/>
    </row>
    <row r="123" spans="1:45" ht="17.25" customHeight="1" x14ac:dyDescent="0.15">
      <c r="A123" s="12">
        <v>76</v>
      </c>
      <c r="B123" s="12">
        <v>7103</v>
      </c>
      <c r="C123" s="49" t="s">
        <v>480</v>
      </c>
      <c r="D123" s="23"/>
      <c r="E123" s="837"/>
      <c r="F123" s="837"/>
      <c r="G123" s="837"/>
      <c r="H123" s="837"/>
      <c r="I123" s="837"/>
      <c r="J123" s="837"/>
      <c r="K123" s="837"/>
      <c r="L123" s="837"/>
      <c r="M123" s="838"/>
      <c r="N123" s="186"/>
      <c r="O123" s="605"/>
      <c r="P123" s="605"/>
      <c r="Q123" s="605"/>
      <c r="R123" s="605"/>
      <c r="S123" s="186"/>
      <c r="T123" s="186"/>
      <c r="U123" s="186"/>
      <c r="V123" s="186"/>
      <c r="W123" s="186"/>
      <c r="X123" s="605"/>
      <c r="Y123" s="186"/>
      <c r="Z123" s="186"/>
      <c r="AA123" s="186"/>
      <c r="AB123" s="605"/>
      <c r="AC123" s="605"/>
      <c r="AD123" s="605"/>
      <c r="AE123" s="605"/>
      <c r="AF123" s="186"/>
      <c r="AG123" s="605"/>
      <c r="AH123" s="32"/>
      <c r="AI123" s="862">
        <v>100</v>
      </c>
      <c r="AJ123" s="862"/>
      <c r="AK123" s="186" t="s">
        <v>307</v>
      </c>
      <c r="AL123" s="32"/>
      <c r="AM123" s="605"/>
      <c r="AN123" s="605"/>
      <c r="AO123" s="66"/>
      <c r="AP123" s="401">
        <f t="shared" si="10"/>
        <v>100</v>
      </c>
      <c r="AQ123" s="18"/>
    </row>
    <row r="124" spans="1:45" ht="17.25" customHeight="1" x14ac:dyDescent="0.15">
      <c r="A124" s="12">
        <v>76</v>
      </c>
      <c r="B124" s="12">
        <v>7105</v>
      </c>
      <c r="C124" s="49" t="s">
        <v>481</v>
      </c>
      <c r="D124" s="23"/>
      <c r="E124" s="837"/>
      <c r="F124" s="837"/>
      <c r="G124" s="837"/>
      <c r="H124" s="837"/>
      <c r="I124" s="837"/>
      <c r="J124" s="837"/>
      <c r="K124" s="837"/>
      <c r="L124" s="837"/>
      <c r="M124" s="838"/>
      <c r="N124" s="186"/>
      <c r="O124" s="605"/>
      <c r="P124" s="605"/>
      <c r="Q124" s="605"/>
      <c r="R124" s="605"/>
      <c r="S124" s="186"/>
      <c r="T124" s="186"/>
      <c r="U124" s="186"/>
      <c r="V124" s="186"/>
      <c r="W124" s="186"/>
      <c r="X124" s="605"/>
      <c r="Y124" s="186"/>
      <c r="Z124" s="186"/>
      <c r="AA124" s="186"/>
      <c r="AB124" s="605"/>
      <c r="AC124" s="605"/>
      <c r="AD124" s="605"/>
      <c r="AE124" s="605"/>
      <c r="AF124" s="186"/>
      <c r="AG124" s="605"/>
      <c r="AH124" s="32"/>
      <c r="AI124" s="862">
        <v>150</v>
      </c>
      <c r="AJ124" s="862"/>
      <c r="AK124" s="186" t="s">
        <v>307</v>
      </c>
      <c r="AL124" s="32"/>
      <c r="AM124" s="605"/>
      <c r="AN124" s="605"/>
      <c r="AO124" s="66"/>
      <c r="AP124" s="401">
        <f t="shared" si="10"/>
        <v>150</v>
      </c>
      <c r="AQ124" s="18"/>
    </row>
    <row r="125" spans="1:45" ht="17.25" customHeight="1" x14ac:dyDescent="0.15">
      <c r="A125" s="12">
        <v>76</v>
      </c>
      <c r="B125" s="12">
        <v>7107</v>
      </c>
      <c r="C125" s="49" t="s">
        <v>168</v>
      </c>
      <c r="D125" s="23"/>
      <c r="E125" s="24"/>
      <c r="F125" s="9"/>
      <c r="G125" s="9"/>
      <c r="H125" s="169"/>
      <c r="I125" s="169"/>
      <c r="J125" s="169"/>
      <c r="K125" s="169"/>
      <c r="L125" s="169"/>
      <c r="M125" s="518"/>
      <c r="N125" s="186"/>
      <c r="O125" s="605"/>
      <c r="P125" s="605"/>
      <c r="Q125" s="605"/>
      <c r="R125" s="605"/>
      <c r="S125" s="186"/>
      <c r="T125" s="186"/>
      <c r="U125" s="186"/>
      <c r="V125" s="186"/>
      <c r="W125" s="186"/>
      <c r="X125" s="605"/>
      <c r="Y125" s="186"/>
      <c r="Z125" s="186"/>
      <c r="AA125" s="186"/>
      <c r="AB125" s="605"/>
      <c r="AC125" s="605"/>
      <c r="AD125" s="605"/>
      <c r="AE125" s="605"/>
      <c r="AF125" s="186"/>
      <c r="AG125" s="605"/>
      <c r="AH125" s="32"/>
      <c r="AI125" s="862">
        <v>200</v>
      </c>
      <c r="AJ125" s="862"/>
      <c r="AK125" s="186" t="s">
        <v>307</v>
      </c>
      <c r="AL125" s="32"/>
      <c r="AM125" s="605"/>
      <c r="AN125" s="605"/>
      <c r="AO125" s="66"/>
      <c r="AP125" s="401">
        <f t="shared" si="10"/>
        <v>200</v>
      </c>
      <c r="AQ125" s="18"/>
    </row>
    <row r="126" spans="1:45" ht="17.25" customHeight="1" x14ac:dyDescent="0.15">
      <c r="A126" s="12">
        <v>76</v>
      </c>
      <c r="B126" s="12">
        <v>7109</v>
      </c>
      <c r="C126" s="49" t="s">
        <v>169</v>
      </c>
      <c r="D126" s="23"/>
      <c r="E126" s="24"/>
      <c r="F126" s="9"/>
      <c r="G126" s="9"/>
      <c r="H126" s="169"/>
      <c r="I126" s="169"/>
      <c r="J126" s="169"/>
      <c r="K126" s="169"/>
      <c r="L126" s="169"/>
      <c r="M126" s="518"/>
      <c r="N126" s="186"/>
      <c r="O126" s="605"/>
      <c r="P126" s="605"/>
      <c r="Q126" s="605"/>
      <c r="R126" s="605"/>
      <c r="S126" s="186"/>
      <c r="T126" s="186"/>
      <c r="U126" s="186"/>
      <c r="V126" s="186"/>
      <c r="W126" s="186"/>
      <c r="X126" s="605"/>
      <c r="Y126" s="186"/>
      <c r="Z126" s="186"/>
      <c r="AA126" s="186"/>
      <c r="AB126" s="605"/>
      <c r="AC126" s="605"/>
      <c r="AD126" s="605"/>
      <c r="AE126" s="605"/>
      <c r="AF126" s="186"/>
      <c r="AG126" s="605"/>
      <c r="AH126" s="32"/>
      <c r="AI126" s="862">
        <v>250</v>
      </c>
      <c r="AJ126" s="862"/>
      <c r="AK126" s="186" t="s">
        <v>307</v>
      </c>
      <c r="AL126" s="32"/>
      <c r="AM126" s="605"/>
      <c r="AN126" s="605"/>
      <c r="AO126" s="66"/>
      <c r="AP126" s="401">
        <f t="shared" si="10"/>
        <v>250</v>
      </c>
      <c r="AQ126" s="18"/>
    </row>
    <row r="127" spans="1:45" ht="17.25" customHeight="1" x14ac:dyDescent="0.15">
      <c r="A127" s="12">
        <v>76</v>
      </c>
      <c r="B127" s="12">
        <v>7111</v>
      </c>
      <c r="C127" s="49" t="s">
        <v>170</v>
      </c>
      <c r="D127" s="23"/>
      <c r="E127" s="24"/>
      <c r="F127" s="9"/>
      <c r="G127" s="9"/>
      <c r="H127" s="169"/>
      <c r="I127" s="169"/>
      <c r="J127" s="169"/>
      <c r="K127" s="169"/>
      <c r="L127" s="169"/>
      <c r="M127" s="518"/>
      <c r="N127" s="186"/>
      <c r="O127" s="605"/>
      <c r="P127" s="605"/>
      <c r="Q127" s="605"/>
      <c r="R127" s="605"/>
      <c r="S127" s="186"/>
      <c r="T127" s="186"/>
      <c r="U127" s="186"/>
      <c r="V127" s="186"/>
      <c r="W127" s="186"/>
      <c r="X127" s="605"/>
      <c r="Y127" s="186"/>
      <c r="Z127" s="186"/>
      <c r="AA127" s="186"/>
      <c r="AB127" s="605"/>
      <c r="AC127" s="605"/>
      <c r="AD127" s="605"/>
      <c r="AE127" s="605"/>
      <c r="AF127" s="186"/>
      <c r="AG127" s="605"/>
      <c r="AH127" s="32"/>
      <c r="AI127" s="862">
        <v>300</v>
      </c>
      <c r="AJ127" s="862"/>
      <c r="AK127" s="186" t="s">
        <v>307</v>
      </c>
      <c r="AL127" s="32"/>
      <c r="AM127" s="605"/>
      <c r="AN127" s="605"/>
      <c r="AO127" s="66"/>
      <c r="AP127" s="401">
        <f t="shared" si="10"/>
        <v>300</v>
      </c>
      <c r="AQ127" s="18"/>
    </row>
    <row r="128" spans="1:45" ht="17.25" customHeight="1" x14ac:dyDescent="0.15">
      <c r="A128" s="12">
        <v>76</v>
      </c>
      <c r="B128" s="12">
        <v>7113</v>
      </c>
      <c r="C128" s="49" t="s">
        <v>171</v>
      </c>
      <c r="D128" s="23"/>
      <c r="E128" s="24"/>
      <c r="F128" s="9"/>
      <c r="G128" s="9"/>
      <c r="H128" s="169"/>
      <c r="I128" s="169"/>
      <c r="J128" s="169"/>
      <c r="K128" s="169"/>
      <c r="L128" s="169"/>
      <c r="M128" s="518"/>
      <c r="N128" s="186"/>
      <c r="O128" s="605"/>
      <c r="P128" s="605"/>
      <c r="Q128" s="605"/>
      <c r="R128" s="605"/>
      <c r="S128" s="186"/>
      <c r="T128" s="186"/>
      <c r="U128" s="186"/>
      <c r="V128" s="186"/>
      <c r="W128" s="186"/>
      <c r="X128" s="605"/>
      <c r="Y128" s="186"/>
      <c r="Z128" s="186"/>
      <c r="AA128" s="186"/>
      <c r="AB128" s="605"/>
      <c r="AC128" s="605"/>
      <c r="AD128" s="605"/>
      <c r="AE128" s="605"/>
      <c r="AF128" s="186"/>
      <c r="AG128" s="605"/>
      <c r="AH128" s="32"/>
      <c r="AI128" s="862">
        <v>350</v>
      </c>
      <c r="AJ128" s="862"/>
      <c r="AK128" s="186" t="s">
        <v>307</v>
      </c>
      <c r="AL128" s="32"/>
      <c r="AM128" s="605"/>
      <c r="AN128" s="605"/>
      <c r="AO128" s="66"/>
      <c r="AP128" s="401">
        <f t="shared" si="10"/>
        <v>350</v>
      </c>
      <c r="AQ128" s="18"/>
    </row>
    <row r="129" spans="1:43" ht="17.25" customHeight="1" x14ac:dyDescent="0.15">
      <c r="A129" s="12">
        <v>76</v>
      </c>
      <c r="B129" s="12">
        <v>7115</v>
      </c>
      <c r="C129" s="49" t="s">
        <v>172</v>
      </c>
      <c r="D129" s="23"/>
      <c r="E129" s="24"/>
      <c r="F129" s="9"/>
      <c r="G129" s="9"/>
      <c r="H129" s="169"/>
      <c r="I129" s="169"/>
      <c r="J129" s="169"/>
      <c r="K129" s="169"/>
      <c r="L129" s="169"/>
      <c r="M129" s="518"/>
      <c r="N129" s="186"/>
      <c r="O129" s="605"/>
      <c r="P129" s="605"/>
      <c r="Q129" s="605"/>
      <c r="R129" s="605"/>
      <c r="S129" s="186"/>
      <c r="T129" s="186"/>
      <c r="U129" s="186"/>
      <c r="V129" s="186"/>
      <c r="W129" s="186"/>
      <c r="X129" s="605"/>
      <c r="Y129" s="186"/>
      <c r="Z129" s="186"/>
      <c r="AA129" s="186"/>
      <c r="AB129" s="605"/>
      <c r="AC129" s="605"/>
      <c r="AD129" s="605"/>
      <c r="AE129" s="605"/>
      <c r="AF129" s="186"/>
      <c r="AG129" s="605"/>
      <c r="AH129" s="32"/>
      <c r="AI129" s="862">
        <v>400</v>
      </c>
      <c r="AJ129" s="862"/>
      <c r="AK129" s="186" t="s">
        <v>307</v>
      </c>
      <c r="AL129" s="32"/>
      <c r="AM129" s="605"/>
      <c r="AN129" s="605"/>
      <c r="AO129" s="66"/>
      <c r="AP129" s="401">
        <f t="shared" si="10"/>
        <v>400</v>
      </c>
      <c r="AQ129" s="18"/>
    </row>
    <row r="130" spans="1:43" ht="17.25" customHeight="1" x14ac:dyDescent="0.15">
      <c r="A130" s="12">
        <v>76</v>
      </c>
      <c r="B130" s="12">
        <v>7117</v>
      </c>
      <c r="C130" s="49" t="s">
        <v>173</v>
      </c>
      <c r="D130" s="23"/>
      <c r="E130" s="24"/>
      <c r="F130" s="9"/>
      <c r="G130" s="9"/>
      <c r="H130" s="169"/>
      <c r="I130" s="169"/>
      <c r="J130" s="169"/>
      <c r="K130" s="169"/>
      <c r="L130" s="169"/>
      <c r="M130" s="518"/>
      <c r="N130" s="186"/>
      <c r="O130" s="605"/>
      <c r="P130" s="605"/>
      <c r="Q130" s="605"/>
      <c r="R130" s="605"/>
      <c r="S130" s="186"/>
      <c r="T130" s="186"/>
      <c r="U130" s="186"/>
      <c r="V130" s="186"/>
      <c r="W130" s="186"/>
      <c r="X130" s="605"/>
      <c r="Y130" s="186"/>
      <c r="Z130" s="186"/>
      <c r="AA130" s="186"/>
      <c r="AB130" s="605"/>
      <c r="AC130" s="605"/>
      <c r="AD130" s="605"/>
      <c r="AE130" s="605"/>
      <c r="AF130" s="186"/>
      <c r="AG130" s="605"/>
      <c r="AH130" s="32"/>
      <c r="AI130" s="862">
        <v>450</v>
      </c>
      <c r="AJ130" s="862"/>
      <c r="AK130" s="186" t="s">
        <v>307</v>
      </c>
      <c r="AL130" s="32"/>
      <c r="AM130" s="605"/>
      <c r="AN130" s="605"/>
      <c r="AO130" s="66"/>
      <c r="AP130" s="401">
        <f t="shared" si="10"/>
        <v>450</v>
      </c>
      <c r="AQ130" s="18"/>
    </row>
    <row r="131" spans="1:43" ht="17.25" customHeight="1" x14ac:dyDescent="0.15">
      <c r="A131" s="12">
        <v>76</v>
      </c>
      <c r="B131" s="12">
        <v>7119</v>
      </c>
      <c r="C131" s="49" t="s">
        <v>174</v>
      </c>
      <c r="D131" s="183"/>
      <c r="E131" s="26"/>
      <c r="F131" s="184"/>
      <c r="G131" s="184"/>
      <c r="H131" s="20"/>
      <c r="I131" s="20"/>
      <c r="J131" s="20"/>
      <c r="K131" s="20"/>
      <c r="L131" s="20"/>
      <c r="M131" s="42"/>
      <c r="N131" s="186"/>
      <c r="O131" s="605"/>
      <c r="P131" s="605"/>
      <c r="Q131" s="605"/>
      <c r="R131" s="605"/>
      <c r="S131" s="186"/>
      <c r="T131" s="186"/>
      <c r="U131" s="186"/>
      <c r="V131" s="186"/>
      <c r="W131" s="186"/>
      <c r="X131" s="605"/>
      <c r="Y131" s="186"/>
      <c r="Z131" s="186"/>
      <c r="AA131" s="186"/>
      <c r="AB131" s="605"/>
      <c r="AC131" s="605"/>
      <c r="AD131" s="605"/>
      <c r="AE131" s="605"/>
      <c r="AF131" s="186"/>
      <c r="AG131" s="605"/>
      <c r="AH131" s="32"/>
      <c r="AI131" s="862">
        <v>500</v>
      </c>
      <c r="AJ131" s="862"/>
      <c r="AK131" s="186" t="s">
        <v>307</v>
      </c>
      <c r="AL131" s="32"/>
      <c r="AM131" s="605"/>
      <c r="AN131" s="605"/>
      <c r="AO131" s="66"/>
      <c r="AP131" s="401">
        <f t="shared" si="10"/>
        <v>500</v>
      </c>
      <c r="AQ131" s="29"/>
    </row>
    <row r="132" spans="1:43" ht="17.25" customHeight="1" x14ac:dyDescent="0.15">
      <c r="A132" s="609"/>
      <c r="B132" s="609"/>
      <c r="C132" s="609"/>
      <c r="D132" s="60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609"/>
      <c r="AQ132" s="609"/>
    </row>
    <row r="133" spans="1:43" ht="16.5" customHeight="1" x14ac:dyDescent="0.2">
      <c r="A133" s="609"/>
      <c r="B133" s="372" t="s">
        <v>755</v>
      </c>
      <c r="C133" s="609"/>
      <c r="D133" s="60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609"/>
      <c r="AQ133" s="609"/>
    </row>
    <row r="134" spans="1:43" ht="17.25" customHeight="1" x14ac:dyDescent="0.15">
      <c r="A134" s="609"/>
      <c r="B134" s="609"/>
      <c r="C134" s="609"/>
      <c r="D134" s="60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609"/>
      <c r="AQ134" s="609"/>
    </row>
    <row r="135" spans="1:43" ht="17.25" customHeight="1" x14ac:dyDescent="0.15">
      <c r="A135" s="2" t="s">
        <v>202</v>
      </c>
      <c r="B135" s="201"/>
      <c r="C135" s="82" t="s">
        <v>203</v>
      </c>
      <c r="D135" s="83"/>
      <c r="E135" s="1"/>
      <c r="F135" s="1"/>
      <c r="G135" s="1"/>
      <c r="H135" s="1"/>
      <c r="I135" s="1"/>
      <c r="J135" s="1"/>
      <c r="K135" s="1"/>
      <c r="L135" s="1"/>
      <c r="M135" s="1"/>
      <c r="N135" s="1"/>
      <c r="O135" s="1"/>
      <c r="P135" s="4"/>
      <c r="Q135" s="1"/>
      <c r="R135" s="1"/>
      <c r="S135" s="1"/>
      <c r="T135" s="4" t="s">
        <v>204</v>
      </c>
      <c r="U135" s="17"/>
      <c r="V135" s="17"/>
      <c r="W135" s="17"/>
      <c r="X135" s="17"/>
      <c r="Y135" s="17"/>
      <c r="Z135" s="17"/>
      <c r="AA135" s="17"/>
      <c r="AB135" s="17"/>
      <c r="AC135" s="17"/>
      <c r="AD135" s="17"/>
      <c r="AE135" s="17"/>
      <c r="AF135" s="17"/>
      <c r="AG135" s="17"/>
      <c r="AH135" s="17"/>
      <c r="AI135" s="17"/>
      <c r="AJ135" s="17"/>
      <c r="AK135" s="17"/>
      <c r="AL135" s="17"/>
      <c r="AM135" s="17"/>
      <c r="AN135" s="17"/>
      <c r="AO135" s="15"/>
      <c r="AP135" s="59" t="s">
        <v>251</v>
      </c>
      <c r="AQ135" s="59" t="s">
        <v>252</v>
      </c>
    </row>
    <row r="136" spans="1:43" ht="17.25" customHeight="1" x14ac:dyDescent="0.15">
      <c r="A136" s="6" t="s">
        <v>205</v>
      </c>
      <c r="B136" s="7" t="s">
        <v>206</v>
      </c>
      <c r="C136" s="714"/>
      <c r="D136" s="712"/>
      <c r="E136" s="184"/>
      <c r="F136" s="184"/>
      <c r="G136" s="184"/>
      <c r="H136" s="184"/>
      <c r="I136" s="184"/>
      <c r="J136" s="184"/>
      <c r="K136" s="184"/>
      <c r="L136" s="184"/>
      <c r="M136" s="184"/>
      <c r="N136" s="184"/>
      <c r="O136" s="184"/>
      <c r="P136" s="184"/>
      <c r="Q136" s="184"/>
      <c r="R136" s="184"/>
      <c r="S136" s="184"/>
      <c r="T136" s="20"/>
      <c r="U136" s="20"/>
      <c r="V136" s="20"/>
      <c r="W136" s="20"/>
      <c r="X136" s="20"/>
      <c r="Y136" s="20"/>
      <c r="Z136" s="20"/>
      <c r="AA136" s="20"/>
      <c r="AB136" s="20"/>
      <c r="AC136" s="20"/>
      <c r="AD136" s="20"/>
      <c r="AE136" s="20"/>
      <c r="AF136" s="20"/>
      <c r="AG136" s="20"/>
      <c r="AH136" s="20"/>
      <c r="AI136" s="20"/>
      <c r="AJ136" s="20"/>
      <c r="AK136" s="20"/>
      <c r="AL136" s="20"/>
      <c r="AM136" s="20"/>
      <c r="AN136" s="20"/>
      <c r="AO136" s="21"/>
      <c r="AP136" s="60" t="s">
        <v>390</v>
      </c>
      <c r="AQ136" s="60" t="s">
        <v>391</v>
      </c>
    </row>
    <row r="137" spans="1:43" ht="18" customHeight="1" x14ac:dyDescent="0.15">
      <c r="A137" s="12">
        <v>76</v>
      </c>
      <c r="B137" s="13">
        <v>1112</v>
      </c>
      <c r="C137" s="61" t="s">
        <v>579</v>
      </c>
      <c r="D137" s="833" t="s">
        <v>253</v>
      </c>
      <c r="E137" s="834"/>
      <c r="F137" s="834"/>
      <c r="G137" s="834"/>
      <c r="H137" s="834"/>
      <c r="I137" s="834"/>
      <c r="J137" s="834"/>
      <c r="K137" s="835"/>
      <c r="L137" s="834" t="s">
        <v>555</v>
      </c>
      <c r="M137" s="834"/>
      <c r="N137" s="834"/>
      <c r="O137" s="834"/>
      <c r="P137" s="834"/>
      <c r="Q137" s="834"/>
      <c r="R137" s="835"/>
      <c r="S137" s="604" t="s">
        <v>459</v>
      </c>
      <c r="T137" s="186"/>
      <c r="U137" s="605"/>
      <c r="V137" s="841">
        <f>W6</f>
        <v>5446</v>
      </c>
      <c r="W137" s="841"/>
      <c r="X137" s="841"/>
      <c r="Y137" s="186" t="s">
        <v>391</v>
      </c>
      <c r="Z137" s="186"/>
      <c r="AA137" s="605"/>
      <c r="AB137" s="605"/>
      <c r="AC137" s="605"/>
      <c r="AD137" s="605"/>
      <c r="AE137" s="605"/>
      <c r="AF137" s="605"/>
      <c r="AG137" s="605"/>
      <c r="AH137" s="605"/>
      <c r="AI137" s="605"/>
      <c r="AJ137" s="605"/>
      <c r="AK137" s="43"/>
      <c r="AL137" s="509"/>
      <c r="AM137" s="17"/>
      <c r="AN137" s="161"/>
      <c r="AO137" s="145"/>
      <c r="AP137" s="401">
        <f>ROUND(V137/$AM$141,0)</f>
        <v>179</v>
      </c>
      <c r="AQ137" s="18" t="s">
        <v>457</v>
      </c>
    </row>
    <row r="138" spans="1:43" ht="18" customHeight="1" x14ac:dyDescent="0.15">
      <c r="A138" s="12">
        <v>76</v>
      </c>
      <c r="B138" s="13">
        <v>1122</v>
      </c>
      <c r="C138" s="61" t="s">
        <v>580</v>
      </c>
      <c r="D138" s="836"/>
      <c r="E138" s="837"/>
      <c r="F138" s="837"/>
      <c r="G138" s="837"/>
      <c r="H138" s="837"/>
      <c r="I138" s="837"/>
      <c r="J138" s="837"/>
      <c r="K138" s="838"/>
      <c r="L138" s="837"/>
      <c r="M138" s="837"/>
      <c r="N138" s="837"/>
      <c r="O138" s="837"/>
      <c r="P138" s="837"/>
      <c r="Q138" s="837"/>
      <c r="R138" s="838"/>
      <c r="S138" s="604" t="s">
        <v>460</v>
      </c>
      <c r="T138" s="175"/>
      <c r="U138" s="605"/>
      <c r="V138" s="841">
        <f>W7</f>
        <v>9720</v>
      </c>
      <c r="W138" s="841"/>
      <c r="X138" s="841"/>
      <c r="Y138" s="186" t="s">
        <v>391</v>
      </c>
      <c r="Z138" s="599"/>
      <c r="AA138" s="599"/>
      <c r="AB138" s="599"/>
      <c r="AC138" s="599"/>
      <c r="AD138" s="599"/>
      <c r="AE138" s="599"/>
      <c r="AF138" s="599"/>
      <c r="AG138" s="599"/>
      <c r="AH138" s="599"/>
      <c r="AI138" s="599"/>
      <c r="AJ138" s="599"/>
      <c r="AK138" s="176"/>
      <c r="AL138" s="875" t="s">
        <v>557</v>
      </c>
      <c r="AM138" s="876"/>
      <c r="AN138" s="876"/>
      <c r="AO138" s="877"/>
      <c r="AP138" s="401">
        <f>ROUND(V138/$AM$141,0)</f>
        <v>320</v>
      </c>
      <c r="AQ138" s="41"/>
    </row>
    <row r="139" spans="1:43" ht="18" customHeight="1" x14ac:dyDescent="0.15">
      <c r="A139" s="12">
        <v>76</v>
      </c>
      <c r="B139" s="13">
        <v>1132</v>
      </c>
      <c r="C139" s="61" t="s">
        <v>581</v>
      </c>
      <c r="D139" s="836"/>
      <c r="E139" s="837"/>
      <c r="F139" s="837"/>
      <c r="G139" s="837"/>
      <c r="H139" s="837"/>
      <c r="I139" s="837"/>
      <c r="J139" s="837"/>
      <c r="K139" s="838"/>
      <c r="L139" s="837"/>
      <c r="M139" s="837"/>
      <c r="N139" s="837"/>
      <c r="O139" s="837"/>
      <c r="P139" s="837"/>
      <c r="Q139" s="837"/>
      <c r="R139" s="838"/>
      <c r="S139" s="604" t="s">
        <v>461</v>
      </c>
      <c r="T139" s="186"/>
      <c r="U139" s="605"/>
      <c r="V139" s="841">
        <f>W8</f>
        <v>16140</v>
      </c>
      <c r="W139" s="841"/>
      <c r="X139" s="841"/>
      <c r="Y139" s="186" t="s">
        <v>391</v>
      </c>
      <c r="Z139" s="605"/>
      <c r="AA139" s="605"/>
      <c r="AB139" s="605"/>
      <c r="AC139" s="605"/>
      <c r="AD139" s="605"/>
      <c r="AE139" s="605"/>
      <c r="AF139" s="605"/>
      <c r="AG139" s="605"/>
      <c r="AH139" s="605"/>
      <c r="AI139" s="605"/>
      <c r="AJ139" s="605"/>
      <c r="AK139" s="43"/>
      <c r="AL139" s="875"/>
      <c r="AM139" s="876"/>
      <c r="AN139" s="876"/>
      <c r="AO139" s="877"/>
      <c r="AP139" s="401">
        <f>ROUND(V139/$AM$141,0)</f>
        <v>531</v>
      </c>
      <c r="AQ139" s="41"/>
    </row>
    <row r="140" spans="1:43" ht="18" customHeight="1" x14ac:dyDescent="0.15">
      <c r="A140" s="12">
        <v>76</v>
      </c>
      <c r="B140" s="13">
        <v>1142</v>
      </c>
      <c r="C140" s="61" t="s">
        <v>582</v>
      </c>
      <c r="D140" s="561"/>
      <c r="E140" s="562"/>
      <c r="F140" s="562"/>
      <c r="G140" s="562"/>
      <c r="H140" s="562"/>
      <c r="I140" s="562"/>
      <c r="J140" s="562"/>
      <c r="K140" s="563"/>
      <c r="L140" s="837"/>
      <c r="M140" s="837"/>
      <c r="N140" s="837"/>
      <c r="O140" s="837"/>
      <c r="P140" s="837"/>
      <c r="Q140" s="837"/>
      <c r="R140" s="838"/>
      <c r="S140" s="604" t="s">
        <v>462</v>
      </c>
      <c r="T140" s="202"/>
      <c r="U140" s="605"/>
      <c r="V140" s="841">
        <f>W9</f>
        <v>20417</v>
      </c>
      <c r="W140" s="841"/>
      <c r="X140" s="841"/>
      <c r="Y140" s="186" t="s">
        <v>391</v>
      </c>
      <c r="Z140" s="605"/>
      <c r="AA140" s="605"/>
      <c r="AB140" s="605"/>
      <c r="AC140" s="605"/>
      <c r="AD140" s="605"/>
      <c r="AE140" s="605"/>
      <c r="AF140" s="605"/>
      <c r="AG140" s="605"/>
      <c r="AH140" s="605"/>
      <c r="AI140" s="605"/>
      <c r="AJ140" s="605"/>
      <c r="AK140" s="43"/>
      <c r="AL140" s="661"/>
      <c r="AM140" s="609"/>
      <c r="AN140" s="609"/>
      <c r="AO140" s="610"/>
      <c r="AP140" s="401">
        <f>ROUND(V140/$AM$141,0)</f>
        <v>672</v>
      </c>
      <c r="AQ140" s="41"/>
    </row>
    <row r="141" spans="1:43" ht="18" customHeight="1" x14ac:dyDescent="0.15">
      <c r="A141" s="12">
        <v>76</v>
      </c>
      <c r="B141" s="13">
        <v>1152</v>
      </c>
      <c r="C141" s="61" t="s">
        <v>583</v>
      </c>
      <c r="D141" s="561"/>
      <c r="E141" s="562"/>
      <c r="F141" s="562"/>
      <c r="G141" s="562"/>
      <c r="H141" s="562"/>
      <c r="I141" s="562"/>
      <c r="J141" s="562"/>
      <c r="K141" s="563"/>
      <c r="L141" s="839"/>
      <c r="M141" s="839"/>
      <c r="N141" s="839"/>
      <c r="O141" s="839"/>
      <c r="P141" s="839"/>
      <c r="Q141" s="839"/>
      <c r="R141" s="840"/>
      <c r="S141" s="604" t="s">
        <v>463</v>
      </c>
      <c r="T141" s="186"/>
      <c r="U141" s="605"/>
      <c r="V141" s="841">
        <f>W10</f>
        <v>24692</v>
      </c>
      <c r="W141" s="841"/>
      <c r="X141" s="841"/>
      <c r="Y141" s="186" t="s">
        <v>391</v>
      </c>
      <c r="Z141" s="605"/>
      <c r="AA141" s="605"/>
      <c r="AB141" s="605"/>
      <c r="AC141" s="605"/>
      <c r="AD141" s="605"/>
      <c r="AE141" s="605"/>
      <c r="AF141" s="605"/>
      <c r="AG141" s="605"/>
      <c r="AH141" s="605"/>
      <c r="AI141" s="605"/>
      <c r="AJ141" s="605"/>
      <c r="AK141" s="43"/>
      <c r="AL141" s="517" t="s">
        <v>255</v>
      </c>
      <c r="AM141" s="878">
        <v>30.4</v>
      </c>
      <c r="AN141" s="878"/>
      <c r="AO141" s="674" t="s">
        <v>765</v>
      </c>
      <c r="AP141" s="401">
        <f>ROUND(V141/$AM$141,0)</f>
        <v>812</v>
      </c>
      <c r="AQ141" s="41"/>
    </row>
    <row r="142" spans="1:43" ht="18" customHeight="1" x14ac:dyDescent="0.15">
      <c r="A142" s="12">
        <v>76</v>
      </c>
      <c r="B142" s="13">
        <v>1212</v>
      </c>
      <c r="C142" s="61" t="s">
        <v>584</v>
      </c>
      <c r="D142" s="561"/>
      <c r="E142" s="562"/>
      <c r="F142" s="562"/>
      <c r="G142" s="562"/>
      <c r="H142" s="562"/>
      <c r="I142" s="562"/>
      <c r="J142" s="562"/>
      <c r="K142" s="563"/>
      <c r="L142" s="881" t="s">
        <v>2340</v>
      </c>
      <c r="M142" s="882"/>
      <c r="N142" s="882"/>
      <c r="O142" s="882"/>
      <c r="P142" s="882"/>
      <c r="Q142" s="882"/>
      <c r="R142" s="883"/>
      <c r="S142" s="34" t="s">
        <v>459</v>
      </c>
      <c r="T142" s="1"/>
      <c r="U142" s="17"/>
      <c r="V142" s="17"/>
      <c r="W142" s="17"/>
      <c r="X142" s="17"/>
      <c r="Y142" s="17"/>
      <c r="Z142" s="17"/>
      <c r="AA142" s="17"/>
      <c r="AB142" s="67"/>
      <c r="AC142" s="17"/>
      <c r="AD142" s="17"/>
      <c r="AE142" s="17"/>
      <c r="AF142" s="17"/>
      <c r="AG142" s="17"/>
      <c r="AH142" s="17"/>
      <c r="AI142" s="17"/>
      <c r="AJ142" s="17"/>
      <c r="AK142" s="67"/>
      <c r="AL142" s="510"/>
      <c r="AM142" s="169"/>
      <c r="AN142" s="68"/>
      <c r="AO142" s="135"/>
      <c r="AP142" s="401">
        <f>ROUND(W143/$AM$141,0)</f>
        <v>261</v>
      </c>
      <c r="AQ142" s="18"/>
    </row>
    <row r="143" spans="1:43" ht="18" customHeight="1" x14ac:dyDescent="0.15">
      <c r="A143" s="12">
        <v>76</v>
      </c>
      <c r="B143" s="13">
        <v>1214</v>
      </c>
      <c r="C143" s="61" t="s">
        <v>585</v>
      </c>
      <c r="D143" s="561"/>
      <c r="E143" s="562"/>
      <c r="F143" s="562"/>
      <c r="G143" s="562"/>
      <c r="H143" s="562"/>
      <c r="I143" s="562"/>
      <c r="J143" s="562"/>
      <c r="K143" s="563"/>
      <c r="L143" s="881"/>
      <c r="M143" s="882"/>
      <c r="N143" s="882"/>
      <c r="O143" s="882"/>
      <c r="P143" s="882"/>
      <c r="Q143" s="882"/>
      <c r="R143" s="883"/>
      <c r="S143" s="183"/>
      <c r="T143" s="184"/>
      <c r="U143" s="20"/>
      <c r="V143" s="20"/>
      <c r="W143" s="832">
        <f>W12</f>
        <v>7946</v>
      </c>
      <c r="X143" s="832"/>
      <c r="Y143" s="832"/>
      <c r="Z143" s="184" t="s">
        <v>391</v>
      </c>
      <c r="AA143" s="20"/>
      <c r="AB143" s="42"/>
      <c r="AC143" s="605" t="s">
        <v>326</v>
      </c>
      <c r="AD143" s="605"/>
      <c r="AE143" s="605"/>
      <c r="AF143" s="605"/>
      <c r="AG143" s="605"/>
      <c r="AH143" s="605"/>
      <c r="AI143" s="605" t="s">
        <v>254</v>
      </c>
      <c r="AJ143" s="831">
        <f>$AJ$12</f>
        <v>0.98</v>
      </c>
      <c r="AK143" s="831"/>
      <c r="AL143" s="510"/>
      <c r="AM143" s="169"/>
      <c r="AN143" s="68"/>
      <c r="AO143" s="135"/>
      <c r="AP143" s="401">
        <f>ROUND(ROUND(W143*AJ143,0)/$AM$141,0)</f>
        <v>256</v>
      </c>
      <c r="AQ143" s="41"/>
    </row>
    <row r="144" spans="1:43" ht="18" customHeight="1" x14ac:dyDescent="0.15">
      <c r="A144" s="12">
        <v>76</v>
      </c>
      <c r="B144" s="13">
        <v>1222</v>
      </c>
      <c r="C144" s="61" t="s">
        <v>586</v>
      </c>
      <c r="D144" s="561"/>
      <c r="E144" s="562"/>
      <c r="F144" s="562"/>
      <c r="G144" s="562"/>
      <c r="H144" s="562"/>
      <c r="I144" s="562"/>
      <c r="J144" s="562"/>
      <c r="K144" s="563"/>
      <c r="L144" s="881"/>
      <c r="M144" s="882"/>
      <c r="N144" s="882"/>
      <c r="O144" s="882"/>
      <c r="P144" s="882"/>
      <c r="Q144" s="882"/>
      <c r="R144" s="883"/>
      <c r="S144" s="34" t="s">
        <v>460</v>
      </c>
      <c r="T144" s="4"/>
      <c r="U144" s="17"/>
      <c r="V144" s="17"/>
      <c r="W144" s="17"/>
      <c r="X144" s="17"/>
      <c r="Y144" s="62"/>
      <c r="Z144" s="62"/>
      <c r="AA144" s="62"/>
      <c r="AB144" s="145"/>
      <c r="AC144" s="69"/>
      <c r="AD144" s="69"/>
      <c r="AE144" s="69"/>
      <c r="AF144" s="69"/>
      <c r="AG144" s="69"/>
      <c r="AH144" s="69"/>
      <c r="AI144" s="69"/>
      <c r="AJ144" s="69"/>
      <c r="AK144" s="135"/>
      <c r="AL144" s="273"/>
      <c r="AM144" s="203"/>
      <c r="AN144" s="203"/>
      <c r="AO144" s="272"/>
      <c r="AP144" s="401">
        <f>ROUND(W145/$AM$141,0)</f>
        <v>408</v>
      </c>
      <c r="AQ144" s="41"/>
    </row>
    <row r="145" spans="1:45" ht="18" customHeight="1" x14ac:dyDescent="0.15">
      <c r="A145" s="12">
        <v>76</v>
      </c>
      <c r="B145" s="13">
        <v>1224</v>
      </c>
      <c r="C145" s="61" t="s">
        <v>587</v>
      </c>
      <c r="D145" s="561"/>
      <c r="E145" s="562"/>
      <c r="F145" s="562"/>
      <c r="G145" s="562"/>
      <c r="H145" s="562"/>
      <c r="I145" s="562"/>
      <c r="J145" s="562"/>
      <c r="K145" s="563"/>
      <c r="L145" s="881"/>
      <c r="M145" s="882"/>
      <c r="N145" s="882"/>
      <c r="O145" s="882"/>
      <c r="P145" s="882"/>
      <c r="Q145" s="882"/>
      <c r="R145" s="883"/>
      <c r="S145" s="183"/>
      <c r="T145" s="27"/>
      <c r="U145" s="20"/>
      <c r="V145" s="20"/>
      <c r="W145" s="832">
        <f>W14</f>
        <v>12413</v>
      </c>
      <c r="X145" s="832"/>
      <c r="Y145" s="832"/>
      <c r="Z145" s="184" t="s">
        <v>391</v>
      </c>
      <c r="AA145" s="20"/>
      <c r="AB145" s="42"/>
      <c r="AC145" s="605" t="s">
        <v>326</v>
      </c>
      <c r="AD145" s="605"/>
      <c r="AE145" s="605"/>
      <c r="AF145" s="605"/>
      <c r="AG145" s="605"/>
      <c r="AH145" s="605"/>
      <c r="AI145" s="605" t="s">
        <v>254</v>
      </c>
      <c r="AJ145" s="831">
        <f>$AJ$12</f>
        <v>0.98</v>
      </c>
      <c r="AK145" s="831"/>
      <c r="AL145" s="273"/>
      <c r="AM145" s="203"/>
      <c r="AN145" s="203"/>
      <c r="AO145" s="272"/>
      <c r="AP145" s="401">
        <f>ROUND(ROUND(W145*AJ145,0)/$AM$141,0)</f>
        <v>400</v>
      </c>
      <c r="AQ145" s="41"/>
    </row>
    <row r="146" spans="1:45" ht="18" customHeight="1" x14ac:dyDescent="0.15">
      <c r="A146" s="12">
        <v>76</v>
      </c>
      <c r="B146" s="13">
        <v>1232</v>
      </c>
      <c r="C146" s="61" t="s">
        <v>588</v>
      </c>
      <c r="D146" s="561"/>
      <c r="E146" s="562"/>
      <c r="F146" s="562"/>
      <c r="G146" s="562"/>
      <c r="H146" s="562"/>
      <c r="I146" s="562"/>
      <c r="J146" s="562"/>
      <c r="K146" s="563"/>
      <c r="L146" s="881"/>
      <c r="M146" s="882"/>
      <c r="N146" s="882"/>
      <c r="O146" s="882"/>
      <c r="P146" s="882"/>
      <c r="Q146" s="882"/>
      <c r="R146" s="883"/>
      <c r="S146" s="34" t="s">
        <v>461</v>
      </c>
      <c r="T146" s="4"/>
      <c r="U146" s="17"/>
      <c r="V146" s="17"/>
      <c r="W146" s="17"/>
      <c r="X146" s="17"/>
      <c r="Y146" s="17"/>
      <c r="Z146" s="17"/>
      <c r="AA146" s="17"/>
      <c r="AB146" s="67"/>
      <c r="AC146" s="169"/>
      <c r="AD146" s="169"/>
      <c r="AE146" s="169"/>
      <c r="AF146" s="169"/>
      <c r="AG146" s="169"/>
      <c r="AH146" s="169"/>
      <c r="AI146" s="169"/>
      <c r="AJ146" s="169"/>
      <c r="AK146" s="518"/>
      <c r="AL146" s="273"/>
      <c r="AM146" s="203"/>
      <c r="AN146" s="203"/>
      <c r="AO146" s="272"/>
      <c r="AP146" s="401">
        <f>ROUND(W147/$AM$141,0)</f>
        <v>623</v>
      </c>
      <c r="AQ146" s="41"/>
    </row>
    <row r="147" spans="1:45" ht="18" customHeight="1" x14ac:dyDescent="0.15">
      <c r="A147" s="12">
        <v>76</v>
      </c>
      <c r="B147" s="13">
        <v>1234</v>
      </c>
      <c r="C147" s="61" t="s">
        <v>589</v>
      </c>
      <c r="D147" s="561"/>
      <c r="E147" s="562"/>
      <c r="F147" s="562"/>
      <c r="G147" s="562"/>
      <c r="H147" s="562"/>
      <c r="I147" s="562"/>
      <c r="J147" s="562"/>
      <c r="K147" s="563"/>
      <c r="L147" s="881"/>
      <c r="M147" s="882"/>
      <c r="N147" s="882"/>
      <c r="O147" s="882"/>
      <c r="P147" s="882"/>
      <c r="Q147" s="882"/>
      <c r="R147" s="883"/>
      <c r="S147" s="120"/>
      <c r="T147" s="27"/>
      <c r="U147" s="20"/>
      <c r="V147" s="20"/>
      <c r="W147" s="832">
        <f>W16</f>
        <v>18948</v>
      </c>
      <c r="X147" s="832"/>
      <c r="Y147" s="832"/>
      <c r="Z147" s="184" t="s">
        <v>391</v>
      </c>
      <c r="AA147" s="20"/>
      <c r="AB147" s="42"/>
      <c r="AC147" s="605" t="s">
        <v>326</v>
      </c>
      <c r="AD147" s="605"/>
      <c r="AE147" s="605"/>
      <c r="AF147" s="605"/>
      <c r="AG147" s="605"/>
      <c r="AH147" s="605"/>
      <c r="AI147" s="605" t="s">
        <v>254</v>
      </c>
      <c r="AJ147" s="831">
        <f>$AJ$12</f>
        <v>0.98</v>
      </c>
      <c r="AK147" s="831"/>
      <c r="AL147" s="273"/>
      <c r="AM147" s="203"/>
      <c r="AN147" s="203"/>
      <c r="AO147" s="272"/>
      <c r="AP147" s="401">
        <f>ROUND(ROUND(W147*AJ147,0)/$AM$141,0)</f>
        <v>611</v>
      </c>
      <c r="AQ147" s="41"/>
    </row>
    <row r="148" spans="1:45" ht="18" customHeight="1" x14ac:dyDescent="0.15">
      <c r="A148" s="12">
        <v>76</v>
      </c>
      <c r="B148" s="13">
        <v>1242</v>
      </c>
      <c r="C148" s="61" t="s">
        <v>590</v>
      </c>
      <c r="D148" s="561"/>
      <c r="E148" s="562"/>
      <c r="F148" s="562"/>
      <c r="G148" s="562"/>
      <c r="H148" s="562"/>
      <c r="I148" s="562"/>
      <c r="J148" s="562"/>
      <c r="K148" s="563"/>
      <c r="L148" s="881"/>
      <c r="M148" s="882"/>
      <c r="N148" s="882"/>
      <c r="O148" s="882"/>
      <c r="P148" s="882"/>
      <c r="Q148" s="882"/>
      <c r="R148" s="883"/>
      <c r="S148" s="34" t="s">
        <v>462</v>
      </c>
      <c r="T148" s="4"/>
      <c r="U148" s="17"/>
      <c r="V148" s="17"/>
      <c r="W148" s="17"/>
      <c r="X148" s="17"/>
      <c r="Y148" s="17"/>
      <c r="Z148" s="17"/>
      <c r="AA148" s="17"/>
      <c r="AB148" s="67"/>
      <c r="AC148" s="605"/>
      <c r="AD148" s="605"/>
      <c r="AE148" s="605"/>
      <c r="AF148" s="605"/>
      <c r="AG148" s="605"/>
      <c r="AH148" s="605"/>
      <c r="AI148" s="605"/>
      <c r="AJ148" s="605"/>
      <c r="AK148" s="43"/>
      <c r="AL148" s="661"/>
      <c r="AM148" s="609"/>
      <c r="AN148" s="609"/>
      <c r="AO148" s="610"/>
      <c r="AP148" s="401">
        <f>ROUND(W149/$AM$141,0)</f>
        <v>768</v>
      </c>
      <c r="AQ148" s="41"/>
    </row>
    <row r="149" spans="1:45" ht="18" customHeight="1" x14ac:dyDescent="0.15">
      <c r="A149" s="12">
        <v>76</v>
      </c>
      <c r="B149" s="13">
        <v>1244</v>
      </c>
      <c r="C149" s="61" t="s">
        <v>591</v>
      </c>
      <c r="D149" s="561"/>
      <c r="E149" s="562"/>
      <c r="F149" s="562"/>
      <c r="G149" s="562"/>
      <c r="H149" s="562"/>
      <c r="I149" s="562"/>
      <c r="J149" s="562"/>
      <c r="K149" s="563"/>
      <c r="L149" s="881"/>
      <c r="M149" s="882"/>
      <c r="N149" s="882"/>
      <c r="O149" s="882"/>
      <c r="P149" s="882"/>
      <c r="Q149" s="882"/>
      <c r="R149" s="883"/>
      <c r="S149" s="120"/>
      <c r="T149" s="27"/>
      <c r="U149" s="20"/>
      <c r="V149" s="20"/>
      <c r="W149" s="832">
        <f>W18</f>
        <v>23358</v>
      </c>
      <c r="X149" s="832"/>
      <c r="Y149" s="832"/>
      <c r="Z149" s="184" t="s">
        <v>391</v>
      </c>
      <c r="AA149" s="20"/>
      <c r="AB149" s="42"/>
      <c r="AC149" s="605" t="s">
        <v>326</v>
      </c>
      <c r="AD149" s="605"/>
      <c r="AE149" s="605"/>
      <c r="AF149" s="605"/>
      <c r="AG149" s="605"/>
      <c r="AH149" s="605"/>
      <c r="AI149" s="605" t="s">
        <v>254</v>
      </c>
      <c r="AJ149" s="831">
        <f>$AJ$12</f>
        <v>0.98</v>
      </c>
      <c r="AK149" s="831"/>
      <c r="AL149" s="517"/>
      <c r="AM149" s="589"/>
      <c r="AN149" s="632"/>
      <c r="AO149" s="674"/>
      <c r="AP149" s="401">
        <f>ROUND(ROUND(W149*AJ149,0)/$AM$141,0)</f>
        <v>753</v>
      </c>
      <c r="AQ149" s="41"/>
    </row>
    <row r="150" spans="1:45" ht="18" customHeight="1" x14ac:dyDescent="0.15">
      <c r="A150" s="12">
        <v>76</v>
      </c>
      <c r="B150" s="13">
        <v>1252</v>
      </c>
      <c r="C150" s="61" t="s">
        <v>592</v>
      </c>
      <c r="D150" s="561"/>
      <c r="E150" s="562"/>
      <c r="F150" s="562"/>
      <c r="G150" s="562"/>
      <c r="H150" s="562"/>
      <c r="I150" s="562"/>
      <c r="J150" s="562"/>
      <c r="K150" s="563"/>
      <c r="L150" s="881"/>
      <c r="M150" s="882"/>
      <c r="N150" s="882"/>
      <c r="O150" s="882"/>
      <c r="P150" s="882"/>
      <c r="Q150" s="882"/>
      <c r="R150" s="883"/>
      <c r="S150" s="34" t="s">
        <v>463</v>
      </c>
      <c r="T150" s="4"/>
      <c r="U150" s="17"/>
      <c r="V150" s="17"/>
      <c r="W150" s="17"/>
      <c r="X150" s="17"/>
      <c r="Y150" s="17"/>
      <c r="Z150" s="17"/>
      <c r="AA150" s="17"/>
      <c r="AB150" s="67"/>
      <c r="AC150" s="169"/>
      <c r="AD150" s="169"/>
      <c r="AE150" s="169"/>
      <c r="AF150" s="169"/>
      <c r="AG150" s="169"/>
      <c r="AH150" s="169"/>
      <c r="AI150" s="169"/>
      <c r="AJ150" s="169"/>
      <c r="AK150" s="518"/>
      <c r="AL150" s="517"/>
      <c r="AM150" s="169"/>
      <c r="AN150" s="69"/>
      <c r="AO150" s="177"/>
      <c r="AP150" s="401">
        <f>ROUND(W151/$AM$141,0)</f>
        <v>931</v>
      </c>
      <c r="AQ150" s="41"/>
    </row>
    <row r="151" spans="1:45" ht="18" customHeight="1" x14ac:dyDescent="0.15">
      <c r="A151" s="12">
        <v>76</v>
      </c>
      <c r="B151" s="13">
        <v>1254</v>
      </c>
      <c r="C151" s="61" t="s">
        <v>593</v>
      </c>
      <c r="D151" s="561"/>
      <c r="E151" s="562"/>
      <c r="F151" s="562"/>
      <c r="G151" s="562"/>
      <c r="H151" s="562"/>
      <c r="I151" s="562"/>
      <c r="J151" s="562"/>
      <c r="K151" s="563"/>
      <c r="L151" s="881"/>
      <c r="M151" s="882"/>
      <c r="N151" s="882"/>
      <c r="O151" s="882"/>
      <c r="P151" s="882"/>
      <c r="Q151" s="882"/>
      <c r="R151" s="883"/>
      <c r="S151" s="517"/>
      <c r="T151" s="11"/>
      <c r="U151" s="169"/>
      <c r="V151" s="169"/>
      <c r="W151" s="879">
        <f t="shared" ref="W151:W156" si="11">W20</f>
        <v>28298</v>
      </c>
      <c r="X151" s="879"/>
      <c r="Y151" s="879"/>
      <c r="Z151" s="9" t="s">
        <v>391</v>
      </c>
      <c r="AA151" s="169"/>
      <c r="AB151" s="518"/>
      <c r="AC151" s="17" t="s">
        <v>326</v>
      </c>
      <c r="AD151" s="17"/>
      <c r="AE151" s="17"/>
      <c r="AF151" s="17"/>
      <c r="AG151" s="17"/>
      <c r="AH151" s="17"/>
      <c r="AI151" s="17" t="s">
        <v>254</v>
      </c>
      <c r="AJ151" s="831">
        <f>$AJ$12</f>
        <v>0.98</v>
      </c>
      <c r="AK151" s="831"/>
      <c r="AL151" s="517"/>
      <c r="AM151" s="169"/>
      <c r="AN151" s="69"/>
      <c r="AO151" s="177"/>
      <c r="AP151" s="401">
        <f>ROUND(ROUND(W151*AJ151,0)/$AM$141,0)</f>
        <v>912</v>
      </c>
      <c r="AQ151" s="41"/>
    </row>
    <row r="152" spans="1:45" ht="18" customHeight="1" x14ac:dyDescent="0.15">
      <c r="A152" s="12">
        <v>76</v>
      </c>
      <c r="B152" s="13">
        <v>2112</v>
      </c>
      <c r="C152" s="61" t="s">
        <v>594</v>
      </c>
      <c r="D152" s="833" t="s">
        <v>2343</v>
      </c>
      <c r="E152" s="834"/>
      <c r="F152" s="834"/>
      <c r="G152" s="834"/>
      <c r="H152" s="834"/>
      <c r="I152" s="834"/>
      <c r="J152" s="834"/>
      <c r="K152" s="834"/>
      <c r="L152" s="834"/>
      <c r="M152" s="834"/>
      <c r="N152" s="834"/>
      <c r="O152" s="834"/>
      <c r="P152" s="834"/>
      <c r="Q152" s="834"/>
      <c r="R152" s="835"/>
      <c r="S152" s="604" t="s">
        <v>459</v>
      </c>
      <c r="T152" s="605"/>
      <c r="U152" s="186"/>
      <c r="V152" s="186"/>
      <c r="W152" s="841">
        <f t="shared" si="11"/>
        <v>5446</v>
      </c>
      <c r="X152" s="841"/>
      <c r="Y152" s="841"/>
      <c r="Z152" s="186" t="s">
        <v>391</v>
      </c>
      <c r="AA152" s="605"/>
      <c r="AB152" s="202"/>
      <c r="AC152" s="17"/>
      <c r="AD152" s="17"/>
      <c r="AE152" s="17"/>
      <c r="AF152" s="17"/>
      <c r="AG152" s="17"/>
      <c r="AH152" s="17"/>
      <c r="AI152" s="17"/>
      <c r="AJ152" s="511"/>
      <c r="AK152" s="511"/>
      <c r="AL152" s="517"/>
      <c r="AM152" s="169"/>
      <c r="AN152" s="69"/>
      <c r="AO152" s="177"/>
      <c r="AP152" s="401">
        <f>ROUND(W152/$AM$141,0)</f>
        <v>179</v>
      </c>
      <c r="AQ152" s="41"/>
    </row>
    <row r="153" spans="1:45" ht="18" customHeight="1" x14ac:dyDescent="0.15">
      <c r="A153" s="12">
        <v>76</v>
      </c>
      <c r="B153" s="13">
        <v>2122</v>
      </c>
      <c r="C153" s="61" t="s">
        <v>595</v>
      </c>
      <c r="D153" s="836"/>
      <c r="E153" s="837"/>
      <c r="F153" s="837"/>
      <c r="G153" s="837"/>
      <c r="H153" s="837"/>
      <c r="I153" s="837"/>
      <c r="J153" s="837"/>
      <c r="K153" s="837"/>
      <c r="L153" s="837"/>
      <c r="M153" s="837"/>
      <c r="N153" s="837"/>
      <c r="O153" s="837"/>
      <c r="P153" s="837"/>
      <c r="Q153" s="837"/>
      <c r="R153" s="838"/>
      <c r="S153" s="604" t="s">
        <v>460</v>
      </c>
      <c r="T153" s="599"/>
      <c r="U153" s="599"/>
      <c r="V153" s="599"/>
      <c r="W153" s="841">
        <f t="shared" si="11"/>
        <v>9720</v>
      </c>
      <c r="X153" s="841"/>
      <c r="Y153" s="841"/>
      <c r="Z153" s="186" t="s">
        <v>391</v>
      </c>
      <c r="AA153" s="599"/>
      <c r="AB153" s="202"/>
      <c r="AC153" s="17"/>
      <c r="AD153" s="17"/>
      <c r="AE153" s="17"/>
      <c r="AF153" s="17"/>
      <c r="AG153" s="17"/>
      <c r="AH153" s="17"/>
      <c r="AI153" s="17"/>
      <c r="AJ153" s="511"/>
      <c r="AK153" s="178"/>
      <c r="AL153" s="169"/>
      <c r="AM153" s="169"/>
      <c r="AN153" s="69"/>
      <c r="AO153" s="519"/>
      <c r="AP153" s="401">
        <f>ROUND(W153/$AM$141,0)</f>
        <v>320</v>
      </c>
      <c r="AQ153" s="41"/>
    </row>
    <row r="154" spans="1:45" ht="18" customHeight="1" x14ac:dyDescent="0.15">
      <c r="A154" s="12">
        <v>76</v>
      </c>
      <c r="B154" s="13">
        <v>2132</v>
      </c>
      <c r="C154" s="61" t="s">
        <v>596</v>
      </c>
      <c r="D154" s="836"/>
      <c r="E154" s="837"/>
      <c r="F154" s="837"/>
      <c r="G154" s="837"/>
      <c r="H154" s="837"/>
      <c r="I154" s="837"/>
      <c r="J154" s="837"/>
      <c r="K154" s="837"/>
      <c r="L154" s="837"/>
      <c r="M154" s="837"/>
      <c r="N154" s="837"/>
      <c r="O154" s="837"/>
      <c r="P154" s="837"/>
      <c r="Q154" s="837"/>
      <c r="R154" s="838"/>
      <c r="S154" s="604" t="s">
        <v>461</v>
      </c>
      <c r="T154" s="605"/>
      <c r="U154" s="605"/>
      <c r="V154" s="605"/>
      <c r="W154" s="841">
        <f t="shared" si="11"/>
        <v>16140</v>
      </c>
      <c r="X154" s="841"/>
      <c r="Y154" s="841"/>
      <c r="Z154" s="186" t="s">
        <v>391</v>
      </c>
      <c r="AA154" s="605"/>
      <c r="AB154" s="202"/>
      <c r="AC154" s="17"/>
      <c r="AD154" s="17"/>
      <c r="AE154" s="17"/>
      <c r="AF154" s="17"/>
      <c r="AG154" s="17"/>
      <c r="AH154" s="17"/>
      <c r="AI154" s="17"/>
      <c r="AJ154" s="511"/>
      <c r="AK154" s="178"/>
      <c r="AL154" s="169"/>
      <c r="AM154" s="169"/>
      <c r="AN154" s="69"/>
      <c r="AO154" s="519"/>
      <c r="AP154" s="401">
        <f>ROUND(W154/$AM$141,0)</f>
        <v>531</v>
      </c>
      <c r="AQ154" s="41"/>
    </row>
    <row r="155" spans="1:45" ht="18" customHeight="1" x14ac:dyDescent="0.15">
      <c r="A155" s="12">
        <v>76</v>
      </c>
      <c r="B155" s="13">
        <v>2142</v>
      </c>
      <c r="C155" s="61" t="s">
        <v>597</v>
      </c>
      <c r="D155" s="836"/>
      <c r="E155" s="837"/>
      <c r="F155" s="837"/>
      <c r="G155" s="837"/>
      <c r="H155" s="837"/>
      <c r="I155" s="837"/>
      <c r="J155" s="837"/>
      <c r="K155" s="837"/>
      <c r="L155" s="837"/>
      <c r="M155" s="837"/>
      <c r="N155" s="837"/>
      <c r="O155" s="837"/>
      <c r="P155" s="837"/>
      <c r="Q155" s="837"/>
      <c r="R155" s="838"/>
      <c r="S155" s="604" t="s">
        <v>462</v>
      </c>
      <c r="T155" s="605"/>
      <c r="U155" s="605"/>
      <c r="V155" s="605"/>
      <c r="W155" s="841">
        <f t="shared" si="11"/>
        <v>20417</v>
      </c>
      <c r="X155" s="841"/>
      <c r="Y155" s="841"/>
      <c r="Z155" s="186" t="s">
        <v>391</v>
      </c>
      <c r="AA155" s="605"/>
      <c r="AB155" s="202"/>
      <c r="AC155" s="17"/>
      <c r="AD155" s="17"/>
      <c r="AE155" s="17"/>
      <c r="AF155" s="17"/>
      <c r="AG155" s="17"/>
      <c r="AH155" s="17"/>
      <c r="AI155" s="17"/>
      <c r="AJ155" s="511"/>
      <c r="AK155" s="178"/>
      <c r="AL155" s="169"/>
      <c r="AM155" s="169"/>
      <c r="AN155" s="69"/>
      <c r="AO155" s="519"/>
      <c r="AP155" s="401">
        <f>ROUND(W155/$AM$141,0)</f>
        <v>672</v>
      </c>
      <c r="AQ155" s="41"/>
    </row>
    <row r="156" spans="1:45" ht="18" customHeight="1" x14ac:dyDescent="0.15">
      <c r="A156" s="12">
        <v>76</v>
      </c>
      <c r="B156" s="13">
        <v>2152</v>
      </c>
      <c r="C156" s="61" t="s">
        <v>598</v>
      </c>
      <c r="D156" s="836"/>
      <c r="E156" s="837"/>
      <c r="F156" s="837"/>
      <c r="G156" s="837"/>
      <c r="H156" s="837"/>
      <c r="I156" s="837"/>
      <c r="J156" s="837"/>
      <c r="K156" s="837"/>
      <c r="L156" s="837"/>
      <c r="M156" s="837"/>
      <c r="N156" s="837"/>
      <c r="O156" s="837"/>
      <c r="P156" s="837"/>
      <c r="Q156" s="837"/>
      <c r="R156" s="838"/>
      <c r="S156" s="34" t="s">
        <v>463</v>
      </c>
      <c r="T156" s="17"/>
      <c r="U156" s="17"/>
      <c r="V156" s="17"/>
      <c r="W156" s="880">
        <f t="shared" si="11"/>
        <v>24692</v>
      </c>
      <c r="X156" s="880"/>
      <c r="Y156" s="880"/>
      <c r="Z156" s="1" t="s">
        <v>391</v>
      </c>
      <c r="AA156" s="17"/>
      <c r="AB156" s="607"/>
      <c r="AC156" s="17"/>
      <c r="AD156" s="17"/>
      <c r="AE156" s="17"/>
      <c r="AF156" s="17"/>
      <c r="AG156" s="17"/>
      <c r="AH156" s="17"/>
      <c r="AI156" s="17"/>
      <c r="AJ156" s="511"/>
      <c r="AK156" s="178"/>
      <c r="AL156" s="517"/>
      <c r="AM156" s="169"/>
      <c r="AN156" s="69"/>
      <c r="AO156" s="177"/>
      <c r="AP156" s="401">
        <f>ROUND(W156/$AM$141,0)</f>
        <v>812</v>
      </c>
      <c r="AQ156" s="41"/>
    </row>
    <row r="157" spans="1:45" ht="18" customHeight="1" x14ac:dyDescent="0.15">
      <c r="A157" s="12">
        <v>76</v>
      </c>
      <c r="B157" s="13">
        <v>1312</v>
      </c>
      <c r="C157" s="61" t="s">
        <v>2994</v>
      </c>
      <c r="D157" s="613" t="s">
        <v>2942</v>
      </c>
      <c r="E157" s="694"/>
      <c r="F157" s="694"/>
      <c r="G157" s="694"/>
      <c r="H157" s="694"/>
      <c r="I157" s="694"/>
      <c r="J157" s="694"/>
      <c r="K157" s="694"/>
      <c r="L157" s="694"/>
      <c r="M157" s="694"/>
      <c r="N157" s="694"/>
      <c r="O157" s="694"/>
      <c r="P157" s="694"/>
      <c r="Q157" s="694"/>
      <c r="R157" s="695"/>
      <c r="S157" s="604" t="s">
        <v>2943</v>
      </c>
      <c r="T157" s="31"/>
      <c r="U157" s="605"/>
      <c r="V157" s="605"/>
      <c r="W157" s="566"/>
      <c r="X157" s="566"/>
      <c r="Y157" s="31"/>
      <c r="Z157" s="202"/>
      <c r="AA157" s="202"/>
      <c r="AB157" s="202"/>
      <c r="AC157" s="202"/>
      <c r="AD157" s="202"/>
      <c r="AE157" s="202"/>
      <c r="AF157" s="202"/>
      <c r="AG157" s="202"/>
      <c r="AH157" s="892">
        <f>AJ26</f>
        <v>989</v>
      </c>
      <c r="AI157" s="892"/>
      <c r="AJ157" s="186" t="s">
        <v>391</v>
      </c>
      <c r="AK157" s="435"/>
      <c r="AL157" s="510"/>
      <c r="AM157" s="609"/>
      <c r="AN157" s="609"/>
      <c r="AO157" s="19"/>
      <c r="AP157" s="401">
        <f>ROUND(AH157/$AM$141,0)</f>
        <v>33</v>
      </c>
      <c r="AQ157" s="18"/>
    </row>
    <row r="158" spans="1:45" ht="17.25" customHeight="1" x14ac:dyDescent="0.15">
      <c r="A158" s="12">
        <v>76</v>
      </c>
      <c r="B158" s="13" t="s">
        <v>3479</v>
      </c>
      <c r="C158" s="49" t="s">
        <v>3484</v>
      </c>
      <c r="D158" s="16"/>
      <c r="E158" s="834" t="s">
        <v>2016</v>
      </c>
      <c r="F158" s="834"/>
      <c r="G158" s="834"/>
      <c r="H158" s="834"/>
      <c r="I158" s="834"/>
      <c r="J158" s="834"/>
      <c r="K158" s="835"/>
      <c r="L158" s="833" t="s">
        <v>253</v>
      </c>
      <c r="M158" s="834"/>
      <c r="N158" s="834"/>
      <c r="O158" s="834"/>
      <c r="P158" s="834"/>
      <c r="Q158" s="834"/>
      <c r="R158" s="835"/>
      <c r="S158" s="833" t="s">
        <v>2949</v>
      </c>
      <c r="T158" s="834"/>
      <c r="U158" s="834"/>
      <c r="V158" s="834"/>
      <c r="W158" s="834"/>
      <c r="X158" s="835"/>
      <c r="Y158" s="605" t="s">
        <v>459</v>
      </c>
      <c r="Z158" s="202"/>
      <c r="AA158" s="202"/>
      <c r="AB158" s="202"/>
      <c r="AC158" s="202"/>
      <c r="AD158" s="186"/>
      <c r="AE158" s="186"/>
      <c r="AF158" s="574"/>
      <c r="AG158" s="850">
        <f t="shared" ref="AG158:AG173" si="12">AG30</f>
        <v>54</v>
      </c>
      <c r="AH158" s="850"/>
      <c r="AI158" s="605" t="s">
        <v>1392</v>
      </c>
      <c r="AJ158" s="605"/>
      <c r="AK158" s="296"/>
      <c r="AL158" s="23"/>
      <c r="AM158" s="9"/>
      <c r="AN158" s="391"/>
      <c r="AO158" s="440"/>
      <c r="AP158" s="401">
        <f>-ROUND(AG158/$AM$141,0)</f>
        <v>-2</v>
      </c>
      <c r="AQ158" s="18"/>
      <c r="AR158" s="52"/>
      <c r="AS158" s="609"/>
    </row>
    <row r="159" spans="1:45" ht="17.25" customHeight="1" x14ac:dyDescent="0.15">
      <c r="A159" s="12">
        <v>76</v>
      </c>
      <c r="B159" s="13" t="s">
        <v>3480</v>
      </c>
      <c r="C159" s="49" t="s">
        <v>3485</v>
      </c>
      <c r="D159" s="23"/>
      <c r="E159" s="837"/>
      <c r="F159" s="837"/>
      <c r="G159" s="837"/>
      <c r="H159" s="837"/>
      <c r="I159" s="837"/>
      <c r="J159" s="837"/>
      <c r="K159" s="838"/>
      <c r="L159" s="836"/>
      <c r="M159" s="837"/>
      <c r="N159" s="837"/>
      <c r="O159" s="837"/>
      <c r="P159" s="837"/>
      <c r="Q159" s="837"/>
      <c r="R159" s="838"/>
      <c r="S159" s="836"/>
      <c r="T159" s="837"/>
      <c r="U159" s="837"/>
      <c r="V159" s="837"/>
      <c r="W159" s="837"/>
      <c r="X159" s="838"/>
      <c r="Y159" s="605" t="s">
        <v>460</v>
      </c>
      <c r="Z159" s="202"/>
      <c r="AA159" s="202"/>
      <c r="AB159" s="202"/>
      <c r="AC159" s="202"/>
      <c r="AD159" s="186"/>
      <c r="AE159" s="186"/>
      <c r="AF159" s="574"/>
      <c r="AG159" s="850">
        <f t="shared" si="12"/>
        <v>97</v>
      </c>
      <c r="AH159" s="850"/>
      <c r="AI159" s="605" t="s">
        <v>1392</v>
      </c>
      <c r="AJ159" s="605"/>
      <c r="AK159" s="296"/>
      <c r="AL159" s="23"/>
      <c r="AM159" s="9"/>
      <c r="AN159" s="391"/>
      <c r="AO159" s="440"/>
      <c r="AP159" s="401">
        <f t="shared" ref="AP159:AP172" si="13">-ROUND(AG159/$AM$141,0)</f>
        <v>-3</v>
      </c>
      <c r="AQ159" s="18"/>
      <c r="AR159" s="52"/>
      <c r="AS159" s="609"/>
    </row>
    <row r="160" spans="1:45" ht="17.25" customHeight="1" x14ac:dyDescent="0.15">
      <c r="A160" s="12">
        <v>76</v>
      </c>
      <c r="B160" s="13" t="s">
        <v>3391</v>
      </c>
      <c r="C160" s="49" t="s">
        <v>3486</v>
      </c>
      <c r="D160" s="23"/>
      <c r="E160" s="837"/>
      <c r="F160" s="837"/>
      <c r="G160" s="837"/>
      <c r="H160" s="837"/>
      <c r="I160" s="837"/>
      <c r="J160" s="837"/>
      <c r="K160" s="838"/>
      <c r="L160" s="836"/>
      <c r="M160" s="837"/>
      <c r="N160" s="837"/>
      <c r="O160" s="837"/>
      <c r="P160" s="837"/>
      <c r="Q160" s="837"/>
      <c r="R160" s="838"/>
      <c r="S160" s="836"/>
      <c r="T160" s="837"/>
      <c r="U160" s="837"/>
      <c r="V160" s="837"/>
      <c r="W160" s="837"/>
      <c r="X160" s="838"/>
      <c r="Y160" s="605" t="s">
        <v>461</v>
      </c>
      <c r="Z160" s="202"/>
      <c r="AA160" s="202"/>
      <c r="AB160" s="202"/>
      <c r="AC160" s="202"/>
      <c r="AD160" s="186"/>
      <c r="AE160" s="186"/>
      <c r="AF160" s="574"/>
      <c r="AG160" s="850">
        <f t="shared" si="12"/>
        <v>161</v>
      </c>
      <c r="AH160" s="850"/>
      <c r="AI160" s="605" t="s">
        <v>1392</v>
      </c>
      <c r="AJ160" s="605"/>
      <c r="AK160" s="296"/>
      <c r="AL160" s="23"/>
      <c r="AM160" s="9"/>
      <c r="AN160" s="391"/>
      <c r="AO160" s="440"/>
      <c r="AP160" s="401">
        <f t="shared" si="13"/>
        <v>-5</v>
      </c>
      <c r="AQ160" s="18"/>
      <c r="AR160" s="52"/>
      <c r="AS160" s="609"/>
    </row>
    <row r="161" spans="1:45" ht="17.25" customHeight="1" x14ac:dyDescent="0.15">
      <c r="A161" s="12">
        <v>76</v>
      </c>
      <c r="B161" s="13" t="s">
        <v>3393</v>
      </c>
      <c r="C161" s="49" t="s">
        <v>3487</v>
      </c>
      <c r="D161" s="23"/>
      <c r="E161" s="9"/>
      <c r="F161" s="9"/>
      <c r="G161" s="9"/>
      <c r="H161" s="9"/>
      <c r="I161" s="9"/>
      <c r="J161" s="9"/>
      <c r="K161" s="19"/>
      <c r="L161" s="23"/>
      <c r="M161" s="9"/>
      <c r="N161" s="9"/>
      <c r="O161" s="9"/>
      <c r="P161" s="9"/>
      <c r="Q161" s="9"/>
      <c r="R161" s="19"/>
      <c r="S161" s="23"/>
      <c r="T161" s="9"/>
      <c r="U161" s="9"/>
      <c r="V161" s="9"/>
      <c r="W161" s="9"/>
      <c r="X161" s="518"/>
      <c r="Y161" s="605" t="s">
        <v>462</v>
      </c>
      <c r="Z161" s="202"/>
      <c r="AA161" s="202"/>
      <c r="AB161" s="202"/>
      <c r="AC161" s="202"/>
      <c r="AD161" s="186"/>
      <c r="AE161" s="186"/>
      <c r="AF161" s="574"/>
      <c r="AG161" s="850">
        <f t="shared" si="12"/>
        <v>204</v>
      </c>
      <c r="AH161" s="850"/>
      <c r="AI161" s="605" t="s">
        <v>1392</v>
      </c>
      <c r="AJ161" s="605"/>
      <c r="AK161" s="296"/>
      <c r="AL161" s="23"/>
      <c r="AM161" s="9"/>
      <c r="AN161" s="391"/>
      <c r="AO161" s="440"/>
      <c r="AP161" s="401">
        <f t="shared" si="13"/>
        <v>-7</v>
      </c>
      <c r="AQ161" s="18"/>
      <c r="AR161" s="52"/>
      <c r="AS161" s="609"/>
    </row>
    <row r="162" spans="1:45" ht="17.25" customHeight="1" x14ac:dyDescent="0.15">
      <c r="A162" s="12">
        <v>76</v>
      </c>
      <c r="B162" s="13" t="s">
        <v>3395</v>
      </c>
      <c r="C162" s="49" t="s">
        <v>3488</v>
      </c>
      <c r="D162" s="23"/>
      <c r="E162" s="9"/>
      <c r="F162" s="9"/>
      <c r="G162" s="9"/>
      <c r="H162" s="9"/>
      <c r="I162" s="9"/>
      <c r="J162" s="9"/>
      <c r="K162" s="19"/>
      <c r="L162" s="23"/>
      <c r="M162" s="9"/>
      <c r="N162" s="9"/>
      <c r="O162" s="9"/>
      <c r="P162" s="9"/>
      <c r="Q162" s="9"/>
      <c r="R162" s="19"/>
      <c r="S162" s="183"/>
      <c r="T162" s="184"/>
      <c r="U162" s="184"/>
      <c r="V162" s="184"/>
      <c r="W162" s="184"/>
      <c r="X162" s="42"/>
      <c r="Y162" s="605" t="s">
        <v>463</v>
      </c>
      <c r="Z162" s="202"/>
      <c r="AA162" s="202"/>
      <c r="AB162" s="202"/>
      <c r="AC162" s="202"/>
      <c r="AD162" s="186"/>
      <c r="AE162" s="186"/>
      <c r="AF162" s="574"/>
      <c r="AG162" s="850">
        <f t="shared" si="12"/>
        <v>247</v>
      </c>
      <c r="AH162" s="850"/>
      <c r="AI162" s="605" t="s">
        <v>1392</v>
      </c>
      <c r="AJ162" s="605"/>
      <c r="AK162" s="296"/>
      <c r="AL162" s="23"/>
      <c r="AM162" s="9"/>
      <c r="AN162" s="391"/>
      <c r="AO162" s="440"/>
      <c r="AP162" s="401">
        <f t="shared" si="13"/>
        <v>-8</v>
      </c>
      <c r="AQ162" s="18"/>
      <c r="AR162" s="52"/>
      <c r="AS162" s="609"/>
    </row>
    <row r="163" spans="1:45" ht="17.25" customHeight="1" x14ac:dyDescent="0.15">
      <c r="A163" s="12">
        <v>76</v>
      </c>
      <c r="B163" s="13" t="s">
        <v>3397</v>
      </c>
      <c r="C163" s="49" t="s">
        <v>4175</v>
      </c>
      <c r="D163" s="23"/>
      <c r="E163" s="9"/>
      <c r="F163" s="9"/>
      <c r="G163" s="9"/>
      <c r="H163" s="9"/>
      <c r="I163" s="9"/>
      <c r="J163" s="9"/>
      <c r="K163" s="19"/>
      <c r="L163" s="23"/>
      <c r="M163" s="9"/>
      <c r="N163" s="9"/>
      <c r="O163" s="9"/>
      <c r="P163" s="9"/>
      <c r="Q163" s="9"/>
      <c r="R163" s="19"/>
      <c r="S163" s="833" t="s">
        <v>4170</v>
      </c>
      <c r="T163" s="834"/>
      <c r="U163" s="834"/>
      <c r="V163" s="834"/>
      <c r="W163" s="834"/>
      <c r="X163" s="835"/>
      <c r="Y163" s="605" t="s">
        <v>459</v>
      </c>
      <c r="Z163" s="202"/>
      <c r="AA163" s="202"/>
      <c r="AB163" s="202"/>
      <c r="AC163" s="202"/>
      <c r="AD163" s="186"/>
      <c r="AE163" s="186"/>
      <c r="AF163" s="574"/>
      <c r="AG163" s="850">
        <f t="shared" si="12"/>
        <v>79</v>
      </c>
      <c r="AH163" s="850"/>
      <c r="AI163" s="605" t="s">
        <v>1392</v>
      </c>
      <c r="AJ163" s="605"/>
      <c r="AK163" s="296"/>
      <c r="AL163" s="23"/>
      <c r="AM163" s="9"/>
      <c r="AN163" s="391"/>
      <c r="AO163" s="440"/>
      <c r="AP163" s="401">
        <f t="shared" si="13"/>
        <v>-3</v>
      </c>
      <c r="AQ163" s="18"/>
      <c r="AR163" s="52"/>
      <c r="AS163" s="609"/>
    </row>
    <row r="164" spans="1:45" ht="17.25" customHeight="1" x14ac:dyDescent="0.15">
      <c r="A164" s="12">
        <v>76</v>
      </c>
      <c r="B164" s="13" t="s">
        <v>3399</v>
      </c>
      <c r="C164" s="49" t="s">
        <v>4176</v>
      </c>
      <c r="D164" s="23"/>
      <c r="E164" s="9"/>
      <c r="F164" s="9"/>
      <c r="G164" s="9"/>
      <c r="H164" s="9"/>
      <c r="I164" s="9"/>
      <c r="J164" s="9"/>
      <c r="K164" s="19"/>
      <c r="L164" s="23"/>
      <c r="M164" s="9"/>
      <c r="N164" s="9"/>
      <c r="O164" s="9"/>
      <c r="P164" s="9"/>
      <c r="Q164" s="9"/>
      <c r="R164" s="19"/>
      <c r="S164" s="836"/>
      <c r="T164" s="837"/>
      <c r="U164" s="837"/>
      <c r="V164" s="837"/>
      <c r="W164" s="837"/>
      <c r="X164" s="838"/>
      <c r="Y164" s="605" t="s">
        <v>460</v>
      </c>
      <c r="Z164" s="202"/>
      <c r="AA164" s="202"/>
      <c r="AB164" s="202"/>
      <c r="AC164" s="202"/>
      <c r="AD164" s="186"/>
      <c r="AE164" s="186"/>
      <c r="AF164" s="574"/>
      <c r="AG164" s="850">
        <f t="shared" si="12"/>
        <v>124</v>
      </c>
      <c r="AH164" s="850"/>
      <c r="AI164" s="605" t="s">
        <v>1392</v>
      </c>
      <c r="AJ164" s="605"/>
      <c r="AK164" s="296"/>
      <c r="AL164" s="23"/>
      <c r="AM164" s="9"/>
      <c r="AN164" s="391"/>
      <c r="AO164" s="440"/>
      <c r="AP164" s="401">
        <f t="shared" si="13"/>
        <v>-4</v>
      </c>
      <c r="AQ164" s="18"/>
      <c r="AR164" s="52"/>
      <c r="AS164" s="609"/>
    </row>
    <row r="165" spans="1:45" ht="17.25" customHeight="1" x14ac:dyDescent="0.15">
      <c r="A165" s="12">
        <v>76</v>
      </c>
      <c r="B165" s="13" t="s">
        <v>3401</v>
      </c>
      <c r="C165" s="49" t="s">
        <v>4177</v>
      </c>
      <c r="D165" s="23"/>
      <c r="E165" s="9"/>
      <c r="F165" s="9"/>
      <c r="G165" s="9"/>
      <c r="H165" s="9"/>
      <c r="I165" s="9"/>
      <c r="J165" s="9"/>
      <c r="K165" s="19"/>
      <c r="L165" s="23"/>
      <c r="M165" s="9"/>
      <c r="N165" s="9"/>
      <c r="O165" s="9"/>
      <c r="P165" s="9"/>
      <c r="Q165" s="9"/>
      <c r="R165" s="19"/>
      <c r="S165" s="836"/>
      <c r="T165" s="837"/>
      <c r="U165" s="837"/>
      <c r="V165" s="837"/>
      <c r="W165" s="837"/>
      <c r="X165" s="838"/>
      <c r="Y165" s="605" t="s">
        <v>461</v>
      </c>
      <c r="Z165" s="202"/>
      <c r="AA165" s="202"/>
      <c r="AB165" s="202"/>
      <c r="AC165" s="202"/>
      <c r="AD165" s="186"/>
      <c r="AE165" s="186"/>
      <c r="AF165" s="574"/>
      <c r="AG165" s="850">
        <f t="shared" si="12"/>
        <v>189</v>
      </c>
      <c r="AH165" s="850"/>
      <c r="AI165" s="605" t="s">
        <v>1392</v>
      </c>
      <c r="AJ165" s="605"/>
      <c r="AK165" s="296"/>
      <c r="AL165" s="23"/>
      <c r="AM165" s="9"/>
      <c r="AN165" s="391"/>
      <c r="AO165" s="440"/>
      <c r="AP165" s="401">
        <f t="shared" si="13"/>
        <v>-6</v>
      </c>
      <c r="AQ165" s="18"/>
      <c r="AR165" s="52"/>
      <c r="AS165" s="609"/>
    </row>
    <row r="166" spans="1:45" ht="17.25" customHeight="1" x14ac:dyDescent="0.15">
      <c r="A166" s="12">
        <v>76</v>
      </c>
      <c r="B166" s="13" t="s">
        <v>3403</v>
      </c>
      <c r="C166" s="49" t="s">
        <v>4178</v>
      </c>
      <c r="D166" s="23"/>
      <c r="E166" s="9"/>
      <c r="F166" s="9"/>
      <c r="G166" s="9"/>
      <c r="H166" s="9"/>
      <c r="I166" s="9"/>
      <c r="J166" s="9"/>
      <c r="K166" s="19"/>
      <c r="L166" s="23"/>
      <c r="M166" s="9"/>
      <c r="N166" s="9"/>
      <c r="O166" s="9"/>
      <c r="P166" s="9"/>
      <c r="Q166" s="9"/>
      <c r="R166" s="19"/>
      <c r="S166" s="23"/>
      <c r="T166" s="9"/>
      <c r="U166" s="9"/>
      <c r="V166" s="9"/>
      <c r="W166" s="9"/>
      <c r="X166" s="518"/>
      <c r="Y166" s="605" t="s">
        <v>462</v>
      </c>
      <c r="Z166" s="202"/>
      <c r="AA166" s="202"/>
      <c r="AB166" s="202"/>
      <c r="AC166" s="202"/>
      <c r="AD166" s="186"/>
      <c r="AE166" s="186"/>
      <c r="AF166" s="574"/>
      <c r="AG166" s="850">
        <f t="shared" si="12"/>
        <v>234</v>
      </c>
      <c r="AH166" s="850"/>
      <c r="AI166" s="605" t="s">
        <v>1392</v>
      </c>
      <c r="AJ166" s="605"/>
      <c r="AK166" s="296"/>
      <c r="AL166" s="23"/>
      <c r="AM166" s="9"/>
      <c r="AN166" s="391"/>
      <c r="AO166" s="440"/>
      <c r="AP166" s="401">
        <f t="shared" si="13"/>
        <v>-8</v>
      </c>
      <c r="AQ166" s="18"/>
      <c r="AR166" s="52"/>
      <c r="AS166" s="609"/>
    </row>
    <row r="167" spans="1:45" ht="17.25" customHeight="1" x14ac:dyDescent="0.15">
      <c r="A167" s="12">
        <v>76</v>
      </c>
      <c r="B167" s="13" t="s">
        <v>3405</v>
      </c>
      <c r="C167" s="49" t="s">
        <v>4179</v>
      </c>
      <c r="D167" s="23"/>
      <c r="E167" s="9"/>
      <c r="F167" s="9"/>
      <c r="G167" s="9"/>
      <c r="H167" s="9"/>
      <c r="I167" s="9"/>
      <c r="J167" s="9"/>
      <c r="K167" s="19"/>
      <c r="L167" s="183"/>
      <c r="M167" s="184"/>
      <c r="N167" s="184"/>
      <c r="O167" s="184"/>
      <c r="P167" s="184"/>
      <c r="Q167" s="184"/>
      <c r="R167" s="21"/>
      <c r="S167" s="183"/>
      <c r="T167" s="184"/>
      <c r="U167" s="184"/>
      <c r="V167" s="184"/>
      <c r="W167" s="184"/>
      <c r="X167" s="42"/>
      <c r="Y167" s="605" t="s">
        <v>463</v>
      </c>
      <c r="Z167" s="202"/>
      <c r="AA167" s="202"/>
      <c r="AB167" s="202"/>
      <c r="AC167" s="202"/>
      <c r="AD167" s="186"/>
      <c r="AE167" s="186"/>
      <c r="AF167" s="574"/>
      <c r="AG167" s="850">
        <f t="shared" si="12"/>
        <v>283</v>
      </c>
      <c r="AH167" s="850"/>
      <c r="AI167" s="605" t="s">
        <v>1392</v>
      </c>
      <c r="AJ167" s="605"/>
      <c r="AK167" s="296"/>
      <c r="AL167" s="23"/>
      <c r="AM167" s="9"/>
      <c r="AN167" s="391"/>
      <c r="AO167" s="440"/>
      <c r="AP167" s="401">
        <f t="shared" si="13"/>
        <v>-9</v>
      </c>
      <c r="AQ167" s="18"/>
      <c r="AR167" s="52"/>
      <c r="AS167" s="609"/>
    </row>
    <row r="168" spans="1:45" ht="17.25" customHeight="1" x14ac:dyDescent="0.15">
      <c r="A168" s="12">
        <v>76</v>
      </c>
      <c r="B168" s="13" t="s">
        <v>3407</v>
      </c>
      <c r="C168" s="49" t="s">
        <v>3489</v>
      </c>
      <c r="D168" s="23"/>
      <c r="E168" s="9"/>
      <c r="F168" s="9"/>
      <c r="G168" s="9"/>
      <c r="H168" s="9"/>
      <c r="I168" s="9"/>
      <c r="J168" s="9"/>
      <c r="K168" s="19"/>
      <c r="L168" s="833" t="s">
        <v>2343</v>
      </c>
      <c r="M168" s="834"/>
      <c r="N168" s="834"/>
      <c r="O168" s="834"/>
      <c r="P168" s="834"/>
      <c r="Q168" s="834"/>
      <c r="R168" s="834"/>
      <c r="S168" s="834"/>
      <c r="T168" s="834"/>
      <c r="U168" s="834"/>
      <c r="V168" s="834"/>
      <c r="W168" s="834"/>
      <c r="X168" s="835"/>
      <c r="Y168" s="605" t="s">
        <v>459</v>
      </c>
      <c r="Z168" s="202"/>
      <c r="AA168" s="202"/>
      <c r="AB168" s="202"/>
      <c r="AC168" s="202"/>
      <c r="AD168" s="186"/>
      <c r="AE168" s="186"/>
      <c r="AF168" s="574"/>
      <c r="AG168" s="850">
        <f t="shared" si="12"/>
        <v>54</v>
      </c>
      <c r="AH168" s="850"/>
      <c r="AI168" s="605" t="s">
        <v>1392</v>
      </c>
      <c r="AJ168" s="605"/>
      <c r="AK168" s="296"/>
      <c r="AL168" s="23"/>
      <c r="AM168" s="9"/>
      <c r="AN168" s="391"/>
      <c r="AO168" s="440"/>
      <c r="AP168" s="401">
        <f t="shared" si="13"/>
        <v>-2</v>
      </c>
      <c r="AQ168" s="18"/>
      <c r="AR168" s="52"/>
      <c r="AS168" s="609"/>
    </row>
    <row r="169" spans="1:45" ht="17.25" customHeight="1" x14ac:dyDescent="0.15">
      <c r="A169" s="12">
        <v>76</v>
      </c>
      <c r="B169" s="13" t="s">
        <v>3409</v>
      </c>
      <c r="C169" s="49" t="s">
        <v>3490</v>
      </c>
      <c r="D169" s="23"/>
      <c r="E169" s="9"/>
      <c r="F169" s="9"/>
      <c r="G169" s="9"/>
      <c r="H169" s="9"/>
      <c r="I169" s="9"/>
      <c r="J169" s="9"/>
      <c r="K169" s="19"/>
      <c r="L169" s="836"/>
      <c r="M169" s="837"/>
      <c r="N169" s="837"/>
      <c r="O169" s="837"/>
      <c r="P169" s="837"/>
      <c r="Q169" s="837"/>
      <c r="R169" s="837"/>
      <c r="S169" s="837"/>
      <c r="T169" s="837"/>
      <c r="U169" s="837"/>
      <c r="V169" s="837"/>
      <c r="W169" s="837"/>
      <c r="X169" s="838"/>
      <c r="Y169" s="605" t="s">
        <v>460</v>
      </c>
      <c r="Z169" s="202"/>
      <c r="AA169" s="202"/>
      <c r="AB169" s="202"/>
      <c r="AC169" s="202"/>
      <c r="AD169" s="186"/>
      <c r="AE169" s="186"/>
      <c r="AF169" s="574"/>
      <c r="AG169" s="850">
        <f t="shared" si="12"/>
        <v>97</v>
      </c>
      <c r="AH169" s="850"/>
      <c r="AI169" s="605" t="s">
        <v>1392</v>
      </c>
      <c r="AJ169" s="605"/>
      <c r="AK169" s="296"/>
      <c r="AL169" s="23"/>
      <c r="AM169" s="9"/>
      <c r="AN169" s="391"/>
      <c r="AO169" s="440"/>
      <c r="AP169" s="401">
        <f t="shared" si="13"/>
        <v>-3</v>
      </c>
      <c r="AQ169" s="18"/>
      <c r="AR169" s="52"/>
      <c r="AS169" s="609"/>
    </row>
    <row r="170" spans="1:45" ht="17.25" customHeight="1" x14ac:dyDescent="0.15">
      <c r="A170" s="12">
        <v>76</v>
      </c>
      <c r="B170" s="13" t="s">
        <v>3411</v>
      </c>
      <c r="C170" s="49" t="s">
        <v>3491</v>
      </c>
      <c r="D170" s="23"/>
      <c r="E170" s="9"/>
      <c r="F170" s="9"/>
      <c r="G170" s="9"/>
      <c r="H170" s="9"/>
      <c r="I170" s="9"/>
      <c r="J170" s="9"/>
      <c r="K170" s="19"/>
      <c r="L170" s="836"/>
      <c r="M170" s="837"/>
      <c r="N170" s="837"/>
      <c r="O170" s="837"/>
      <c r="P170" s="837"/>
      <c r="Q170" s="837"/>
      <c r="R170" s="837"/>
      <c r="S170" s="837"/>
      <c r="T170" s="837"/>
      <c r="U170" s="837"/>
      <c r="V170" s="837"/>
      <c r="W170" s="837"/>
      <c r="X170" s="838"/>
      <c r="Y170" s="605" t="s">
        <v>461</v>
      </c>
      <c r="Z170" s="202"/>
      <c r="AA170" s="202"/>
      <c r="AB170" s="202"/>
      <c r="AC170" s="202"/>
      <c r="AD170" s="186"/>
      <c r="AE170" s="186"/>
      <c r="AF170" s="574"/>
      <c r="AG170" s="850">
        <f t="shared" si="12"/>
        <v>161</v>
      </c>
      <c r="AH170" s="850"/>
      <c r="AI170" s="605" t="s">
        <v>1392</v>
      </c>
      <c r="AJ170" s="605"/>
      <c r="AK170" s="296"/>
      <c r="AL170" s="23"/>
      <c r="AM170" s="9"/>
      <c r="AN170" s="391"/>
      <c r="AO170" s="440"/>
      <c r="AP170" s="401">
        <f t="shared" si="13"/>
        <v>-5</v>
      </c>
      <c r="AQ170" s="18"/>
      <c r="AR170" s="52"/>
      <c r="AS170" s="609"/>
    </row>
    <row r="171" spans="1:45" ht="17.25" customHeight="1" x14ac:dyDescent="0.15">
      <c r="A171" s="12">
        <v>76</v>
      </c>
      <c r="B171" s="13" t="s">
        <v>3413</v>
      </c>
      <c r="C171" s="49" t="s">
        <v>3492</v>
      </c>
      <c r="D171" s="23"/>
      <c r="E171" s="9"/>
      <c r="F171" s="9"/>
      <c r="G171" s="9"/>
      <c r="H171" s="9"/>
      <c r="I171" s="9"/>
      <c r="J171" s="9"/>
      <c r="K171" s="19"/>
      <c r="L171" s="23"/>
      <c r="M171" s="9"/>
      <c r="N171" s="9"/>
      <c r="O171" s="9"/>
      <c r="P171" s="9"/>
      <c r="Q171" s="9"/>
      <c r="R171" s="9"/>
      <c r="S171" s="9"/>
      <c r="T171" s="9"/>
      <c r="U171" s="9"/>
      <c r="V171" s="9"/>
      <c r="W171" s="9"/>
      <c r="X171" s="136"/>
      <c r="Y171" s="605" t="s">
        <v>462</v>
      </c>
      <c r="Z171" s="202"/>
      <c r="AA171" s="202"/>
      <c r="AB171" s="202"/>
      <c r="AC171" s="202"/>
      <c r="AD171" s="186"/>
      <c r="AE171" s="186"/>
      <c r="AF171" s="574"/>
      <c r="AG171" s="850">
        <f t="shared" si="12"/>
        <v>204</v>
      </c>
      <c r="AH171" s="850"/>
      <c r="AI171" s="605" t="s">
        <v>1392</v>
      </c>
      <c r="AJ171" s="605"/>
      <c r="AK171" s="296"/>
      <c r="AL171" s="23"/>
      <c r="AM171" s="9"/>
      <c r="AN171" s="391"/>
      <c r="AO171" s="440"/>
      <c r="AP171" s="401">
        <f t="shared" si="13"/>
        <v>-7</v>
      </c>
      <c r="AQ171" s="18"/>
      <c r="AR171" s="52"/>
      <c r="AS171" s="609"/>
    </row>
    <row r="172" spans="1:45" ht="17.25" customHeight="1" x14ac:dyDescent="0.15">
      <c r="A172" s="12">
        <v>76</v>
      </c>
      <c r="B172" s="13" t="s">
        <v>3415</v>
      </c>
      <c r="C172" s="49" t="s">
        <v>3493</v>
      </c>
      <c r="D172" s="23"/>
      <c r="E172" s="9"/>
      <c r="F172" s="9"/>
      <c r="G172" s="9"/>
      <c r="H172" s="9"/>
      <c r="I172" s="9"/>
      <c r="J172" s="9"/>
      <c r="K172" s="19"/>
      <c r="L172" s="183"/>
      <c r="M172" s="184"/>
      <c r="N172" s="184"/>
      <c r="O172" s="184"/>
      <c r="P172" s="184"/>
      <c r="Q172" s="184"/>
      <c r="R172" s="184"/>
      <c r="S172" s="184"/>
      <c r="T172" s="184"/>
      <c r="U172" s="184"/>
      <c r="V172" s="184"/>
      <c r="W172" s="184"/>
      <c r="X172" s="438"/>
      <c r="Y172" s="605" t="s">
        <v>463</v>
      </c>
      <c r="Z172" s="202"/>
      <c r="AA172" s="202"/>
      <c r="AB172" s="202"/>
      <c r="AC172" s="202"/>
      <c r="AD172" s="186"/>
      <c r="AE172" s="186"/>
      <c r="AF172" s="574"/>
      <c r="AG172" s="850">
        <f t="shared" si="12"/>
        <v>247</v>
      </c>
      <c r="AH172" s="850"/>
      <c r="AI172" s="605" t="s">
        <v>1392</v>
      </c>
      <c r="AJ172" s="605"/>
      <c r="AK172" s="296"/>
      <c r="AL172" s="23"/>
      <c r="AM172" s="9"/>
      <c r="AN172" s="391"/>
      <c r="AO172" s="440"/>
      <c r="AP172" s="401">
        <f t="shared" si="13"/>
        <v>-8</v>
      </c>
      <c r="AQ172" s="18"/>
      <c r="AR172" s="52"/>
      <c r="AS172" s="609"/>
    </row>
    <row r="173" spans="1:45" ht="17.100000000000001" customHeight="1" x14ac:dyDescent="0.15">
      <c r="A173" s="12">
        <v>76</v>
      </c>
      <c r="B173" s="13" t="s">
        <v>4353</v>
      </c>
      <c r="C173" s="49" t="s">
        <v>4354</v>
      </c>
      <c r="D173" s="23"/>
      <c r="E173" s="9"/>
      <c r="F173" s="9"/>
      <c r="G173" s="9"/>
      <c r="H173" s="9"/>
      <c r="I173" s="9"/>
      <c r="J173" s="9"/>
      <c r="K173" s="9"/>
      <c r="L173" s="889" t="s">
        <v>2942</v>
      </c>
      <c r="M173" s="890"/>
      <c r="N173" s="890"/>
      <c r="O173" s="890"/>
      <c r="P173" s="890"/>
      <c r="Q173" s="890"/>
      <c r="R173" s="890"/>
      <c r="S173" s="890"/>
      <c r="T173" s="890"/>
      <c r="U173" s="890"/>
      <c r="V173" s="890"/>
      <c r="W173" s="890"/>
      <c r="X173" s="891"/>
      <c r="Y173" s="889" t="s">
        <v>2944</v>
      </c>
      <c r="Z173" s="890"/>
      <c r="AA173" s="890"/>
      <c r="AB173" s="890"/>
      <c r="AC173" s="890"/>
      <c r="AD173" s="890"/>
      <c r="AE173" s="890"/>
      <c r="AF173" s="890"/>
      <c r="AG173" s="850">
        <f t="shared" si="12"/>
        <v>10</v>
      </c>
      <c r="AH173" s="850"/>
      <c r="AI173" s="605" t="s">
        <v>1392</v>
      </c>
      <c r="AJ173" s="605"/>
      <c r="AK173" s="296"/>
      <c r="AL173" s="23"/>
      <c r="AM173" s="9"/>
      <c r="AN173" s="391"/>
      <c r="AO173" s="440"/>
      <c r="AP173" s="401">
        <f>-ROUNDUP(AG173/$AM$141,0)</f>
        <v>-1</v>
      </c>
      <c r="AQ173" s="18"/>
      <c r="AR173" s="52"/>
      <c r="AS173" s="609"/>
    </row>
    <row r="174" spans="1:45" ht="17.25" customHeight="1" x14ac:dyDescent="0.15">
      <c r="A174" s="12">
        <v>76</v>
      </c>
      <c r="B174" s="13" t="s">
        <v>3855</v>
      </c>
      <c r="C174" s="49" t="s">
        <v>4385</v>
      </c>
      <c r="D174" s="16"/>
      <c r="E174" s="834" t="s">
        <v>4365</v>
      </c>
      <c r="F174" s="834"/>
      <c r="G174" s="834"/>
      <c r="H174" s="834"/>
      <c r="I174" s="834"/>
      <c r="J174" s="834"/>
      <c r="K174" s="835"/>
      <c r="L174" s="833" t="s">
        <v>253</v>
      </c>
      <c r="M174" s="834"/>
      <c r="N174" s="834"/>
      <c r="O174" s="834"/>
      <c r="P174" s="834"/>
      <c r="Q174" s="834"/>
      <c r="R174" s="835"/>
      <c r="S174" s="833" t="s">
        <v>2949</v>
      </c>
      <c r="T174" s="834"/>
      <c r="U174" s="834"/>
      <c r="V174" s="834"/>
      <c r="W174" s="834"/>
      <c r="X174" s="835"/>
      <c r="Y174" s="605" t="s">
        <v>459</v>
      </c>
      <c r="Z174" s="202"/>
      <c r="AA174" s="202"/>
      <c r="AB174" s="202"/>
      <c r="AC174" s="202"/>
      <c r="AD174" s="186"/>
      <c r="AE174" s="186"/>
      <c r="AF174" s="574"/>
      <c r="AG174" s="850">
        <f t="shared" ref="AG174:AG189" si="14">AG49</f>
        <v>54</v>
      </c>
      <c r="AH174" s="850"/>
      <c r="AI174" s="605" t="s">
        <v>1392</v>
      </c>
      <c r="AJ174" s="605"/>
      <c r="AK174" s="296"/>
      <c r="AL174" s="23"/>
      <c r="AM174" s="9"/>
      <c r="AN174" s="391"/>
      <c r="AO174" s="440"/>
      <c r="AP174" s="401">
        <f>-ROUND(AG174/$AM$141,0)</f>
        <v>-2</v>
      </c>
      <c r="AQ174" s="18"/>
      <c r="AR174" s="52"/>
      <c r="AS174" s="609"/>
    </row>
    <row r="175" spans="1:45" ht="17.25" customHeight="1" x14ac:dyDescent="0.15">
      <c r="A175" s="12">
        <v>76</v>
      </c>
      <c r="B175" s="13" t="s">
        <v>3763</v>
      </c>
      <c r="C175" s="49" t="s">
        <v>4386</v>
      </c>
      <c r="D175" s="23"/>
      <c r="E175" s="837"/>
      <c r="F175" s="837"/>
      <c r="G175" s="837"/>
      <c r="H175" s="837"/>
      <c r="I175" s="837"/>
      <c r="J175" s="837"/>
      <c r="K175" s="838"/>
      <c r="L175" s="836"/>
      <c r="M175" s="837"/>
      <c r="N175" s="837"/>
      <c r="O175" s="837"/>
      <c r="P175" s="837"/>
      <c r="Q175" s="837"/>
      <c r="R175" s="838"/>
      <c r="S175" s="836"/>
      <c r="T175" s="837"/>
      <c r="U175" s="837"/>
      <c r="V175" s="837"/>
      <c r="W175" s="837"/>
      <c r="X175" s="838"/>
      <c r="Y175" s="605" t="s">
        <v>460</v>
      </c>
      <c r="Z175" s="202"/>
      <c r="AA175" s="202"/>
      <c r="AB175" s="202"/>
      <c r="AC175" s="202"/>
      <c r="AD175" s="186"/>
      <c r="AE175" s="186"/>
      <c r="AF175" s="574"/>
      <c r="AG175" s="850">
        <f t="shared" si="14"/>
        <v>97</v>
      </c>
      <c r="AH175" s="850"/>
      <c r="AI175" s="605" t="s">
        <v>1392</v>
      </c>
      <c r="AJ175" s="605"/>
      <c r="AK175" s="296"/>
      <c r="AL175" s="23"/>
      <c r="AM175" s="9"/>
      <c r="AN175" s="391"/>
      <c r="AO175" s="440"/>
      <c r="AP175" s="401">
        <f t="shared" ref="AP175:AP188" si="15">-ROUND(AG175/$AM$141,0)</f>
        <v>-3</v>
      </c>
      <c r="AQ175" s="18"/>
      <c r="AR175" s="52"/>
      <c r="AS175" s="609"/>
    </row>
    <row r="176" spans="1:45" ht="17.25" customHeight="1" x14ac:dyDescent="0.15">
      <c r="A176" s="12">
        <v>76</v>
      </c>
      <c r="B176" s="13" t="s">
        <v>3765</v>
      </c>
      <c r="C176" s="49" t="s">
        <v>4387</v>
      </c>
      <c r="D176" s="23"/>
      <c r="E176" s="837"/>
      <c r="F176" s="837"/>
      <c r="G176" s="837"/>
      <c r="H176" s="837"/>
      <c r="I176" s="837"/>
      <c r="J176" s="837"/>
      <c r="K176" s="838"/>
      <c r="L176" s="836"/>
      <c r="M176" s="837"/>
      <c r="N176" s="837"/>
      <c r="O176" s="837"/>
      <c r="P176" s="837"/>
      <c r="Q176" s="837"/>
      <c r="R176" s="838"/>
      <c r="S176" s="836"/>
      <c r="T176" s="837"/>
      <c r="U176" s="837"/>
      <c r="V176" s="837"/>
      <c r="W176" s="837"/>
      <c r="X176" s="838"/>
      <c r="Y176" s="605" t="s">
        <v>461</v>
      </c>
      <c r="Z176" s="202"/>
      <c r="AA176" s="202"/>
      <c r="AB176" s="202"/>
      <c r="AC176" s="202"/>
      <c r="AD176" s="186"/>
      <c r="AE176" s="186"/>
      <c r="AF176" s="574"/>
      <c r="AG176" s="850">
        <f t="shared" si="14"/>
        <v>161</v>
      </c>
      <c r="AH176" s="850"/>
      <c r="AI176" s="605" t="s">
        <v>1392</v>
      </c>
      <c r="AJ176" s="605"/>
      <c r="AK176" s="296"/>
      <c r="AL176" s="23"/>
      <c r="AM176" s="9"/>
      <c r="AN176" s="391"/>
      <c r="AO176" s="440"/>
      <c r="AP176" s="401">
        <f t="shared" si="15"/>
        <v>-5</v>
      </c>
      <c r="AQ176" s="18"/>
      <c r="AR176" s="52"/>
      <c r="AS176" s="609"/>
    </row>
    <row r="177" spans="1:45" ht="17.25" customHeight="1" x14ac:dyDescent="0.15">
      <c r="A177" s="12">
        <v>76</v>
      </c>
      <c r="B177" s="13" t="s">
        <v>3770</v>
      </c>
      <c r="C177" s="49" t="s">
        <v>4388</v>
      </c>
      <c r="D177" s="23"/>
      <c r="E177" s="9"/>
      <c r="F177" s="9"/>
      <c r="G177" s="9"/>
      <c r="H177" s="9"/>
      <c r="I177" s="9"/>
      <c r="J177" s="9"/>
      <c r="K177" s="19"/>
      <c r="L177" s="23"/>
      <c r="M177" s="9"/>
      <c r="N177" s="9"/>
      <c r="O177" s="9"/>
      <c r="P177" s="9"/>
      <c r="Q177" s="9"/>
      <c r="R177" s="19"/>
      <c r="S177" s="23"/>
      <c r="T177" s="9"/>
      <c r="U177" s="9"/>
      <c r="V177" s="9"/>
      <c r="W177" s="9"/>
      <c r="X177" s="518"/>
      <c r="Y177" s="605" t="s">
        <v>462</v>
      </c>
      <c r="Z177" s="202"/>
      <c r="AA177" s="202"/>
      <c r="AB177" s="202"/>
      <c r="AC177" s="202"/>
      <c r="AD177" s="186"/>
      <c r="AE177" s="186"/>
      <c r="AF177" s="574"/>
      <c r="AG177" s="850">
        <f t="shared" si="14"/>
        <v>204</v>
      </c>
      <c r="AH177" s="850"/>
      <c r="AI177" s="605" t="s">
        <v>1392</v>
      </c>
      <c r="AJ177" s="605"/>
      <c r="AK177" s="296"/>
      <c r="AL177" s="23"/>
      <c r="AM177" s="9"/>
      <c r="AN177" s="391"/>
      <c r="AO177" s="440"/>
      <c r="AP177" s="401">
        <f t="shared" si="15"/>
        <v>-7</v>
      </c>
      <c r="AQ177" s="18"/>
      <c r="AR177" s="52"/>
      <c r="AS177" s="609"/>
    </row>
    <row r="178" spans="1:45" ht="17.25" customHeight="1" x14ac:dyDescent="0.15">
      <c r="A178" s="12">
        <v>76</v>
      </c>
      <c r="B178" s="13" t="s">
        <v>3772</v>
      </c>
      <c r="C178" s="49" t="s">
        <v>4389</v>
      </c>
      <c r="D178" s="23"/>
      <c r="E178" s="9"/>
      <c r="F178" s="9"/>
      <c r="G178" s="9"/>
      <c r="H178" s="9"/>
      <c r="I178" s="9"/>
      <c r="J178" s="9"/>
      <c r="K178" s="19"/>
      <c r="L178" s="23"/>
      <c r="M178" s="9"/>
      <c r="N178" s="9"/>
      <c r="O178" s="9"/>
      <c r="P178" s="9"/>
      <c r="Q178" s="9"/>
      <c r="R178" s="19"/>
      <c r="S178" s="183"/>
      <c r="T178" s="184"/>
      <c r="U178" s="184"/>
      <c r="V178" s="184"/>
      <c r="W178" s="184"/>
      <c r="X178" s="42"/>
      <c r="Y178" s="605" t="s">
        <v>463</v>
      </c>
      <c r="Z178" s="202"/>
      <c r="AA178" s="202"/>
      <c r="AB178" s="202"/>
      <c r="AC178" s="202"/>
      <c r="AD178" s="186"/>
      <c r="AE178" s="186"/>
      <c r="AF178" s="574"/>
      <c r="AG178" s="850">
        <f t="shared" si="14"/>
        <v>247</v>
      </c>
      <c r="AH178" s="850"/>
      <c r="AI178" s="605" t="s">
        <v>1392</v>
      </c>
      <c r="AJ178" s="605"/>
      <c r="AK178" s="296"/>
      <c r="AL178" s="23"/>
      <c r="AM178" s="9"/>
      <c r="AN178" s="391"/>
      <c r="AO178" s="440"/>
      <c r="AP178" s="401">
        <f t="shared" si="15"/>
        <v>-8</v>
      </c>
      <c r="AQ178" s="18"/>
      <c r="AR178" s="52"/>
      <c r="AS178" s="609"/>
    </row>
    <row r="179" spans="1:45" ht="17.25" customHeight="1" x14ac:dyDescent="0.15">
      <c r="A179" s="12">
        <v>76</v>
      </c>
      <c r="B179" s="13" t="s">
        <v>3774</v>
      </c>
      <c r="C179" s="49" t="s">
        <v>4390</v>
      </c>
      <c r="D179" s="23"/>
      <c r="E179" s="9"/>
      <c r="F179" s="9"/>
      <c r="G179" s="9"/>
      <c r="H179" s="9"/>
      <c r="I179" s="9"/>
      <c r="J179" s="9"/>
      <c r="K179" s="19"/>
      <c r="L179" s="23"/>
      <c r="M179" s="9"/>
      <c r="N179" s="9"/>
      <c r="O179" s="9"/>
      <c r="P179" s="9"/>
      <c r="Q179" s="9"/>
      <c r="R179" s="19"/>
      <c r="S179" s="833" t="s">
        <v>4170</v>
      </c>
      <c r="T179" s="834"/>
      <c r="U179" s="834"/>
      <c r="V179" s="834"/>
      <c r="W179" s="834"/>
      <c r="X179" s="835"/>
      <c r="Y179" s="605" t="s">
        <v>459</v>
      </c>
      <c r="Z179" s="202"/>
      <c r="AA179" s="202"/>
      <c r="AB179" s="202"/>
      <c r="AC179" s="202"/>
      <c r="AD179" s="186"/>
      <c r="AE179" s="186"/>
      <c r="AF179" s="574"/>
      <c r="AG179" s="850">
        <f t="shared" si="14"/>
        <v>79</v>
      </c>
      <c r="AH179" s="850"/>
      <c r="AI179" s="605" t="s">
        <v>1392</v>
      </c>
      <c r="AJ179" s="605"/>
      <c r="AK179" s="296"/>
      <c r="AL179" s="23"/>
      <c r="AM179" s="9"/>
      <c r="AN179" s="391"/>
      <c r="AO179" s="440"/>
      <c r="AP179" s="401">
        <f t="shared" si="15"/>
        <v>-3</v>
      </c>
      <c r="AQ179" s="18"/>
      <c r="AR179" s="52"/>
      <c r="AS179" s="609"/>
    </row>
    <row r="180" spans="1:45" ht="17.25" customHeight="1" x14ac:dyDescent="0.15">
      <c r="A180" s="12">
        <v>76</v>
      </c>
      <c r="B180" s="13" t="s">
        <v>3776</v>
      </c>
      <c r="C180" s="49" t="s">
        <v>4391</v>
      </c>
      <c r="D180" s="23"/>
      <c r="E180" s="9"/>
      <c r="F180" s="9"/>
      <c r="G180" s="9"/>
      <c r="H180" s="9"/>
      <c r="I180" s="9"/>
      <c r="J180" s="9"/>
      <c r="K180" s="19"/>
      <c r="L180" s="23"/>
      <c r="M180" s="9"/>
      <c r="N180" s="9"/>
      <c r="O180" s="9"/>
      <c r="P180" s="9"/>
      <c r="Q180" s="9"/>
      <c r="R180" s="19"/>
      <c r="S180" s="836"/>
      <c r="T180" s="837"/>
      <c r="U180" s="837"/>
      <c r="V180" s="837"/>
      <c r="W180" s="837"/>
      <c r="X180" s="838"/>
      <c r="Y180" s="605" t="s">
        <v>460</v>
      </c>
      <c r="Z180" s="202"/>
      <c r="AA180" s="202"/>
      <c r="AB180" s="202"/>
      <c r="AC180" s="202"/>
      <c r="AD180" s="186"/>
      <c r="AE180" s="186"/>
      <c r="AF180" s="574"/>
      <c r="AG180" s="850">
        <f t="shared" si="14"/>
        <v>124</v>
      </c>
      <c r="AH180" s="850"/>
      <c r="AI180" s="605" t="s">
        <v>1392</v>
      </c>
      <c r="AJ180" s="605"/>
      <c r="AK180" s="296"/>
      <c r="AL180" s="23"/>
      <c r="AM180" s="9"/>
      <c r="AN180" s="391"/>
      <c r="AO180" s="440"/>
      <c r="AP180" s="401">
        <f t="shared" si="15"/>
        <v>-4</v>
      </c>
      <c r="AQ180" s="18"/>
      <c r="AR180" s="52"/>
      <c r="AS180" s="609"/>
    </row>
    <row r="181" spans="1:45" ht="17.25" customHeight="1" x14ac:dyDescent="0.15">
      <c r="A181" s="12">
        <v>76</v>
      </c>
      <c r="B181" s="13" t="s">
        <v>3778</v>
      </c>
      <c r="C181" s="49" t="s">
        <v>4392</v>
      </c>
      <c r="D181" s="23"/>
      <c r="E181" s="9"/>
      <c r="F181" s="9"/>
      <c r="G181" s="9"/>
      <c r="H181" s="9"/>
      <c r="I181" s="9"/>
      <c r="J181" s="9"/>
      <c r="K181" s="19"/>
      <c r="L181" s="23"/>
      <c r="M181" s="9"/>
      <c r="N181" s="9"/>
      <c r="O181" s="9"/>
      <c r="P181" s="9"/>
      <c r="Q181" s="9"/>
      <c r="R181" s="19"/>
      <c r="S181" s="836"/>
      <c r="T181" s="837"/>
      <c r="U181" s="837"/>
      <c r="V181" s="837"/>
      <c r="W181" s="837"/>
      <c r="X181" s="838"/>
      <c r="Y181" s="605" t="s">
        <v>461</v>
      </c>
      <c r="Z181" s="202"/>
      <c r="AA181" s="202"/>
      <c r="AB181" s="202"/>
      <c r="AC181" s="202"/>
      <c r="AD181" s="186"/>
      <c r="AE181" s="186"/>
      <c r="AF181" s="574"/>
      <c r="AG181" s="850">
        <f t="shared" si="14"/>
        <v>189</v>
      </c>
      <c r="AH181" s="850"/>
      <c r="AI181" s="605" t="s">
        <v>1392</v>
      </c>
      <c r="AJ181" s="605"/>
      <c r="AK181" s="296"/>
      <c r="AL181" s="23"/>
      <c r="AM181" s="9"/>
      <c r="AN181" s="391"/>
      <c r="AO181" s="440"/>
      <c r="AP181" s="401">
        <f t="shared" si="15"/>
        <v>-6</v>
      </c>
      <c r="AQ181" s="18"/>
      <c r="AR181" s="52"/>
      <c r="AS181" s="609"/>
    </row>
    <row r="182" spans="1:45" ht="17.25" customHeight="1" x14ac:dyDescent="0.15">
      <c r="A182" s="12">
        <v>76</v>
      </c>
      <c r="B182" s="13" t="s">
        <v>3780</v>
      </c>
      <c r="C182" s="49" t="s">
        <v>4393</v>
      </c>
      <c r="D182" s="23"/>
      <c r="E182" s="9"/>
      <c r="F182" s="9"/>
      <c r="G182" s="9"/>
      <c r="H182" s="9"/>
      <c r="I182" s="9"/>
      <c r="J182" s="9"/>
      <c r="K182" s="19"/>
      <c r="L182" s="23"/>
      <c r="M182" s="9"/>
      <c r="N182" s="9"/>
      <c r="O182" s="9"/>
      <c r="P182" s="9"/>
      <c r="Q182" s="9"/>
      <c r="R182" s="19"/>
      <c r="S182" s="23"/>
      <c r="T182" s="9"/>
      <c r="U182" s="9"/>
      <c r="V182" s="9"/>
      <c r="W182" s="9"/>
      <c r="X182" s="518"/>
      <c r="Y182" s="605" t="s">
        <v>462</v>
      </c>
      <c r="Z182" s="202"/>
      <c r="AA182" s="202"/>
      <c r="AB182" s="202"/>
      <c r="AC182" s="202"/>
      <c r="AD182" s="186"/>
      <c r="AE182" s="186"/>
      <c r="AF182" s="574"/>
      <c r="AG182" s="850">
        <f t="shared" si="14"/>
        <v>234</v>
      </c>
      <c r="AH182" s="850"/>
      <c r="AI182" s="605" t="s">
        <v>1392</v>
      </c>
      <c r="AJ182" s="605"/>
      <c r="AK182" s="296"/>
      <c r="AL182" s="23"/>
      <c r="AM182" s="9"/>
      <c r="AN182" s="391"/>
      <c r="AO182" s="440"/>
      <c r="AP182" s="401">
        <f t="shared" si="15"/>
        <v>-8</v>
      </c>
      <c r="AQ182" s="18"/>
      <c r="AR182" s="52"/>
      <c r="AS182" s="609"/>
    </row>
    <row r="183" spans="1:45" ht="17.25" customHeight="1" x14ac:dyDescent="0.15">
      <c r="A183" s="12">
        <v>76</v>
      </c>
      <c r="B183" s="13" t="s">
        <v>3782</v>
      </c>
      <c r="C183" s="49" t="s">
        <v>4394</v>
      </c>
      <c r="D183" s="23"/>
      <c r="E183" s="9"/>
      <c r="F183" s="9"/>
      <c r="G183" s="9"/>
      <c r="H183" s="9"/>
      <c r="I183" s="9"/>
      <c r="J183" s="9"/>
      <c r="K183" s="19"/>
      <c r="L183" s="183"/>
      <c r="M183" s="184"/>
      <c r="N183" s="184"/>
      <c r="O183" s="184"/>
      <c r="P183" s="184"/>
      <c r="Q183" s="184"/>
      <c r="R183" s="21"/>
      <c r="S183" s="183"/>
      <c r="T183" s="184"/>
      <c r="U183" s="184"/>
      <c r="V183" s="184"/>
      <c r="W183" s="184"/>
      <c r="X183" s="42"/>
      <c r="Y183" s="605" t="s">
        <v>463</v>
      </c>
      <c r="Z183" s="202"/>
      <c r="AA183" s="202"/>
      <c r="AB183" s="202"/>
      <c r="AC183" s="202"/>
      <c r="AD183" s="186"/>
      <c r="AE183" s="186"/>
      <c r="AF183" s="574"/>
      <c r="AG183" s="850">
        <f t="shared" si="14"/>
        <v>283</v>
      </c>
      <c r="AH183" s="850"/>
      <c r="AI183" s="605" t="s">
        <v>1392</v>
      </c>
      <c r="AJ183" s="605"/>
      <c r="AK183" s="296"/>
      <c r="AL183" s="23"/>
      <c r="AM183" s="9"/>
      <c r="AN183" s="391"/>
      <c r="AO183" s="440"/>
      <c r="AP183" s="401">
        <f t="shared" si="15"/>
        <v>-9</v>
      </c>
      <c r="AQ183" s="18"/>
      <c r="AR183" s="52"/>
      <c r="AS183" s="609"/>
    </row>
    <row r="184" spans="1:45" ht="17.25" customHeight="1" x14ac:dyDescent="0.15">
      <c r="A184" s="12">
        <v>76</v>
      </c>
      <c r="B184" s="13" t="s">
        <v>3784</v>
      </c>
      <c r="C184" s="49" t="s">
        <v>4395</v>
      </c>
      <c r="D184" s="23"/>
      <c r="E184" s="9"/>
      <c r="F184" s="9"/>
      <c r="G184" s="9"/>
      <c r="H184" s="9"/>
      <c r="I184" s="9"/>
      <c r="J184" s="9"/>
      <c r="K184" s="19"/>
      <c r="L184" s="833" t="s">
        <v>2343</v>
      </c>
      <c r="M184" s="834"/>
      <c r="N184" s="834"/>
      <c r="O184" s="834"/>
      <c r="P184" s="834"/>
      <c r="Q184" s="834"/>
      <c r="R184" s="834"/>
      <c r="S184" s="834"/>
      <c r="T184" s="834"/>
      <c r="U184" s="834"/>
      <c r="V184" s="834"/>
      <c r="W184" s="834"/>
      <c r="X184" s="835"/>
      <c r="Y184" s="605" t="s">
        <v>459</v>
      </c>
      <c r="Z184" s="202"/>
      <c r="AA184" s="202"/>
      <c r="AB184" s="202"/>
      <c r="AC184" s="202"/>
      <c r="AD184" s="186"/>
      <c r="AE184" s="186"/>
      <c r="AF184" s="574"/>
      <c r="AG184" s="850">
        <f t="shared" si="14"/>
        <v>54</v>
      </c>
      <c r="AH184" s="850"/>
      <c r="AI184" s="605" t="s">
        <v>1392</v>
      </c>
      <c r="AJ184" s="605"/>
      <c r="AK184" s="296"/>
      <c r="AL184" s="23"/>
      <c r="AM184" s="9"/>
      <c r="AN184" s="391"/>
      <c r="AO184" s="440"/>
      <c r="AP184" s="401">
        <f t="shared" si="15"/>
        <v>-2</v>
      </c>
      <c r="AQ184" s="18"/>
      <c r="AR184" s="52"/>
      <c r="AS184" s="609"/>
    </row>
    <row r="185" spans="1:45" ht="17.25" customHeight="1" x14ac:dyDescent="0.15">
      <c r="A185" s="12">
        <v>76</v>
      </c>
      <c r="B185" s="13" t="s">
        <v>3786</v>
      </c>
      <c r="C185" s="49" t="s">
        <v>4396</v>
      </c>
      <c r="D185" s="23"/>
      <c r="E185" s="9"/>
      <c r="F185" s="9"/>
      <c r="G185" s="9"/>
      <c r="H185" s="9"/>
      <c r="I185" s="9"/>
      <c r="J185" s="9"/>
      <c r="K185" s="19"/>
      <c r="L185" s="836"/>
      <c r="M185" s="837"/>
      <c r="N185" s="837"/>
      <c r="O185" s="837"/>
      <c r="P185" s="837"/>
      <c r="Q185" s="837"/>
      <c r="R185" s="837"/>
      <c r="S185" s="837"/>
      <c r="T185" s="837"/>
      <c r="U185" s="837"/>
      <c r="V185" s="837"/>
      <c r="W185" s="837"/>
      <c r="X185" s="838"/>
      <c r="Y185" s="605" t="s">
        <v>460</v>
      </c>
      <c r="Z185" s="202"/>
      <c r="AA185" s="202"/>
      <c r="AB185" s="202"/>
      <c r="AC185" s="202"/>
      <c r="AD185" s="186"/>
      <c r="AE185" s="186"/>
      <c r="AF185" s="574"/>
      <c r="AG185" s="850">
        <f t="shared" si="14"/>
        <v>97</v>
      </c>
      <c r="AH185" s="850"/>
      <c r="AI185" s="605" t="s">
        <v>1392</v>
      </c>
      <c r="AJ185" s="605"/>
      <c r="AK185" s="296"/>
      <c r="AL185" s="23"/>
      <c r="AM185" s="9"/>
      <c r="AN185" s="391"/>
      <c r="AO185" s="440"/>
      <c r="AP185" s="401">
        <f t="shared" si="15"/>
        <v>-3</v>
      </c>
      <c r="AQ185" s="18"/>
      <c r="AR185" s="52"/>
      <c r="AS185" s="609"/>
    </row>
    <row r="186" spans="1:45" ht="17.25" customHeight="1" x14ac:dyDescent="0.15">
      <c r="A186" s="12">
        <v>76</v>
      </c>
      <c r="B186" s="13" t="s">
        <v>3788</v>
      </c>
      <c r="C186" s="49" t="s">
        <v>4397</v>
      </c>
      <c r="D186" s="23"/>
      <c r="E186" s="9"/>
      <c r="F186" s="9"/>
      <c r="G186" s="9"/>
      <c r="H186" s="9"/>
      <c r="I186" s="9"/>
      <c r="J186" s="9"/>
      <c r="K186" s="19"/>
      <c r="L186" s="836"/>
      <c r="M186" s="837"/>
      <c r="N186" s="837"/>
      <c r="O186" s="837"/>
      <c r="P186" s="837"/>
      <c r="Q186" s="837"/>
      <c r="R186" s="837"/>
      <c r="S186" s="837"/>
      <c r="T186" s="837"/>
      <c r="U186" s="837"/>
      <c r="V186" s="837"/>
      <c r="W186" s="837"/>
      <c r="X186" s="838"/>
      <c r="Y186" s="605" t="s">
        <v>461</v>
      </c>
      <c r="Z186" s="202"/>
      <c r="AA186" s="202"/>
      <c r="AB186" s="202"/>
      <c r="AC186" s="202"/>
      <c r="AD186" s="186"/>
      <c r="AE186" s="186"/>
      <c r="AF186" s="574"/>
      <c r="AG186" s="850">
        <f t="shared" si="14"/>
        <v>161</v>
      </c>
      <c r="AH186" s="850"/>
      <c r="AI186" s="605" t="s">
        <v>1392</v>
      </c>
      <c r="AJ186" s="605"/>
      <c r="AK186" s="296"/>
      <c r="AL186" s="23"/>
      <c r="AM186" s="9"/>
      <c r="AN186" s="391"/>
      <c r="AO186" s="440"/>
      <c r="AP186" s="401">
        <f t="shared" si="15"/>
        <v>-5</v>
      </c>
      <c r="AQ186" s="18"/>
      <c r="AR186" s="52"/>
      <c r="AS186" s="609"/>
    </row>
    <row r="187" spans="1:45" ht="17.25" customHeight="1" x14ac:dyDescent="0.15">
      <c r="A187" s="12">
        <v>76</v>
      </c>
      <c r="B187" s="13" t="s">
        <v>3790</v>
      </c>
      <c r="C187" s="49" t="s">
        <v>4398</v>
      </c>
      <c r="D187" s="23"/>
      <c r="E187" s="9"/>
      <c r="F187" s="9"/>
      <c r="G187" s="9"/>
      <c r="H187" s="9"/>
      <c r="I187" s="9"/>
      <c r="J187" s="9"/>
      <c r="K187" s="19"/>
      <c r="L187" s="23"/>
      <c r="M187" s="9"/>
      <c r="N187" s="9"/>
      <c r="O187" s="9"/>
      <c r="P187" s="9"/>
      <c r="Q187" s="9"/>
      <c r="R187" s="9"/>
      <c r="S187" s="9"/>
      <c r="T187" s="9"/>
      <c r="U187" s="9"/>
      <c r="V187" s="9"/>
      <c r="W187" s="9"/>
      <c r="X187" s="136"/>
      <c r="Y187" s="605" t="s">
        <v>462</v>
      </c>
      <c r="Z187" s="202"/>
      <c r="AA187" s="202"/>
      <c r="AB187" s="202"/>
      <c r="AC187" s="202"/>
      <c r="AD187" s="186"/>
      <c r="AE187" s="186"/>
      <c r="AF187" s="574"/>
      <c r="AG187" s="850">
        <f t="shared" si="14"/>
        <v>204</v>
      </c>
      <c r="AH187" s="850"/>
      <c r="AI187" s="605" t="s">
        <v>1392</v>
      </c>
      <c r="AJ187" s="605"/>
      <c r="AK187" s="296"/>
      <c r="AL187" s="23"/>
      <c r="AM187" s="9"/>
      <c r="AN187" s="391"/>
      <c r="AO187" s="440"/>
      <c r="AP187" s="401">
        <f t="shared" si="15"/>
        <v>-7</v>
      </c>
      <c r="AQ187" s="18"/>
      <c r="AR187" s="52"/>
      <c r="AS187" s="609"/>
    </row>
    <row r="188" spans="1:45" ht="17.25" customHeight="1" x14ac:dyDescent="0.15">
      <c r="A188" s="12">
        <v>76</v>
      </c>
      <c r="B188" s="13" t="s">
        <v>3792</v>
      </c>
      <c r="C188" s="49" t="s">
        <v>4399</v>
      </c>
      <c r="D188" s="23"/>
      <c r="E188" s="9"/>
      <c r="F188" s="9"/>
      <c r="G188" s="9"/>
      <c r="H188" s="9"/>
      <c r="I188" s="9"/>
      <c r="J188" s="9"/>
      <c r="K188" s="19"/>
      <c r="L188" s="183"/>
      <c r="M188" s="184"/>
      <c r="N188" s="184"/>
      <c r="O188" s="184"/>
      <c r="P188" s="184"/>
      <c r="Q188" s="184"/>
      <c r="R188" s="184"/>
      <c r="S188" s="184"/>
      <c r="T188" s="184"/>
      <c r="U188" s="184"/>
      <c r="V188" s="184"/>
      <c r="W188" s="184"/>
      <c r="X188" s="438"/>
      <c r="Y188" s="605" t="s">
        <v>463</v>
      </c>
      <c r="Z188" s="202"/>
      <c r="AA188" s="202"/>
      <c r="AB188" s="202"/>
      <c r="AC188" s="202"/>
      <c r="AD188" s="186"/>
      <c r="AE188" s="186"/>
      <c r="AF188" s="574"/>
      <c r="AG188" s="850">
        <f t="shared" si="14"/>
        <v>247</v>
      </c>
      <c r="AH188" s="850"/>
      <c r="AI188" s="605" t="s">
        <v>1392</v>
      </c>
      <c r="AJ188" s="605"/>
      <c r="AK188" s="296"/>
      <c r="AL188" s="23"/>
      <c r="AM188" s="9"/>
      <c r="AN188" s="391"/>
      <c r="AO188" s="440"/>
      <c r="AP188" s="401">
        <f t="shared" si="15"/>
        <v>-8</v>
      </c>
      <c r="AQ188" s="18"/>
      <c r="AR188" s="52"/>
      <c r="AS188" s="609"/>
    </row>
    <row r="189" spans="1:45" ht="17.100000000000001" customHeight="1" x14ac:dyDescent="0.15">
      <c r="A189" s="12">
        <v>76</v>
      </c>
      <c r="B189" s="13" t="s">
        <v>4487</v>
      </c>
      <c r="C189" s="49" t="s">
        <v>4400</v>
      </c>
      <c r="D189" s="23"/>
      <c r="E189" s="9"/>
      <c r="F189" s="9"/>
      <c r="G189" s="9"/>
      <c r="H189" s="9"/>
      <c r="I189" s="9"/>
      <c r="J189" s="9"/>
      <c r="K189" s="9"/>
      <c r="L189" s="889" t="s">
        <v>2942</v>
      </c>
      <c r="M189" s="890"/>
      <c r="N189" s="890"/>
      <c r="O189" s="890"/>
      <c r="P189" s="890"/>
      <c r="Q189" s="890"/>
      <c r="R189" s="890"/>
      <c r="S189" s="890"/>
      <c r="T189" s="890"/>
      <c r="U189" s="890"/>
      <c r="V189" s="890"/>
      <c r="W189" s="890"/>
      <c r="X189" s="891"/>
      <c r="Y189" s="889" t="s">
        <v>2944</v>
      </c>
      <c r="Z189" s="890"/>
      <c r="AA189" s="890"/>
      <c r="AB189" s="890"/>
      <c r="AC189" s="890"/>
      <c r="AD189" s="890"/>
      <c r="AE189" s="890"/>
      <c r="AF189" s="890"/>
      <c r="AG189" s="850">
        <f t="shared" si="14"/>
        <v>10</v>
      </c>
      <c r="AH189" s="850"/>
      <c r="AI189" s="605" t="s">
        <v>1392</v>
      </c>
      <c r="AJ189" s="605"/>
      <c r="AK189" s="296"/>
      <c r="AL189" s="23"/>
      <c r="AM189" s="9"/>
      <c r="AN189" s="391"/>
      <c r="AO189" s="440"/>
      <c r="AP189" s="401">
        <f>-ROUNDUP(AG189/$AM$141,0)</f>
        <v>-1</v>
      </c>
      <c r="AQ189" s="18"/>
      <c r="AR189" s="52"/>
      <c r="AS189" s="609"/>
    </row>
    <row r="190" spans="1:45" ht="18" customHeight="1" x14ac:dyDescent="0.15">
      <c r="A190" s="12">
        <v>76</v>
      </c>
      <c r="B190" s="12">
        <v>4112</v>
      </c>
      <c r="C190" s="14" t="s">
        <v>1420</v>
      </c>
      <c r="D190" s="283"/>
      <c r="E190" s="885" t="s">
        <v>2995</v>
      </c>
      <c r="F190" s="885"/>
      <c r="G190" s="885"/>
      <c r="H190" s="885"/>
      <c r="I190" s="886"/>
      <c r="J190" s="604" t="s">
        <v>2345</v>
      </c>
      <c r="K190" s="605"/>
      <c r="L190" s="605"/>
      <c r="M190" s="605"/>
      <c r="N190" s="605"/>
      <c r="O190" s="605"/>
      <c r="P190" s="605"/>
      <c r="Q190" s="605"/>
      <c r="R190" s="605"/>
      <c r="S190" s="605"/>
      <c r="T190" s="605"/>
      <c r="U190" s="605"/>
      <c r="V190" s="605"/>
      <c r="W190" s="605"/>
      <c r="X190" s="605"/>
      <c r="Y190" s="605"/>
      <c r="Z190" s="605"/>
      <c r="AA190" s="605"/>
      <c r="AB190" s="605"/>
      <c r="AC190" s="605"/>
      <c r="AD190" s="605"/>
      <c r="AE190" s="605"/>
      <c r="AF190" s="841">
        <f>AG81</f>
        <v>600</v>
      </c>
      <c r="AG190" s="848"/>
      <c r="AH190" s="612" t="s">
        <v>1111</v>
      </c>
      <c r="AI190" s="612"/>
      <c r="AJ190" s="612"/>
      <c r="AK190" s="22"/>
      <c r="AL190" s="23"/>
      <c r="AM190" s="519"/>
      <c r="AN190" s="169"/>
      <c r="AO190" s="19"/>
      <c r="AP190" s="403">
        <f>ROUND(-AF190/AM141,0)</f>
        <v>-20</v>
      </c>
      <c r="AQ190" s="18"/>
    </row>
    <row r="191" spans="1:45" ht="18" customHeight="1" x14ac:dyDescent="0.15">
      <c r="A191" s="12">
        <v>76</v>
      </c>
      <c r="B191" s="12">
        <v>4114</v>
      </c>
      <c r="C191" s="14" t="s">
        <v>1421</v>
      </c>
      <c r="D191" s="259"/>
      <c r="E191" s="887"/>
      <c r="F191" s="887"/>
      <c r="G191" s="887"/>
      <c r="H191" s="887"/>
      <c r="I191" s="888"/>
      <c r="J191" s="35" t="s">
        <v>2346</v>
      </c>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841">
        <f>AG82</f>
        <v>900</v>
      </c>
      <c r="AG191" s="848"/>
      <c r="AH191" s="612" t="s">
        <v>1111</v>
      </c>
      <c r="AI191" s="612"/>
      <c r="AJ191" s="612"/>
      <c r="AK191" s="22"/>
      <c r="AL191" s="183"/>
      <c r="AM191" s="691"/>
      <c r="AN191" s="20"/>
      <c r="AO191" s="21"/>
      <c r="AP191" s="403">
        <f>ROUND(-AF191/AM141,0)</f>
        <v>-30</v>
      </c>
      <c r="AQ191" s="18"/>
    </row>
    <row r="192" spans="1:45" ht="18" customHeight="1" x14ac:dyDescent="0.15">
      <c r="A192" s="12">
        <v>76</v>
      </c>
      <c r="B192" s="12">
        <v>8001</v>
      </c>
      <c r="C192" s="49" t="s">
        <v>2366</v>
      </c>
      <c r="D192" s="171"/>
      <c r="E192" s="186" t="s">
        <v>327</v>
      </c>
      <c r="F192" s="186"/>
      <c r="G192" s="186"/>
      <c r="H192" s="186"/>
      <c r="I192" s="186"/>
      <c r="J192" s="186"/>
      <c r="K192" s="186"/>
      <c r="L192" s="186"/>
      <c r="M192" s="186"/>
      <c r="N192" s="186"/>
      <c r="O192" s="186"/>
      <c r="P192" s="186"/>
      <c r="Q192" s="186"/>
      <c r="R192" s="612"/>
      <c r="S192" s="612"/>
      <c r="T192" s="186"/>
      <c r="U192" s="186"/>
      <c r="V192" s="612"/>
      <c r="W192" s="186"/>
      <c r="X192" s="186"/>
      <c r="Y192" s="612"/>
      <c r="Z192" s="186"/>
      <c r="AA192" s="612"/>
      <c r="AB192" s="612"/>
      <c r="AC192" s="612"/>
      <c r="AD192" s="186"/>
      <c r="AE192" s="186"/>
      <c r="AF192" s="32" t="s">
        <v>328</v>
      </c>
      <c r="AG192" s="854">
        <v>0.15</v>
      </c>
      <c r="AH192" s="854"/>
      <c r="AI192" s="577"/>
      <c r="AJ192" s="612" t="s">
        <v>2347</v>
      </c>
      <c r="AK192" s="22"/>
      <c r="AL192" s="184"/>
      <c r="AM192" s="691"/>
      <c r="AN192" s="20"/>
      <c r="AO192" s="21"/>
      <c r="AP192" s="403"/>
      <c r="AQ192" s="77"/>
    </row>
    <row r="193" spans="1:43" ht="18" customHeight="1" x14ac:dyDescent="0.15">
      <c r="A193" s="12">
        <v>76</v>
      </c>
      <c r="B193" s="12">
        <v>8101</v>
      </c>
      <c r="C193" s="14" t="s">
        <v>558</v>
      </c>
      <c r="D193" s="171"/>
      <c r="E193" s="186" t="s">
        <v>756</v>
      </c>
      <c r="F193" s="186"/>
      <c r="G193" s="186"/>
      <c r="H193" s="186"/>
      <c r="I193" s="186"/>
      <c r="J193" s="186"/>
      <c r="K193" s="186"/>
      <c r="L193" s="186"/>
      <c r="M193" s="186"/>
      <c r="N193" s="186"/>
      <c r="O193" s="186"/>
      <c r="P193" s="186"/>
      <c r="Q193" s="186"/>
      <c r="R193" s="612"/>
      <c r="S193" s="612"/>
      <c r="T193" s="186"/>
      <c r="U193" s="186"/>
      <c r="V193" s="186"/>
      <c r="W193" s="186"/>
      <c r="X193" s="186"/>
      <c r="Y193" s="186"/>
      <c r="Z193" s="186"/>
      <c r="AA193" s="186"/>
      <c r="AB193" s="186"/>
      <c r="AC193" s="186"/>
      <c r="AD193" s="186"/>
      <c r="AE193" s="186"/>
      <c r="AF193" s="32" t="s">
        <v>328</v>
      </c>
      <c r="AG193" s="854">
        <v>0.1</v>
      </c>
      <c r="AH193" s="854"/>
      <c r="AI193" s="577"/>
      <c r="AJ193" s="612" t="s">
        <v>2347</v>
      </c>
      <c r="AK193" s="36"/>
      <c r="AL193" s="186"/>
      <c r="AM193" s="691"/>
      <c r="AN193" s="20"/>
      <c r="AO193" s="21"/>
      <c r="AP193" s="403"/>
      <c r="AQ193" s="406"/>
    </row>
    <row r="194" spans="1:43" ht="18" customHeight="1" x14ac:dyDescent="0.15">
      <c r="A194" s="12">
        <v>76</v>
      </c>
      <c r="B194" s="12">
        <v>8111</v>
      </c>
      <c r="C194" s="49" t="s">
        <v>559</v>
      </c>
      <c r="D194" s="171"/>
      <c r="E194" s="186" t="s">
        <v>757</v>
      </c>
      <c r="F194" s="186"/>
      <c r="G194" s="186"/>
      <c r="H194" s="186"/>
      <c r="I194" s="186"/>
      <c r="J194" s="186"/>
      <c r="K194" s="186"/>
      <c r="L194" s="186"/>
      <c r="M194" s="186"/>
      <c r="N194" s="186"/>
      <c r="O194" s="186"/>
      <c r="P194" s="186"/>
      <c r="Q194" s="186"/>
      <c r="R194" s="612"/>
      <c r="S194" s="612"/>
      <c r="T194" s="186"/>
      <c r="U194" s="186"/>
      <c r="V194" s="186"/>
      <c r="W194" s="186"/>
      <c r="X194" s="186"/>
      <c r="Y194" s="186"/>
      <c r="Z194" s="186"/>
      <c r="AA194" s="186"/>
      <c r="AB194" s="186"/>
      <c r="AC194" s="186"/>
      <c r="AD194" s="186"/>
      <c r="AE194" s="186"/>
      <c r="AF194" s="32" t="s">
        <v>328</v>
      </c>
      <c r="AG194" s="854">
        <v>0.05</v>
      </c>
      <c r="AH194" s="854"/>
      <c r="AI194" s="577"/>
      <c r="AJ194" s="612" t="s">
        <v>2347</v>
      </c>
      <c r="AK194" s="36"/>
      <c r="AL194" s="186"/>
      <c r="AM194" s="691"/>
      <c r="AN194" s="20"/>
      <c r="AO194" s="21"/>
      <c r="AP194" s="403"/>
      <c r="AQ194" s="211"/>
    </row>
    <row r="195" spans="1:43" ht="12.75" customHeight="1" x14ac:dyDescent="0.15"/>
    <row r="196" spans="1:43" ht="17.25" customHeight="1" x14ac:dyDescent="0.15">
      <c r="A196" s="2" t="s">
        <v>202</v>
      </c>
      <c r="B196" s="201"/>
      <c r="C196" s="82" t="s">
        <v>203</v>
      </c>
      <c r="D196" s="83"/>
      <c r="E196" s="1"/>
      <c r="F196" s="1"/>
      <c r="G196" s="1"/>
      <c r="H196" s="1"/>
      <c r="I196" s="1"/>
      <c r="J196" s="1"/>
      <c r="K196" s="1"/>
      <c r="L196" s="1"/>
      <c r="M196" s="1"/>
      <c r="N196" s="1"/>
      <c r="O196" s="1"/>
      <c r="P196" s="4"/>
      <c r="Q196" s="1"/>
      <c r="R196" s="1"/>
      <c r="S196" s="1"/>
      <c r="T196" s="4" t="s">
        <v>204</v>
      </c>
      <c r="U196" s="17"/>
      <c r="V196" s="17"/>
      <c r="W196" s="17"/>
      <c r="X196" s="17"/>
      <c r="Y196" s="17"/>
      <c r="Z196" s="17"/>
      <c r="AA196" s="17"/>
      <c r="AB196" s="17"/>
      <c r="AC196" s="17"/>
      <c r="AD196" s="17"/>
      <c r="AE196" s="17"/>
      <c r="AF196" s="17"/>
      <c r="AG196" s="17"/>
      <c r="AH196" s="17"/>
      <c r="AI196" s="17"/>
      <c r="AJ196" s="17"/>
      <c r="AK196" s="17"/>
      <c r="AL196" s="17"/>
      <c r="AM196" s="17"/>
      <c r="AN196" s="17"/>
      <c r="AO196" s="15"/>
      <c r="AP196" s="59" t="s">
        <v>251</v>
      </c>
      <c r="AQ196" s="59" t="s">
        <v>252</v>
      </c>
    </row>
    <row r="197" spans="1:43" ht="17.25" customHeight="1" x14ac:dyDescent="0.15">
      <c r="A197" s="6" t="s">
        <v>205</v>
      </c>
      <c r="B197" s="7" t="s">
        <v>206</v>
      </c>
      <c r="C197" s="714"/>
      <c r="D197" s="712"/>
      <c r="E197" s="184"/>
      <c r="F197" s="184"/>
      <c r="G197" s="184"/>
      <c r="H197" s="184"/>
      <c r="I197" s="184"/>
      <c r="J197" s="184"/>
      <c r="K197" s="184"/>
      <c r="L197" s="184"/>
      <c r="M197" s="184"/>
      <c r="N197" s="184"/>
      <c r="O197" s="184"/>
      <c r="P197" s="184"/>
      <c r="Q197" s="184"/>
      <c r="R197" s="184"/>
      <c r="S197" s="184"/>
      <c r="T197" s="20"/>
      <c r="U197" s="20"/>
      <c r="V197" s="20"/>
      <c r="W197" s="20"/>
      <c r="X197" s="20"/>
      <c r="Y197" s="20"/>
      <c r="Z197" s="20"/>
      <c r="AA197" s="20"/>
      <c r="AB197" s="20"/>
      <c r="AC197" s="20"/>
      <c r="AD197" s="20"/>
      <c r="AE197" s="20"/>
      <c r="AF197" s="20"/>
      <c r="AG197" s="20"/>
      <c r="AH197" s="20"/>
      <c r="AI197" s="20"/>
      <c r="AJ197" s="20"/>
      <c r="AK197" s="20"/>
      <c r="AL197" s="20"/>
      <c r="AM197" s="20"/>
      <c r="AN197" s="20"/>
      <c r="AO197" s="21"/>
      <c r="AP197" s="60" t="s">
        <v>390</v>
      </c>
      <c r="AQ197" s="60" t="s">
        <v>391</v>
      </c>
    </row>
    <row r="198" spans="1:43" ht="18" customHeight="1" x14ac:dyDescent="0.15">
      <c r="A198" s="132">
        <v>76</v>
      </c>
      <c r="B198" s="132">
        <v>7102</v>
      </c>
      <c r="C198" s="337" t="s">
        <v>176</v>
      </c>
      <c r="D198" s="23"/>
      <c r="E198" s="837" t="s">
        <v>175</v>
      </c>
      <c r="F198" s="837"/>
      <c r="G198" s="837"/>
      <c r="H198" s="837"/>
      <c r="I198" s="837"/>
      <c r="J198" s="837"/>
      <c r="K198" s="837"/>
      <c r="L198" s="837"/>
      <c r="M198" s="838"/>
      <c r="N198" s="184"/>
      <c r="O198" s="20"/>
      <c r="P198" s="20"/>
      <c r="Q198" s="20"/>
      <c r="R198" s="20"/>
      <c r="S198" s="184"/>
      <c r="T198" s="184"/>
      <c r="U198" s="184"/>
      <c r="V198" s="184"/>
      <c r="W198" s="184"/>
      <c r="X198" s="20"/>
      <c r="Y198" s="184"/>
      <c r="Z198" s="184"/>
      <c r="AA198" s="53"/>
      <c r="AB198" s="393"/>
      <c r="AC198" s="184"/>
      <c r="AD198" s="20"/>
      <c r="AE198" s="713"/>
      <c r="AF198" s="884">
        <f t="shared" ref="AF198:AF207" si="16">AI122</f>
        <v>50</v>
      </c>
      <c r="AG198" s="884"/>
      <c r="AH198" s="184" t="s">
        <v>307</v>
      </c>
      <c r="AI198" s="20"/>
      <c r="AJ198" s="45"/>
      <c r="AK198" s="204"/>
      <c r="AL198" s="409"/>
      <c r="AM198" s="633"/>
      <c r="AN198" s="633"/>
      <c r="AO198" s="207"/>
      <c r="AP198" s="199">
        <f>ROUND(AF198/$AM$141,0)</f>
        <v>2</v>
      </c>
      <c r="AQ198" s="18" t="s">
        <v>457</v>
      </c>
    </row>
    <row r="199" spans="1:43" ht="18" customHeight="1" x14ac:dyDescent="0.15">
      <c r="A199" s="12">
        <v>76</v>
      </c>
      <c r="B199" s="12">
        <v>7104</v>
      </c>
      <c r="C199" s="49" t="s">
        <v>177</v>
      </c>
      <c r="D199" s="23"/>
      <c r="E199" s="837"/>
      <c r="F199" s="837"/>
      <c r="G199" s="837"/>
      <c r="H199" s="837"/>
      <c r="I199" s="837"/>
      <c r="J199" s="837"/>
      <c r="K199" s="837"/>
      <c r="L199" s="837"/>
      <c r="M199" s="838"/>
      <c r="N199" s="186"/>
      <c r="O199" s="605"/>
      <c r="P199" s="605"/>
      <c r="Q199" s="605"/>
      <c r="R199" s="605"/>
      <c r="S199" s="186"/>
      <c r="T199" s="186"/>
      <c r="U199" s="186"/>
      <c r="V199" s="186"/>
      <c r="W199" s="186"/>
      <c r="X199" s="605"/>
      <c r="Y199" s="186"/>
      <c r="Z199" s="186"/>
      <c r="AA199" s="108"/>
      <c r="AB199" s="606"/>
      <c r="AC199" s="186"/>
      <c r="AD199" s="605"/>
      <c r="AE199" s="202"/>
      <c r="AF199" s="862">
        <f t="shared" si="16"/>
        <v>100</v>
      </c>
      <c r="AG199" s="862"/>
      <c r="AH199" s="186" t="s">
        <v>307</v>
      </c>
      <c r="AI199" s="605"/>
      <c r="AJ199" s="32"/>
      <c r="AK199" s="204"/>
      <c r="AL199" s="875" t="s">
        <v>557</v>
      </c>
      <c r="AM199" s="876"/>
      <c r="AN199" s="876"/>
      <c r="AO199" s="877"/>
      <c r="AP199" s="401">
        <f t="shared" ref="AP199:AP207" si="17">ROUND(AF199/$AM$141,0)</f>
        <v>3</v>
      </c>
      <c r="AQ199" s="41"/>
    </row>
    <row r="200" spans="1:43" ht="18" customHeight="1" x14ac:dyDescent="0.15">
      <c r="A200" s="12">
        <v>76</v>
      </c>
      <c r="B200" s="12">
        <v>7106</v>
      </c>
      <c r="C200" s="49" t="s">
        <v>178</v>
      </c>
      <c r="D200" s="23"/>
      <c r="E200" s="837"/>
      <c r="F200" s="837"/>
      <c r="G200" s="837"/>
      <c r="H200" s="837"/>
      <c r="I200" s="837"/>
      <c r="J200" s="837"/>
      <c r="K200" s="837"/>
      <c r="L200" s="837"/>
      <c r="M200" s="838"/>
      <c r="N200" s="186"/>
      <c r="O200" s="605"/>
      <c r="P200" s="605"/>
      <c r="Q200" s="605"/>
      <c r="R200" s="605"/>
      <c r="S200" s="186"/>
      <c r="T200" s="186"/>
      <c r="U200" s="186"/>
      <c r="V200" s="186"/>
      <c r="W200" s="186"/>
      <c r="X200" s="605"/>
      <c r="Y200" s="186"/>
      <c r="Z200" s="186"/>
      <c r="AA200" s="108"/>
      <c r="AB200" s="606"/>
      <c r="AC200" s="186"/>
      <c r="AD200" s="605"/>
      <c r="AE200" s="202"/>
      <c r="AF200" s="862">
        <f t="shared" si="16"/>
        <v>150</v>
      </c>
      <c r="AG200" s="862"/>
      <c r="AH200" s="186" t="s">
        <v>307</v>
      </c>
      <c r="AI200" s="605"/>
      <c r="AJ200" s="32"/>
      <c r="AK200" s="204"/>
      <c r="AL200" s="875"/>
      <c r="AM200" s="876"/>
      <c r="AN200" s="876"/>
      <c r="AO200" s="877"/>
      <c r="AP200" s="401">
        <f t="shared" si="17"/>
        <v>5</v>
      </c>
      <c r="AQ200" s="41"/>
    </row>
    <row r="201" spans="1:43" ht="18" customHeight="1" x14ac:dyDescent="0.15">
      <c r="A201" s="12">
        <v>76</v>
      </c>
      <c r="B201" s="12">
        <v>7108</v>
      </c>
      <c r="C201" s="49" t="s">
        <v>179</v>
      </c>
      <c r="D201" s="23"/>
      <c r="E201" s="24"/>
      <c r="F201" s="9"/>
      <c r="G201" s="9"/>
      <c r="H201" s="169"/>
      <c r="I201" s="169"/>
      <c r="J201" s="169"/>
      <c r="K201" s="169"/>
      <c r="L201" s="169"/>
      <c r="M201" s="518"/>
      <c r="N201" s="186"/>
      <c r="O201" s="605"/>
      <c r="P201" s="605"/>
      <c r="Q201" s="605"/>
      <c r="R201" s="605"/>
      <c r="S201" s="186"/>
      <c r="T201" s="186"/>
      <c r="U201" s="186"/>
      <c r="V201" s="186"/>
      <c r="W201" s="186"/>
      <c r="X201" s="605"/>
      <c r="Y201" s="186"/>
      <c r="Z201" s="186"/>
      <c r="AA201" s="108"/>
      <c r="AB201" s="606"/>
      <c r="AC201" s="186"/>
      <c r="AD201" s="605"/>
      <c r="AE201" s="202"/>
      <c r="AF201" s="862">
        <f t="shared" si="16"/>
        <v>200</v>
      </c>
      <c r="AG201" s="862"/>
      <c r="AH201" s="186" t="s">
        <v>307</v>
      </c>
      <c r="AI201" s="605"/>
      <c r="AJ201" s="32"/>
      <c r="AK201" s="204"/>
      <c r="AL201" s="661"/>
      <c r="AM201" s="609"/>
      <c r="AN201" s="609"/>
      <c r="AO201" s="610"/>
      <c r="AP201" s="401">
        <f t="shared" si="17"/>
        <v>7</v>
      </c>
      <c r="AQ201" s="41"/>
    </row>
    <row r="202" spans="1:43" ht="18" customHeight="1" x14ac:dyDescent="0.15">
      <c r="A202" s="12">
        <v>76</v>
      </c>
      <c r="B202" s="12">
        <v>7110</v>
      </c>
      <c r="C202" s="49" t="s">
        <v>180</v>
      </c>
      <c r="D202" s="23"/>
      <c r="E202" s="24"/>
      <c r="F202" s="9"/>
      <c r="G202" s="9"/>
      <c r="H202" s="169"/>
      <c r="I202" s="169"/>
      <c r="J202" s="169"/>
      <c r="K202" s="169"/>
      <c r="L202" s="169"/>
      <c r="M202" s="518"/>
      <c r="N202" s="186"/>
      <c r="O202" s="605"/>
      <c r="P202" s="605"/>
      <c r="Q202" s="605"/>
      <c r="R202" s="605"/>
      <c r="S202" s="186"/>
      <c r="T202" s="186"/>
      <c r="U202" s="186"/>
      <c r="V202" s="186"/>
      <c r="W202" s="186"/>
      <c r="X202" s="605"/>
      <c r="Y202" s="186"/>
      <c r="Z202" s="186"/>
      <c r="AA202" s="108"/>
      <c r="AB202" s="606"/>
      <c r="AC202" s="186"/>
      <c r="AD202" s="605"/>
      <c r="AE202" s="202"/>
      <c r="AF202" s="862">
        <f t="shared" si="16"/>
        <v>250</v>
      </c>
      <c r="AG202" s="862"/>
      <c r="AH202" s="186" t="s">
        <v>307</v>
      </c>
      <c r="AI202" s="605"/>
      <c r="AJ202" s="32"/>
      <c r="AK202" s="204"/>
      <c r="AL202" s="517" t="s">
        <v>255</v>
      </c>
      <c r="AM202" s="878">
        <f>$AM$141</f>
        <v>30.4</v>
      </c>
      <c r="AN202" s="878"/>
      <c r="AO202" s="674" t="s">
        <v>765</v>
      </c>
      <c r="AP202" s="401">
        <f t="shared" si="17"/>
        <v>8</v>
      </c>
      <c r="AQ202" s="41"/>
    </row>
    <row r="203" spans="1:43" ht="18" customHeight="1" x14ac:dyDescent="0.15">
      <c r="A203" s="12">
        <v>76</v>
      </c>
      <c r="B203" s="12">
        <v>7112</v>
      </c>
      <c r="C203" s="49" t="s">
        <v>181</v>
      </c>
      <c r="D203" s="23"/>
      <c r="E203" s="24"/>
      <c r="F203" s="9"/>
      <c r="G203" s="9"/>
      <c r="H203" s="169"/>
      <c r="I203" s="169"/>
      <c r="J203" s="169"/>
      <c r="K203" s="169"/>
      <c r="L203" s="169"/>
      <c r="M203" s="518"/>
      <c r="N203" s="186"/>
      <c r="O203" s="605"/>
      <c r="P203" s="605"/>
      <c r="Q203" s="605"/>
      <c r="R203" s="605"/>
      <c r="S203" s="186"/>
      <c r="T203" s="186"/>
      <c r="U203" s="186"/>
      <c r="V203" s="186"/>
      <c r="W203" s="186"/>
      <c r="X203" s="605"/>
      <c r="Y203" s="186"/>
      <c r="Z203" s="186"/>
      <c r="AA203" s="108"/>
      <c r="AB203" s="606"/>
      <c r="AC203" s="186"/>
      <c r="AD203" s="605"/>
      <c r="AE203" s="202"/>
      <c r="AF203" s="862">
        <f t="shared" si="16"/>
        <v>300</v>
      </c>
      <c r="AG203" s="862"/>
      <c r="AH203" s="186" t="s">
        <v>307</v>
      </c>
      <c r="AI203" s="605"/>
      <c r="AJ203" s="32"/>
      <c r="AK203" s="204"/>
      <c r="AL203" s="409"/>
      <c r="AM203" s="633"/>
      <c r="AN203" s="633"/>
      <c r="AO203" s="207"/>
      <c r="AP203" s="401">
        <f t="shared" si="17"/>
        <v>10</v>
      </c>
      <c r="AQ203" s="41"/>
    </row>
    <row r="204" spans="1:43" ht="18" customHeight="1" x14ac:dyDescent="0.15">
      <c r="A204" s="12">
        <v>76</v>
      </c>
      <c r="B204" s="12">
        <v>7114</v>
      </c>
      <c r="C204" s="49" t="s">
        <v>182</v>
      </c>
      <c r="D204" s="23"/>
      <c r="E204" s="24"/>
      <c r="F204" s="9"/>
      <c r="G204" s="9"/>
      <c r="H204" s="169"/>
      <c r="I204" s="169"/>
      <c r="J204" s="169"/>
      <c r="K204" s="169"/>
      <c r="L204" s="169"/>
      <c r="M204" s="518"/>
      <c r="N204" s="186"/>
      <c r="O204" s="605"/>
      <c r="P204" s="605"/>
      <c r="Q204" s="605"/>
      <c r="R204" s="605"/>
      <c r="S204" s="186"/>
      <c r="T204" s="186"/>
      <c r="U204" s="186"/>
      <c r="V204" s="186"/>
      <c r="W204" s="186"/>
      <c r="X204" s="605"/>
      <c r="Y204" s="186"/>
      <c r="Z204" s="186"/>
      <c r="AA204" s="108"/>
      <c r="AB204" s="606"/>
      <c r="AC204" s="186"/>
      <c r="AD204" s="605"/>
      <c r="AE204" s="202"/>
      <c r="AF204" s="862">
        <f t="shared" si="16"/>
        <v>350</v>
      </c>
      <c r="AG204" s="862"/>
      <c r="AH204" s="186" t="s">
        <v>307</v>
      </c>
      <c r="AI204" s="605"/>
      <c r="AJ204" s="32"/>
      <c r="AK204" s="204"/>
      <c r="AL204" s="409"/>
      <c r="AM204" s="633"/>
      <c r="AN204" s="633"/>
      <c r="AO204" s="207"/>
      <c r="AP204" s="401">
        <f t="shared" si="17"/>
        <v>12</v>
      </c>
      <c r="AQ204" s="41"/>
    </row>
    <row r="205" spans="1:43" ht="18" customHeight="1" x14ac:dyDescent="0.15">
      <c r="A205" s="12">
        <v>76</v>
      </c>
      <c r="B205" s="12">
        <v>7116</v>
      </c>
      <c r="C205" s="49" t="s">
        <v>183</v>
      </c>
      <c r="D205" s="23"/>
      <c r="E205" s="24"/>
      <c r="F205" s="9"/>
      <c r="G205" s="9"/>
      <c r="H205" s="169"/>
      <c r="I205" s="169"/>
      <c r="J205" s="169"/>
      <c r="K205" s="169"/>
      <c r="L205" s="169"/>
      <c r="M205" s="518"/>
      <c r="N205" s="186"/>
      <c r="O205" s="605"/>
      <c r="P205" s="605"/>
      <c r="Q205" s="605"/>
      <c r="R205" s="605"/>
      <c r="S205" s="186"/>
      <c r="T205" s="186"/>
      <c r="U205" s="186"/>
      <c r="V205" s="186"/>
      <c r="W205" s="186"/>
      <c r="X205" s="605"/>
      <c r="Y205" s="186"/>
      <c r="Z205" s="186"/>
      <c r="AA205" s="108"/>
      <c r="AB205" s="606"/>
      <c r="AC205" s="186"/>
      <c r="AD205" s="605"/>
      <c r="AE205" s="202"/>
      <c r="AF205" s="862">
        <f t="shared" si="16"/>
        <v>400</v>
      </c>
      <c r="AG205" s="862"/>
      <c r="AH205" s="186" t="s">
        <v>307</v>
      </c>
      <c r="AI205" s="605"/>
      <c r="AJ205" s="32"/>
      <c r="AK205" s="204"/>
      <c r="AL205" s="409"/>
      <c r="AM205" s="633"/>
      <c r="AN205" s="633"/>
      <c r="AO205" s="207"/>
      <c r="AP205" s="401">
        <f t="shared" si="17"/>
        <v>13</v>
      </c>
      <c r="AQ205" s="41"/>
    </row>
    <row r="206" spans="1:43" ht="18" customHeight="1" x14ac:dyDescent="0.15">
      <c r="A206" s="12">
        <v>76</v>
      </c>
      <c r="B206" s="12">
        <v>7118</v>
      </c>
      <c r="C206" s="49" t="s">
        <v>184</v>
      </c>
      <c r="D206" s="23"/>
      <c r="E206" s="24"/>
      <c r="F206" s="9"/>
      <c r="G206" s="9"/>
      <c r="H206" s="169"/>
      <c r="I206" s="169"/>
      <c r="J206" s="169"/>
      <c r="K206" s="169"/>
      <c r="L206" s="169"/>
      <c r="M206" s="518"/>
      <c r="N206" s="186"/>
      <c r="O206" s="605"/>
      <c r="P206" s="605"/>
      <c r="Q206" s="605"/>
      <c r="R206" s="605"/>
      <c r="S206" s="186"/>
      <c r="T206" s="186"/>
      <c r="U206" s="186"/>
      <c r="V206" s="186"/>
      <c r="W206" s="186"/>
      <c r="X206" s="605"/>
      <c r="Y206" s="186"/>
      <c r="Z206" s="186"/>
      <c r="AA206" s="108"/>
      <c r="AB206" s="606"/>
      <c r="AC206" s="186"/>
      <c r="AD206" s="605"/>
      <c r="AE206" s="202"/>
      <c r="AF206" s="862">
        <f t="shared" si="16"/>
        <v>450</v>
      </c>
      <c r="AG206" s="862"/>
      <c r="AH206" s="186" t="s">
        <v>307</v>
      </c>
      <c r="AI206" s="605"/>
      <c r="AJ206" s="32"/>
      <c r="AK206" s="204"/>
      <c r="AL206" s="409"/>
      <c r="AM206" s="633"/>
      <c r="AN206" s="633"/>
      <c r="AO206" s="207"/>
      <c r="AP206" s="401">
        <f t="shared" si="17"/>
        <v>15</v>
      </c>
      <c r="AQ206" s="41"/>
    </row>
    <row r="207" spans="1:43" ht="18" customHeight="1" x14ac:dyDescent="0.15">
      <c r="A207" s="12">
        <v>76</v>
      </c>
      <c r="B207" s="12">
        <v>7120</v>
      </c>
      <c r="C207" s="49" t="s">
        <v>185</v>
      </c>
      <c r="D207" s="183"/>
      <c r="E207" s="26"/>
      <c r="F207" s="184"/>
      <c r="G207" s="184"/>
      <c r="H207" s="20"/>
      <c r="I207" s="20"/>
      <c r="J207" s="20"/>
      <c r="K207" s="20"/>
      <c r="L207" s="20"/>
      <c r="M207" s="42"/>
      <c r="N207" s="186"/>
      <c r="O207" s="605"/>
      <c r="P207" s="605"/>
      <c r="Q207" s="605"/>
      <c r="R207" s="605"/>
      <c r="S207" s="186"/>
      <c r="T207" s="186"/>
      <c r="U207" s="186"/>
      <c r="V207" s="186"/>
      <c r="W207" s="186"/>
      <c r="X207" s="605"/>
      <c r="Y207" s="186"/>
      <c r="Z207" s="186"/>
      <c r="AA207" s="108"/>
      <c r="AB207" s="606"/>
      <c r="AC207" s="186"/>
      <c r="AD207" s="605"/>
      <c r="AE207" s="202"/>
      <c r="AF207" s="862">
        <f t="shared" si="16"/>
        <v>500</v>
      </c>
      <c r="AG207" s="862"/>
      <c r="AH207" s="186" t="s">
        <v>307</v>
      </c>
      <c r="AI207" s="605"/>
      <c r="AJ207" s="32"/>
      <c r="AK207" s="204"/>
      <c r="AL207" s="304"/>
      <c r="AM207" s="393"/>
      <c r="AN207" s="393"/>
      <c r="AO207" s="208"/>
      <c r="AP207" s="401">
        <f t="shared" si="17"/>
        <v>16</v>
      </c>
      <c r="AQ207" s="47"/>
    </row>
  </sheetData>
  <mergeCells count="242">
    <mergeCell ref="AG185:AH185"/>
    <mergeCell ref="AG186:AH186"/>
    <mergeCell ref="AG187:AH187"/>
    <mergeCell ref="AG188:AH188"/>
    <mergeCell ref="L189:X189"/>
    <mergeCell ref="Y189:AF189"/>
    <mergeCell ref="AG189:AH189"/>
    <mergeCell ref="AG63:AH63"/>
    <mergeCell ref="L64:X66"/>
    <mergeCell ref="AG64:AH64"/>
    <mergeCell ref="AG65:AH65"/>
    <mergeCell ref="AG66:AH66"/>
    <mergeCell ref="AG67:AH67"/>
    <mergeCell ref="AG163:AH163"/>
    <mergeCell ref="AG164:AH164"/>
    <mergeCell ref="AG165:AH165"/>
    <mergeCell ref="AH157:AI157"/>
    <mergeCell ref="AI131:AJ131"/>
    <mergeCell ref="AI125:AJ125"/>
    <mergeCell ref="AI126:AJ126"/>
    <mergeCell ref="AI127:AJ127"/>
    <mergeCell ref="AI128:AJ128"/>
    <mergeCell ref="AI129:AJ129"/>
    <mergeCell ref="AI130:AJ130"/>
    <mergeCell ref="E174:K176"/>
    <mergeCell ref="L174:R176"/>
    <mergeCell ref="S174:X176"/>
    <mergeCell ref="AG174:AH174"/>
    <mergeCell ref="AG175:AH175"/>
    <mergeCell ref="AG176:AH176"/>
    <mergeCell ref="AG55:AH55"/>
    <mergeCell ref="AG56:AH56"/>
    <mergeCell ref="AG57:AH57"/>
    <mergeCell ref="AG58:AH58"/>
    <mergeCell ref="L59:X61"/>
    <mergeCell ref="AG59:AH59"/>
    <mergeCell ref="AG60:AH60"/>
    <mergeCell ref="AG61:AH61"/>
    <mergeCell ref="AG62:AH62"/>
    <mergeCell ref="AG166:AH166"/>
    <mergeCell ref="AG167:AH167"/>
    <mergeCell ref="L168:X170"/>
    <mergeCell ref="AG168:AH168"/>
    <mergeCell ref="AG169:AH169"/>
    <mergeCell ref="AG170:AH170"/>
    <mergeCell ref="AG161:AH161"/>
    <mergeCell ref="AG162:AH162"/>
    <mergeCell ref="S163:X165"/>
    <mergeCell ref="AF206:AG206"/>
    <mergeCell ref="AF207:AG207"/>
    <mergeCell ref="AF201:AG201"/>
    <mergeCell ref="AF202:AG202"/>
    <mergeCell ref="AM202:AN202"/>
    <mergeCell ref="AF203:AG203"/>
    <mergeCell ref="AF204:AG204"/>
    <mergeCell ref="AF205:AG205"/>
    <mergeCell ref="AG193:AH193"/>
    <mergeCell ref="AG194:AH194"/>
    <mergeCell ref="E198:M200"/>
    <mergeCell ref="AF198:AG198"/>
    <mergeCell ref="AF199:AG199"/>
    <mergeCell ref="AL199:AO200"/>
    <mergeCell ref="AF200:AG200"/>
    <mergeCell ref="AG171:AH171"/>
    <mergeCell ref="AG172:AH172"/>
    <mergeCell ref="E190:I191"/>
    <mergeCell ref="AF190:AG190"/>
    <mergeCell ref="AF191:AG191"/>
    <mergeCell ref="AG192:AH192"/>
    <mergeCell ref="L173:X173"/>
    <mergeCell ref="Y173:AF173"/>
    <mergeCell ref="AG173:AH173"/>
    <mergeCell ref="AG177:AH177"/>
    <mergeCell ref="AG178:AH178"/>
    <mergeCell ref="S179:X181"/>
    <mergeCell ref="AG179:AH179"/>
    <mergeCell ref="AG180:AH180"/>
    <mergeCell ref="AG181:AH181"/>
    <mergeCell ref="AG182:AH182"/>
    <mergeCell ref="AG183:AH183"/>
    <mergeCell ref="L184:X186"/>
    <mergeCell ref="AG184:AH184"/>
    <mergeCell ref="E158:K160"/>
    <mergeCell ref="L158:R160"/>
    <mergeCell ref="S158:X160"/>
    <mergeCell ref="AG158:AH158"/>
    <mergeCell ref="AG159:AH159"/>
    <mergeCell ref="AG160:AH160"/>
    <mergeCell ref="W151:Y151"/>
    <mergeCell ref="AJ151:AK151"/>
    <mergeCell ref="D152:R156"/>
    <mergeCell ref="W152:Y152"/>
    <mergeCell ref="W153:Y153"/>
    <mergeCell ref="W154:Y154"/>
    <mergeCell ref="W155:Y155"/>
    <mergeCell ref="W156:Y156"/>
    <mergeCell ref="L142:R151"/>
    <mergeCell ref="W143:Y143"/>
    <mergeCell ref="AJ143:AK143"/>
    <mergeCell ref="W145:Y145"/>
    <mergeCell ref="AJ145:AK145"/>
    <mergeCell ref="W147:Y147"/>
    <mergeCell ref="AJ147:AK147"/>
    <mergeCell ref="W149:Y149"/>
    <mergeCell ref="AJ149:AK149"/>
    <mergeCell ref="D137:K139"/>
    <mergeCell ref="L137:R141"/>
    <mergeCell ref="V137:X137"/>
    <mergeCell ref="V138:X138"/>
    <mergeCell ref="AL138:AO139"/>
    <mergeCell ref="V139:X139"/>
    <mergeCell ref="V140:X140"/>
    <mergeCell ref="V141:X141"/>
    <mergeCell ref="AM141:AN141"/>
    <mergeCell ref="E122:M124"/>
    <mergeCell ref="AI122:AJ122"/>
    <mergeCell ref="AI123:AJ123"/>
    <mergeCell ref="AI124:AJ124"/>
    <mergeCell ref="D116:M116"/>
    <mergeCell ref="AI109:AJ109"/>
    <mergeCell ref="N110:R112"/>
    <mergeCell ref="AI110:AJ110"/>
    <mergeCell ref="AI111:AJ111"/>
    <mergeCell ref="AI112:AJ112"/>
    <mergeCell ref="N113:R115"/>
    <mergeCell ref="AI113:AJ113"/>
    <mergeCell ref="AI114:AJ114"/>
    <mergeCell ref="AI115:AJ115"/>
    <mergeCell ref="N105:R106"/>
    <mergeCell ref="AI105:AJ105"/>
    <mergeCell ref="AI106:AJ106"/>
    <mergeCell ref="N107:R108"/>
    <mergeCell ref="AI107:AJ107"/>
    <mergeCell ref="AI108:AJ108"/>
    <mergeCell ref="AI100:AJ100"/>
    <mergeCell ref="D101:M102"/>
    <mergeCell ref="AI101:AJ101"/>
    <mergeCell ref="AI102:AJ102"/>
    <mergeCell ref="D103:M104"/>
    <mergeCell ref="AI103:AJ103"/>
    <mergeCell ref="AI104:AJ104"/>
    <mergeCell ref="AG94:AH94"/>
    <mergeCell ref="AG95:AH95"/>
    <mergeCell ref="AG96:AH96"/>
    <mergeCell ref="AG97:AH97"/>
    <mergeCell ref="AG98:AH98"/>
    <mergeCell ref="AI99:AJ99"/>
    <mergeCell ref="E87:M88"/>
    <mergeCell ref="AG87:AH87"/>
    <mergeCell ref="AG88:AH88"/>
    <mergeCell ref="E89:M90"/>
    <mergeCell ref="AG89:AH89"/>
    <mergeCell ref="AG90:AH90"/>
    <mergeCell ref="AL83:AM83"/>
    <mergeCell ref="N84:AG84"/>
    <mergeCell ref="AL84:AM84"/>
    <mergeCell ref="E85:M86"/>
    <mergeCell ref="AG85:AH85"/>
    <mergeCell ref="AG86:AH86"/>
    <mergeCell ref="E81:M82"/>
    <mergeCell ref="N81:AF81"/>
    <mergeCell ref="AG81:AH81"/>
    <mergeCell ref="N82:AF82"/>
    <mergeCell ref="AG82:AH82"/>
    <mergeCell ref="E83:M84"/>
    <mergeCell ref="N83:AG83"/>
    <mergeCell ref="L76:Y80"/>
    <mergeCell ref="AD76:AF76"/>
    <mergeCell ref="AD77:AF77"/>
    <mergeCell ref="AD78:AF78"/>
    <mergeCell ref="AD79:AF79"/>
    <mergeCell ref="AD80:AF80"/>
    <mergeCell ref="AG48:AH48"/>
    <mergeCell ref="E71:K73"/>
    <mergeCell ref="L71:Y75"/>
    <mergeCell ref="AD71:AF71"/>
    <mergeCell ref="AD72:AF72"/>
    <mergeCell ref="AD73:AF73"/>
    <mergeCell ref="AD74:AF74"/>
    <mergeCell ref="AD75:AF75"/>
    <mergeCell ref="E49:K51"/>
    <mergeCell ref="L49:R51"/>
    <mergeCell ref="S49:X51"/>
    <mergeCell ref="AG49:AH49"/>
    <mergeCell ref="AG50:AH50"/>
    <mergeCell ref="AG51:AH51"/>
    <mergeCell ref="AG52:AH52"/>
    <mergeCell ref="AG53:AH53"/>
    <mergeCell ref="S54:X56"/>
    <mergeCell ref="AG54:AH54"/>
    <mergeCell ref="AG43:AH43"/>
    <mergeCell ref="AG44:AH44"/>
    <mergeCell ref="L45:X47"/>
    <mergeCell ref="AG45:AH45"/>
    <mergeCell ref="AG46:AH46"/>
    <mergeCell ref="AG47:AH47"/>
    <mergeCell ref="AG38:AH38"/>
    <mergeCell ref="AG39:AH39"/>
    <mergeCell ref="L40:X42"/>
    <mergeCell ref="AG40:AH40"/>
    <mergeCell ref="AG41:AH41"/>
    <mergeCell ref="AG42:AH42"/>
    <mergeCell ref="AG33:AH33"/>
    <mergeCell ref="AG34:AH34"/>
    <mergeCell ref="S35:X37"/>
    <mergeCell ref="AG35:AH35"/>
    <mergeCell ref="AG36:AH36"/>
    <mergeCell ref="AG37:AH37"/>
    <mergeCell ref="AJ26:AK26"/>
    <mergeCell ref="AJ27:AK27"/>
    <mergeCell ref="AJ28:AK28"/>
    <mergeCell ref="AJ29:AK29"/>
    <mergeCell ref="E30:K32"/>
    <mergeCell ref="L30:R32"/>
    <mergeCell ref="S30:X32"/>
    <mergeCell ref="AG30:AH30"/>
    <mergeCell ref="AG31:AH31"/>
    <mergeCell ref="AG32:AH32"/>
    <mergeCell ref="AJ20:AK20"/>
    <mergeCell ref="D21:R25"/>
    <mergeCell ref="W21:Y21"/>
    <mergeCell ref="W22:Y22"/>
    <mergeCell ref="W23:Y23"/>
    <mergeCell ref="W24:Y24"/>
    <mergeCell ref="W25:Y25"/>
    <mergeCell ref="AJ12:AK12"/>
    <mergeCell ref="W14:Y14"/>
    <mergeCell ref="AJ14:AK14"/>
    <mergeCell ref="W16:Y16"/>
    <mergeCell ref="AJ16:AK16"/>
    <mergeCell ref="W18:Y18"/>
    <mergeCell ref="AJ18:AK18"/>
    <mergeCell ref="D6:K20"/>
    <mergeCell ref="L6:R10"/>
    <mergeCell ref="W6:Y6"/>
    <mergeCell ref="W7:Y7"/>
    <mergeCell ref="W8:Y8"/>
    <mergeCell ref="W9:Y9"/>
    <mergeCell ref="W10:Y10"/>
    <mergeCell ref="L11:R20"/>
    <mergeCell ref="W12:Y12"/>
    <mergeCell ref="W20:Y20"/>
  </mergeCells>
  <phoneticPr fontId="8"/>
  <printOptions horizontalCentered="1"/>
  <pageMargins left="0.39370078740157483" right="0.39370078740157483" top="0.78740157480314965" bottom="0.59055118110236227" header="0.51181102362204722" footer="0.31496062992125984"/>
  <pageSetup paperSize="9" scale="60" orientation="portrait" useFirstPageNumber="1" r:id="rId1"/>
  <headerFooter alignWithMargins="0">
    <oddHeader>&amp;R&amp;9定期巡回・随時対応サービス</oddHeader>
    <oddFooter>&amp;C&amp;14&amp;P</oddFooter>
  </headerFooter>
  <rowBreaks count="4" manualBreakCount="4">
    <brk id="67" max="42" man="1"/>
    <brk id="90" max="42" man="1"/>
    <brk id="131" max="42" man="1"/>
    <brk id="194" max="4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sheetPr>
  <dimension ref="A1:AQ170"/>
  <sheetViews>
    <sheetView tabSelected="1" view="pageBreakPreview" zoomScaleNormal="100" zoomScaleSheetLayoutView="100" workbookViewId="0">
      <selection activeCell="AD16" sqref="AD16"/>
    </sheetView>
  </sheetViews>
  <sheetFormatPr defaultColWidth="9" defaultRowHeight="13.5" x14ac:dyDescent="0.15"/>
  <cols>
    <col min="1" max="1" width="4.5" style="434" customWidth="1"/>
    <col min="2" max="2" width="7" style="434" customWidth="1"/>
    <col min="3" max="3" width="28.5" style="434" customWidth="1"/>
    <col min="4" max="10" width="2.5" style="434" customWidth="1"/>
    <col min="11" max="11" width="2.125" style="434" customWidth="1"/>
    <col min="12" max="15" width="2.5" style="434" customWidth="1"/>
    <col min="16" max="16" width="2.875" style="434" customWidth="1"/>
    <col min="17" max="23" width="2.5" style="434" customWidth="1"/>
    <col min="24" max="24" width="3.125" style="434" customWidth="1"/>
    <col min="25" max="30" width="2.5" style="434" customWidth="1"/>
    <col min="31" max="31" width="4.5" style="434" customWidth="1"/>
    <col min="32" max="34" width="2.5" style="434" customWidth="1"/>
    <col min="35" max="35" width="3.5" style="434" customWidth="1"/>
    <col min="36" max="37" width="2.5" style="434" customWidth="1"/>
    <col min="38" max="38" width="3.125" style="147" customWidth="1"/>
    <col min="39" max="39" width="1.875" style="147" customWidth="1"/>
    <col min="40" max="40" width="0.5" style="434" customWidth="1"/>
    <col min="41" max="41" width="7.875" style="434" customWidth="1"/>
    <col min="42" max="42" width="8.5" style="434" customWidth="1"/>
    <col min="43" max="16384" width="9" style="434"/>
  </cols>
  <sheetData>
    <row r="1" spans="1:42" ht="17.25" x14ac:dyDescent="0.2">
      <c r="A1" s="57" t="s">
        <v>2754</v>
      </c>
    </row>
    <row r="2" spans="1:42" ht="17.25" x14ac:dyDescent="0.2">
      <c r="A2" s="57"/>
      <c r="B2" s="57" t="s">
        <v>789</v>
      </c>
    </row>
    <row r="4" spans="1:42" ht="17.25" customHeight="1" x14ac:dyDescent="0.15">
      <c r="A4" s="166" t="s">
        <v>202</v>
      </c>
      <c r="B4" s="201"/>
      <c r="C4" s="3" t="s">
        <v>203</v>
      </c>
      <c r="D4" s="210"/>
      <c r="E4" s="607"/>
      <c r="F4" s="607"/>
      <c r="G4" s="607"/>
      <c r="H4" s="607"/>
      <c r="I4" s="607"/>
      <c r="J4" s="607"/>
      <c r="K4" s="607"/>
      <c r="L4" s="607"/>
      <c r="M4" s="607"/>
      <c r="N4" s="607"/>
      <c r="O4" s="607"/>
      <c r="P4" s="607"/>
      <c r="Q4" s="607"/>
      <c r="R4" s="607"/>
      <c r="S4" s="607"/>
      <c r="T4" s="607"/>
      <c r="U4" s="607"/>
      <c r="V4" s="4" t="s">
        <v>204</v>
      </c>
      <c r="W4" s="4"/>
      <c r="X4" s="607"/>
      <c r="Y4" s="607"/>
      <c r="Z4" s="607"/>
      <c r="AA4" s="4"/>
      <c r="AB4" s="607"/>
      <c r="AC4" s="607"/>
      <c r="AD4" s="607"/>
      <c r="AE4" s="607"/>
      <c r="AF4" s="607"/>
      <c r="AG4" s="607"/>
      <c r="AH4" s="607"/>
      <c r="AI4" s="607"/>
      <c r="AJ4" s="607"/>
      <c r="AK4" s="607"/>
      <c r="AL4" s="37"/>
      <c r="AM4" s="37"/>
      <c r="AN4" s="608"/>
      <c r="AO4" s="5" t="s">
        <v>2490</v>
      </c>
      <c r="AP4" s="5" t="s">
        <v>2491</v>
      </c>
    </row>
    <row r="5" spans="1:42" ht="17.25" customHeight="1" x14ac:dyDescent="0.15">
      <c r="A5" s="5" t="s">
        <v>205</v>
      </c>
      <c r="B5" s="82" t="s">
        <v>206</v>
      </c>
      <c r="C5" s="610"/>
      <c r="D5" s="661"/>
      <c r="E5" s="609"/>
      <c r="F5" s="609"/>
      <c r="G5" s="609"/>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09"/>
      <c r="AL5" s="237"/>
      <c r="AM5" s="237"/>
      <c r="AN5" s="610"/>
      <c r="AO5" s="168" t="s">
        <v>390</v>
      </c>
      <c r="AP5" s="168" t="s">
        <v>391</v>
      </c>
    </row>
    <row r="6" spans="1:42" ht="17.25" customHeight="1" x14ac:dyDescent="0.15">
      <c r="A6" s="12">
        <v>74</v>
      </c>
      <c r="B6" s="13">
        <v>1141</v>
      </c>
      <c r="C6" s="39" t="s">
        <v>1470</v>
      </c>
      <c r="D6" s="833" t="s">
        <v>803</v>
      </c>
      <c r="E6" s="834"/>
      <c r="F6" s="834"/>
      <c r="G6" s="835"/>
      <c r="H6" s="866" t="s">
        <v>496</v>
      </c>
      <c r="I6" s="867"/>
      <c r="J6" s="867"/>
      <c r="K6" s="868"/>
      <c r="L6" s="833" t="s">
        <v>4053</v>
      </c>
      <c r="M6" s="834"/>
      <c r="N6" s="834"/>
      <c r="O6" s="834"/>
      <c r="P6" s="834"/>
      <c r="Q6" s="835"/>
      <c r="R6" s="34"/>
      <c r="S6" s="17"/>
      <c r="T6" s="17"/>
      <c r="U6" s="17"/>
      <c r="V6" s="17"/>
      <c r="W6" s="67"/>
      <c r="X6" s="210"/>
      <c r="Y6" s="607"/>
      <c r="Z6" s="17"/>
      <c r="AA6" s="17"/>
      <c r="AB6" s="17"/>
      <c r="AC6" s="67"/>
      <c r="AD6" s="604" t="s">
        <v>2755</v>
      </c>
      <c r="AE6" s="202"/>
      <c r="AF6" s="202"/>
      <c r="AG6" s="841">
        <f>AG16</f>
        <v>497</v>
      </c>
      <c r="AH6" s="841"/>
      <c r="AI6" s="612" t="s">
        <v>391</v>
      </c>
      <c r="AJ6" s="202"/>
      <c r="AK6" s="32" t="s">
        <v>2342</v>
      </c>
      <c r="AL6" s="831">
        <v>0.63</v>
      </c>
      <c r="AM6" s="831"/>
      <c r="AN6" s="209"/>
      <c r="AO6" s="402">
        <f>ROUND(AG6*AL6,0)</f>
        <v>313</v>
      </c>
      <c r="AP6" s="400" t="s">
        <v>209</v>
      </c>
    </row>
    <row r="7" spans="1:42" ht="17.25" customHeight="1" x14ac:dyDescent="0.15">
      <c r="A7" s="12">
        <v>74</v>
      </c>
      <c r="B7" s="13">
        <v>1142</v>
      </c>
      <c r="C7" s="39" t="s">
        <v>1471</v>
      </c>
      <c r="D7" s="836"/>
      <c r="E7" s="837"/>
      <c r="F7" s="837"/>
      <c r="G7" s="838"/>
      <c r="H7" s="869"/>
      <c r="I7" s="870"/>
      <c r="J7" s="870"/>
      <c r="K7" s="871"/>
      <c r="L7" s="836"/>
      <c r="M7" s="837"/>
      <c r="N7" s="837"/>
      <c r="O7" s="837"/>
      <c r="P7" s="837"/>
      <c r="Q7" s="838"/>
      <c r="R7" s="517"/>
      <c r="S7" s="169"/>
      <c r="T7" s="169"/>
      <c r="U7" s="169"/>
      <c r="V7" s="169"/>
      <c r="W7" s="518"/>
      <c r="X7" s="712"/>
      <c r="Y7" s="713"/>
      <c r="Z7" s="20"/>
      <c r="AA7" s="20"/>
      <c r="AB7" s="20"/>
      <c r="AC7" s="42"/>
      <c r="AD7" s="604" t="s">
        <v>2756</v>
      </c>
      <c r="AE7" s="202"/>
      <c r="AF7" s="202"/>
      <c r="AG7" s="841">
        <f>AG17</f>
        <v>551</v>
      </c>
      <c r="AH7" s="841"/>
      <c r="AI7" s="612" t="s">
        <v>391</v>
      </c>
      <c r="AJ7" s="202"/>
      <c r="AK7" s="32" t="s">
        <v>2342</v>
      </c>
      <c r="AL7" s="831">
        <f>AL6</f>
        <v>0.63</v>
      </c>
      <c r="AM7" s="831"/>
      <c r="AN7" s="209"/>
      <c r="AO7" s="402">
        <f>ROUND(AG7*AL7,0)</f>
        <v>347</v>
      </c>
      <c r="AP7" s="41"/>
    </row>
    <row r="8" spans="1:42" ht="17.25" customHeight="1" x14ac:dyDescent="0.15">
      <c r="A8" s="12">
        <v>74</v>
      </c>
      <c r="B8" s="13">
        <v>1151</v>
      </c>
      <c r="C8" s="267" t="s">
        <v>4058</v>
      </c>
      <c r="D8" s="836"/>
      <c r="E8" s="837"/>
      <c r="F8" s="837"/>
      <c r="G8" s="838"/>
      <c r="H8" s="869"/>
      <c r="I8" s="870"/>
      <c r="J8" s="870"/>
      <c r="K8" s="871"/>
      <c r="L8" s="561"/>
      <c r="M8" s="562"/>
      <c r="N8" s="562"/>
      <c r="O8" s="562"/>
      <c r="P8" s="562"/>
      <c r="Q8" s="562"/>
      <c r="R8" s="517"/>
      <c r="S8" s="169"/>
      <c r="T8" s="169"/>
      <c r="U8" s="169"/>
      <c r="V8" s="169"/>
      <c r="W8" s="518"/>
      <c r="X8" s="1107" t="s">
        <v>4056</v>
      </c>
      <c r="Y8" s="1108"/>
      <c r="Z8" s="1108"/>
      <c r="AA8" s="1108"/>
      <c r="AB8" s="1108"/>
      <c r="AC8" s="1109"/>
      <c r="AD8" s="604" t="s">
        <v>2300</v>
      </c>
      <c r="AE8" s="202"/>
      <c r="AF8" s="202"/>
      <c r="AG8" s="841">
        <f>$AG$6</f>
        <v>497</v>
      </c>
      <c r="AH8" s="841"/>
      <c r="AI8" s="612" t="s">
        <v>391</v>
      </c>
      <c r="AJ8" s="202"/>
      <c r="AK8" s="32" t="s">
        <v>254</v>
      </c>
      <c r="AL8" s="831">
        <v>0.63</v>
      </c>
      <c r="AM8" s="831"/>
      <c r="AN8" s="209"/>
      <c r="AO8" s="402">
        <f>ROUND((AG8-ROUND(AG8*$Z$9,0))*AL8,0)</f>
        <v>310</v>
      </c>
      <c r="AP8" s="41"/>
    </row>
    <row r="9" spans="1:42" ht="17.25" customHeight="1" x14ac:dyDescent="0.15">
      <c r="A9" s="12">
        <v>74</v>
      </c>
      <c r="B9" s="13">
        <v>1152</v>
      </c>
      <c r="C9" s="267" t="s">
        <v>4059</v>
      </c>
      <c r="D9" s="836"/>
      <c r="E9" s="837"/>
      <c r="F9" s="837"/>
      <c r="G9" s="838"/>
      <c r="H9" s="869"/>
      <c r="I9" s="870"/>
      <c r="J9" s="870"/>
      <c r="K9" s="871"/>
      <c r="L9" s="561"/>
      <c r="M9" s="562"/>
      <c r="N9" s="562"/>
      <c r="O9" s="562"/>
      <c r="P9" s="562"/>
      <c r="Q9" s="562"/>
      <c r="R9" s="35"/>
      <c r="S9" s="20"/>
      <c r="T9" s="20"/>
      <c r="U9" s="20"/>
      <c r="V9" s="20"/>
      <c r="W9" s="42"/>
      <c r="X9" s="500" t="s">
        <v>4057</v>
      </c>
      <c r="Y9" s="713"/>
      <c r="Z9" s="1110">
        <v>0.01</v>
      </c>
      <c r="AA9" s="1111"/>
      <c r="AB9" s="169" t="s">
        <v>4055</v>
      </c>
      <c r="AC9" s="42"/>
      <c r="AD9" s="604" t="s">
        <v>273</v>
      </c>
      <c r="AE9" s="202"/>
      <c r="AF9" s="202"/>
      <c r="AG9" s="841">
        <f>$AG$7</f>
        <v>551</v>
      </c>
      <c r="AH9" s="841"/>
      <c r="AI9" s="612" t="s">
        <v>391</v>
      </c>
      <c r="AJ9" s="202"/>
      <c r="AK9" s="32" t="s">
        <v>254</v>
      </c>
      <c r="AL9" s="831">
        <f>AL8</f>
        <v>0.63</v>
      </c>
      <c r="AM9" s="831"/>
      <c r="AN9" s="209"/>
      <c r="AO9" s="402">
        <f>ROUND((AG9-ROUND(AG9*$Z$9,0))*AL9,0)</f>
        <v>343</v>
      </c>
      <c r="AP9" s="41"/>
    </row>
    <row r="10" spans="1:42" ht="17.25" customHeight="1" x14ac:dyDescent="0.15">
      <c r="A10" s="12">
        <v>74</v>
      </c>
      <c r="B10" s="13">
        <v>1153</v>
      </c>
      <c r="C10" s="267" t="s">
        <v>4060</v>
      </c>
      <c r="D10" s="836"/>
      <c r="E10" s="837"/>
      <c r="F10" s="837"/>
      <c r="G10" s="838"/>
      <c r="H10" s="869"/>
      <c r="I10" s="870"/>
      <c r="J10" s="870"/>
      <c r="K10" s="871"/>
      <c r="L10" s="517"/>
      <c r="M10" s="169"/>
      <c r="N10" s="609"/>
      <c r="O10" s="169"/>
      <c r="P10" s="169"/>
      <c r="Q10" s="169"/>
      <c r="R10" s="833" t="s">
        <v>4054</v>
      </c>
      <c r="S10" s="834"/>
      <c r="T10" s="834"/>
      <c r="U10" s="834"/>
      <c r="V10" s="834"/>
      <c r="W10" s="835"/>
      <c r="X10" s="210"/>
      <c r="Y10" s="607"/>
      <c r="Z10" s="17"/>
      <c r="AA10" s="17"/>
      <c r="AB10" s="17"/>
      <c r="AC10" s="67"/>
      <c r="AD10" s="604" t="s">
        <v>2300</v>
      </c>
      <c r="AE10" s="202"/>
      <c r="AF10" s="202"/>
      <c r="AG10" s="841">
        <f>$AG$6</f>
        <v>497</v>
      </c>
      <c r="AH10" s="841"/>
      <c r="AI10" s="612" t="s">
        <v>391</v>
      </c>
      <c r="AJ10" s="202"/>
      <c r="AK10" s="32" t="s">
        <v>254</v>
      </c>
      <c r="AL10" s="831">
        <v>0.63</v>
      </c>
      <c r="AM10" s="831"/>
      <c r="AN10" s="209"/>
      <c r="AO10" s="402">
        <f>ROUND((AG10-ROUND(AG10*$T$12,0))*AL10,0)</f>
        <v>310</v>
      </c>
      <c r="AP10" s="41"/>
    </row>
    <row r="11" spans="1:42" ht="17.25" customHeight="1" x14ac:dyDescent="0.15">
      <c r="A11" s="12">
        <v>74</v>
      </c>
      <c r="B11" s="13">
        <v>1154</v>
      </c>
      <c r="C11" s="267" t="s">
        <v>4061</v>
      </c>
      <c r="D11" s="836"/>
      <c r="E11" s="837"/>
      <c r="F11" s="837"/>
      <c r="G11" s="838"/>
      <c r="H11" s="869"/>
      <c r="I11" s="870"/>
      <c r="J11" s="870"/>
      <c r="K11" s="871"/>
      <c r="L11" s="169"/>
      <c r="M11" s="10"/>
      <c r="N11" s="609"/>
      <c r="O11" s="279"/>
      <c r="P11" s="24"/>
      <c r="Q11" s="169"/>
      <c r="R11" s="836"/>
      <c r="S11" s="837"/>
      <c r="T11" s="837"/>
      <c r="U11" s="837"/>
      <c r="V11" s="837"/>
      <c r="W11" s="838"/>
      <c r="X11" s="712"/>
      <c r="Y11" s="713"/>
      <c r="Z11" s="20"/>
      <c r="AA11" s="20"/>
      <c r="AB11" s="20"/>
      <c r="AC11" s="42"/>
      <c r="AD11" s="604" t="s">
        <v>273</v>
      </c>
      <c r="AE11" s="202"/>
      <c r="AF11" s="202"/>
      <c r="AG11" s="841">
        <f>$AG$7</f>
        <v>551</v>
      </c>
      <c r="AH11" s="841"/>
      <c r="AI11" s="612" t="s">
        <v>391</v>
      </c>
      <c r="AJ11" s="202"/>
      <c r="AK11" s="32" t="s">
        <v>254</v>
      </c>
      <c r="AL11" s="831">
        <f t="shared" ref="AL11" si="0">AL10</f>
        <v>0.63</v>
      </c>
      <c r="AM11" s="831"/>
      <c r="AN11" s="209"/>
      <c r="AO11" s="402">
        <f>ROUND((AG11-ROUND(AG11*$T$12,0))*AL11,0)</f>
        <v>343</v>
      </c>
      <c r="AP11" s="41"/>
    </row>
    <row r="12" spans="1:42" ht="17.25" customHeight="1" x14ac:dyDescent="0.15">
      <c r="A12" s="12">
        <v>74</v>
      </c>
      <c r="B12" s="13">
        <v>1155</v>
      </c>
      <c r="C12" s="267" t="s">
        <v>4062</v>
      </c>
      <c r="D12" s="836"/>
      <c r="E12" s="837"/>
      <c r="F12" s="837"/>
      <c r="G12" s="838"/>
      <c r="H12" s="869"/>
      <c r="I12" s="870"/>
      <c r="J12" s="870"/>
      <c r="K12" s="871"/>
      <c r="L12" s="517"/>
      <c r="M12" s="169"/>
      <c r="N12" s="609"/>
      <c r="O12" s="169"/>
      <c r="P12" s="169"/>
      <c r="Q12" s="169"/>
      <c r="R12" s="517"/>
      <c r="S12" s="169"/>
      <c r="T12" s="1110">
        <v>0.01</v>
      </c>
      <c r="U12" s="1111"/>
      <c r="V12" s="169" t="s">
        <v>4055</v>
      </c>
      <c r="W12" s="518"/>
      <c r="X12" s="1107" t="s">
        <v>4056</v>
      </c>
      <c r="Y12" s="1108"/>
      <c r="Z12" s="1108"/>
      <c r="AA12" s="1108"/>
      <c r="AB12" s="1108"/>
      <c r="AC12" s="1109"/>
      <c r="AD12" s="604" t="s">
        <v>2300</v>
      </c>
      <c r="AE12" s="202"/>
      <c r="AF12" s="202"/>
      <c r="AG12" s="841">
        <f>$AG$6</f>
        <v>497</v>
      </c>
      <c r="AH12" s="841"/>
      <c r="AI12" s="612" t="s">
        <v>391</v>
      </c>
      <c r="AJ12" s="202"/>
      <c r="AK12" s="32" t="s">
        <v>254</v>
      </c>
      <c r="AL12" s="831">
        <v>0.63</v>
      </c>
      <c r="AM12" s="831"/>
      <c r="AN12" s="209"/>
      <c r="AO12" s="402">
        <f>ROUND((AG12-ROUND(AG12*$T$12,0)-ROUND(AG12*$Z$13,0))*AL12,0)</f>
        <v>307</v>
      </c>
      <c r="AP12" s="41"/>
    </row>
    <row r="13" spans="1:42" ht="17.25" customHeight="1" x14ac:dyDescent="0.15">
      <c r="A13" s="12">
        <v>74</v>
      </c>
      <c r="B13" s="13">
        <v>1156</v>
      </c>
      <c r="C13" s="267" t="s">
        <v>4063</v>
      </c>
      <c r="D13" s="836"/>
      <c r="E13" s="837"/>
      <c r="F13" s="837"/>
      <c r="G13" s="838"/>
      <c r="H13" s="869"/>
      <c r="I13" s="870"/>
      <c r="J13" s="870"/>
      <c r="K13" s="871"/>
      <c r="L13" s="169"/>
      <c r="M13" s="10"/>
      <c r="N13" s="609"/>
      <c r="O13" s="279"/>
      <c r="P13" s="24"/>
      <c r="Q13" s="169"/>
      <c r="R13" s="35"/>
      <c r="S13" s="20"/>
      <c r="T13" s="20"/>
      <c r="U13" s="20"/>
      <c r="V13" s="20"/>
      <c r="W13" s="42"/>
      <c r="X13" s="500" t="s">
        <v>4057</v>
      </c>
      <c r="Y13" s="713"/>
      <c r="Z13" s="1110">
        <v>0.01</v>
      </c>
      <c r="AA13" s="1111"/>
      <c r="AB13" s="169" t="s">
        <v>4055</v>
      </c>
      <c r="AC13" s="42"/>
      <c r="AD13" s="604" t="s">
        <v>273</v>
      </c>
      <c r="AE13" s="202"/>
      <c r="AF13" s="202"/>
      <c r="AG13" s="841">
        <f>$AG$7</f>
        <v>551</v>
      </c>
      <c r="AH13" s="841"/>
      <c r="AI13" s="612" t="s">
        <v>391</v>
      </c>
      <c r="AJ13" s="202"/>
      <c r="AK13" s="32" t="s">
        <v>254</v>
      </c>
      <c r="AL13" s="831">
        <f t="shared" ref="AL13" si="1">AL12</f>
        <v>0.63</v>
      </c>
      <c r="AM13" s="831"/>
      <c r="AN13" s="209"/>
      <c r="AO13" s="402">
        <f>ROUND((AG13-ROUND(AG13*$T$12,0)-ROUND(AG13*$Z$13,0))*AL13,0)</f>
        <v>340</v>
      </c>
      <c r="AP13" s="41"/>
    </row>
    <row r="14" spans="1:42" ht="17.25" customHeight="1" x14ac:dyDescent="0.15">
      <c r="A14" s="12">
        <v>74</v>
      </c>
      <c r="B14" s="13">
        <v>1241</v>
      </c>
      <c r="C14" s="39" t="s">
        <v>804</v>
      </c>
      <c r="D14" s="836"/>
      <c r="E14" s="837"/>
      <c r="F14" s="837"/>
      <c r="G14" s="838"/>
      <c r="H14" s="869"/>
      <c r="I14" s="870"/>
      <c r="J14" s="870"/>
      <c r="K14" s="871"/>
      <c r="L14" s="34" t="s">
        <v>2757</v>
      </c>
      <c r="M14" s="17"/>
      <c r="N14" s="607"/>
      <c r="O14" s="17"/>
      <c r="P14" s="17"/>
      <c r="Q14" s="17"/>
      <c r="R14" s="17"/>
      <c r="S14" s="17"/>
      <c r="T14" s="17"/>
      <c r="U14" s="17"/>
      <c r="V14" s="17"/>
      <c r="W14" s="17"/>
      <c r="X14" s="607"/>
      <c r="Y14" s="607"/>
      <c r="Z14" s="17"/>
      <c r="AA14" s="17"/>
      <c r="AB14" s="17"/>
      <c r="AC14" s="67"/>
      <c r="AD14" s="604" t="s">
        <v>2755</v>
      </c>
      <c r="AE14" s="202"/>
      <c r="AF14" s="202"/>
      <c r="AG14" s="841">
        <v>475</v>
      </c>
      <c r="AH14" s="841"/>
      <c r="AI14" s="186" t="s">
        <v>391</v>
      </c>
      <c r="AJ14" s="202"/>
      <c r="AK14" s="202"/>
      <c r="AL14" s="40"/>
      <c r="AM14" s="40"/>
      <c r="AN14" s="43"/>
      <c r="AO14" s="402">
        <f t="shared" ref="AO14:AO25" si="2">AG14</f>
        <v>475</v>
      </c>
      <c r="AP14" s="41"/>
    </row>
    <row r="15" spans="1:42" ht="17.25" customHeight="1" x14ac:dyDescent="0.15">
      <c r="A15" s="12">
        <v>74</v>
      </c>
      <c r="B15" s="13">
        <v>1242</v>
      </c>
      <c r="C15" s="39" t="s">
        <v>805</v>
      </c>
      <c r="D15" s="836"/>
      <c r="E15" s="837"/>
      <c r="F15" s="837"/>
      <c r="G15" s="838"/>
      <c r="H15" s="869"/>
      <c r="I15" s="870"/>
      <c r="J15" s="870"/>
      <c r="K15" s="871"/>
      <c r="L15" s="35"/>
      <c r="M15" s="20"/>
      <c r="N15" s="713"/>
      <c r="O15" s="20"/>
      <c r="P15" s="20"/>
      <c r="Q15" s="20"/>
      <c r="R15" s="20"/>
      <c r="S15" s="20"/>
      <c r="T15" s="20"/>
      <c r="U15" s="20"/>
      <c r="V15" s="20"/>
      <c r="W15" s="20"/>
      <c r="X15" s="713"/>
      <c r="Y15" s="713"/>
      <c r="Z15" s="20"/>
      <c r="AA15" s="20"/>
      <c r="AB15" s="20"/>
      <c r="AC15" s="42"/>
      <c r="AD15" s="604" t="s">
        <v>2756</v>
      </c>
      <c r="AE15" s="202"/>
      <c r="AF15" s="202"/>
      <c r="AG15" s="841">
        <v>526</v>
      </c>
      <c r="AH15" s="841"/>
      <c r="AI15" s="186" t="s">
        <v>391</v>
      </c>
      <c r="AJ15" s="202"/>
      <c r="AK15" s="202"/>
      <c r="AL15" s="40"/>
      <c r="AM15" s="40"/>
      <c r="AN15" s="43"/>
      <c r="AO15" s="402">
        <f t="shared" si="2"/>
        <v>526</v>
      </c>
      <c r="AP15" s="41"/>
    </row>
    <row r="16" spans="1:42" ht="17.25" customHeight="1" x14ac:dyDescent="0.15">
      <c r="A16" s="12">
        <v>74</v>
      </c>
      <c r="B16" s="13">
        <v>1243</v>
      </c>
      <c r="C16" s="39" t="s">
        <v>806</v>
      </c>
      <c r="D16" s="836"/>
      <c r="E16" s="837"/>
      <c r="F16" s="837"/>
      <c r="G16" s="838"/>
      <c r="H16" s="869"/>
      <c r="I16" s="870"/>
      <c r="J16" s="870"/>
      <c r="K16" s="871"/>
      <c r="L16" s="34" t="s">
        <v>1191</v>
      </c>
      <c r="M16" s="17"/>
      <c r="N16" s="607"/>
      <c r="O16" s="17"/>
      <c r="P16" s="17"/>
      <c r="Q16" s="17"/>
      <c r="R16" s="17"/>
      <c r="S16" s="17"/>
      <c r="T16" s="17"/>
      <c r="U16" s="17"/>
      <c r="V16" s="17"/>
      <c r="W16" s="17"/>
      <c r="X16" s="607"/>
      <c r="Y16" s="607"/>
      <c r="Z16" s="17"/>
      <c r="AA16" s="17"/>
      <c r="AB16" s="17"/>
      <c r="AC16" s="67"/>
      <c r="AD16" s="604" t="s">
        <v>2755</v>
      </c>
      <c r="AE16" s="202"/>
      <c r="AF16" s="202"/>
      <c r="AG16" s="841">
        <v>497</v>
      </c>
      <c r="AH16" s="841"/>
      <c r="AI16" s="186" t="s">
        <v>391</v>
      </c>
      <c r="AJ16" s="186"/>
      <c r="AK16" s="40"/>
      <c r="AL16" s="190"/>
      <c r="AM16" s="40"/>
      <c r="AN16" s="43"/>
      <c r="AO16" s="402">
        <f t="shared" si="2"/>
        <v>497</v>
      </c>
      <c r="AP16" s="41"/>
    </row>
    <row r="17" spans="1:42" ht="17.25" customHeight="1" x14ac:dyDescent="0.15">
      <c r="A17" s="12">
        <v>74</v>
      </c>
      <c r="B17" s="13">
        <v>1244</v>
      </c>
      <c r="C17" s="39" t="s">
        <v>807</v>
      </c>
      <c r="D17" s="836"/>
      <c r="E17" s="837"/>
      <c r="F17" s="837"/>
      <c r="G17" s="838"/>
      <c r="H17" s="869"/>
      <c r="I17" s="870"/>
      <c r="J17" s="870"/>
      <c r="K17" s="871"/>
      <c r="L17" s="35"/>
      <c r="M17" s="20"/>
      <c r="N17" s="713"/>
      <c r="O17" s="20"/>
      <c r="P17" s="20"/>
      <c r="Q17" s="20"/>
      <c r="R17" s="20"/>
      <c r="S17" s="20"/>
      <c r="T17" s="20"/>
      <c r="U17" s="20"/>
      <c r="V17" s="20"/>
      <c r="W17" s="20"/>
      <c r="X17" s="713"/>
      <c r="Y17" s="713"/>
      <c r="Z17" s="20"/>
      <c r="AA17" s="20"/>
      <c r="AB17" s="20"/>
      <c r="AC17" s="42"/>
      <c r="AD17" s="604" t="s">
        <v>2756</v>
      </c>
      <c r="AE17" s="202"/>
      <c r="AF17" s="202"/>
      <c r="AG17" s="841">
        <v>551</v>
      </c>
      <c r="AH17" s="841"/>
      <c r="AI17" s="186" t="s">
        <v>391</v>
      </c>
      <c r="AJ17" s="186"/>
      <c r="AK17" s="40"/>
      <c r="AL17" s="190"/>
      <c r="AM17" s="40"/>
      <c r="AN17" s="43"/>
      <c r="AO17" s="402">
        <f t="shared" si="2"/>
        <v>551</v>
      </c>
      <c r="AP17" s="41"/>
    </row>
    <row r="18" spans="1:42" ht="17.25" customHeight="1" x14ac:dyDescent="0.15">
      <c r="A18" s="12">
        <v>74</v>
      </c>
      <c r="B18" s="13">
        <v>1341</v>
      </c>
      <c r="C18" s="39" t="s">
        <v>808</v>
      </c>
      <c r="D18" s="836"/>
      <c r="E18" s="837"/>
      <c r="F18" s="837"/>
      <c r="G18" s="838"/>
      <c r="H18" s="869"/>
      <c r="I18" s="870"/>
      <c r="J18" s="870"/>
      <c r="K18" s="871"/>
      <c r="L18" s="34" t="s">
        <v>1192</v>
      </c>
      <c r="M18" s="17"/>
      <c r="N18" s="607"/>
      <c r="O18" s="17"/>
      <c r="P18" s="17"/>
      <c r="Q18" s="17"/>
      <c r="R18" s="17"/>
      <c r="S18" s="17"/>
      <c r="T18" s="17"/>
      <c r="U18" s="17"/>
      <c r="V18" s="17"/>
      <c r="W18" s="17"/>
      <c r="X18" s="607"/>
      <c r="Y18" s="607"/>
      <c r="Z18" s="17"/>
      <c r="AA18" s="17"/>
      <c r="AB18" s="17"/>
      <c r="AC18" s="67"/>
      <c r="AD18" s="604" t="s">
        <v>2755</v>
      </c>
      <c r="AE18" s="202"/>
      <c r="AF18" s="202"/>
      <c r="AG18" s="841">
        <v>741</v>
      </c>
      <c r="AH18" s="841"/>
      <c r="AI18" s="186" t="s">
        <v>391</v>
      </c>
      <c r="AJ18" s="186"/>
      <c r="AK18" s="40"/>
      <c r="AL18" s="190"/>
      <c r="AM18" s="40"/>
      <c r="AN18" s="43"/>
      <c r="AO18" s="402">
        <f t="shared" si="2"/>
        <v>741</v>
      </c>
      <c r="AP18" s="41"/>
    </row>
    <row r="19" spans="1:42" ht="17.25" customHeight="1" x14ac:dyDescent="0.15">
      <c r="A19" s="12">
        <v>74</v>
      </c>
      <c r="B19" s="13">
        <v>1342</v>
      </c>
      <c r="C19" s="39" t="s">
        <v>809</v>
      </c>
      <c r="D19" s="836"/>
      <c r="E19" s="837"/>
      <c r="F19" s="837"/>
      <c r="G19" s="838"/>
      <c r="H19" s="869"/>
      <c r="I19" s="870"/>
      <c r="J19" s="870"/>
      <c r="K19" s="871"/>
      <c r="L19" s="35"/>
      <c r="M19" s="20"/>
      <c r="N19" s="713"/>
      <c r="O19" s="20"/>
      <c r="P19" s="20"/>
      <c r="Q19" s="20"/>
      <c r="R19" s="20"/>
      <c r="S19" s="20"/>
      <c r="T19" s="20"/>
      <c r="U19" s="20"/>
      <c r="V19" s="20"/>
      <c r="W19" s="20"/>
      <c r="X19" s="713"/>
      <c r="Y19" s="713"/>
      <c r="Z19" s="20"/>
      <c r="AA19" s="20"/>
      <c r="AB19" s="20"/>
      <c r="AC19" s="42"/>
      <c r="AD19" s="604" t="s">
        <v>2756</v>
      </c>
      <c r="AE19" s="202"/>
      <c r="AF19" s="202"/>
      <c r="AG19" s="841">
        <v>828</v>
      </c>
      <c r="AH19" s="841"/>
      <c r="AI19" s="186" t="s">
        <v>391</v>
      </c>
      <c r="AJ19" s="186"/>
      <c r="AK19" s="40"/>
      <c r="AL19" s="190"/>
      <c r="AM19" s="40"/>
      <c r="AN19" s="43"/>
      <c r="AO19" s="402">
        <f t="shared" si="2"/>
        <v>828</v>
      </c>
      <c r="AP19" s="41"/>
    </row>
    <row r="20" spans="1:42" ht="17.25" customHeight="1" x14ac:dyDescent="0.15">
      <c r="A20" s="12">
        <v>74</v>
      </c>
      <c r="B20" s="13">
        <v>1343</v>
      </c>
      <c r="C20" s="39" t="s">
        <v>2758</v>
      </c>
      <c r="D20" s="836"/>
      <c r="E20" s="837"/>
      <c r="F20" s="837"/>
      <c r="G20" s="838"/>
      <c r="H20" s="869"/>
      <c r="I20" s="870"/>
      <c r="J20" s="870"/>
      <c r="K20" s="871"/>
      <c r="L20" s="34" t="s">
        <v>1193</v>
      </c>
      <c r="M20" s="17"/>
      <c r="N20" s="607"/>
      <c r="O20" s="17"/>
      <c r="P20" s="17"/>
      <c r="Q20" s="17"/>
      <c r="R20" s="17"/>
      <c r="S20" s="17"/>
      <c r="T20" s="17"/>
      <c r="U20" s="17"/>
      <c r="V20" s="17"/>
      <c r="W20" s="17"/>
      <c r="X20" s="607"/>
      <c r="Y20" s="607"/>
      <c r="Z20" s="17"/>
      <c r="AA20" s="17"/>
      <c r="AB20" s="17"/>
      <c r="AC20" s="67"/>
      <c r="AD20" s="604" t="s">
        <v>2755</v>
      </c>
      <c r="AE20" s="202"/>
      <c r="AF20" s="202"/>
      <c r="AG20" s="841">
        <v>760</v>
      </c>
      <c r="AH20" s="841"/>
      <c r="AI20" s="186" t="s">
        <v>391</v>
      </c>
      <c r="AJ20" s="186"/>
      <c r="AK20" s="40"/>
      <c r="AL20" s="190"/>
      <c r="AM20" s="40"/>
      <c r="AN20" s="43"/>
      <c r="AO20" s="402">
        <f t="shared" si="2"/>
        <v>760</v>
      </c>
      <c r="AP20" s="41"/>
    </row>
    <row r="21" spans="1:42" ht="17.25" customHeight="1" x14ac:dyDescent="0.15">
      <c r="A21" s="12">
        <v>74</v>
      </c>
      <c r="B21" s="13">
        <v>1344</v>
      </c>
      <c r="C21" s="39" t="s">
        <v>2759</v>
      </c>
      <c r="D21" s="836"/>
      <c r="E21" s="837"/>
      <c r="F21" s="837"/>
      <c r="G21" s="838"/>
      <c r="H21" s="869"/>
      <c r="I21" s="870"/>
      <c r="J21" s="870"/>
      <c r="K21" s="871"/>
      <c r="L21" s="35"/>
      <c r="M21" s="20"/>
      <c r="N21" s="713"/>
      <c r="O21" s="20"/>
      <c r="P21" s="20"/>
      <c r="Q21" s="20"/>
      <c r="R21" s="20"/>
      <c r="S21" s="20"/>
      <c r="T21" s="20"/>
      <c r="U21" s="20"/>
      <c r="V21" s="20"/>
      <c r="W21" s="20"/>
      <c r="X21" s="713"/>
      <c r="Y21" s="713"/>
      <c r="Z21" s="20"/>
      <c r="AA21" s="20"/>
      <c r="AB21" s="20"/>
      <c r="AC21" s="42"/>
      <c r="AD21" s="604" t="s">
        <v>2756</v>
      </c>
      <c r="AE21" s="202"/>
      <c r="AF21" s="202"/>
      <c r="AG21" s="841">
        <v>851</v>
      </c>
      <c r="AH21" s="841"/>
      <c r="AI21" s="186" t="s">
        <v>391</v>
      </c>
      <c r="AJ21" s="186"/>
      <c r="AK21" s="40"/>
      <c r="AL21" s="190"/>
      <c r="AM21" s="40"/>
      <c r="AN21" s="43"/>
      <c r="AO21" s="402">
        <f t="shared" si="2"/>
        <v>851</v>
      </c>
      <c r="AP21" s="41"/>
    </row>
    <row r="22" spans="1:42" ht="17.25" customHeight="1" x14ac:dyDescent="0.15">
      <c r="A22" s="12">
        <v>74</v>
      </c>
      <c r="B22" s="13">
        <v>1441</v>
      </c>
      <c r="C22" s="39" t="s">
        <v>2760</v>
      </c>
      <c r="D22" s="836"/>
      <c r="E22" s="837"/>
      <c r="F22" s="837"/>
      <c r="G22" s="838"/>
      <c r="H22" s="869"/>
      <c r="I22" s="870"/>
      <c r="J22" s="870"/>
      <c r="K22" s="871"/>
      <c r="L22" s="34" t="s">
        <v>1189</v>
      </c>
      <c r="M22" s="17"/>
      <c r="N22" s="607"/>
      <c r="O22" s="17"/>
      <c r="P22" s="17"/>
      <c r="Q22" s="17"/>
      <c r="R22" s="17"/>
      <c r="S22" s="17"/>
      <c r="T22" s="17"/>
      <c r="U22" s="17"/>
      <c r="V22" s="17"/>
      <c r="W22" s="17"/>
      <c r="X22" s="607"/>
      <c r="Y22" s="607"/>
      <c r="Z22" s="17"/>
      <c r="AA22" s="17"/>
      <c r="AB22" s="17"/>
      <c r="AC22" s="67"/>
      <c r="AD22" s="604" t="s">
        <v>2755</v>
      </c>
      <c r="AE22" s="202"/>
      <c r="AF22" s="202"/>
      <c r="AG22" s="841">
        <v>861</v>
      </c>
      <c r="AH22" s="841"/>
      <c r="AI22" s="186" t="s">
        <v>391</v>
      </c>
      <c r="AJ22" s="186"/>
      <c r="AK22" s="40"/>
      <c r="AL22" s="190"/>
      <c r="AM22" s="40"/>
      <c r="AN22" s="43"/>
      <c r="AO22" s="402">
        <f t="shared" si="2"/>
        <v>861</v>
      </c>
      <c r="AP22" s="41"/>
    </row>
    <row r="23" spans="1:42" ht="17.25" customHeight="1" x14ac:dyDescent="0.15">
      <c r="A23" s="12">
        <v>74</v>
      </c>
      <c r="B23" s="13">
        <v>1442</v>
      </c>
      <c r="C23" s="39" t="s">
        <v>2761</v>
      </c>
      <c r="D23" s="836"/>
      <c r="E23" s="837"/>
      <c r="F23" s="837"/>
      <c r="G23" s="838"/>
      <c r="H23" s="869"/>
      <c r="I23" s="870"/>
      <c r="J23" s="870"/>
      <c r="K23" s="871"/>
      <c r="L23" s="35"/>
      <c r="M23" s="20"/>
      <c r="N23" s="713"/>
      <c r="O23" s="20"/>
      <c r="P23" s="20"/>
      <c r="Q23" s="20"/>
      <c r="R23" s="20"/>
      <c r="S23" s="20"/>
      <c r="T23" s="20"/>
      <c r="U23" s="20"/>
      <c r="V23" s="20"/>
      <c r="W23" s="20"/>
      <c r="X23" s="713"/>
      <c r="Y23" s="713"/>
      <c r="Z23" s="20"/>
      <c r="AA23" s="20"/>
      <c r="AB23" s="20"/>
      <c r="AC23" s="42"/>
      <c r="AD23" s="604" t="s">
        <v>2756</v>
      </c>
      <c r="AE23" s="202"/>
      <c r="AF23" s="202"/>
      <c r="AG23" s="841">
        <v>961</v>
      </c>
      <c r="AH23" s="841"/>
      <c r="AI23" s="186" t="s">
        <v>391</v>
      </c>
      <c r="AJ23" s="186"/>
      <c r="AK23" s="40"/>
      <c r="AL23" s="190"/>
      <c r="AM23" s="40"/>
      <c r="AN23" s="43"/>
      <c r="AO23" s="402">
        <f t="shared" si="2"/>
        <v>961</v>
      </c>
      <c r="AP23" s="41"/>
    </row>
    <row r="24" spans="1:42" ht="17.25" customHeight="1" x14ac:dyDescent="0.15">
      <c r="A24" s="12">
        <v>74</v>
      </c>
      <c r="B24" s="13">
        <v>1443</v>
      </c>
      <c r="C24" s="39" t="s">
        <v>2762</v>
      </c>
      <c r="D24" s="836"/>
      <c r="E24" s="837"/>
      <c r="F24" s="837"/>
      <c r="G24" s="838"/>
      <c r="H24" s="869"/>
      <c r="I24" s="870"/>
      <c r="J24" s="870"/>
      <c r="K24" s="871"/>
      <c r="L24" s="34" t="s">
        <v>1190</v>
      </c>
      <c r="M24" s="17"/>
      <c r="N24" s="607"/>
      <c r="O24" s="17"/>
      <c r="P24" s="17"/>
      <c r="Q24" s="17"/>
      <c r="R24" s="17"/>
      <c r="S24" s="17"/>
      <c r="T24" s="17"/>
      <c r="U24" s="17"/>
      <c r="V24" s="17"/>
      <c r="W24" s="17"/>
      <c r="X24" s="607"/>
      <c r="Y24" s="607"/>
      <c r="Z24" s="17"/>
      <c r="AA24" s="17"/>
      <c r="AB24" s="17"/>
      <c r="AC24" s="67"/>
      <c r="AD24" s="604" t="s">
        <v>2755</v>
      </c>
      <c r="AE24" s="202"/>
      <c r="AF24" s="202"/>
      <c r="AG24" s="841">
        <v>888</v>
      </c>
      <c r="AH24" s="841"/>
      <c r="AI24" s="186" t="s">
        <v>391</v>
      </c>
      <c r="AJ24" s="186"/>
      <c r="AK24" s="40"/>
      <c r="AL24" s="190"/>
      <c r="AM24" s="40"/>
      <c r="AN24" s="43"/>
      <c r="AO24" s="402">
        <f t="shared" si="2"/>
        <v>888</v>
      </c>
      <c r="AP24" s="41"/>
    </row>
    <row r="25" spans="1:42" ht="17.25" customHeight="1" x14ac:dyDescent="0.15">
      <c r="A25" s="12">
        <v>74</v>
      </c>
      <c r="B25" s="13">
        <v>1444</v>
      </c>
      <c r="C25" s="39" t="s">
        <v>2763</v>
      </c>
      <c r="D25" s="836"/>
      <c r="E25" s="837"/>
      <c r="F25" s="837"/>
      <c r="G25" s="838"/>
      <c r="H25" s="869"/>
      <c r="I25" s="870"/>
      <c r="J25" s="870"/>
      <c r="K25" s="871"/>
      <c r="L25" s="35"/>
      <c r="M25" s="20"/>
      <c r="N25" s="713"/>
      <c r="O25" s="20"/>
      <c r="P25" s="20"/>
      <c r="Q25" s="20"/>
      <c r="R25" s="20"/>
      <c r="S25" s="20"/>
      <c r="T25" s="20"/>
      <c r="U25" s="20"/>
      <c r="V25" s="20"/>
      <c r="W25" s="20"/>
      <c r="X25" s="713"/>
      <c r="Y25" s="713"/>
      <c r="Z25" s="20"/>
      <c r="AA25" s="20"/>
      <c r="AB25" s="20"/>
      <c r="AC25" s="42"/>
      <c r="AD25" s="604" t="s">
        <v>2756</v>
      </c>
      <c r="AE25" s="202"/>
      <c r="AF25" s="202"/>
      <c r="AG25" s="841">
        <v>991</v>
      </c>
      <c r="AH25" s="841"/>
      <c r="AI25" s="186" t="s">
        <v>391</v>
      </c>
      <c r="AJ25" s="186"/>
      <c r="AK25" s="40"/>
      <c r="AL25" s="190"/>
      <c r="AM25" s="40"/>
      <c r="AN25" s="43"/>
      <c r="AO25" s="402">
        <f t="shared" si="2"/>
        <v>991</v>
      </c>
      <c r="AP25" s="41"/>
    </row>
    <row r="26" spans="1:42" ht="17.25" customHeight="1" x14ac:dyDescent="0.15">
      <c r="A26" s="12">
        <v>74</v>
      </c>
      <c r="B26" s="13">
        <v>2141</v>
      </c>
      <c r="C26" s="39" t="s">
        <v>1472</v>
      </c>
      <c r="D26" s="561"/>
      <c r="E26" s="562"/>
      <c r="F26" s="562"/>
      <c r="G26" s="563"/>
      <c r="H26" s="866" t="s">
        <v>497</v>
      </c>
      <c r="I26" s="867"/>
      <c r="J26" s="867"/>
      <c r="K26" s="868"/>
      <c r="L26" s="833" t="s">
        <v>3861</v>
      </c>
      <c r="M26" s="1112"/>
      <c r="N26" s="1112"/>
      <c r="O26" s="1112"/>
      <c r="P26" s="1112"/>
      <c r="Q26" s="1113"/>
      <c r="R26" s="34"/>
      <c r="S26" s="17"/>
      <c r="T26" s="17"/>
      <c r="U26" s="17"/>
      <c r="V26" s="607"/>
      <c r="W26" s="67"/>
      <c r="X26" s="607"/>
      <c r="Y26" s="607"/>
      <c r="Z26" s="17"/>
      <c r="AA26" s="17"/>
      <c r="AB26" s="17"/>
      <c r="AC26" s="67"/>
      <c r="AD26" s="604" t="s">
        <v>2755</v>
      </c>
      <c r="AE26" s="202"/>
      <c r="AF26" s="202"/>
      <c r="AG26" s="841">
        <f>AG36</f>
        <v>449</v>
      </c>
      <c r="AH26" s="841"/>
      <c r="AI26" s="612" t="s">
        <v>391</v>
      </c>
      <c r="AJ26" s="202"/>
      <c r="AK26" s="32" t="s">
        <v>2342</v>
      </c>
      <c r="AL26" s="831">
        <f>AL6</f>
        <v>0.63</v>
      </c>
      <c r="AM26" s="831"/>
      <c r="AN26" s="209"/>
      <c r="AO26" s="402">
        <f>ROUND(AG26*AL26,0)</f>
        <v>283</v>
      </c>
      <c r="AP26" s="41"/>
    </row>
    <row r="27" spans="1:42" ht="17.25" customHeight="1" x14ac:dyDescent="0.15">
      <c r="A27" s="12">
        <v>74</v>
      </c>
      <c r="B27" s="13">
        <v>2142</v>
      </c>
      <c r="C27" s="39" t="s">
        <v>1473</v>
      </c>
      <c r="D27" s="561"/>
      <c r="E27" s="562"/>
      <c r="F27" s="562"/>
      <c r="G27" s="563"/>
      <c r="H27" s="869"/>
      <c r="I27" s="870"/>
      <c r="J27" s="870"/>
      <c r="K27" s="871"/>
      <c r="L27" s="1114"/>
      <c r="M27" s="1115"/>
      <c r="N27" s="1115"/>
      <c r="O27" s="1115"/>
      <c r="P27" s="1115"/>
      <c r="Q27" s="1116"/>
      <c r="R27" s="517"/>
      <c r="S27" s="169"/>
      <c r="T27" s="169"/>
      <c r="U27" s="169"/>
      <c r="V27" s="609"/>
      <c r="W27" s="518"/>
      <c r="X27" s="713"/>
      <c r="Y27" s="713"/>
      <c r="Z27" s="20"/>
      <c r="AA27" s="20"/>
      <c r="AB27" s="20"/>
      <c r="AC27" s="42"/>
      <c r="AD27" s="604" t="s">
        <v>2756</v>
      </c>
      <c r="AE27" s="202"/>
      <c r="AF27" s="202"/>
      <c r="AG27" s="841">
        <f>AG37</f>
        <v>498</v>
      </c>
      <c r="AH27" s="841"/>
      <c r="AI27" s="612" t="s">
        <v>391</v>
      </c>
      <c r="AJ27" s="202"/>
      <c r="AK27" s="32" t="s">
        <v>2342</v>
      </c>
      <c r="AL27" s="831">
        <f>AL6</f>
        <v>0.63</v>
      </c>
      <c r="AM27" s="831"/>
      <c r="AN27" s="209"/>
      <c r="AO27" s="402">
        <f>ROUND(AG27*AL27,0)</f>
        <v>314</v>
      </c>
      <c r="AP27" s="41"/>
    </row>
    <row r="28" spans="1:42" ht="17.25" customHeight="1" x14ac:dyDescent="0.15">
      <c r="A28" s="12">
        <v>74</v>
      </c>
      <c r="B28" s="13">
        <v>2151</v>
      </c>
      <c r="C28" s="267" t="s">
        <v>4064</v>
      </c>
      <c r="D28" s="561"/>
      <c r="E28" s="562"/>
      <c r="F28" s="562"/>
      <c r="G28" s="563"/>
      <c r="H28" s="869"/>
      <c r="I28" s="870"/>
      <c r="J28" s="870"/>
      <c r="K28" s="871"/>
      <c r="L28" s="561"/>
      <c r="M28" s="562"/>
      <c r="N28" s="562"/>
      <c r="O28" s="562"/>
      <c r="P28" s="562"/>
      <c r="Q28" s="563"/>
      <c r="R28" s="517"/>
      <c r="S28" s="169"/>
      <c r="T28" s="169"/>
      <c r="U28" s="169"/>
      <c r="V28" s="169"/>
      <c r="W28" s="518"/>
      <c r="X28" s="1108" t="s">
        <v>4056</v>
      </c>
      <c r="Y28" s="1108"/>
      <c r="Z28" s="1108"/>
      <c r="AA28" s="1108"/>
      <c r="AB28" s="1108"/>
      <c r="AC28" s="1109"/>
      <c r="AD28" s="604" t="s">
        <v>2300</v>
      </c>
      <c r="AE28" s="202"/>
      <c r="AF28" s="202"/>
      <c r="AG28" s="841">
        <f>$AG$26</f>
        <v>449</v>
      </c>
      <c r="AH28" s="841"/>
      <c r="AI28" s="612" t="s">
        <v>391</v>
      </c>
      <c r="AJ28" s="202"/>
      <c r="AK28" s="32" t="s">
        <v>254</v>
      </c>
      <c r="AL28" s="831">
        <v>0.63</v>
      </c>
      <c r="AM28" s="831"/>
      <c r="AN28" s="209"/>
      <c r="AO28" s="402">
        <f>ROUND((AG28-ROUND(AG28*$Z$29,0))*AL28,0)</f>
        <v>280</v>
      </c>
      <c r="AP28" s="41"/>
    </row>
    <row r="29" spans="1:42" ht="17.25" customHeight="1" x14ac:dyDescent="0.15">
      <c r="A29" s="12">
        <v>74</v>
      </c>
      <c r="B29" s="13">
        <v>2152</v>
      </c>
      <c r="C29" s="267" t="s">
        <v>4065</v>
      </c>
      <c r="D29" s="561"/>
      <c r="E29" s="562"/>
      <c r="F29" s="562"/>
      <c r="G29" s="563"/>
      <c r="H29" s="869"/>
      <c r="I29" s="870"/>
      <c r="J29" s="870"/>
      <c r="K29" s="871"/>
      <c r="L29" s="561"/>
      <c r="M29" s="562"/>
      <c r="N29" s="562"/>
      <c r="O29" s="562"/>
      <c r="P29" s="562"/>
      <c r="Q29" s="562"/>
      <c r="R29" s="35"/>
      <c r="S29" s="20"/>
      <c r="T29" s="20"/>
      <c r="U29" s="20"/>
      <c r="V29" s="20"/>
      <c r="W29" s="42"/>
      <c r="X29" s="502" t="s">
        <v>4057</v>
      </c>
      <c r="Y29" s="713"/>
      <c r="Z29" s="1110">
        <v>0.01</v>
      </c>
      <c r="AA29" s="1111"/>
      <c r="AB29" s="169" t="s">
        <v>4055</v>
      </c>
      <c r="AC29" s="42"/>
      <c r="AD29" s="604" t="s">
        <v>273</v>
      </c>
      <c r="AE29" s="202"/>
      <c r="AF29" s="202"/>
      <c r="AG29" s="841">
        <f t="shared" ref="AG29:AG33" si="3">$AG$27</f>
        <v>498</v>
      </c>
      <c r="AH29" s="841"/>
      <c r="AI29" s="612" t="s">
        <v>391</v>
      </c>
      <c r="AJ29" s="202"/>
      <c r="AK29" s="32" t="s">
        <v>254</v>
      </c>
      <c r="AL29" s="831">
        <f>AL28</f>
        <v>0.63</v>
      </c>
      <c r="AM29" s="831"/>
      <c r="AN29" s="209"/>
      <c r="AO29" s="402">
        <f>ROUND((AG29-ROUND(AG29*$Z$29,0))*AL29,0)</f>
        <v>311</v>
      </c>
      <c r="AP29" s="41"/>
    </row>
    <row r="30" spans="1:42" ht="17.25" customHeight="1" x14ac:dyDescent="0.15">
      <c r="A30" s="12">
        <v>74</v>
      </c>
      <c r="B30" s="13">
        <v>2153</v>
      </c>
      <c r="C30" s="267" t="s">
        <v>4066</v>
      </c>
      <c r="D30" s="561"/>
      <c r="E30" s="562"/>
      <c r="F30" s="562"/>
      <c r="G30" s="563"/>
      <c r="H30" s="869"/>
      <c r="I30" s="870"/>
      <c r="J30" s="870"/>
      <c r="K30" s="871"/>
      <c r="L30" s="517"/>
      <c r="M30" s="169"/>
      <c r="N30" s="609"/>
      <c r="O30" s="169"/>
      <c r="P30" s="169"/>
      <c r="Q30" s="169"/>
      <c r="R30" s="833" t="s">
        <v>4054</v>
      </c>
      <c r="S30" s="834"/>
      <c r="T30" s="834"/>
      <c r="U30" s="834"/>
      <c r="V30" s="834"/>
      <c r="W30" s="835"/>
      <c r="X30" s="210"/>
      <c r="Y30" s="607"/>
      <c r="Z30" s="17"/>
      <c r="AA30" s="17"/>
      <c r="AB30" s="17"/>
      <c r="AC30" s="67"/>
      <c r="AD30" s="604" t="s">
        <v>2300</v>
      </c>
      <c r="AE30" s="202"/>
      <c r="AF30" s="202"/>
      <c r="AG30" s="841">
        <f>$AG$26</f>
        <v>449</v>
      </c>
      <c r="AH30" s="841"/>
      <c r="AI30" s="612" t="s">
        <v>391</v>
      </c>
      <c r="AJ30" s="202"/>
      <c r="AK30" s="32" t="s">
        <v>254</v>
      </c>
      <c r="AL30" s="831">
        <v>0.63</v>
      </c>
      <c r="AM30" s="831"/>
      <c r="AN30" s="209"/>
      <c r="AO30" s="402">
        <f>ROUND((AG30-ROUND(AG30*$T$32,0))*AL30,0)</f>
        <v>280</v>
      </c>
      <c r="AP30" s="41"/>
    </row>
    <row r="31" spans="1:42" ht="17.25" customHeight="1" x14ac:dyDescent="0.15">
      <c r="A31" s="12">
        <v>74</v>
      </c>
      <c r="B31" s="13">
        <v>2154</v>
      </c>
      <c r="C31" s="267" t="s">
        <v>4067</v>
      </c>
      <c r="D31" s="561"/>
      <c r="E31" s="562"/>
      <c r="F31" s="562"/>
      <c r="G31" s="563"/>
      <c r="H31" s="869"/>
      <c r="I31" s="870"/>
      <c r="J31" s="870"/>
      <c r="K31" s="871"/>
      <c r="L31" s="169"/>
      <c r="M31" s="10"/>
      <c r="N31" s="609"/>
      <c r="O31" s="279"/>
      <c r="P31" s="24"/>
      <c r="Q31" s="169"/>
      <c r="R31" s="836"/>
      <c r="S31" s="837"/>
      <c r="T31" s="837"/>
      <c r="U31" s="837"/>
      <c r="V31" s="837"/>
      <c r="W31" s="838"/>
      <c r="X31" s="712"/>
      <c r="Y31" s="713"/>
      <c r="Z31" s="20"/>
      <c r="AA31" s="20"/>
      <c r="AB31" s="20"/>
      <c r="AC31" s="42"/>
      <c r="AD31" s="604" t="s">
        <v>273</v>
      </c>
      <c r="AE31" s="202"/>
      <c r="AF31" s="202"/>
      <c r="AG31" s="841">
        <f t="shared" si="3"/>
        <v>498</v>
      </c>
      <c r="AH31" s="841"/>
      <c r="AI31" s="612" t="s">
        <v>391</v>
      </c>
      <c r="AJ31" s="202"/>
      <c r="AK31" s="32" t="s">
        <v>254</v>
      </c>
      <c r="AL31" s="831">
        <f t="shared" ref="AL31" si="4">AL30</f>
        <v>0.63</v>
      </c>
      <c r="AM31" s="831"/>
      <c r="AN31" s="209"/>
      <c r="AO31" s="402">
        <f>ROUND((AG31-ROUND(AG31*$T$32,0))*AL31,0)</f>
        <v>311</v>
      </c>
      <c r="AP31" s="41"/>
    </row>
    <row r="32" spans="1:42" ht="17.25" customHeight="1" x14ac:dyDescent="0.15">
      <c r="A32" s="12">
        <v>74</v>
      </c>
      <c r="B32" s="13">
        <v>2155</v>
      </c>
      <c r="C32" s="267" t="s">
        <v>4068</v>
      </c>
      <c r="D32" s="561"/>
      <c r="E32" s="562"/>
      <c r="F32" s="562"/>
      <c r="G32" s="563"/>
      <c r="H32" s="869"/>
      <c r="I32" s="870"/>
      <c r="J32" s="870"/>
      <c r="K32" s="871"/>
      <c r="L32" s="517"/>
      <c r="M32" s="169"/>
      <c r="N32" s="609"/>
      <c r="O32" s="169"/>
      <c r="P32" s="169"/>
      <c r="Q32" s="169"/>
      <c r="R32" s="517"/>
      <c r="S32" s="169"/>
      <c r="T32" s="1110">
        <v>0.01</v>
      </c>
      <c r="U32" s="1111"/>
      <c r="V32" s="169" t="s">
        <v>4055</v>
      </c>
      <c r="W32" s="518"/>
      <c r="X32" s="1107" t="s">
        <v>4056</v>
      </c>
      <c r="Y32" s="1108"/>
      <c r="Z32" s="1108"/>
      <c r="AA32" s="1108"/>
      <c r="AB32" s="1108"/>
      <c r="AC32" s="1109"/>
      <c r="AD32" s="604" t="s">
        <v>2300</v>
      </c>
      <c r="AE32" s="202"/>
      <c r="AF32" s="202"/>
      <c r="AG32" s="841">
        <f>$AG$26</f>
        <v>449</v>
      </c>
      <c r="AH32" s="841"/>
      <c r="AI32" s="612" t="s">
        <v>391</v>
      </c>
      <c r="AJ32" s="202"/>
      <c r="AK32" s="32" t="s">
        <v>254</v>
      </c>
      <c r="AL32" s="831">
        <v>0.63</v>
      </c>
      <c r="AM32" s="831"/>
      <c r="AN32" s="209"/>
      <c r="AO32" s="402">
        <f>ROUND((AG32-ROUND(AG32*$T$32,0)-ROUND(AG32*$Z$33,0))*AL32,0)</f>
        <v>278</v>
      </c>
      <c r="AP32" s="41"/>
    </row>
    <row r="33" spans="1:42" ht="17.25" customHeight="1" x14ac:dyDescent="0.15">
      <c r="A33" s="12">
        <v>74</v>
      </c>
      <c r="B33" s="13">
        <v>2156</v>
      </c>
      <c r="C33" s="267" t="s">
        <v>4069</v>
      </c>
      <c r="D33" s="561"/>
      <c r="E33" s="562"/>
      <c r="F33" s="562"/>
      <c r="G33" s="563"/>
      <c r="H33" s="869"/>
      <c r="I33" s="870"/>
      <c r="J33" s="870"/>
      <c r="K33" s="871"/>
      <c r="L33" s="169"/>
      <c r="M33" s="10"/>
      <c r="N33" s="609"/>
      <c r="O33" s="279"/>
      <c r="P33" s="24"/>
      <c r="Q33" s="169"/>
      <c r="R33" s="35"/>
      <c r="S33" s="20"/>
      <c r="T33" s="20"/>
      <c r="U33" s="20"/>
      <c r="V33" s="20"/>
      <c r="W33" s="42"/>
      <c r="X33" s="500" t="s">
        <v>4057</v>
      </c>
      <c r="Y33" s="713"/>
      <c r="Z33" s="1110">
        <v>0.01</v>
      </c>
      <c r="AA33" s="1111"/>
      <c r="AB33" s="169" t="s">
        <v>4055</v>
      </c>
      <c r="AC33" s="42"/>
      <c r="AD33" s="604" t="s">
        <v>273</v>
      </c>
      <c r="AE33" s="202"/>
      <c r="AF33" s="202"/>
      <c r="AG33" s="841">
        <f t="shared" si="3"/>
        <v>498</v>
      </c>
      <c r="AH33" s="841"/>
      <c r="AI33" s="612" t="s">
        <v>391</v>
      </c>
      <c r="AJ33" s="202"/>
      <c r="AK33" s="32" t="s">
        <v>254</v>
      </c>
      <c r="AL33" s="831">
        <f t="shared" ref="AL33" si="5">AL32</f>
        <v>0.63</v>
      </c>
      <c r="AM33" s="831"/>
      <c r="AN33" s="209"/>
      <c r="AO33" s="402">
        <f>ROUND((AG33-ROUND(AG33*$T$32,0)-ROUND(AG33*$Z$33,0))*AL33,0)</f>
        <v>307</v>
      </c>
      <c r="AP33" s="41"/>
    </row>
    <row r="34" spans="1:42" ht="17.25" customHeight="1" x14ac:dyDescent="0.15">
      <c r="A34" s="12">
        <v>74</v>
      </c>
      <c r="B34" s="13">
        <v>2241</v>
      </c>
      <c r="C34" s="39" t="s">
        <v>519</v>
      </c>
      <c r="D34" s="561"/>
      <c r="E34" s="562"/>
      <c r="F34" s="562"/>
      <c r="G34" s="563"/>
      <c r="H34" s="869"/>
      <c r="I34" s="870"/>
      <c r="J34" s="870"/>
      <c r="K34" s="871"/>
      <c r="L34" s="34" t="s">
        <v>2757</v>
      </c>
      <c r="M34" s="17"/>
      <c r="N34" s="607"/>
      <c r="O34" s="17"/>
      <c r="P34" s="17"/>
      <c r="Q34" s="17"/>
      <c r="R34" s="17"/>
      <c r="S34" s="17"/>
      <c r="T34" s="17"/>
      <c r="U34" s="17"/>
      <c r="V34" s="17"/>
      <c r="W34" s="17"/>
      <c r="X34" s="607"/>
      <c r="Y34" s="607"/>
      <c r="Z34" s="17"/>
      <c r="AA34" s="17"/>
      <c r="AB34" s="17"/>
      <c r="AC34" s="67"/>
      <c r="AD34" s="604" t="s">
        <v>2755</v>
      </c>
      <c r="AE34" s="202"/>
      <c r="AF34" s="202"/>
      <c r="AG34" s="841">
        <v>429</v>
      </c>
      <c r="AH34" s="841"/>
      <c r="AI34" s="186" t="s">
        <v>391</v>
      </c>
      <c r="AJ34" s="202"/>
      <c r="AK34" s="202"/>
      <c r="AL34" s="40"/>
      <c r="AM34" s="40"/>
      <c r="AN34" s="43"/>
      <c r="AO34" s="402">
        <f t="shared" ref="AO34:AO45" si="6">AG34</f>
        <v>429</v>
      </c>
      <c r="AP34" s="41"/>
    </row>
    <row r="35" spans="1:42" ht="17.25" customHeight="1" x14ac:dyDescent="0.15">
      <c r="A35" s="12">
        <v>74</v>
      </c>
      <c r="B35" s="13">
        <v>2242</v>
      </c>
      <c r="C35" s="39" t="s">
        <v>520</v>
      </c>
      <c r="D35" s="561"/>
      <c r="E35" s="562"/>
      <c r="F35" s="562"/>
      <c r="G35" s="563"/>
      <c r="H35" s="869"/>
      <c r="I35" s="870"/>
      <c r="J35" s="870"/>
      <c r="K35" s="871"/>
      <c r="L35" s="35"/>
      <c r="M35" s="20"/>
      <c r="N35" s="713"/>
      <c r="O35" s="20"/>
      <c r="P35" s="20"/>
      <c r="Q35" s="20"/>
      <c r="R35" s="20"/>
      <c r="S35" s="20"/>
      <c r="T35" s="20"/>
      <c r="U35" s="20"/>
      <c r="V35" s="20"/>
      <c r="W35" s="20"/>
      <c r="X35" s="713"/>
      <c r="Y35" s="713"/>
      <c r="Z35" s="20"/>
      <c r="AA35" s="20"/>
      <c r="AB35" s="20"/>
      <c r="AC35" s="42"/>
      <c r="AD35" s="604" t="s">
        <v>2756</v>
      </c>
      <c r="AE35" s="202"/>
      <c r="AF35" s="202"/>
      <c r="AG35" s="841">
        <v>476</v>
      </c>
      <c r="AH35" s="841"/>
      <c r="AI35" s="186" t="s">
        <v>391</v>
      </c>
      <c r="AJ35" s="202"/>
      <c r="AK35" s="202"/>
      <c r="AL35" s="40"/>
      <c r="AM35" s="40"/>
      <c r="AN35" s="43"/>
      <c r="AO35" s="402">
        <f t="shared" si="6"/>
        <v>476</v>
      </c>
      <c r="AP35" s="41"/>
    </row>
    <row r="36" spans="1:42" ht="17.25" customHeight="1" x14ac:dyDescent="0.15">
      <c r="A36" s="12">
        <v>74</v>
      </c>
      <c r="B36" s="13">
        <v>2243</v>
      </c>
      <c r="C36" s="39" t="s">
        <v>160</v>
      </c>
      <c r="D36" s="561"/>
      <c r="E36" s="562"/>
      <c r="F36" s="562"/>
      <c r="G36" s="563"/>
      <c r="H36" s="869"/>
      <c r="I36" s="870"/>
      <c r="J36" s="870"/>
      <c r="K36" s="871"/>
      <c r="L36" s="34" t="s">
        <v>1191</v>
      </c>
      <c r="M36" s="17"/>
      <c r="N36" s="607"/>
      <c r="O36" s="17"/>
      <c r="P36" s="17"/>
      <c r="Q36" s="17"/>
      <c r="R36" s="17"/>
      <c r="S36" s="17"/>
      <c r="T36" s="17"/>
      <c r="U36" s="17"/>
      <c r="V36" s="17"/>
      <c r="W36" s="17"/>
      <c r="X36" s="607"/>
      <c r="Y36" s="607"/>
      <c r="Z36" s="17"/>
      <c r="AA36" s="17"/>
      <c r="AB36" s="17"/>
      <c r="AC36" s="67"/>
      <c r="AD36" s="604" t="s">
        <v>2755</v>
      </c>
      <c r="AE36" s="202"/>
      <c r="AF36" s="202"/>
      <c r="AG36" s="841">
        <v>449</v>
      </c>
      <c r="AH36" s="841"/>
      <c r="AI36" s="186" t="s">
        <v>391</v>
      </c>
      <c r="AJ36" s="186"/>
      <c r="AK36" s="40"/>
      <c r="AL36" s="190"/>
      <c r="AM36" s="40"/>
      <c r="AN36" s="43"/>
      <c r="AO36" s="402">
        <f t="shared" si="6"/>
        <v>449</v>
      </c>
      <c r="AP36" s="41"/>
    </row>
    <row r="37" spans="1:42" ht="17.25" customHeight="1" x14ac:dyDescent="0.15">
      <c r="A37" s="12">
        <v>74</v>
      </c>
      <c r="B37" s="13">
        <v>2244</v>
      </c>
      <c r="C37" s="39" t="s">
        <v>161</v>
      </c>
      <c r="D37" s="561"/>
      <c r="E37" s="562"/>
      <c r="F37" s="562"/>
      <c r="G37" s="563"/>
      <c r="H37" s="869"/>
      <c r="I37" s="870"/>
      <c r="J37" s="870"/>
      <c r="K37" s="871"/>
      <c r="L37" s="35"/>
      <c r="M37" s="20"/>
      <c r="N37" s="713"/>
      <c r="O37" s="20"/>
      <c r="P37" s="20"/>
      <c r="Q37" s="20"/>
      <c r="R37" s="20"/>
      <c r="S37" s="20"/>
      <c r="T37" s="20"/>
      <c r="U37" s="20"/>
      <c r="V37" s="20"/>
      <c r="W37" s="20"/>
      <c r="X37" s="713"/>
      <c r="Y37" s="713"/>
      <c r="Z37" s="20"/>
      <c r="AA37" s="20"/>
      <c r="AB37" s="20"/>
      <c r="AC37" s="42"/>
      <c r="AD37" s="604" t="s">
        <v>2756</v>
      </c>
      <c r="AE37" s="202"/>
      <c r="AF37" s="202"/>
      <c r="AG37" s="841">
        <v>498</v>
      </c>
      <c r="AH37" s="841"/>
      <c r="AI37" s="186" t="s">
        <v>391</v>
      </c>
      <c r="AJ37" s="186"/>
      <c r="AK37" s="40"/>
      <c r="AL37" s="190"/>
      <c r="AM37" s="40"/>
      <c r="AN37" s="43"/>
      <c r="AO37" s="402">
        <f t="shared" si="6"/>
        <v>498</v>
      </c>
      <c r="AP37" s="41"/>
    </row>
    <row r="38" spans="1:42" ht="17.25" customHeight="1" x14ac:dyDescent="0.15">
      <c r="A38" s="12">
        <v>74</v>
      </c>
      <c r="B38" s="13">
        <v>2341</v>
      </c>
      <c r="C38" s="39" t="s">
        <v>162</v>
      </c>
      <c r="D38" s="561"/>
      <c r="E38" s="562"/>
      <c r="F38" s="562"/>
      <c r="G38" s="563"/>
      <c r="H38" s="869"/>
      <c r="I38" s="870"/>
      <c r="J38" s="870"/>
      <c r="K38" s="871"/>
      <c r="L38" s="34" t="s">
        <v>1192</v>
      </c>
      <c r="M38" s="17"/>
      <c r="N38" s="607"/>
      <c r="O38" s="17"/>
      <c r="P38" s="17"/>
      <c r="Q38" s="17"/>
      <c r="R38" s="17"/>
      <c r="S38" s="17"/>
      <c r="T38" s="17"/>
      <c r="U38" s="17"/>
      <c r="V38" s="17"/>
      <c r="W38" s="17"/>
      <c r="X38" s="607"/>
      <c r="Y38" s="607"/>
      <c r="Z38" s="17"/>
      <c r="AA38" s="17"/>
      <c r="AB38" s="17"/>
      <c r="AC38" s="67"/>
      <c r="AD38" s="604" t="s">
        <v>2755</v>
      </c>
      <c r="AE38" s="202"/>
      <c r="AF38" s="202"/>
      <c r="AG38" s="841">
        <v>667</v>
      </c>
      <c r="AH38" s="841"/>
      <c r="AI38" s="186" t="s">
        <v>391</v>
      </c>
      <c r="AJ38" s="186"/>
      <c r="AK38" s="40"/>
      <c r="AL38" s="190"/>
      <c r="AM38" s="40"/>
      <c r="AN38" s="43"/>
      <c r="AO38" s="402">
        <f t="shared" si="6"/>
        <v>667</v>
      </c>
      <c r="AP38" s="18"/>
    </row>
    <row r="39" spans="1:42" ht="17.25" customHeight="1" x14ac:dyDescent="0.15">
      <c r="A39" s="12">
        <v>74</v>
      </c>
      <c r="B39" s="13">
        <v>2342</v>
      </c>
      <c r="C39" s="39" t="s">
        <v>163</v>
      </c>
      <c r="D39" s="561"/>
      <c r="E39" s="562"/>
      <c r="F39" s="562"/>
      <c r="G39" s="563"/>
      <c r="H39" s="869"/>
      <c r="I39" s="870"/>
      <c r="J39" s="870"/>
      <c r="K39" s="871"/>
      <c r="L39" s="35"/>
      <c r="M39" s="20"/>
      <c r="N39" s="713"/>
      <c r="O39" s="20"/>
      <c r="P39" s="20"/>
      <c r="Q39" s="20"/>
      <c r="R39" s="20"/>
      <c r="S39" s="20"/>
      <c r="T39" s="20"/>
      <c r="U39" s="20"/>
      <c r="V39" s="20"/>
      <c r="W39" s="20"/>
      <c r="X39" s="713"/>
      <c r="Y39" s="713"/>
      <c r="Z39" s="20"/>
      <c r="AA39" s="20"/>
      <c r="AB39" s="20"/>
      <c r="AC39" s="42"/>
      <c r="AD39" s="604" t="s">
        <v>2756</v>
      </c>
      <c r="AE39" s="202"/>
      <c r="AF39" s="202"/>
      <c r="AG39" s="841">
        <v>743</v>
      </c>
      <c r="AH39" s="841"/>
      <c r="AI39" s="186" t="s">
        <v>391</v>
      </c>
      <c r="AJ39" s="186"/>
      <c r="AK39" s="40"/>
      <c r="AL39" s="190"/>
      <c r="AM39" s="40"/>
      <c r="AN39" s="43"/>
      <c r="AO39" s="402">
        <f t="shared" si="6"/>
        <v>743</v>
      </c>
      <c r="AP39" s="18"/>
    </row>
    <row r="40" spans="1:42" ht="17.25" customHeight="1" x14ac:dyDescent="0.15">
      <c r="A40" s="12">
        <v>74</v>
      </c>
      <c r="B40" s="13">
        <v>2343</v>
      </c>
      <c r="C40" s="39" t="s">
        <v>2764</v>
      </c>
      <c r="D40" s="561"/>
      <c r="E40" s="562"/>
      <c r="F40" s="562"/>
      <c r="G40" s="563"/>
      <c r="H40" s="869"/>
      <c r="I40" s="870"/>
      <c r="J40" s="870"/>
      <c r="K40" s="871"/>
      <c r="L40" s="34" t="s">
        <v>1193</v>
      </c>
      <c r="M40" s="17"/>
      <c r="N40" s="607"/>
      <c r="O40" s="17"/>
      <c r="P40" s="17"/>
      <c r="Q40" s="17"/>
      <c r="R40" s="17"/>
      <c r="S40" s="17"/>
      <c r="T40" s="17"/>
      <c r="U40" s="17"/>
      <c r="V40" s="17"/>
      <c r="W40" s="17"/>
      <c r="X40" s="607"/>
      <c r="Y40" s="607"/>
      <c r="Z40" s="17"/>
      <c r="AA40" s="17"/>
      <c r="AB40" s="17"/>
      <c r="AC40" s="67"/>
      <c r="AD40" s="604" t="s">
        <v>2755</v>
      </c>
      <c r="AE40" s="202"/>
      <c r="AF40" s="202"/>
      <c r="AG40" s="841">
        <v>684</v>
      </c>
      <c r="AH40" s="841"/>
      <c r="AI40" s="186" t="s">
        <v>391</v>
      </c>
      <c r="AJ40" s="186"/>
      <c r="AK40" s="40"/>
      <c r="AL40" s="190"/>
      <c r="AM40" s="40"/>
      <c r="AN40" s="43"/>
      <c r="AO40" s="402">
        <f t="shared" si="6"/>
        <v>684</v>
      </c>
      <c r="AP40" s="18"/>
    </row>
    <row r="41" spans="1:42" ht="17.25" customHeight="1" x14ac:dyDescent="0.15">
      <c r="A41" s="12">
        <v>74</v>
      </c>
      <c r="B41" s="13">
        <v>2344</v>
      </c>
      <c r="C41" s="39" t="s">
        <v>2765</v>
      </c>
      <c r="D41" s="561"/>
      <c r="E41" s="562"/>
      <c r="F41" s="562"/>
      <c r="G41" s="563"/>
      <c r="H41" s="869"/>
      <c r="I41" s="870"/>
      <c r="J41" s="870"/>
      <c r="K41" s="871"/>
      <c r="L41" s="35"/>
      <c r="M41" s="20"/>
      <c r="N41" s="713"/>
      <c r="O41" s="20"/>
      <c r="P41" s="20"/>
      <c r="Q41" s="20"/>
      <c r="R41" s="20"/>
      <c r="S41" s="20"/>
      <c r="T41" s="20"/>
      <c r="U41" s="20"/>
      <c r="V41" s="20"/>
      <c r="W41" s="20"/>
      <c r="X41" s="713"/>
      <c r="Y41" s="713"/>
      <c r="Z41" s="20"/>
      <c r="AA41" s="20"/>
      <c r="AB41" s="20"/>
      <c r="AC41" s="42"/>
      <c r="AD41" s="604" t="s">
        <v>2756</v>
      </c>
      <c r="AE41" s="202"/>
      <c r="AF41" s="202"/>
      <c r="AG41" s="841">
        <v>762</v>
      </c>
      <c r="AH41" s="841"/>
      <c r="AI41" s="186" t="s">
        <v>391</v>
      </c>
      <c r="AJ41" s="186"/>
      <c r="AK41" s="40"/>
      <c r="AL41" s="190"/>
      <c r="AM41" s="40"/>
      <c r="AN41" s="43"/>
      <c r="AO41" s="402">
        <f t="shared" si="6"/>
        <v>762</v>
      </c>
      <c r="AP41" s="18"/>
    </row>
    <row r="42" spans="1:42" ht="17.25" customHeight="1" x14ac:dyDescent="0.15">
      <c r="A42" s="12">
        <v>74</v>
      </c>
      <c r="B42" s="13">
        <v>2441</v>
      </c>
      <c r="C42" s="39" t="s">
        <v>2766</v>
      </c>
      <c r="D42" s="561"/>
      <c r="E42" s="562"/>
      <c r="F42" s="562"/>
      <c r="G42" s="563"/>
      <c r="H42" s="869"/>
      <c r="I42" s="870"/>
      <c r="J42" s="870"/>
      <c r="K42" s="871"/>
      <c r="L42" s="34" t="s">
        <v>1189</v>
      </c>
      <c r="M42" s="17"/>
      <c r="N42" s="607"/>
      <c r="O42" s="17"/>
      <c r="P42" s="17"/>
      <c r="Q42" s="17"/>
      <c r="R42" s="17"/>
      <c r="S42" s="17"/>
      <c r="T42" s="17"/>
      <c r="U42" s="17"/>
      <c r="V42" s="17"/>
      <c r="W42" s="17"/>
      <c r="X42" s="607"/>
      <c r="Y42" s="607"/>
      <c r="Z42" s="17"/>
      <c r="AA42" s="17"/>
      <c r="AB42" s="17"/>
      <c r="AC42" s="67"/>
      <c r="AD42" s="604" t="s">
        <v>2755</v>
      </c>
      <c r="AE42" s="202"/>
      <c r="AF42" s="202"/>
      <c r="AG42" s="841">
        <v>773</v>
      </c>
      <c r="AH42" s="841"/>
      <c r="AI42" s="186" t="s">
        <v>391</v>
      </c>
      <c r="AJ42" s="186"/>
      <c r="AK42" s="40"/>
      <c r="AL42" s="190"/>
      <c r="AM42" s="40"/>
      <c r="AN42" s="43"/>
      <c r="AO42" s="402">
        <f t="shared" si="6"/>
        <v>773</v>
      </c>
      <c r="AP42" s="41"/>
    </row>
    <row r="43" spans="1:42" ht="17.25" customHeight="1" x14ac:dyDescent="0.15">
      <c r="A43" s="12">
        <v>74</v>
      </c>
      <c r="B43" s="13">
        <v>2442</v>
      </c>
      <c r="C43" s="39" t="s">
        <v>2767</v>
      </c>
      <c r="D43" s="561"/>
      <c r="E43" s="562"/>
      <c r="F43" s="562"/>
      <c r="G43" s="563"/>
      <c r="H43" s="869"/>
      <c r="I43" s="870"/>
      <c r="J43" s="870"/>
      <c r="K43" s="871"/>
      <c r="L43" s="35"/>
      <c r="M43" s="20"/>
      <c r="N43" s="713"/>
      <c r="O43" s="20"/>
      <c r="P43" s="20"/>
      <c r="Q43" s="20"/>
      <c r="R43" s="20"/>
      <c r="S43" s="20"/>
      <c r="T43" s="20"/>
      <c r="U43" s="20"/>
      <c r="V43" s="20"/>
      <c r="W43" s="20"/>
      <c r="X43" s="713"/>
      <c r="Y43" s="713"/>
      <c r="Z43" s="20"/>
      <c r="AA43" s="20"/>
      <c r="AB43" s="20"/>
      <c r="AC43" s="42"/>
      <c r="AD43" s="604" t="s">
        <v>2756</v>
      </c>
      <c r="AE43" s="202"/>
      <c r="AF43" s="202"/>
      <c r="AG43" s="841">
        <v>864</v>
      </c>
      <c r="AH43" s="841"/>
      <c r="AI43" s="186" t="s">
        <v>391</v>
      </c>
      <c r="AJ43" s="186"/>
      <c r="AK43" s="40"/>
      <c r="AL43" s="190"/>
      <c r="AM43" s="40"/>
      <c r="AN43" s="43"/>
      <c r="AO43" s="402">
        <f t="shared" si="6"/>
        <v>864</v>
      </c>
      <c r="AP43" s="41"/>
    </row>
    <row r="44" spans="1:42" ht="17.25" customHeight="1" x14ac:dyDescent="0.15">
      <c r="A44" s="12">
        <v>74</v>
      </c>
      <c r="B44" s="13">
        <v>2443</v>
      </c>
      <c r="C44" s="39" t="s">
        <v>2768</v>
      </c>
      <c r="D44" s="561"/>
      <c r="E44" s="562"/>
      <c r="F44" s="562"/>
      <c r="G44" s="563"/>
      <c r="H44" s="869"/>
      <c r="I44" s="870"/>
      <c r="J44" s="870"/>
      <c r="K44" s="871"/>
      <c r="L44" s="34" t="s">
        <v>1190</v>
      </c>
      <c r="M44" s="17"/>
      <c r="N44" s="607"/>
      <c r="O44" s="17"/>
      <c r="P44" s="17"/>
      <c r="Q44" s="17"/>
      <c r="R44" s="17"/>
      <c r="S44" s="17"/>
      <c r="T44" s="17"/>
      <c r="U44" s="17"/>
      <c r="V44" s="17"/>
      <c r="W44" s="17"/>
      <c r="X44" s="607"/>
      <c r="Y44" s="607"/>
      <c r="Z44" s="17"/>
      <c r="AA44" s="17"/>
      <c r="AB44" s="17"/>
      <c r="AC44" s="67"/>
      <c r="AD44" s="604" t="s">
        <v>2755</v>
      </c>
      <c r="AE44" s="202"/>
      <c r="AF44" s="202"/>
      <c r="AG44" s="841">
        <v>798</v>
      </c>
      <c r="AH44" s="841"/>
      <c r="AI44" s="186" t="s">
        <v>391</v>
      </c>
      <c r="AJ44" s="186"/>
      <c r="AK44" s="40"/>
      <c r="AL44" s="190"/>
      <c r="AM44" s="40"/>
      <c r="AN44" s="43"/>
      <c r="AO44" s="402">
        <f t="shared" si="6"/>
        <v>798</v>
      </c>
      <c r="AP44" s="41"/>
    </row>
    <row r="45" spans="1:42" ht="17.25" customHeight="1" x14ac:dyDescent="0.15">
      <c r="A45" s="12">
        <v>74</v>
      </c>
      <c r="B45" s="13">
        <v>2444</v>
      </c>
      <c r="C45" s="39" t="s">
        <v>2769</v>
      </c>
      <c r="D45" s="573"/>
      <c r="E45" s="564"/>
      <c r="F45" s="564"/>
      <c r="G45" s="565"/>
      <c r="H45" s="872"/>
      <c r="I45" s="873"/>
      <c r="J45" s="873"/>
      <c r="K45" s="874"/>
      <c r="L45" s="35"/>
      <c r="M45" s="20"/>
      <c r="N45" s="713"/>
      <c r="O45" s="20"/>
      <c r="P45" s="20"/>
      <c r="Q45" s="20"/>
      <c r="R45" s="20"/>
      <c r="S45" s="20"/>
      <c r="T45" s="20"/>
      <c r="U45" s="20"/>
      <c r="V45" s="20"/>
      <c r="W45" s="20"/>
      <c r="X45" s="713"/>
      <c r="Y45" s="713"/>
      <c r="Z45" s="20"/>
      <c r="AA45" s="20"/>
      <c r="AB45" s="20"/>
      <c r="AC45" s="42"/>
      <c r="AD45" s="604" t="s">
        <v>2756</v>
      </c>
      <c r="AE45" s="202"/>
      <c r="AF45" s="202"/>
      <c r="AG45" s="841">
        <v>891</v>
      </c>
      <c r="AH45" s="841"/>
      <c r="AI45" s="186" t="s">
        <v>391</v>
      </c>
      <c r="AJ45" s="186"/>
      <c r="AK45" s="40"/>
      <c r="AL45" s="190"/>
      <c r="AM45" s="40"/>
      <c r="AN45" s="43"/>
      <c r="AO45" s="403">
        <f t="shared" si="6"/>
        <v>891</v>
      </c>
      <c r="AP45" s="41"/>
    </row>
    <row r="46" spans="1:42" ht="17.25" customHeight="1" x14ac:dyDescent="0.15">
      <c r="A46" s="12">
        <v>74</v>
      </c>
      <c r="B46" s="13">
        <v>3141</v>
      </c>
      <c r="C46" s="39" t="s">
        <v>1474</v>
      </c>
      <c r="D46" s="866" t="s">
        <v>498</v>
      </c>
      <c r="E46" s="867"/>
      <c r="F46" s="867"/>
      <c r="G46" s="868"/>
      <c r="H46" s="707" t="s">
        <v>208</v>
      </c>
      <c r="I46" s="707"/>
      <c r="J46" s="707"/>
      <c r="K46" s="707"/>
      <c r="L46" s="34"/>
      <c r="M46" s="17"/>
      <c r="N46" s="99"/>
      <c r="O46" s="44"/>
      <c r="P46" s="547"/>
      <c r="Q46" s="707"/>
      <c r="R46" s="34"/>
      <c r="S46" s="17"/>
      <c r="T46" s="17"/>
      <c r="U46" s="17"/>
      <c r="V46" s="607"/>
      <c r="W46" s="67"/>
      <c r="X46" s="607"/>
      <c r="Y46" s="607"/>
      <c r="Z46" s="17"/>
      <c r="AA46" s="17"/>
      <c r="AB46" s="17"/>
      <c r="AC46" s="67"/>
      <c r="AD46" s="604" t="s">
        <v>2755</v>
      </c>
      <c r="AE46" s="202"/>
      <c r="AF46" s="202"/>
      <c r="AG46" s="841">
        <f>AG56</f>
        <v>260</v>
      </c>
      <c r="AH46" s="841"/>
      <c r="AI46" s="612" t="s">
        <v>391</v>
      </c>
      <c r="AJ46" s="202"/>
      <c r="AK46" s="32" t="s">
        <v>2342</v>
      </c>
      <c r="AL46" s="831">
        <f>AL6</f>
        <v>0.63</v>
      </c>
      <c r="AM46" s="831"/>
      <c r="AN46" s="209"/>
      <c r="AO46" s="402">
        <f>ROUND(AG46*AL46,0)</f>
        <v>164</v>
      </c>
      <c r="AP46" s="41"/>
    </row>
    <row r="47" spans="1:42" ht="17.25" customHeight="1" x14ac:dyDescent="0.15">
      <c r="A47" s="12">
        <v>74</v>
      </c>
      <c r="B47" s="13">
        <v>3142</v>
      </c>
      <c r="C47" s="39" t="s">
        <v>1475</v>
      </c>
      <c r="D47" s="869"/>
      <c r="E47" s="870"/>
      <c r="F47" s="870"/>
      <c r="G47" s="871"/>
      <c r="H47" s="512"/>
      <c r="I47" s="513"/>
      <c r="J47" s="513"/>
      <c r="K47" s="513"/>
      <c r="L47" s="513"/>
      <c r="M47" s="513"/>
      <c r="N47" s="513"/>
      <c r="O47" s="513"/>
      <c r="P47" s="513"/>
      <c r="Q47" s="514"/>
      <c r="R47" s="517"/>
      <c r="S47" s="169"/>
      <c r="T47" s="169"/>
      <c r="U47" s="169"/>
      <c r="V47" s="609"/>
      <c r="W47" s="518"/>
      <c r="X47" s="713"/>
      <c r="Y47" s="713"/>
      <c r="Z47" s="20"/>
      <c r="AA47" s="20"/>
      <c r="AB47" s="20"/>
      <c r="AC47" s="42"/>
      <c r="AD47" s="604" t="s">
        <v>2756</v>
      </c>
      <c r="AE47" s="202"/>
      <c r="AF47" s="202"/>
      <c r="AG47" s="841">
        <f>AG57</f>
        <v>274</v>
      </c>
      <c r="AH47" s="841"/>
      <c r="AI47" s="612" t="s">
        <v>391</v>
      </c>
      <c r="AJ47" s="202"/>
      <c r="AK47" s="32" t="s">
        <v>2342</v>
      </c>
      <c r="AL47" s="831">
        <f>AL6</f>
        <v>0.63</v>
      </c>
      <c r="AM47" s="831"/>
      <c r="AN47" s="209"/>
      <c r="AO47" s="402">
        <f>ROUND(AG47*AL47,0)</f>
        <v>173</v>
      </c>
      <c r="AP47" s="41"/>
    </row>
    <row r="48" spans="1:42" ht="17.25" customHeight="1" x14ac:dyDescent="0.15">
      <c r="A48" s="12">
        <v>74</v>
      </c>
      <c r="B48" s="13">
        <v>3151</v>
      </c>
      <c r="C48" s="267" t="s">
        <v>4070</v>
      </c>
      <c r="D48" s="869"/>
      <c r="E48" s="870"/>
      <c r="F48" s="870"/>
      <c r="G48" s="871"/>
      <c r="H48" s="512"/>
      <c r="I48" s="513"/>
      <c r="J48" s="513"/>
      <c r="K48" s="513"/>
      <c r="L48" s="562"/>
      <c r="M48" s="562"/>
      <c r="N48" s="562"/>
      <c r="O48" s="562"/>
      <c r="P48" s="562"/>
      <c r="Q48" s="563"/>
      <c r="R48" s="517"/>
      <c r="S48" s="169"/>
      <c r="T48" s="169"/>
      <c r="U48" s="169"/>
      <c r="V48" s="169"/>
      <c r="W48" s="518"/>
      <c r="X48" s="1108" t="s">
        <v>4056</v>
      </c>
      <c r="Y48" s="1108"/>
      <c r="Z48" s="1108"/>
      <c r="AA48" s="1108"/>
      <c r="AB48" s="1108"/>
      <c r="AC48" s="1109"/>
      <c r="AD48" s="604" t="s">
        <v>2300</v>
      </c>
      <c r="AE48" s="202"/>
      <c r="AF48" s="202"/>
      <c r="AG48" s="841">
        <f>$AG$46</f>
        <v>260</v>
      </c>
      <c r="AH48" s="841"/>
      <c r="AI48" s="612" t="s">
        <v>391</v>
      </c>
      <c r="AJ48" s="202"/>
      <c r="AK48" s="32" t="s">
        <v>254</v>
      </c>
      <c r="AL48" s="831">
        <v>0.63</v>
      </c>
      <c r="AM48" s="831"/>
      <c r="AN48" s="209"/>
      <c r="AO48" s="402">
        <f>ROUND((AG48-ROUND(AG48*$Z$49,0))*AL48,0)</f>
        <v>162</v>
      </c>
      <c r="AP48" s="41"/>
    </row>
    <row r="49" spans="1:42" ht="17.25" customHeight="1" x14ac:dyDescent="0.15">
      <c r="A49" s="12">
        <v>74</v>
      </c>
      <c r="B49" s="13">
        <v>3152</v>
      </c>
      <c r="C49" s="267" t="s">
        <v>4071</v>
      </c>
      <c r="D49" s="869"/>
      <c r="E49" s="870"/>
      <c r="F49" s="870"/>
      <c r="G49" s="871"/>
      <c r="H49" s="512"/>
      <c r="I49" s="513"/>
      <c r="J49" s="513"/>
      <c r="K49" s="513"/>
      <c r="L49" s="562"/>
      <c r="M49" s="562"/>
      <c r="N49" s="562"/>
      <c r="O49" s="562"/>
      <c r="P49" s="562"/>
      <c r="Q49" s="563"/>
      <c r="R49" s="35"/>
      <c r="S49" s="20"/>
      <c r="T49" s="20"/>
      <c r="U49" s="20"/>
      <c r="V49" s="20"/>
      <c r="W49" s="42"/>
      <c r="X49" s="502" t="s">
        <v>4057</v>
      </c>
      <c r="Y49" s="713"/>
      <c r="Z49" s="1110">
        <v>0.01</v>
      </c>
      <c r="AA49" s="1111"/>
      <c r="AB49" s="169" t="s">
        <v>4055</v>
      </c>
      <c r="AC49" s="42"/>
      <c r="AD49" s="604" t="s">
        <v>273</v>
      </c>
      <c r="AE49" s="202"/>
      <c r="AF49" s="202"/>
      <c r="AG49" s="841">
        <f>$AG$47</f>
        <v>274</v>
      </c>
      <c r="AH49" s="841"/>
      <c r="AI49" s="612" t="s">
        <v>391</v>
      </c>
      <c r="AJ49" s="202"/>
      <c r="AK49" s="32" t="s">
        <v>254</v>
      </c>
      <c r="AL49" s="831">
        <f>AL48</f>
        <v>0.63</v>
      </c>
      <c r="AM49" s="831"/>
      <c r="AN49" s="209"/>
      <c r="AO49" s="402">
        <f>ROUND((AG49-ROUND(AG49*$Z$49,0))*AL49,0)</f>
        <v>171</v>
      </c>
      <c r="AP49" s="41"/>
    </row>
    <row r="50" spans="1:42" ht="17.25" customHeight="1" x14ac:dyDescent="0.15">
      <c r="A50" s="12">
        <v>74</v>
      </c>
      <c r="B50" s="13">
        <v>3153</v>
      </c>
      <c r="C50" s="267" t="s">
        <v>4072</v>
      </c>
      <c r="D50" s="869"/>
      <c r="E50" s="870"/>
      <c r="F50" s="870"/>
      <c r="G50" s="871"/>
      <c r="H50" s="512"/>
      <c r="I50" s="513"/>
      <c r="J50" s="513"/>
      <c r="K50" s="513"/>
      <c r="L50" s="169"/>
      <c r="M50" s="169"/>
      <c r="N50" s="609"/>
      <c r="O50" s="169"/>
      <c r="P50" s="169"/>
      <c r="Q50" s="518"/>
      <c r="R50" s="833" t="s">
        <v>4054</v>
      </c>
      <c r="S50" s="834"/>
      <c r="T50" s="834"/>
      <c r="U50" s="834"/>
      <c r="V50" s="834"/>
      <c r="W50" s="835"/>
      <c r="X50" s="210"/>
      <c r="Y50" s="607"/>
      <c r="Z50" s="17"/>
      <c r="AA50" s="17"/>
      <c r="AB50" s="17"/>
      <c r="AC50" s="67"/>
      <c r="AD50" s="604" t="s">
        <v>2300</v>
      </c>
      <c r="AE50" s="202"/>
      <c r="AF50" s="202"/>
      <c r="AG50" s="841">
        <f>$AG$46</f>
        <v>260</v>
      </c>
      <c r="AH50" s="841"/>
      <c r="AI50" s="612" t="s">
        <v>391</v>
      </c>
      <c r="AJ50" s="202"/>
      <c r="AK50" s="32" t="s">
        <v>254</v>
      </c>
      <c r="AL50" s="831">
        <v>0.63</v>
      </c>
      <c r="AM50" s="831"/>
      <c r="AN50" s="209"/>
      <c r="AO50" s="402">
        <f>ROUND((AG50-ROUND(AG50*$T$52,0))*AL50,0)</f>
        <v>162</v>
      </c>
      <c r="AP50" s="41"/>
    </row>
    <row r="51" spans="1:42" ht="17.25" customHeight="1" x14ac:dyDescent="0.15">
      <c r="A51" s="12">
        <v>74</v>
      </c>
      <c r="B51" s="13">
        <v>3154</v>
      </c>
      <c r="C51" s="267" t="s">
        <v>4073</v>
      </c>
      <c r="D51" s="869"/>
      <c r="E51" s="870"/>
      <c r="F51" s="870"/>
      <c r="G51" s="871"/>
      <c r="H51" s="512"/>
      <c r="I51" s="513"/>
      <c r="J51" s="513"/>
      <c r="K51" s="513"/>
      <c r="L51" s="169"/>
      <c r="M51" s="10"/>
      <c r="N51" s="609"/>
      <c r="O51" s="279"/>
      <c r="P51" s="24"/>
      <c r="Q51" s="518"/>
      <c r="R51" s="836"/>
      <c r="S51" s="837"/>
      <c r="T51" s="837"/>
      <c r="U51" s="837"/>
      <c r="V51" s="837"/>
      <c r="W51" s="838"/>
      <c r="X51" s="712"/>
      <c r="Y51" s="713"/>
      <c r="Z51" s="20"/>
      <c r="AA51" s="20"/>
      <c r="AB51" s="20"/>
      <c r="AC51" s="42"/>
      <c r="AD51" s="604" t="s">
        <v>273</v>
      </c>
      <c r="AE51" s="202"/>
      <c r="AF51" s="202"/>
      <c r="AG51" s="841">
        <f>$AG$47</f>
        <v>274</v>
      </c>
      <c r="AH51" s="841"/>
      <c r="AI51" s="612" t="s">
        <v>391</v>
      </c>
      <c r="AJ51" s="202"/>
      <c r="AK51" s="32" t="s">
        <v>254</v>
      </c>
      <c r="AL51" s="831">
        <f t="shared" ref="AL51" si="7">AL50</f>
        <v>0.63</v>
      </c>
      <c r="AM51" s="831"/>
      <c r="AN51" s="209"/>
      <c r="AO51" s="402">
        <f>ROUND((AG51-ROUND(AG51*$T$52,0))*AL51,0)</f>
        <v>171</v>
      </c>
      <c r="AP51" s="41"/>
    </row>
    <row r="52" spans="1:42" ht="17.25" customHeight="1" x14ac:dyDescent="0.15">
      <c r="A52" s="12">
        <v>74</v>
      </c>
      <c r="B52" s="13">
        <v>3155</v>
      </c>
      <c r="C52" s="267" t="s">
        <v>4074</v>
      </c>
      <c r="D52" s="869"/>
      <c r="E52" s="870"/>
      <c r="F52" s="870"/>
      <c r="G52" s="871"/>
      <c r="H52" s="512"/>
      <c r="I52" s="513"/>
      <c r="J52" s="513"/>
      <c r="K52" s="513"/>
      <c r="L52" s="169"/>
      <c r="M52" s="169"/>
      <c r="N52" s="609"/>
      <c r="O52" s="169"/>
      <c r="P52" s="169"/>
      <c r="Q52" s="518"/>
      <c r="R52" s="517"/>
      <c r="S52" s="169"/>
      <c r="T52" s="1110">
        <v>0.01</v>
      </c>
      <c r="U52" s="1111"/>
      <c r="V52" s="169" t="s">
        <v>4055</v>
      </c>
      <c r="W52" s="518"/>
      <c r="X52" s="1107" t="s">
        <v>4056</v>
      </c>
      <c r="Y52" s="1108"/>
      <c r="Z52" s="1108"/>
      <c r="AA52" s="1108"/>
      <c r="AB52" s="1108"/>
      <c r="AC52" s="1109"/>
      <c r="AD52" s="604" t="s">
        <v>2300</v>
      </c>
      <c r="AE52" s="202"/>
      <c r="AF52" s="202"/>
      <c r="AG52" s="841">
        <f>$AG$46</f>
        <v>260</v>
      </c>
      <c r="AH52" s="841"/>
      <c r="AI52" s="612" t="s">
        <v>391</v>
      </c>
      <c r="AJ52" s="202"/>
      <c r="AK52" s="32" t="s">
        <v>254</v>
      </c>
      <c r="AL52" s="831">
        <v>0.63</v>
      </c>
      <c r="AM52" s="831"/>
      <c r="AN52" s="209"/>
      <c r="AO52" s="402">
        <f>ROUND((AG52-ROUND(AG52*$T$52,0)-ROUND(AG52*$Z$53,0))*AL52,0)</f>
        <v>160</v>
      </c>
      <c r="AP52" s="41"/>
    </row>
    <row r="53" spans="1:42" ht="17.25" customHeight="1" x14ac:dyDescent="0.15">
      <c r="A53" s="12">
        <v>74</v>
      </c>
      <c r="B53" s="13">
        <v>3156</v>
      </c>
      <c r="C53" s="267" t="s">
        <v>4075</v>
      </c>
      <c r="D53" s="869"/>
      <c r="E53" s="870"/>
      <c r="F53" s="870"/>
      <c r="G53" s="871"/>
      <c r="H53" s="187"/>
      <c r="I53" s="30"/>
      <c r="J53" s="30"/>
      <c r="K53" s="30"/>
      <c r="L53" s="20"/>
      <c r="M53" s="45"/>
      <c r="N53" s="713"/>
      <c r="O53" s="46"/>
      <c r="P53" s="26"/>
      <c r="Q53" s="42"/>
      <c r="R53" s="35"/>
      <c r="S53" s="20"/>
      <c r="T53" s="20"/>
      <c r="U53" s="20"/>
      <c r="V53" s="20"/>
      <c r="W53" s="42"/>
      <c r="X53" s="500" t="s">
        <v>4057</v>
      </c>
      <c r="Y53" s="713"/>
      <c r="Z53" s="1110">
        <v>0.01</v>
      </c>
      <c r="AA53" s="1111"/>
      <c r="AB53" s="169" t="s">
        <v>4055</v>
      </c>
      <c r="AC53" s="42"/>
      <c r="AD53" s="604" t="s">
        <v>273</v>
      </c>
      <c r="AE53" s="202"/>
      <c r="AF53" s="202"/>
      <c r="AG53" s="841">
        <f>$AG$47</f>
        <v>274</v>
      </c>
      <c r="AH53" s="841"/>
      <c r="AI53" s="612" t="s">
        <v>391</v>
      </c>
      <c r="AJ53" s="202"/>
      <c r="AK53" s="32" t="s">
        <v>254</v>
      </c>
      <c r="AL53" s="831">
        <f t="shared" ref="AL53" si="8">AL52</f>
        <v>0.63</v>
      </c>
      <c r="AM53" s="831"/>
      <c r="AN53" s="209"/>
      <c r="AO53" s="402">
        <f>ROUND((AG53-ROUND(AG53*$T$52,0)-ROUND(AG53*$Z$53,0))*AL53,0)</f>
        <v>169</v>
      </c>
      <c r="AP53" s="41"/>
    </row>
    <row r="54" spans="1:42" ht="17.25" customHeight="1" x14ac:dyDescent="0.15">
      <c r="A54" s="12">
        <v>74</v>
      </c>
      <c r="B54" s="13">
        <v>3241</v>
      </c>
      <c r="C54" s="39" t="s">
        <v>164</v>
      </c>
      <c r="D54" s="869"/>
      <c r="E54" s="870"/>
      <c r="F54" s="870"/>
      <c r="G54" s="871"/>
      <c r="H54" s="706" t="s">
        <v>1185</v>
      </c>
      <c r="I54" s="707"/>
      <c r="J54" s="707"/>
      <c r="K54" s="707"/>
      <c r="L54" s="707"/>
      <c r="M54" s="707"/>
      <c r="N54" s="707"/>
      <c r="O54" s="707"/>
      <c r="P54" s="707"/>
      <c r="Q54" s="707"/>
      <c r="R54" s="707"/>
      <c r="S54" s="707"/>
      <c r="T54" s="707"/>
      <c r="U54" s="707"/>
      <c r="V54" s="707"/>
      <c r="W54" s="707"/>
      <c r="X54" s="607"/>
      <c r="Y54" s="607"/>
      <c r="Z54" s="17"/>
      <c r="AA54" s="17"/>
      <c r="AB54" s="17"/>
      <c r="AC54" s="708"/>
      <c r="AD54" s="604" t="s">
        <v>2755</v>
      </c>
      <c r="AE54" s="202"/>
      <c r="AF54" s="202"/>
      <c r="AG54" s="841">
        <v>248</v>
      </c>
      <c r="AH54" s="841"/>
      <c r="AI54" s="186" t="s">
        <v>391</v>
      </c>
      <c r="AJ54" s="202"/>
      <c r="AK54" s="202"/>
      <c r="AL54" s="40"/>
      <c r="AM54" s="40"/>
      <c r="AN54" s="43"/>
      <c r="AO54" s="402">
        <f t="shared" ref="AO54:AO65" si="9">AG54</f>
        <v>248</v>
      </c>
      <c r="AP54" s="41"/>
    </row>
    <row r="55" spans="1:42" ht="17.25" customHeight="1" x14ac:dyDescent="0.15">
      <c r="A55" s="12">
        <v>74</v>
      </c>
      <c r="B55" s="13">
        <v>3242</v>
      </c>
      <c r="C55" s="39" t="s">
        <v>165</v>
      </c>
      <c r="D55" s="869"/>
      <c r="E55" s="870"/>
      <c r="F55" s="870"/>
      <c r="G55" s="871"/>
      <c r="H55" s="187"/>
      <c r="I55" s="30"/>
      <c r="J55" s="30"/>
      <c r="K55" s="30"/>
      <c r="L55" s="30"/>
      <c r="M55" s="30"/>
      <c r="N55" s="30"/>
      <c r="O55" s="30"/>
      <c r="P55" s="30"/>
      <c r="Q55" s="30"/>
      <c r="R55" s="30"/>
      <c r="S55" s="30"/>
      <c r="T55" s="30"/>
      <c r="U55" s="30"/>
      <c r="V55" s="30"/>
      <c r="W55" s="30"/>
      <c r="X55" s="713"/>
      <c r="Y55" s="713"/>
      <c r="Z55" s="20"/>
      <c r="AA55" s="20"/>
      <c r="AB55" s="20"/>
      <c r="AC55" s="79"/>
      <c r="AD55" s="604" t="s">
        <v>2756</v>
      </c>
      <c r="AE55" s="202"/>
      <c r="AF55" s="202"/>
      <c r="AG55" s="841">
        <v>262</v>
      </c>
      <c r="AH55" s="841"/>
      <c r="AI55" s="186" t="s">
        <v>391</v>
      </c>
      <c r="AJ55" s="202"/>
      <c r="AK55" s="202"/>
      <c r="AL55" s="40"/>
      <c r="AM55" s="40"/>
      <c r="AN55" s="43"/>
      <c r="AO55" s="402">
        <f t="shared" si="9"/>
        <v>262</v>
      </c>
      <c r="AP55" s="41"/>
    </row>
    <row r="56" spans="1:42" ht="17.25" customHeight="1" x14ac:dyDescent="0.15">
      <c r="A56" s="12">
        <v>74</v>
      </c>
      <c r="B56" s="13">
        <v>3243</v>
      </c>
      <c r="C56" s="39" t="s">
        <v>166</v>
      </c>
      <c r="D56" s="869"/>
      <c r="E56" s="870"/>
      <c r="F56" s="870"/>
      <c r="G56" s="871"/>
      <c r="H56" s="706" t="s">
        <v>1186</v>
      </c>
      <c r="I56" s="707"/>
      <c r="J56" s="707"/>
      <c r="K56" s="707"/>
      <c r="L56" s="707"/>
      <c r="M56" s="707"/>
      <c r="N56" s="707"/>
      <c r="O56" s="707"/>
      <c r="P56" s="707"/>
      <c r="Q56" s="707"/>
      <c r="R56" s="707"/>
      <c r="S56" s="707"/>
      <c r="T56" s="707"/>
      <c r="U56" s="707"/>
      <c r="V56" s="707"/>
      <c r="W56" s="707"/>
      <c r="X56" s="607"/>
      <c r="Y56" s="607"/>
      <c r="Z56" s="17"/>
      <c r="AA56" s="17"/>
      <c r="AB56" s="17"/>
      <c r="AC56" s="708"/>
      <c r="AD56" s="604" t="s">
        <v>2755</v>
      </c>
      <c r="AE56" s="202"/>
      <c r="AF56" s="202"/>
      <c r="AG56" s="841">
        <v>260</v>
      </c>
      <c r="AH56" s="841"/>
      <c r="AI56" s="186" t="s">
        <v>391</v>
      </c>
      <c r="AJ56" s="186"/>
      <c r="AK56" s="40"/>
      <c r="AL56" s="190"/>
      <c r="AM56" s="40"/>
      <c r="AN56" s="43"/>
      <c r="AO56" s="402">
        <f t="shared" si="9"/>
        <v>260</v>
      </c>
      <c r="AP56" s="41"/>
    </row>
    <row r="57" spans="1:42" ht="17.25" customHeight="1" x14ac:dyDescent="0.15">
      <c r="A57" s="12">
        <v>74</v>
      </c>
      <c r="B57" s="13">
        <v>3244</v>
      </c>
      <c r="C57" s="39" t="s">
        <v>121</v>
      </c>
      <c r="D57" s="869"/>
      <c r="E57" s="870"/>
      <c r="F57" s="870"/>
      <c r="G57" s="871"/>
      <c r="H57" s="187"/>
      <c r="I57" s="30"/>
      <c r="J57" s="30"/>
      <c r="K57" s="30"/>
      <c r="L57" s="30"/>
      <c r="M57" s="30"/>
      <c r="N57" s="30"/>
      <c r="O57" s="30"/>
      <c r="P57" s="30"/>
      <c r="Q57" s="30"/>
      <c r="R57" s="30"/>
      <c r="S57" s="30"/>
      <c r="T57" s="30"/>
      <c r="U57" s="30"/>
      <c r="V57" s="30"/>
      <c r="W57" s="30"/>
      <c r="X57" s="713"/>
      <c r="Y57" s="713"/>
      <c r="Z57" s="20"/>
      <c r="AA57" s="20"/>
      <c r="AB57" s="20"/>
      <c r="AC57" s="79"/>
      <c r="AD57" s="604" t="s">
        <v>2756</v>
      </c>
      <c r="AE57" s="202"/>
      <c r="AF57" s="202"/>
      <c r="AG57" s="841">
        <v>274</v>
      </c>
      <c r="AH57" s="841"/>
      <c r="AI57" s="186" t="s">
        <v>391</v>
      </c>
      <c r="AJ57" s="186"/>
      <c r="AK57" s="40"/>
      <c r="AL57" s="190"/>
      <c r="AM57" s="40"/>
      <c r="AN57" s="43"/>
      <c r="AO57" s="402">
        <f t="shared" si="9"/>
        <v>274</v>
      </c>
      <c r="AP57" s="41"/>
    </row>
    <row r="58" spans="1:42" ht="17.25" customHeight="1" x14ac:dyDescent="0.15">
      <c r="A58" s="12">
        <v>74</v>
      </c>
      <c r="B58" s="13">
        <v>3341</v>
      </c>
      <c r="C58" s="39" t="s">
        <v>122</v>
      </c>
      <c r="D58" s="869"/>
      <c r="E58" s="870"/>
      <c r="F58" s="870"/>
      <c r="G58" s="871"/>
      <c r="H58" s="706" t="s">
        <v>1187</v>
      </c>
      <c r="I58" s="707"/>
      <c r="J58" s="707"/>
      <c r="K58" s="707"/>
      <c r="L58" s="707"/>
      <c r="M58" s="707"/>
      <c r="N58" s="707"/>
      <c r="O58" s="707"/>
      <c r="P58" s="707"/>
      <c r="Q58" s="707"/>
      <c r="R58" s="707"/>
      <c r="S58" s="707"/>
      <c r="T58" s="707"/>
      <c r="U58" s="707"/>
      <c r="V58" s="707"/>
      <c r="W58" s="707"/>
      <c r="X58" s="607"/>
      <c r="Y58" s="607"/>
      <c r="Z58" s="17"/>
      <c r="AA58" s="17"/>
      <c r="AB58" s="17"/>
      <c r="AC58" s="708"/>
      <c r="AD58" s="604" t="s">
        <v>2755</v>
      </c>
      <c r="AE58" s="202"/>
      <c r="AF58" s="202"/>
      <c r="AG58" s="841">
        <v>413</v>
      </c>
      <c r="AH58" s="841"/>
      <c r="AI58" s="186" t="s">
        <v>391</v>
      </c>
      <c r="AJ58" s="186"/>
      <c r="AK58" s="40"/>
      <c r="AL58" s="190"/>
      <c r="AM58" s="40"/>
      <c r="AN58" s="43"/>
      <c r="AO58" s="402">
        <f t="shared" si="9"/>
        <v>413</v>
      </c>
      <c r="AP58" s="41"/>
    </row>
    <row r="59" spans="1:42" ht="17.25" customHeight="1" x14ac:dyDescent="0.15">
      <c r="A59" s="12">
        <v>74</v>
      </c>
      <c r="B59" s="13">
        <v>3342</v>
      </c>
      <c r="C59" s="39" t="s">
        <v>123</v>
      </c>
      <c r="D59" s="869"/>
      <c r="E59" s="870"/>
      <c r="F59" s="870"/>
      <c r="G59" s="871"/>
      <c r="H59" s="187"/>
      <c r="I59" s="30"/>
      <c r="J59" s="30"/>
      <c r="K59" s="30"/>
      <c r="L59" s="30"/>
      <c r="M59" s="30"/>
      <c r="N59" s="30"/>
      <c r="O59" s="30"/>
      <c r="P59" s="30"/>
      <c r="Q59" s="30"/>
      <c r="R59" s="30"/>
      <c r="S59" s="30"/>
      <c r="T59" s="30"/>
      <c r="U59" s="30"/>
      <c r="V59" s="30"/>
      <c r="W59" s="30"/>
      <c r="X59" s="713"/>
      <c r="Y59" s="713"/>
      <c r="Z59" s="20"/>
      <c r="AA59" s="20"/>
      <c r="AB59" s="20"/>
      <c r="AC59" s="79"/>
      <c r="AD59" s="604" t="s">
        <v>2756</v>
      </c>
      <c r="AE59" s="202"/>
      <c r="AF59" s="202"/>
      <c r="AG59" s="841">
        <v>436</v>
      </c>
      <c r="AH59" s="841"/>
      <c r="AI59" s="186" t="s">
        <v>391</v>
      </c>
      <c r="AJ59" s="186"/>
      <c r="AK59" s="40"/>
      <c r="AL59" s="190"/>
      <c r="AM59" s="40"/>
      <c r="AN59" s="43"/>
      <c r="AO59" s="402">
        <f t="shared" si="9"/>
        <v>436</v>
      </c>
      <c r="AP59" s="41"/>
    </row>
    <row r="60" spans="1:42" ht="17.25" customHeight="1" x14ac:dyDescent="0.15">
      <c r="A60" s="12">
        <v>74</v>
      </c>
      <c r="B60" s="13">
        <v>3343</v>
      </c>
      <c r="C60" s="39" t="s">
        <v>2770</v>
      </c>
      <c r="D60" s="869"/>
      <c r="E60" s="870"/>
      <c r="F60" s="870"/>
      <c r="G60" s="871"/>
      <c r="H60" s="706" t="s">
        <v>1188</v>
      </c>
      <c r="I60" s="707"/>
      <c r="J60" s="707"/>
      <c r="K60" s="707"/>
      <c r="L60" s="707"/>
      <c r="M60" s="707"/>
      <c r="N60" s="707"/>
      <c r="O60" s="707"/>
      <c r="P60" s="707"/>
      <c r="Q60" s="707"/>
      <c r="R60" s="707"/>
      <c r="S60" s="707"/>
      <c r="T60" s="707"/>
      <c r="U60" s="707"/>
      <c r="V60" s="707"/>
      <c r="W60" s="707"/>
      <c r="X60" s="607"/>
      <c r="Y60" s="607"/>
      <c r="Z60" s="17"/>
      <c r="AA60" s="17"/>
      <c r="AB60" s="17"/>
      <c r="AC60" s="708"/>
      <c r="AD60" s="604" t="s">
        <v>2755</v>
      </c>
      <c r="AE60" s="202"/>
      <c r="AF60" s="202"/>
      <c r="AG60" s="841">
        <v>424</v>
      </c>
      <c r="AH60" s="841"/>
      <c r="AI60" s="186" t="s">
        <v>391</v>
      </c>
      <c r="AJ60" s="186"/>
      <c r="AK60" s="40"/>
      <c r="AL60" s="190"/>
      <c r="AM60" s="40"/>
      <c r="AN60" s="43"/>
      <c r="AO60" s="402">
        <f t="shared" si="9"/>
        <v>424</v>
      </c>
      <c r="AP60" s="41"/>
    </row>
    <row r="61" spans="1:42" ht="17.25" customHeight="1" x14ac:dyDescent="0.15">
      <c r="A61" s="12">
        <v>74</v>
      </c>
      <c r="B61" s="13">
        <v>3344</v>
      </c>
      <c r="C61" s="39" t="s">
        <v>2771</v>
      </c>
      <c r="D61" s="869"/>
      <c r="E61" s="870"/>
      <c r="F61" s="870"/>
      <c r="G61" s="871"/>
      <c r="H61" s="187"/>
      <c r="I61" s="30"/>
      <c r="J61" s="30"/>
      <c r="K61" s="30"/>
      <c r="L61" s="30"/>
      <c r="M61" s="30"/>
      <c r="N61" s="30"/>
      <c r="O61" s="30"/>
      <c r="P61" s="30"/>
      <c r="Q61" s="30"/>
      <c r="R61" s="30"/>
      <c r="S61" s="30"/>
      <c r="T61" s="30"/>
      <c r="U61" s="30"/>
      <c r="V61" s="30"/>
      <c r="W61" s="30"/>
      <c r="X61" s="713"/>
      <c r="Y61" s="713"/>
      <c r="Z61" s="20"/>
      <c r="AA61" s="20"/>
      <c r="AB61" s="20"/>
      <c r="AC61" s="79"/>
      <c r="AD61" s="604" t="s">
        <v>2756</v>
      </c>
      <c r="AE61" s="202"/>
      <c r="AF61" s="202"/>
      <c r="AG61" s="841">
        <v>447</v>
      </c>
      <c r="AH61" s="841"/>
      <c r="AI61" s="186" t="s">
        <v>391</v>
      </c>
      <c r="AJ61" s="186"/>
      <c r="AK61" s="40"/>
      <c r="AL61" s="190"/>
      <c r="AM61" s="40"/>
      <c r="AN61" s="43"/>
      <c r="AO61" s="402">
        <f t="shared" si="9"/>
        <v>447</v>
      </c>
      <c r="AP61" s="41"/>
    </row>
    <row r="62" spans="1:42" ht="17.25" customHeight="1" x14ac:dyDescent="0.15">
      <c r="A62" s="12">
        <v>74</v>
      </c>
      <c r="B62" s="13">
        <v>3441</v>
      </c>
      <c r="C62" s="39" t="s">
        <v>2772</v>
      </c>
      <c r="D62" s="869"/>
      <c r="E62" s="870"/>
      <c r="F62" s="870"/>
      <c r="G62" s="871"/>
      <c r="H62" s="706" t="s">
        <v>2575</v>
      </c>
      <c r="I62" s="707"/>
      <c r="J62" s="707"/>
      <c r="K62" s="707"/>
      <c r="L62" s="707"/>
      <c r="M62" s="707"/>
      <c r="N62" s="707"/>
      <c r="O62" s="707"/>
      <c r="P62" s="707"/>
      <c r="Q62" s="707"/>
      <c r="R62" s="707"/>
      <c r="S62" s="707"/>
      <c r="T62" s="707"/>
      <c r="U62" s="707"/>
      <c r="V62" s="707"/>
      <c r="W62" s="707"/>
      <c r="X62" s="607"/>
      <c r="Y62" s="607"/>
      <c r="Z62" s="17"/>
      <c r="AA62" s="17"/>
      <c r="AB62" s="17"/>
      <c r="AC62" s="708"/>
      <c r="AD62" s="604" t="s">
        <v>2755</v>
      </c>
      <c r="AE62" s="202"/>
      <c r="AF62" s="202"/>
      <c r="AG62" s="841">
        <v>484</v>
      </c>
      <c r="AH62" s="841"/>
      <c r="AI62" s="186" t="s">
        <v>391</v>
      </c>
      <c r="AJ62" s="186"/>
      <c r="AK62" s="40"/>
      <c r="AL62" s="190"/>
      <c r="AM62" s="40"/>
      <c r="AN62" s="43"/>
      <c r="AO62" s="402">
        <f t="shared" si="9"/>
        <v>484</v>
      </c>
      <c r="AP62" s="41"/>
    </row>
    <row r="63" spans="1:42" ht="17.25" customHeight="1" x14ac:dyDescent="0.15">
      <c r="A63" s="12">
        <v>74</v>
      </c>
      <c r="B63" s="13">
        <v>3442</v>
      </c>
      <c r="C63" s="39" t="s">
        <v>2773</v>
      </c>
      <c r="D63" s="869"/>
      <c r="E63" s="870"/>
      <c r="F63" s="870"/>
      <c r="G63" s="871"/>
      <c r="H63" s="187"/>
      <c r="I63" s="30"/>
      <c r="J63" s="30"/>
      <c r="K63" s="30"/>
      <c r="L63" s="30"/>
      <c r="M63" s="30"/>
      <c r="N63" s="30"/>
      <c r="O63" s="30"/>
      <c r="P63" s="30"/>
      <c r="Q63" s="30"/>
      <c r="R63" s="30"/>
      <c r="S63" s="30"/>
      <c r="T63" s="30"/>
      <c r="U63" s="30"/>
      <c r="V63" s="30"/>
      <c r="W63" s="30"/>
      <c r="X63" s="713"/>
      <c r="Y63" s="713"/>
      <c r="Z63" s="20"/>
      <c r="AA63" s="20"/>
      <c r="AB63" s="20"/>
      <c r="AC63" s="79"/>
      <c r="AD63" s="604" t="s">
        <v>2756</v>
      </c>
      <c r="AE63" s="202"/>
      <c r="AF63" s="202"/>
      <c r="AG63" s="841">
        <v>513</v>
      </c>
      <c r="AH63" s="841"/>
      <c r="AI63" s="186" t="s">
        <v>391</v>
      </c>
      <c r="AJ63" s="186"/>
      <c r="AK63" s="40"/>
      <c r="AL63" s="190"/>
      <c r="AM63" s="40"/>
      <c r="AN63" s="43"/>
      <c r="AO63" s="402">
        <f t="shared" si="9"/>
        <v>513</v>
      </c>
      <c r="AP63" s="41"/>
    </row>
    <row r="64" spans="1:42" ht="17.25" customHeight="1" x14ac:dyDescent="0.15">
      <c r="A64" s="12">
        <v>74</v>
      </c>
      <c r="B64" s="13">
        <v>3443</v>
      </c>
      <c r="C64" s="39" t="s">
        <v>2774</v>
      </c>
      <c r="D64" s="869"/>
      <c r="E64" s="870"/>
      <c r="F64" s="870"/>
      <c r="G64" s="871"/>
      <c r="H64" s="706" t="s">
        <v>2581</v>
      </c>
      <c r="I64" s="707"/>
      <c r="J64" s="707"/>
      <c r="K64" s="707"/>
      <c r="L64" s="707"/>
      <c r="M64" s="707"/>
      <c r="N64" s="707"/>
      <c r="O64" s="707"/>
      <c r="P64" s="707"/>
      <c r="Q64" s="707"/>
      <c r="R64" s="707"/>
      <c r="S64" s="707"/>
      <c r="T64" s="707"/>
      <c r="U64" s="707"/>
      <c r="V64" s="707"/>
      <c r="W64" s="707"/>
      <c r="X64" s="607"/>
      <c r="Y64" s="607"/>
      <c r="Z64" s="17"/>
      <c r="AA64" s="17"/>
      <c r="AB64" s="17"/>
      <c r="AC64" s="708"/>
      <c r="AD64" s="604" t="s">
        <v>2755</v>
      </c>
      <c r="AE64" s="202"/>
      <c r="AF64" s="202"/>
      <c r="AG64" s="841">
        <v>500</v>
      </c>
      <c r="AH64" s="841"/>
      <c r="AI64" s="186" t="s">
        <v>391</v>
      </c>
      <c r="AJ64" s="186"/>
      <c r="AK64" s="40"/>
      <c r="AL64" s="190"/>
      <c r="AM64" s="40"/>
      <c r="AN64" s="43"/>
      <c r="AO64" s="402">
        <f t="shared" si="9"/>
        <v>500</v>
      </c>
      <c r="AP64" s="41"/>
    </row>
    <row r="65" spans="1:43" ht="17.25" customHeight="1" x14ac:dyDescent="0.15">
      <c r="A65" s="12">
        <v>74</v>
      </c>
      <c r="B65" s="13">
        <v>3444</v>
      </c>
      <c r="C65" s="39" t="s">
        <v>2775</v>
      </c>
      <c r="D65" s="872"/>
      <c r="E65" s="873"/>
      <c r="F65" s="873"/>
      <c r="G65" s="874"/>
      <c r="H65" s="187"/>
      <c r="I65" s="30"/>
      <c r="J65" s="30"/>
      <c r="K65" s="30"/>
      <c r="L65" s="30"/>
      <c r="M65" s="30"/>
      <c r="N65" s="30"/>
      <c r="O65" s="30"/>
      <c r="P65" s="30"/>
      <c r="Q65" s="30"/>
      <c r="R65" s="30"/>
      <c r="S65" s="30"/>
      <c r="T65" s="30"/>
      <c r="U65" s="30"/>
      <c r="V65" s="30"/>
      <c r="W65" s="30"/>
      <c r="X65" s="713"/>
      <c r="Y65" s="713"/>
      <c r="Z65" s="20"/>
      <c r="AA65" s="20"/>
      <c r="AB65" s="20"/>
      <c r="AC65" s="79"/>
      <c r="AD65" s="604" t="s">
        <v>2756</v>
      </c>
      <c r="AE65" s="202"/>
      <c r="AF65" s="202"/>
      <c r="AG65" s="841">
        <v>529</v>
      </c>
      <c r="AH65" s="841"/>
      <c r="AI65" s="186" t="s">
        <v>391</v>
      </c>
      <c r="AJ65" s="186"/>
      <c r="AK65" s="40"/>
      <c r="AL65" s="190"/>
      <c r="AM65" s="40"/>
      <c r="AN65" s="43"/>
      <c r="AO65" s="403">
        <f t="shared" si="9"/>
        <v>529</v>
      </c>
      <c r="AP65" s="47"/>
    </row>
    <row r="66" spans="1:43" ht="17.25" customHeight="1" x14ac:dyDescent="0.15">
      <c r="A66" s="12">
        <v>74</v>
      </c>
      <c r="B66" s="13" t="s">
        <v>3386</v>
      </c>
      <c r="C66" s="49" t="s">
        <v>3213</v>
      </c>
      <c r="D66" s="833" t="s">
        <v>2948</v>
      </c>
      <c r="E66" s="834"/>
      <c r="F66" s="834"/>
      <c r="G66" s="835"/>
      <c r="H66" s="833" t="s">
        <v>3201</v>
      </c>
      <c r="I66" s="834"/>
      <c r="J66" s="834"/>
      <c r="K66" s="835"/>
      <c r="L66" s="833" t="s">
        <v>3202</v>
      </c>
      <c r="M66" s="834"/>
      <c r="N66" s="834"/>
      <c r="O66" s="835"/>
      <c r="P66" s="16" t="s">
        <v>3203</v>
      </c>
      <c r="Q66" s="1"/>
      <c r="R66" s="1"/>
      <c r="S66" s="1"/>
      <c r="T66" s="1"/>
      <c r="U66" s="1"/>
      <c r="V66" s="1"/>
      <c r="W66" s="1"/>
      <c r="X66" s="441"/>
      <c r="Y66" s="186" t="s">
        <v>3204</v>
      </c>
      <c r="Z66" s="202"/>
      <c r="AA66" s="202"/>
      <c r="AB66" s="202"/>
      <c r="AC66" s="202"/>
      <c r="AD66" s="186"/>
      <c r="AE66" s="186"/>
      <c r="AF66" s="186"/>
      <c r="AG66" s="848">
        <f t="shared" ref="AG66:AG77" si="10">ROUND(AG14*0.01,0)</f>
        <v>5</v>
      </c>
      <c r="AH66" s="848"/>
      <c r="AI66" s="599"/>
      <c r="AJ66" s="612" t="s">
        <v>1392</v>
      </c>
      <c r="AK66" s="202"/>
      <c r="AL66" s="186"/>
      <c r="AM66" s="186"/>
      <c r="AN66" s="436"/>
      <c r="AO66" s="501">
        <f>-AG66</f>
        <v>-5</v>
      </c>
      <c r="AP66" s="400" t="s">
        <v>209</v>
      </c>
      <c r="AQ66" s="609"/>
    </row>
    <row r="67" spans="1:43" ht="17.25" customHeight="1" x14ac:dyDescent="0.15">
      <c r="A67" s="12">
        <v>74</v>
      </c>
      <c r="B67" s="13" t="s">
        <v>3387</v>
      </c>
      <c r="C67" s="49" t="s">
        <v>3214</v>
      </c>
      <c r="D67" s="836"/>
      <c r="E67" s="837"/>
      <c r="F67" s="837"/>
      <c r="G67" s="838"/>
      <c r="H67" s="836"/>
      <c r="I67" s="837"/>
      <c r="J67" s="837"/>
      <c r="K67" s="838"/>
      <c r="L67" s="836"/>
      <c r="M67" s="837"/>
      <c r="N67" s="837"/>
      <c r="O67" s="838"/>
      <c r="P67" s="183"/>
      <c r="Q67" s="184"/>
      <c r="R67" s="184"/>
      <c r="S67" s="184"/>
      <c r="T67" s="184"/>
      <c r="U67" s="184"/>
      <c r="V67" s="184"/>
      <c r="W67" s="184"/>
      <c r="X67" s="438"/>
      <c r="Y67" s="186" t="s">
        <v>3205</v>
      </c>
      <c r="Z67" s="202"/>
      <c r="AA67" s="202"/>
      <c r="AB67" s="202"/>
      <c r="AC67" s="202"/>
      <c r="AD67" s="186"/>
      <c r="AE67" s="186"/>
      <c r="AF67" s="186"/>
      <c r="AG67" s="848">
        <f t="shared" si="10"/>
        <v>5</v>
      </c>
      <c r="AH67" s="848"/>
      <c r="AI67" s="599"/>
      <c r="AJ67" s="612" t="s">
        <v>1392</v>
      </c>
      <c r="AK67" s="202"/>
      <c r="AL67" s="186"/>
      <c r="AM67" s="186"/>
      <c r="AN67" s="436"/>
      <c r="AO67" s="501">
        <f t="shared" ref="AO67:AO100" si="11">-AG67</f>
        <v>-5</v>
      </c>
      <c r="AP67" s="18"/>
      <c r="AQ67" s="609"/>
    </row>
    <row r="68" spans="1:43" ht="17.25" customHeight="1" x14ac:dyDescent="0.15">
      <c r="A68" s="12">
        <v>74</v>
      </c>
      <c r="B68" s="13" t="s">
        <v>3388</v>
      </c>
      <c r="C68" s="49" t="s">
        <v>3215</v>
      </c>
      <c r="D68" s="836"/>
      <c r="E68" s="837"/>
      <c r="F68" s="837"/>
      <c r="G68" s="838"/>
      <c r="H68" s="836"/>
      <c r="I68" s="837"/>
      <c r="J68" s="837"/>
      <c r="K68" s="838"/>
      <c r="L68" s="836"/>
      <c r="M68" s="837"/>
      <c r="N68" s="837"/>
      <c r="O68" s="838"/>
      <c r="P68" s="16" t="s">
        <v>3206</v>
      </c>
      <c r="Q68" s="1"/>
      <c r="R68" s="1"/>
      <c r="S68" s="1"/>
      <c r="T68" s="1"/>
      <c r="U68" s="1"/>
      <c r="V68" s="1"/>
      <c r="W68" s="1"/>
      <c r="X68" s="441"/>
      <c r="Y68" s="186" t="s">
        <v>3204</v>
      </c>
      <c r="Z68" s="202"/>
      <c r="AA68" s="202"/>
      <c r="AB68" s="202"/>
      <c r="AC68" s="202"/>
      <c r="AD68" s="186"/>
      <c r="AE68" s="186"/>
      <c r="AF68" s="186"/>
      <c r="AG68" s="848">
        <f t="shared" si="10"/>
        <v>5</v>
      </c>
      <c r="AH68" s="848"/>
      <c r="AI68" s="599"/>
      <c r="AJ68" s="612" t="s">
        <v>1392</v>
      </c>
      <c r="AK68" s="202"/>
      <c r="AL68" s="186"/>
      <c r="AM68" s="186"/>
      <c r="AN68" s="436"/>
      <c r="AO68" s="501">
        <f t="shared" si="11"/>
        <v>-5</v>
      </c>
      <c r="AP68" s="18"/>
      <c r="AQ68" s="609"/>
    </row>
    <row r="69" spans="1:43" ht="17.25" customHeight="1" x14ac:dyDescent="0.15">
      <c r="A69" s="12">
        <v>74</v>
      </c>
      <c r="B69" s="13" t="s">
        <v>3389</v>
      </c>
      <c r="C69" s="49" t="s">
        <v>3216</v>
      </c>
      <c r="D69" s="23"/>
      <c r="E69" s="9"/>
      <c r="F69" s="9"/>
      <c r="G69" s="19"/>
      <c r="H69" s="836"/>
      <c r="I69" s="837"/>
      <c r="J69" s="837"/>
      <c r="K69" s="838"/>
      <c r="L69" s="836"/>
      <c r="M69" s="837"/>
      <c r="N69" s="837"/>
      <c r="O69" s="838"/>
      <c r="P69" s="183"/>
      <c r="Q69" s="184"/>
      <c r="R69" s="184"/>
      <c r="S69" s="184"/>
      <c r="T69" s="184"/>
      <c r="U69" s="184"/>
      <c r="V69" s="184"/>
      <c r="W69" s="184"/>
      <c r="X69" s="438"/>
      <c r="Y69" s="186" t="s">
        <v>3205</v>
      </c>
      <c r="Z69" s="202"/>
      <c r="AA69" s="202"/>
      <c r="AB69" s="202"/>
      <c r="AC69" s="202"/>
      <c r="AD69" s="186"/>
      <c r="AE69" s="186"/>
      <c r="AF69" s="186"/>
      <c r="AG69" s="848">
        <f t="shared" si="10"/>
        <v>6</v>
      </c>
      <c r="AH69" s="848"/>
      <c r="AI69" s="599"/>
      <c r="AJ69" s="612" t="s">
        <v>1392</v>
      </c>
      <c r="AK69" s="202"/>
      <c r="AL69" s="186"/>
      <c r="AM69" s="186"/>
      <c r="AN69" s="436"/>
      <c r="AO69" s="501">
        <f t="shared" si="11"/>
        <v>-6</v>
      </c>
      <c r="AP69" s="18"/>
      <c r="AQ69" s="609"/>
    </row>
    <row r="70" spans="1:43" ht="17.25" customHeight="1" x14ac:dyDescent="0.15">
      <c r="A70" s="12">
        <v>74</v>
      </c>
      <c r="B70" s="13" t="s">
        <v>3390</v>
      </c>
      <c r="C70" s="49" t="s">
        <v>3217</v>
      </c>
      <c r="D70" s="23"/>
      <c r="E70" s="9"/>
      <c r="F70" s="9"/>
      <c r="G70" s="19"/>
      <c r="H70" s="23"/>
      <c r="I70" s="9"/>
      <c r="J70" s="9"/>
      <c r="K70" s="19"/>
      <c r="L70" s="23"/>
      <c r="M70" s="9"/>
      <c r="N70" s="9"/>
      <c r="O70" s="19"/>
      <c r="P70" s="16" t="s">
        <v>3207</v>
      </c>
      <c r="Q70" s="1"/>
      <c r="R70" s="1"/>
      <c r="S70" s="1"/>
      <c r="T70" s="1"/>
      <c r="U70" s="1"/>
      <c r="V70" s="1"/>
      <c r="W70" s="1"/>
      <c r="X70" s="441"/>
      <c r="Y70" s="186" t="s">
        <v>3204</v>
      </c>
      <c r="Z70" s="202"/>
      <c r="AA70" s="202"/>
      <c r="AB70" s="202"/>
      <c r="AC70" s="202"/>
      <c r="AD70" s="186"/>
      <c r="AE70" s="186"/>
      <c r="AF70" s="186"/>
      <c r="AG70" s="848">
        <f t="shared" si="10"/>
        <v>7</v>
      </c>
      <c r="AH70" s="848"/>
      <c r="AI70" s="599"/>
      <c r="AJ70" s="612" t="s">
        <v>1392</v>
      </c>
      <c r="AK70" s="202"/>
      <c r="AL70" s="186"/>
      <c r="AM70" s="186"/>
      <c r="AN70" s="436"/>
      <c r="AO70" s="501">
        <f t="shared" si="11"/>
        <v>-7</v>
      </c>
      <c r="AP70" s="18"/>
      <c r="AQ70" s="609"/>
    </row>
    <row r="71" spans="1:43" ht="17.25" customHeight="1" x14ac:dyDescent="0.15">
      <c r="A71" s="12">
        <v>74</v>
      </c>
      <c r="B71" s="13" t="s">
        <v>3391</v>
      </c>
      <c r="C71" s="49" t="s">
        <v>3218</v>
      </c>
      <c r="D71" s="23"/>
      <c r="E71" s="9"/>
      <c r="F71" s="9"/>
      <c r="G71" s="19"/>
      <c r="H71" s="23"/>
      <c r="I71" s="9"/>
      <c r="J71" s="9"/>
      <c r="K71" s="19"/>
      <c r="L71" s="23"/>
      <c r="M71" s="9"/>
      <c r="N71" s="9"/>
      <c r="O71" s="19"/>
      <c r="P71" s="183"/>
      <c r="Q71" s="184"/>
      <c r="R71" s="184"/>
      <c r="S71" s="184"/>
      <c r="T71" s="184"/>
      <c r="U71" s="184"/>
      <c r="V71" s="184"/>
      <c r="W71" s="184"/>
      <c r="X71" s="438"/>
      <c r="Y71" s="186" t="s">
        <v>3205</v>
      </c>
      <c r="Z71" s="202"/>
      <c r="AA71" s="202"/>
      <c r="AB71" s="202"/>
      <c r="AC71" s="202"/>
      <c r="AD71" s="186"/>
      <c r="AE71" s="186"/>
      <c r="AF71" s="186"/>
      <c r="AG71" s="848">
        <f t="shared" si="10"/>
        <v>8</v>
      </c>
      <c r="AH71" s="848"/>
      <c r="AI71" s="599"/>
      <c r="AJ71" s="612" t="s">
        <v>1392</v>
      </c>
      <c r="AK71" s="202"/>
      <c r="AL71" s="186"/>
      <c r="AM71" s="186"/>
      <c r="AN71" s="436"/>
      <c r="AO71" s="501">
        <f t="shared" si="11"/>
        <v>-8</v>
      </c>
      <c r="AP71" s="18"/>
      <c r="AQ71" s="609"/>
    </row>
    <row r="72" spans="1:43" ht="17.25" customHeight="1" x14ac:dyDescent="0.15">
      <c r="A72" s="12">
        <v>74</v>
      </c>
      <c r="B72" s="13" t="s">
        <v>3392</v>
      </c>
      <c r="C72" s="49" t="s">
        <v>3219</v>
      </c>
      <c r="D72" s="23"/>
      <c r="E72" s="9"/>
      <c r="F72" s="9"/>
      <c r="G72" s="19"/>
      <c r="H72" s="23"/>
      <c r="I72" s="9"/>
      <c r="J72" s="9"/>
      <c r="K72" s="19"/>
      <c r="L72" s="23"/>
      <c r="M72" s="9"/>
      <c r="N72" s="9"/>
      <c r="O72" s="19"/>
      <c r="P72" s="16" t="s">
        <v>3208</v>
      </c>
      <c r="Q72" s="1"/>
      <c r="R72" s="1"/>
      <c r="S72" s="1"/>
      <c r="T72" s="1"/>
      <c r="U72" s="1"/>
      <c r="V72" s="1"/>
      <c r="W72" s="1"/>
      <c r="X72" s="441"/>
      <c r="Y72" s="186" t="s">
        <v>3204</v>
      </c>
      <c r="Z72" s="202"/>
      <c r="AA72" s="202"/>
      <c r="AB72" s="202"/>
      <c r="AC72" s="202"/>
      <c r="AD72" s="186"/>
      <c r="AE72" s="186"/>
      <c r="AF72" s="186"/>
      <c r="AG72" s="848">
        <f t="shared" si="10"/>
        <v>8</v>
      </c>
      <c r="AH72" s="848"/>
      <c r="AI72" s="599"/>
      <c r="AJ72" s="612" t="s">
        <v>1392</v>
      </c>
      <c r="AK72" s="202"/>
      <c r="AL72" s="186"/>
      <c r="AM72" s="186"/>
      <c r="AN72" s="436"/>
      <c r="AO72" s="501">
        <f t="shared" si="11"/>
        <v>-8</v>
      </c>
      <c r="AP72" s="18"/>
      <c r="AQ72" s="609"/>
    </row>
    <row r="73" spans="1:43" ht="17.25" customHeight="1" x14ac:dyDescent="0.15">
      <c r="A73" s="12">
        <v>74</v>
      </c>
      <c r="B73" s="13" t="s">
        <v>3393</v>
      </c>
      <c r="C73" s="49" t="s">
        <v>3220</v>
      </c>
      <c r="D73" s="23"/>
      <c r="E73" s="9"/>
      <c r="F73" s="9"/>
      <c r="G73" s="19"/>
      <c r="H73" s="23"/>
      <c r="I73" s="9"/>
      <c r="J73" s="9"/>
      <c r="K73" s="19"/>
      <c r="L73" s="23"/>
      <c r="M73" s="9"/>
      <c r="N73" s="9"/>
      <c r="O73" s="19"/>
      <c r="P73" s="183"/>
      <c r="Q73" s="184"/>
      <c r="R73" s="184"/>
      <c r="S73" s="184"/>
      <c r="T73" s="184"/>
      <c r="U73" s="184"/>
      <c r="V73" s="184"/>
      <c r="W73" s="184"/>
      <c r="X73" s="438"/>
      <c r="Y73" s="186" t="s">
        <v>3205</v>
      </c>
      <c r="Z73" s="202"/>
      <c r="AA73" s="202"/>
      <c r="AB73" s="202"/>
      <c r="AC73" s="202"/>
      <c r="AD73" s="186"/>
      <c r="AE73" s="186"/>
      <c r="AF73" s="186"/>
      <c r="AG73" s="848">
        <f t="shared" si="10"/>
        <v>9</v>
      </c>
      <c r="AH73" s="848"/>
      <c r="AI73" s="599"/>
      <c r="AJ73" s="612" t="s">
        <v>1392</v>
      </c>
      <c r="AK73" s="202"/>
      <c r="AL73" s="186"/>
      <c r="AM73" s="186"/>
      <c r="AN73" s="436"/>
      <c r="AO73" s="501">
        <f t="shared" si="11"/>
        <v>-9</v>
      </c>
      <c r="AP73" s="18"/>
      <c r="AQ73" s="609"/>
    </row>
    <row r="74" spans="1:43" ht="17.25" customHeight="1" x14ac:dyDescent="0.15">
      <c r="A74" s="12">
        <v>74</v>
      </c>
      <c r="B74" s="13" t="s">
        <v>3394</v>
      </c>
      <c r="C74" s="49" t="s">
        <v>3221</v>
      </c>
      <c r="D74" s="23"/>
      <c r="E74" s="9"/>
      <c r="F74" s="9"/>
      <c r="G74" s="19"/>
      <c r="H74" s="23"/>
      <c r="I74" s="9"/>
      <c r="J74" s="9"/>
      <c r="K74" s="19"/>
      <c r="L74" s="23"/>
      <c r="M74" s="9"/>
      <c r="N74" s="9"/>
      <c r="O74" s="19"/>
      <c r="P74" s="16" t="s">
        <v>3209</v>
      </c>
      <c r="Q74" s="1"/>
      <c r="R74" s="1"/>
      <c r="S74" s="1"/>
      <c r="T74" s="1"/>
      <c r="U74" s="1"/>
      <c r="V74" s="1"/>
      <c r="W74" s="1"/>
      <c r="X74" s="441"/>
      <c r="Y74" s="186" t="s">
        <v>3204</v>
      </c>
      <c r="Z74" s="202"/>
      <c r="AA74" s="202"/>
      <c r="AB74" s="202"/>
      <c r="AC74" s="202"/>
      <c r="AD74" s="186"/>
      <c r="AE74" s="186"/>
      <c r="AF74" s="186"/>
      <c r="AG74" s="848">
        <f t="shared" si="10"/>
        <v>9</v>
      </c>
      <c r="AH74" s="848"/>
      <c r="AI74" s="599"/>
      <c r="AJ74" s="612" t="s">
        <v>1392</v>
      </c>
      <c r="AK74" s="202"/>
      <c r="AL74" s="186"/>
      <c r="AM74" s="186"/>
      <c r="AN74" s="436"/>
      <c r="AO74" s="501">
        <f t="shared" si="11"/>
        <v>-9</v>
      </c>
      <c r="AP74" s="18"/>
      <c r="AQ74" s="609"/>
    </row>
    <row r="75" spans="1:43" ht="17.25" customHeight="1" x14ac:dyDescent="0.15">
      <c r="A75" s="12">
        <v>74</v>
      </c>
      <c r="B75" s="13" t="s">
        <v>3395</v>
      </c>
      <c r="C75" s="49" t="s">
        <v>3222</v>
      </c>
      <c r="D75" s="23"/>
      <c r="E75" s="9"/>
      <c r="F75" s="9"/>
      <c r="G75" s="19"/>
      <c r="H75" s="23"/>
      <c r="I75" s="9"/>
      <c r="J75" s="9"/>
      <c r="K75" s="19"/>
      <c r="L75" s="23"/>
      <c r="M75" s="9"/>
      <c r="N75" s="9"/>
      <c r="O75" s="19"/>
      <c r="P75" s="183"/>
      <c r="Q75" s="184"/>
      <c r="R75" s="184"/>
      <c r="S75" s="184"/>
      <c r="T75" s="184"/>
      <c r="U75" s="184"/>
      <c r="V75" s="184"/>
      <c r="W75" s="184"/>
      <c r="X75" s="438"/>
      <c r="Y75" s="186" t="s">
        <v>3205</v>
      </c>
      <c r="Z75" s="202"/>
      <c r="AA75" s="202"/>
      <c r="AB75" s="202"/>
      <c r="AC75" s="202"/>
      <c r="AD75" s="186"/>
      <c r="AE75" s="186"/>
      <c r="AF75" s="186"/>
      <c r="AG75" s="848">
        <f t="shared" si="10"/>
        <v>10</v>
      </c>
      <c r="AH75" s="848"/>
      <c r="AI75" s="599"/>
      <c r="AJ75" s="612" t="s">
        <v>1392</v>
      </c>
      <c r="AK75" s="202"/>
      <c r="AL75" s="186"/>
      <c r="AM75" s="186"/>
      <c r="AN75" s="436"/>
      <c r="AO75" s="501">
        <f t="shared" si="11"/>
        <v>-10</v>
      </c>
      <c r="AP75" s="18"/>
      <c r="AQ75" s="609"/>
    </row>
    <row r="76" spans="1:43" ht="17.25" customHeight="1" x14ac:dyDescent="0.15">
      <c r="A76" s="12">
        <v>74</v>
      </c>
      <c r="B76" s="13" t="s">
        <v>3396</v>
      </c>
      <c r="C76" s="49" t="s">
        <v>3223</v>
      </c>
      <c r="D76" s="23"/>
      <c r="E76" s="9"/>
      <c r="F76" s="9"/>
      <c r="G76" s="19"/>
      <c r="H76" s="23"/>
      <c r="I76" s="9"/>
      <c r="J76" s="9"/>
      <c r="K76" s="19"/>
      <c r="L76" s="23"/>
      <c r="M76" s="9"/>
      <c r="N76" s="9"/>
      <c r="O76" s="19"/>
      <c r="P76" s="16" t="s">
        <v>3210</v>
      </c>
      <c r="Q76" s="1"/>
      <c r="R76" s="1"/>
      <c r="S76" s="1"/>
      <c r="T76" s="1"/>
      <c r="U76" s="1"/>
      <c r="V76" s="1"/>
      <c r="W76" s="1"/>
      <c r="X76" s="441"/>
      <c r="Y76" s="186" t="s">
        <v>3204</v>
      </c>
      <c r="Z76" s="202"/>
      <c r="AA76" s="202"/>
      <c r="AB76" s="202"/>
      <c r="AC76" s="202"/>
      <c r="AD76" s="186"/>
      <c r="AE76" s="186"/>
      <c r="AF76" s="186"/>
      <c r="AG76" s="848">
        <f t="shared" si="10"/>
        <v>9</v>
      </c>
      <c r="AH76" s="848"/>
      <c r="AI76" s="599"/>
      <c r="AJ76" s="612" t="s">
        <v>1392</v>
      </c>
      <c r="AK76" s="202"/>
      <c r="AL76" s="186"/>
      <c r="AM76" s="186"/>
      <c r="AN76" s="436"/>
      <c r="AO76" s="501">
        <f t="shared" si="11"/>
        <v>-9</v>
      </c>
      <c r="AP76" s="18"/>
      <c r="AQ76" s="609"/>
    </row>
    <row r="77" spans="1:43" ht="17.25" customHeight="1" x14ac:dyDescent="0.15">
      <c r="A77" s="12">
        <v>74</v>
      </c>
      <c r="B77" s="13" t="s">
        <v>3397</v>
      </c>
      <c r="C77" s="49" t="s">
        <v>3224</v>
      </c>
      <c r="D77" s="23"/>
      <c r="E77" s="9"/>
      <c r="F77" s="9"/>
      <c r="G77" s="19"/>
      <c r="H77" s="23"/>
      <c r="I77" s="9"/>
      <c r="J77" s="9"/>
      <c r="K77" s="19"/>
      <c r="L77" s="183"/>
      <c r="M77" s="184"/>
      <c r="N77" s="184"/>
      <c r="O77" s="21"/>
      <c r="P77" s="183"/>
      <c r="Q77" s="184"/>
      <c r="R77" s="184"/>
      <c r="S77" s="184"/>
      <c r="T77" s="184"/>
      <c r="U77" s="184"/>
      <c r="V77" s="184"/>
      <c r="W77" s="184"/>
      <c r="X77" s="438"/>
      <c r="Y77" s="186" t="s">
        <v>3205</v>
      </c>
      <c r="Z77" s="202"/>
      <c r="AA77" s="202"/>
      <c r="AB77" s="202"/>
      <c r="AC77" s="202"/>
      <c r="AD77" s="186"/>
      <c r="AE77" s="186"/>
      <c r="AF77" s="186"/>
      <c r="AG77" s="848">
        <f t="shared" si="10"/>
        <v>10</v>
      </c>
      <c r="AH77" s="848"/>
      <c r="AI77" s="599"/>
      <c r="AJ77" s="612" t="s">
        <v>1392</v>
      </c>
      <c r="AK77" s="202"/>
      <c r="AL77" s="186"/>
      <c r="AM77" s="186"/>
      <c r="AN77" s="436"/>
      <c r="AO77" s="501">
        <f t="shared" si="11"/>
        <v>-10</v>
      </c>
      <c r="AP77" s="18"/>
      <c r="AQ77" s="609"/>
    </row>
    <row r="78" spans="1:43" ht="17.25" customHeight="1" x14ac:dyDescent="0.15">
      <c r="A78" s="12">
        <v>74</v>
      </c>
      <c r="B78" s="13" t="s">
        <v>3398</v>
      </c>
      <c r="C78" s="49" t="s">
        <v>3225</v>
      </c>
      <c r="D78" s="23"/>
      <c r="E78" s="9"/>
      <c r="F78" s="9"/>
      <c r="G78" s="19"/>
      <c r="H78" s="23"/>
      <c r="I78" s="9"/>
      <c r="J78" s="9"/>
      <c r="K78" s="19"/>
      <c r="L78" s="833" t="s">
        <v>3211</v>
      </c>
      <c r="M78" s="834"/>
      <c r="N78" s="834"/>
      <c r="O78" s="835"/>
      <c r="P78" s="16" t="s">
        <v>3203</v>
      </c>
      <c r="Q78" s="1"/>
      <c r="R78" s="1"/>
      <c r="S78" s="1"/>
      <c r="T78" s="1"/>
      <c r="U78" s="1"/>
      <c r="V78" s="1"/>
      <c r="W78" s="1"/>
      <c r="X78" s="441"/>
      <c r="Y78" s="186" t="s">
        <v>3204</v>
      </c>
      <c r="Z78" s="202"/>
      <c r="AA78" s="202"/>
      <c r="AB78" s="202"/>
      <c r="AC78" s="202"/>
      <c r="AD78" s="186"/>
      <c r="AE78" s="186"/>
      <c r="AF78" s="186"/>
      <c r="AG78" s="848">
        <f t="shared" ref="AG78:AG89" si="12">ROUND(AG34*0.01,0)</f>
        <v>4</v>
      </c>
      <c r="AH78" s="848"/>
      <c r="AI78" s="599"/>
      <c r="AJ78" s="612" t="s">
        <v>1392</v>
      </c>
      <c r="AK78" s="202"/>
      <c r="AL78" s="186"/>
      <c r="AM78" s="186"/>
      <c r="AN78" s="436"/>
      <c r="AO78" s="501">
        <f t="shared" si="11"/>
        <v>-4</v>
      </c>
      <c r="AP78" s="18"/>
      <c r="AQ78" s="609"/>
    </row>
    <row r="79" spans="1:43" ht="17.25" customHeight="1" x14ac:dyDescent="0.15">
      <c r="A79" s="12">
        <v>74</v>
      </c>
      <c r="B79" s="13" t="s">
        <v>3399</v>
      </c>
      <c r="C79" s="49" t="s">
        <v>3226</v>
      </c>
      <c r="D79" s="23"/>
      <c r="E79" s="9"/>
      <c r="F79" s="9"/>
      <c r="G79" s="19"/>
      <c r="H79" s="23"/>
      <c r="I79" s="9"/>
      <c r="J79" s="9"/>
      <c r="K79" s="19"/>
      <c r="L79" s="836"/>
      <c r="M79" s="837"/>
      <c r="N79" s="837"/>
      <c r="O79" s="838"/>
      <c r="P79" s="183"/>
      <c r="Q79" s="184"/>
      <c r="R79" s="184"/>
      <c r="S79" s="184"/>
      <c r="T79" s="184"/>
      <c r="U79" s="184"/>
      <c r="V79" s="184"/>
      <c r="W79" s="184"/>
      <c r="X79" s="438"/>
      <c r="Y79" s="186" t="s">
        <v>3205</v>
      </c>
      <c r="Z79" s="202"/>
      <c r="AA79" s="202"/>
      <c r="AB79" s="202"/>
      <c r="AC79" s="202"/>
      <c r="AD79" s="186"/>
      <c r="AE79" s="186"/>
      <c r="AF79" s="186"/>
      <c r="AG79" s="848">
        <f t="shared" si="12"/>
        <v>5</v>
      </c>
      <c r="AH79" s="848"/>
      <c r="AI79" s="599"/>
      <c r="AJ79" s="612" t="s">
        <v>1392</v>
      </c>
      <c r="AK79" s="202"/>
      <c r="AL79" s="186"/>
      <c r="AM79" s="186"/>
      <c r="AN79" s="436"/>
      <c r="AO79" s="501">
        <f t="shared" si="11"/>
        <v>-5</v>
      </c>
      <c r="AP79" s="18"/>
      <c r="AQ79" s="609"/>
    </row>
    <row r="80" spans="1:43" ht="17.25" customHeight="1" x14ac:dyDescent="0.15">
      <c r="A80" s="12">
        <v>74</v>
      </c>
      <c r="B80" s="13" t="s">
        <v>3400</v>
      </c>
      <c r="C80" s="49" t="s">
        <v>3227</v>
      </c>
      <c r="D80" s="23"/>
      <c r="E80" s="9"/>
      <c r="F80" s="9"/>
      <c r="G80" s="19"/>
      <c r="H80" s="23"/>
      <c r="I80" s="9"/>
      <c r="J80" s="9"/>
      <c r="K80" s="19"/>
      <c r="L80" s="836"/>
      <c r="M80" s="837"/>
      <c r="N80" s="837"/>
      <c r="O80" s="838"/>
      <c r="P80" s="16" t="s">
        <v>3206</v>
      </c>
      <c r="Q80" s="1"/>
      <c r="R80" s="1"/>
      <c r="S80" s="1"/>
      <c r="T80" s="1"/>
      <c r="U80" s="1"/>
      <c r="V80" s="1"/>
      <c r="W80" s="1"/>
      <c r="X80" s="441"/>
      <c r="Y80" s="186" t="s">
        <v>3204</v>
      </c>
      <c r="Z80" s="202"/>
      <c r="AA80" s="202"/>
      <c r="AB80" s="202"/>
      <c r="AC80" s="202"/>
      <c r="AD80" s="186"/>
      <c r="AE80" s="186"/>
      <c r="AF80" s="186"/>
      <c r="AG80" s="848">
        <f t="shared" si="12"/>
        <v>4</v>
      </c>
      <c r="AH80" s="848"/>
      <c r="AI80" s="599"/>
      <c r="AJ80" s="612" t="s">
        <v>1392</v>
      </c>
      <c r="AK80" s="202"/>
      <c r="AL80" s="186"/>
      <c r="AM80" s="186"/>
      <c r="AN80" s="436"/>
      <c r="AO80" s="501">
        <f t="shared" si="11"/>
        <v>-4</v>
      </c>
      <c r="AP80" s="18"/>
      <c r="AQ80" s="609"/>
    </row>
    <row r="81" spans="1:43" ht="17.25" customHeight="1" x14ac:dyDescent="0.15">
      <c r="A81" s="12">
        <v>74</v>
      </c>
      <c r="B81" s="13" t="s">
        <v>3401</v>
      </c>
      <c r="C81" s="49" t="s">
        <v>3228</v>
      </c>
      <c r="D81" s="23"/>
      <c r="E81" s="9"/>
      <c r="F81" s="9"/>
      <c r="G81" s="19"/>
      <c r="H81" s="23"/>
      <c r="I81" s="9"/>
      <c r="J81" s="9"/>
      <c r="K81" s="19"/>
      <c r="L81" s="836"/>
      <c r="M81" s="837"/>
      <c r="N81" s="837"/>
      <c r="O81" s="838"/>
      <c r="P81" s="183"/>
      <c r="Q81" s="184"/>
      <c r="R81" s="184"/>
      <c r="S81" s="184"/>
      <c r="T81" s="184"/>
      <c r="U81" s="184"/>
      <c r="V81" s="184"/>
      <c r="W81" s="184"/>
      <c r="X81" s="438"/>
      <c r="Y81" s="186" t="s">
        <v>3205</v>
      </c>
      <c r="Z81" s="202"/>
      <c r="AA81" s="202"/>
      <c r="AB81" s="202"/>
      <c r="AC81" s="202"/>
      <c r="AD81" s="186"/>
      <c r="AE81" s="186"/>
      <c r="AF81" s="186"/>
      <c r="AG81" s="848">
        <f t="shared" si="12"/>
        <v>5</v>
      </c>
      <c r="AH81" s="848"/>
      <c r="AI81" s="599"/>
      <c r="AJ81" s="612" t="s">
        <v>1392</v>
      </c>
      <c r="AK81" s="202"/>
      <c r="AL81" s="186"/>
      <c r="AM81" s="186"/>
      <c r="AN81" s="436"/>
      <c r="AO81" s="501">
        <f t="shared" si="11"/>
        <v>-5</v>
      </c>
      <c r="AP81" s="18"/>
      <c r="AQ81" s="609"/>
    </row>
    <row r="82" spans="1:43" ht="17.25" customHeight="1" x14ac:dyDescent="0.15">
      <c r="A82" s="12">
        <v>74</v>
      </c>
      <c r="B82" s="13" t="s">
        <v>3402</v>
      </c>
      <c r="C82" s="49" t="s">
        <v>3229</v>
      </c>
      <c r="D82" s="23"/>
      <c r="E82" s="9"/>
      <c r="F82" s="9"/>
      <c r="G82" s="19"/>
      <c r="H82" s="23"/>
      <c r="I82" s="9"/>
      <c r="J82" s="9"/>
      <c r="K82" s="19"/>
      <c r="L82" s="23"/>
      <c r="M82" s="9"/>
      <c r="N82" s="9"/>
      <c r="O82" s="19"/>
      <c r="P82" s="16" t="s">
        <v>3207</v>
      </c>
      <c r="Q82" s="1"/>
      <c r="R82" s="1"/>
      <c r="S82" s="1"/>
      <c r="T82" s="1"/>
      <c r="U82" s="1"/>
      <c r="V82" s="1"/>
      <c r="W82" s="1"/>
      <c r="X82" s="441"/>
      <c r="Y82" s="186" t="s">
        <v>3204</v>
      </c>
      <c r="Z82" s="202"/>
      <c r="AA82" s="202"/>
      <c r="AB82" s="202"/>
      <c r="AC82" s="202"/>
      <c r="AD82" s="186"/>
      <c r="AE82" s="186"/>
      <c r="AF82" s="186"/>
      <c r="AG82" s="848">
        <f t="shared" si="12"/>
        <v>7</v>
      </c>
      <c r="AH82" s="848"/>
      <c r="AI82" s="599"/>
      <c r="AJ82" s="612" t="s">
        <v>1392</v>
      </c>
      <c r="AK82" s="202"/>
      <c r="AL82" s="186"/>
      <c r="AM82" s="186"/>
      <c r="AN82" s="436"/>
      <c r="AO82" s="501">
        <f t="shared" si="11"/>
        <v>-7</v>
      </c>
      <c r="AP82" s="18"/>
      <c r="AQ82" s="609"/>
    </row>
    <row r="83" spans="1:43" ht="17.25" customHeight="1" x14ac:dyDescent="0.15">
      <c r="A83" s="12">
        <v>74</v>
      </c>
      <c r="B83" s="13" t="s">
        <v>3403</v>
      </c>
      <c r="C83" s="49" t="s">
        <v>3230</v>
      </c>
      <c r="D83" s="23"/>
      <c r="E83" s="9"/>
      <c r="F83" s="9"/>
      <c r="G83" s="19"/>
      <c r="H83" s="23"/>
      <c r="I83" s="9"/>
      <c r="J83" s="9"/>
      <c r="K83" s="19"/>
      <c r="L83" s="23"/>
      <c r="M83" s="9"/>
      <c r="N83" s="9"/>
      <c r="O83" s="19"/>
      <c r="P83" s="183"/>
      <c r="Q83" s="184"/>
      <c r="R83" s="184"/>
      <c r="S83" s="184"/>
      <c r="T83" s="184"/>
      <c r="U83" s="184"/>
      <c r="V83" s="184"/>
      <c r="W83" s="184"/>
      <c r="X83" s="438"/>
      <c r="Y83" s="186" t="s">
        <v>3205</v>
      </c>
      <c r="Z83" s="202"/>
      <c r="AA83" s="202"/>
      <c r="AB83" s="202"/>
      <c r="AC83" s="202"/>
      <c r="AD83" s="186"/>
      <c r="AE83" s="186"/>
      <c r="AF83" s="186"/>
      <c r="AG83" s="848">
        <f t="shared" si="12"/>
        <v>7</v>
      </c>
      <c r="AH83" s="848"/>
      <c r="AI83" s="599"/>
      <c r="AJ83" s="612" t="s">
        <v>1392</v>
      </c>
      <c r="AK83" s="202"/>
      <c r="AL83" s="186"/>
      <c r="AM83" s="186"/>
      <c r="AN83" s="436"/>
      <c r="AO83" s="501">
        <f t="shared" si="11"/>
        <v>-7</v>
      </c>
      <c r="AP83" s="18"/>
      <c r="AQ83" s="609"/>
    </row>
    <row r="84" spans="1:43" ht="17.25" customHeight="1" x14ac:dyDescent="0.15">
      <c r="A84" s="12">
        <v>74</v>
      </c>
      <c r="B84" s="13" t="s">
        <v>3404</v>
      </c>
      <c r="C84" s="49" t="s">
        <v>3231</v>
      </c>
      <c r="D84" s="23"/>
      <c r="E84" s="9"/>
      <c r="F84" s="9"/>
      <c r="G84" s="19"/>
      <c r="H84" s="23"/>
      <c r="I84" s="9"/>
      <c r="J84" s="9"/>
      <c r="K84" s="19"/>
      <c r="L84" s="23"/>
      <c r="M84" s="9"/>
      <c r="N84" s="9"/>
      <c r="O84" s="19"/>
      <c r="P84" s="16" t="s">
        <v>3208</v>
      </c>
      <c r="Q84" s="1"/>
      <c r="R84" s="1"/>
      <c r="S84" s="1"/>
      <c r="T84" s="1"/>
      <c r="U84" s="1"/>
      <c r="V84" s="1"/>
      <c r="W84" s="1"/>
      <c r="X84" s="441"/>
      <c r="Y84" s="186" t="s">
        <v>3204</v>
      </c>
      <c r="Z84" s="202"/>
      <c r="AA84" s="202"/>
      <c r="AB84" s="202"/>
      <c r="AC84" s="202"/>
      <c r="AD84" s="186"/>
      <c r="AE84" s="186"/>
      <c r="AF84" s="186"/>
      <c r="AG84" s="848">
        <f t="shared" si="12"/>
        <v>7</v>
      </c>
      <c r="AH84" s="848"/>
      <c r="AI84" s="599"/>
      <c r="AJ84" s="612" t="s">
        <v>1392</v>
      </c>
      <c r="AK84" s="202"/>
      <c r="AL84" s="186"/>
      <c r="AM84" s="186"/>
      <c r="AN84" s="436"/>
      <c r="AO84" s="501">
        <f t="shared" si="11"/>
        <v>-7</v>
      </c>
      <c r="AP84" s="18"/>
      <c r="AQ84" s="609"/>
    </row>
    <row r="85" spans="1:43" ht="17.25" customHeight="1" x14ac:dyDescent="0.15">
      <c r="A85" s="12">
        <v>74</v>
      </c>
      <c r="B85" s="13" t="s">
        <v>3405</v>
      </c>
      <c r="C85" s="49" t="s">
        <v>3232</v>
      </c>
      <c r="D85" s="23"/>
      <c r="E85" s="9"/>
      <c r="F85" s="9"/>
      <c r="G85" s="19"/>
      <c r="H85" s="23"/>
      <c r="I85" s="9"/>
      <c r="J85" s="9"/>
      <c r="K85" s="19"/>
      <c r="L85" s="23"/>
      <c r="M85" s="9"/>
      <c r="N85" s="9"/>
      <c r="O85" s="19"/>
      <c r="P85" s="183"/>
      <c r="Q85" s="184"/>
      <c r="R85" s="184"/>
      <c r="S85" s="184"/>
      <c r="T85" s="184"/>
      <c r="U85" s="184"/>
      <c r="V85" s="184"/>
      <c r="W85" s="184"/>
      <c r="X85" s="438"/>
      <c r="Y85" s="186" t="s">
        <v>3205</v>
      </c>
      <c r="Z85" s="202"/>
      <c r="AA85" s="202"/>
      <c r="AB85" s="202"/>
      <c r="AC85" s="202"/>
      <c r="AD85" s="186"/>
      <c r="AE85" s="186"/>
      <c r="AF85" s="186"/>
      <c r="AG85" s="848">
        <f t="shared" si="12"/>
        <v>8</v>
      </c>
      <c r="AH85" s="848"/>
      <c r="AI85" s="599"/>
      <c r="AJ85" s="612" t="s">
        <v>1392</v>
      </c>
      <c r="AK85" s="202"/>
      <c r="AL85" s="186"/>
      <c r="AM85" s="186"/>
      <c r="AN85" s="436"/>
      <c r="AO85" s="501">
        <f t="shared" si="11"/>
        <v>-8</v>
      </c>
      <c r="AP85" s="18"/>
      <c r="AQ85" s="609"/>
    </row>
    <row r="86" spans="1:43" ht="17.25" customHeight="1" x14ac:dyDescent="0.15">
      <c r="A86" s="12">
        <v>74</v>
      </c>
      <c r="B86" s="13" t="s">
        <v>3406</v>
      </c>
      <c r="C86" s="49" t="s">
        <v>3233</v>
      </c>
      <c r="D86" s="23"/>
      <c r="E86" s="9"/>
      <c r="F86" s="9"/>
      <c r="G86" s="19"/>
      <c r="H86" s="23"/>
      <c r="I86" s="9"/>
      <c r="J86" s="9"/>
      <c r="K86" s="19"/>
      <c r="L86" s="23"/>
      <c r="M86" s="9"/>
      <c r="N86" s="9"/>
      <c r="O86" s="19"/>
      <c r="P86" s="16" t="s">
        <v>3209</v>
      </c>
      <c r="Q86" s="1"/>
      <c r="R86" s="1"/>
      <c r="S86" s="1"/>
      <c r="T86" s="1"/>
      <c r="U86" s="1"/>
      <c r="V86" s="1"/>
      <c r="W86" s="1"/>
      <c r="X86" s="441"/>
      <c r="Y86" s="186" t="s">
        <v>3204</v>
      </c>
      <c r="Z86" s="202"/>
      <c r="AA86" s="202"/>
      <c r="AB86" s="202"/>
      <c r="AC86" s="202"/>
      <c r="AD86" s="186"/>
      <c r="AE86" s="186"/>
      <c r="AF86" s="186"/>
      <c r="AG86" s="848">
        <f t="shared" si="12"/>
        <v>8</v>
      </c>
      <c r="AH86" s="848"/>
      <c r="AI86" s="599"/>
      <c r="AJ86" s="612" t="s">
        <v>1392</v>
      </c>
      <c r="AK86" s="202"/>
      <c r="AL86" s="186"/>
      <c r="AM86" s="186"/>
      <c r="AN86" s="436"/>
      <c r="AO86" s="501">
        <f t="shared" si="11"/>
        <v>-8</v>
      </c>
      <c r="AP86" s="18"/>
      <c r="AQ86" s="609"/>
    </row>
    <row r="87" spans="1:43" ht="17.25" customHeight="1" x14ac:dyDescent="0.15">
      <c r="A87" s="12">
        <v>74</v>
      </c>
      <c r="B87" s="13" t="s">
        <v>3407</v>
      </c>
      <c r="C87" s="49" t="s">
        <v>3234</v>
      </c>
      <c r="D87" s="23"/>
      <c r="E87" s="9"/>
      <c r="F87" s="9"/>
      <c r="G87" s="19"/>
      <c r="H87" s="23"/>
      <c r="I87" s="9"/>
      <c r="J87" s="9"/>
      <c r="K87" s="19"/>
      <c r="L87" s="23"/>
      <c r="M87" s="9"/>
      <c r="N87" s="9"/>
      <c r="O87" s="19"/>
      <c r="P87" s="183"/>
      <c r="Q87" s="184"/>
      <c r="R87" s="184"/>
      <c r="S87" s="184"/>
      <c r="T87" s="184"/>
      <c r="U87" s="184"/>
      <c r="V87" s="184"/>
      <c r="W87" s="184"/>
      <c r="X87" s="438"/>
      <c r="Y87" s="186" t="s">
        <v>3205</v>
      </c>
      <c r="Z87" s="202"/>
      <c r="AA87" s="202"/>
      <c r="AB87" s="202"/>
      <c r="AC87" s="202"/>
      <c r="AD87" s="186"/>
      <c r="AE87" s="186"/>
      <c r="AF87" s="186"/>
      <c r="AG87" s="848">
        <f t="shared" si="12"/>
        <v>9</v>
      </c>
      <c r="AH87" s="848"/>
      <c r="AI87" s="599"/>
      <c r="AJ87" s="612" t="s">
        <v>1392</v>
      </c>
      <c r="AK87" s="202"/>
      <c r="AL87" s="186"/>
      <c r="AM87" s="186"/>
      <c r="AN87" s="436"/>
      <c r="AO87" s="501">
        <f t="shared" si="11"/>
        <v>-9</v>
      </c>
      <c r="AP87" s="18"/>
      <c r="AQ87" s="609"/>
    </row>
    <row r="88" spans="1:43" ht="17.25" customHeight="1" x14ac:dyDescent="0.15">
      <c r="A88" s="12">
        <v>74</v>
      </c>
      <c r="B88" s="13" t="s">
        <v>3408</v>
      </c>
      <c r="C88" s="49" t="s">
        <v>3235</v>
      </c>
      <c r="D88" s="23"/>
      <c r="E88" s="9"/>
      <c r="F88" s="9"/>
      <c r="G88" s="19"/>
      <c r="H88" s="23"/>
      <c r="I88" s="9"/>
      <c r="J88" s="9"/>
      <c r="K88" s="19"/>
      <c r="L88" s="23"/>
      <c r="M88" s="9"/>
      <c r="N88" s="9"/>
      <c r="O88" s="19"/>
      <c r="P88" s="16" t="s">
        <v>3210</v>
      </c>
      <c r="Q88" s="1"/>
      <c r="R88" s="1"/>
      <c r="S88" s="1"/>
      <c r="T88" s="1"/>
      <c r="U88" s="1"/>
      <c r="V88" s="1"/>
      <c r="W88" s="1"/>
      <c r="X88" s="441"/>
      <c r="Y88" s="186" t="s">
        <v>3204</v>
      </c>
      <c r="Z88" s="202"/>
      <c r="AA88" s="202"/>
      <c r="AB88" s="202"/>
      <c r="AC88" s="202"/>
      <c r="AD88" s="186"/>
      <c r="AE88" s="186"/>
      <c r="AF88" s="186"/>
      <c r="AG88" s="848">
        <f t="shared" si="12"/>
        <v>8</v>
      </c>
      <c r="AH88" s="848"/>
      <c r="AI88" s="599"/>
      <c r="AJ88" s="612" t="s">
        <v>1392</v>
      </c>
      <c r="AK88" s="202"/>
      <c r="AL88" s="186"/>
      <c r="AM88" s="186"/>
      <c r="AN88" s="436"/>
      <c r="AO88" s="501">
        <f t="shared" si="11"/>
        <v>-8</v>
      </c>
      <c r="AP88" s="18"/>
      <c r="AQ88" s="609"/>
    </row>
    <row r="89" spans="1:43" ht="17.25" customHeight="1" x14ac:dyDescent="0.15">
      <c r="A89" s="12">
        <v>74</v>
      </c>
      <c r="B89" s="13" t="s">
        <v>3409</v>
      </c>
      <c r="C89" s="49" t="s">
        <v>3236</v>
      </c>
      <c r="D89" s="23"/>
      <c r="E89" s="9"/>
      <c r="F89" s="9"/>
      <c r="G89" s="19"/>
      <c r="H89" s="183"/>
      <c r="I89" s="184"/>
      <c r="J89" s="184"/>
      <c r="K89" s="21"/>
      <c r="L89" s="183"/>
      <c r="M89" s="184"/>
      <c r="N89" s="184"/>
      <c r="O89" s="21"/>
      <c r="P89" s="183"/>
      <c r="Q89" s="184"/>
      <c r="R89" s="184"/>
      <c r="S89" s="184"/>
      <c r="T89" s="184"/>
      <c r="U89" s="184"/>
      <c r="V89" s="184"/>
      <c r="W89" s="184"/>
      <c r="X89" s="438"/>
      <c r="Y89" s="186" t="s">
        <v>3205</v>
      </c>
      <c r="Z89" s="202"/>
      <c r="AA89" s="202"/>
      <c r="AB89" s="202"/>
      <c r="AC89" s="202"/>
      <c r="AD89" s="186"/>
      <c r="AE89" s="186"/>
      <c r="AF89" s="186"/>
      <c r="AG89" s="848">
        <f t="shared" si="12"/>
        <v>9</v>
      </c>
      <c r="AH89" s="848"/>
      <c r="AI89" s="599"/>
      <c r="AJ89" s="612" t="s">
        <v>1392</v>
      </c>
      <c r="AK89" s="202"/>
      <c r="AL89" s="186"/>
      <c r="AM89" s="186"/>
      <c r="AN89" s="436"/>
      <c r="AO89" s="501">
        <f t="shared" si="11"/>
        <v>-9</v>
      </c>
      <c r="AP89" s="18"/>
      <c r="AQ89" s="609"/>
    </row>
    <row r="90" spans="1:43" ht="17.25" customHeight="1" x14ac:dyDescent="0.15">
      <c r="A90" s="12">
        <v>74</v>
      </c>
      <c r="B90" s="13" t="s">
        <v>3410</v>
      </c>
      <c r="C90" s="49" t="s">
        <v>3237</v>
      </c>
      <c r="D90" s="23"/>
      <c r="E90" s="9"/>
      <c r="F90" s="9"/>
      <c r="G90" s="19"/>
      <c r="H90" s="833" t="s">
        <v>3212</v>
      </c>
      <c r="I90" s="834"/>
      <c r="J90" s="834"/>
      <c r="K90" s="834"/>
      <c r="L90" s="834"/>
      <c r="M90" s="834"/>
      <c r="N90" s="834"/>
      <c r="O90" s="835"/>
      <c r="P90" s="16" t="s">
        <v>3056</v>
      </c>
      <c r="Q90" s="1"/>
      <c r="R90" s="1"/>
      <c r="S90" s="1"/>
      <c r="T90" s="1"/>
      <c r="U90" s="1"/>
      <c r="V90" s="1"/>
      <c r="W90" s="1"/>
      <c r="X90" s="441"/>
      <c r="Y90" s="186" t="s">
        <v>3204</v>
      </c>
      <c r="Z90" s="202"/>
      <c r="AA90" s="202"/>
      <c r="AB90" s="202"/>
      <c r="AC90" s="202"/>
      <c r="AD90" s="186"/>
      <c r="AE90" s="186"/>
      <c r="AF90" s="186"/>
      <c r="AG90" s="848">
        <f t="shared" ref="AG90:AG101" si="13">ROUND(AG54*0.01,0)</f>
        <v>2</v>
      </c>
      <c r="AH90" s="848"/>
      <c r="AI90" s="599"/>
      <c r="AJ90" s="612" t="s">
        <v>1392</v>
      </c>
      <c r="AK90" s="202"/>
      <c r="AL90" s="186"/>
      <c r="AM90" s="186"/>
      <c r="AN90" s="436"/>
      <c r="AO90" s="501">
        <f t="shared" si="11"/>
        <v>-2</v>
      </c>
      <c r="AP90" s="18"/>
      <c r="AQ90" s="609"/>
    </row>
    <row r="91" spans="1:43" ht="17.25" customHeight="1" x14ac:dyDescent="0.15">
      <c r="A91" s="12">
        <v>74</v>
      </c>
      <c r="B91" s="13" t="s">
        <v>3411</v>
      </c>
      <c r="C91" s="49" t="s">
        <v>3238</v>
      </c>
      <c r="D91" s="23"/>
      <c r="E91" s="9"/>
      <c r="F91" s="9"/>
      <c r="G91" s="19"/>
      <c r="H91" s="836"/>
      <c r="I91" s="837"/>
      <c r="J91" s="837"/>
      <c r="K91" s="837"/>
      <c r="L91" s="837"/>
      <c r="M91" s="837"/>
      <c r="N91" s="837"/>
      <c r="O91" s="838"/>
      <c r="P91" s="183"/>
      <c r="Q91" s="184"/>
      <c r="R91" s="184"/>
      <c r="S91" s="184"/>
      <c r="T91" s="184"/>
      <c r="U91" s="184"/>
      <c r="V91" s="184"/>
      <c r="W91" s="184"/>
      <c r="X91" s="438"/>
      <c r="Y91" s="186" t="s">
        <v>3205</v>
      </c>
      <c r="Z91" s="202"/>
      <c r="AA91" s="202"/>
      <c r="AB91" s="202"/>
      <c r="AC91" s="202"/>
      <c r="AD91" s="186"/>
      <c r="AE91" s="186"/>
      <c r="AF91" s="186"/>
      <c r="AG91" s="848">
        <f t="shared" si="13"/>
        <v>3</v>
      </c>
      <c r="AH91" s="848"/>
      <c r="AI91" s="599"/>
      <c r="AJ91" s="612" t="s">
        <v>1392</v>
      </c>
      <c r="AK91" s="202"/>
      <c r="AL91" s="186"/>
      <c r="AM91" s="186"/>
      <c r="AN91" s="436"/>
      <c r="AO91" s="501">
        <f t="shared" si="11"/>
        <v>-3</v>
      </c>
      <c r="AP91" s="18"/>
      <c r="AQ91" s="609"/>
    </row>
    <row r="92" spans="1:43" ht="17.25" customHeight="1" x14ac:dyDescent="0.15">
      <c r="A92" s="12">
        <v>74</v>
      </c>
      <c r="B92" s="13" t="s">
        <v>3412</v>
      </c>
      <c r="C92" s="49" t="s">
        <v>3239</v>
      </c>
      <c r="D92" s="23"/>
      <c r="E92" s="9"/>
      <c r="F92" s="9"/>
      <c r="G92" s="19"/>
      <c r="H92" s="836"/>
      <c r="I92" s="837"/>
      <c r="J92" s="837"/>
      <c r="K92" s="837"/>
      <c r="L92" s="837"/>
      <c r="M92" s="837"/>
      <c r="N92" s="837"/>
      <c r="O92" s="838"/>
      <c r="P92" s="16" t="s">
        <v>3057</v>
      </c>
      <c r="Q92" s="1"/>
      <c r="R92" s="1"/>
      <c r="S92" s="1"/>
      <c r="T92" s="1"/>
      <c r="U92" s="1"/>
      <c r="V92" s="1"/>
      <c r="W92" s="1"/>
      <c r="X92" s="441"/>
      <c r="Y92" s="186" t="s">
        <v>3204</v>
      </c>
      <c r="Z92" s="202"/>
      <c r="AA92" s="202"/>
      <c r="AB92" s="202"/>
      <c r="AC92" s="202"/>
      <c r="AD92" s="186"/>
      <c r="AE92" s="186"/>
      <c r="AF92" s="186"/>
      <c r="AG92" s="848">
        <f t="shared" si="13"/>
        <v>3</v>
      </c>
      <c r="AH92" s="848"/>
      <c r="AI92" s="599"/>
      <c r="AJ92" s="612" t="s">
        <v>1392</v>
      </c>
      <c r="AK92" s="202"/>
      <c r="AL92" s="186"/>
      <c r="AM92" s="186"/>
      <c r="AN92" s="436"/>
      <c r="AO92" s="501">
        <f t="shared" si="11"/>
        <v>-3</v>
      </c>
      <c r="AP92" s="18"/>
      <c r="AQ92" s="609"/>
    </row>
    <row r="93" spans="1:43" ht="17.25" customHeight="1" x14ac:dyDescent="0.15">
      <c r="A93" s="12">
        <v>74</v>
      </c>
      <c r="B93" s="13" t="s">
        <v>3413</v>
      </c>
      <c r="C93" s="49" t="s">
        <v>3240</v>
      </c>
      <c r="D93" s="23"/>
      <c r="E93" s="9"/>
      <c r="F93" s="9"/>
      <c r="G93" s="19"/>
      <c r="H93" s="23"/>
      <c r="I93" s="9"/>
      <c r="J93" s="9"/>
      <c r="K93" s="9"/>
      <c r="L93" s="9"/>
      <c r="M93" s="9"/>
      <c r="N93" s="9"/>
      <c r="O93" s="19"/>
      <c r="P93" s="183"/>
      <c r="Q93" s="184"/>
      <c r="R93" s="184"/>
      <c r="S93" s="184"/>
      <c r="T93" s="184"/>
      <c r="U93" s="184"/>
      <c r="V93" s="184"/>
      <c r="W93" s="184"/>
      <c r="X93" s="438"/>
      <c r="Y93" s="186" t="s">
        <v>3205</v>
      </c>
      <c r="Z93" s="202"/>
      <c r="AA93" s="202"/>
      <c r="AB93" s="202"/>
      <c r="AC93" s="202"/>
      <c r="AD93" s="186"/>
      <c r="AE93" s="186"/>
      <c r="AF93" s="186"/>
      <c r="AG93" s="848">
        <f t="shared" si="13"/>
        <v>3</v>
      </c>
      <c r="AH93" s="848"/>
      <c r="AI93" s="599"/>
      <c r="AJ93" s="612" t="s">
        <v>1392</v>
      </c>
      <c r="AK93" s="202"/>
      <c r="AL93" s="186"/>
      <c r="AM93" s="186"/>
      <c r="AN93" s="436"/>
      <c r="AO93" s="501">
        <f t="shared" si="11"/>
        <v>-3</v>
      </c>
      <c r="AP93" s="18"/>
      <c r="AQ93" s="609"/>
    </row>
    <row r="94" spans="1:43" ht="17.25" customHeight="1" x14ac:dyDescent="0.15">
      <c r="A94" s="12">
        <v>74</v>
      </c>
      <c r="B94" s="13" t="s">
        <v>3414</v>
      </c>
      <c r="C94" s="49" t="s">
        <v>3241</v>
      </c>
      <c r="D94" s="23"/>
      <c r="E94" s="9"/>
      <c r="F94" s="9"/>
      <c r="G94" s="19"/>
      <c r="H94" s="23"/>
      <c r="I94" s="9"/>
      <c r="J94" s="9"/>
      <c r="K94" s="9"/>
      <c r="L94" s="9"/>
      <c r="M94" s="9"/>
      <c r="N94" s="9"/>
      <c r="O94" s="19"/>
      <c r="P94" s="16" t="s">
        <v>3058</v>
      </c>
      <c r="Q94" s="1"/>
      <c r="R94" s="1"/>
      <c r="S94" s="1"/>
      <c r="T94" s="1"/>
      <c r="U94" s="1"/>
      <c r="V94" s="1"/>
      <c r="W94" s="1"/>
      <c r="X94" s="441"/>
      <c r="Y94" s="186" t="s">
        <v>3204</v>
      </c>
      <c r="Z94" s="202"/>
      <c r="AA94" s="202"/>
      <c r="AB94" s="202"/>
      <c r="AC94" s="202"/>
      <c r="AD94" s="186"/>
      <c r="AE94" s="186"/>
      <c r="AF94" s="186"/>
      <c r="AG94" s="848">
        <f t="shared" si="13"/>
        <v>4</v>
      </c>
      <c r="AH94" s="848"/>
      <c r="AI94" s="599"/>
      <c r="AJ94" s="612" t="s">
        <v>1392</v>
      </c>
      <c r="AK94" s="202"/>
      <c r="AL94" s="186"/>
      <c r="AM94" s="186"/>
      <c r="AN94" s="436"/>
      <c r="AO94" s="501">
        <f t="shared" si="11"/>
        <v>-4</v>
      </c>
      <c r="AP94" s="18"/>
      <c r="AQ94" s="609"/>
    </row>
    <row r="95" spans="1:43" ht="17.25" customHeight="1" x14ac:dyDescent="0.15">
      <c r="A95" s="12">
        <v>74</v>
      </c>
      <c r="B95" s="13" t="s">
        <v>3415</v>
      </c>
      <c r="C95" s="49" t="s">
        <v>3242</v>
      </c>
      <c r="D95" s="23"/>
      <c r="E95" s="9"/>
      <c r="F95" s="9"/>
      <c r="G95" s="19"/>
      <c r="H95" s="23"/>
      <c r="I95" s="9"/>
      <c r="J95" s="9"/>
      <c r="K95" s="9"/>
      <c r="L95" s="9"/>
      <c r="M95" s="9"/>
      <c r="N95" s="9"/>
      <c r="O95" s="19"/>
      <c r="P95" s="183"/>
      <c r="Q95" s="184"/>
      <c r="R95" s="184"/>
      <c r="S95" s="184"/>
      <c r="T95" s="184"/>
      <c r="U95" s="184"/>
      <c r="V95" s="184"/>
      <c r="W95" s="184"/>
      <c r="X95" s="438"/>
      <c r="Y95" s="186" t="s">
        <v>3205</v>
      </c>
      <c r="Z95" s="202"/>
      <c r="AA95" s="202"/>
      <c r="AB95" s="202"/>
      <c r="AC95" s="202"/>
      <c r="AD95" s="186"/>
      <c r="AE95" s="186"/>
      <c r="AF95" s="186"/>
      <c r="AG95" s="848">
        <f t="shared" si="13"/>
        <v>4</v>
      </c>
      <c r="AH95" s="848"/>
      <c r="AI95" s="599"/>
      <c r="AJ95" s="612" t="s">
        <v>1392</v>
      </c>
      <c r="AK95" s="202"/>
      <c r="AL95" s="186"/>
      <c r="AM95" s="186"/>
      <c r="AN95" s="436"/>
      <c r="AO95" s="501">
        <f t="shared" si="11"/>
        <v>-4</v>
      </c>
      <c r="AP95" s="18"/>
      <c r="AQ95" s="609"/>
    </row>
    <row r="96" spans="1:43" ht="17.25" customHeight="1" x14ac:dyDescent="0.15">
      <c r="A96" s="12">
        <v>74</v>
      </c>
      <c r="B96" s="13" t="s">
        <v>3416</v>
      </c>
      <c r="C96" s="49" t="s">
        <v>3243</v>
      </c>
      <c r="D96" s="23"/>
      <c r="E96" s="9"/>
      <c r="F96" s="9"/>
      <c r="G96" s="19"/>
      <c r="H96" s="23"/>
      <c r="I96" s="9"/>
      <c r="J96" s="9"/>
      <c r="K96" s="9"/>
      <c r="L96" s="9"/>
      <c r="M96" s="9"/>
      <c r="N96" s="9"/>
      <c r="O96" s="19"/>
      <c r="P96" s="16" t="s">
        <v>3059</v>
      </c>
      <c r="Q96" s="1"/>
      <c r="R96" s="1"/>
      <c r="S96" s="1"/>
      <c r="T96" s="1"/>
      <c r="U96" s="1"/>
      <c r="V96" s="1"/>
      <c r="W96" s="1"/>
      <c r="X96" s="441"/>
      <c r="Y96" s="186" t="s">
        <v>3204</v>
      </c>
      <c r="Z96" s="202"/>
      <c r="AA96" s="202"/>
      <c r="AB96" s="202"/>
      <c r="AC96" s="202"/>
      <c r="AD96" s="186"/>
      <c r="AE96" s="186"/>
      <c r="AF96" s="186"/>
      <c r="AG96" s="848">
        <f t="shared" si="13"/>
        <v>4</v>
      </c>
      <c r="AH96" s="848"/>
      <c r="AI96" s="599"/>
      <c r="AJ96" s="612" t="s">
        <v>1392</v>
      </c>
      <c r="AK96" s="202"/>
      <c r="AL96" s="186"/>
      <c r="AM96" s="186"/>
      <c r="AN96" s="436"/>
      <c r="AO96" s="501">
        <f t="shared" si="11"/>
        <v>-4</v>
      </c>
      <c r="AP96" s="18"/>
      <c r="AQ96" s="609"/>
    </row>
    <row r="97" spans="1:43" ht="17.25" customHeight="1" x14ac:dyDescent="0.15">
      <c r="A97" s="12">
        <v>74</v>
      </c>
      <c r="B97" s="13" t="s">
        <v>3417</v>
      </c>
      <c r="C97" s="49" t="s">
        <v>3244</v>
      </c>
      <c r="D97" s="23"/>
      <c r="E97" s="9"/>
      <c r="F97" s="9"/>
      <c r="G97" s="19"/>
      <c r="H97" s="23"/>
      <c r="I97" s="9"/>
      <c r="J97" s="9"/>
      <c r="K97" s="9"/>
      <c r="L97" s="9"/>
      <c r="M97" s="9"/>
      <c r="N97" s="9"/>
      <c r="O97" s="19"/>
      <c r="P97" s="183"/>
      <c r="Q97" s="184"/>
      <c r="R97" s="184"/>
      <c r="S97" s="184"/>
      <c r="T97" s="184"/>
      <c r="U97" s="184"/>
      <c r="V97" s="184"/>
      <c r="W97" s="184"/>
      <c r="X97" s="438"/>
      <c r="Y97" s="186" t="s">
        <v>3205</v>
      </c>
      <c r="Z97" s="202"/>
      <c r="AA97" s="202"/>
      <c r="AB97" s="202"/>
      <c r="AC97" s="202"/>
      <c r="AD97" s="186"/>
      <c r="AE97" s="186"/>
      <c r="AF97" s="186"/>
      <c r="AG97" s="848">
        <f t="shared" si="13"/>
        <v>4</v>
      </c>
      <c r="AH97" s="848"/>
      <c r="AI97" s="599"/>
      <c r="AJ97" s="612" t="s">
        <v>1392</v>
      </c>
      <c r="AK97" s="202"/>
      <c r="AL97" s="186"/>
      <c r="AM97" s="186"/>
      <c r="AN97" s="436"/>
      <c r="AO97" s="501">
        <f t="shared" si="11"/>
        <v>-4</v>
      </c>
      <c r="AP97" s="18"/>
      <c r="AQ97" s="609"/>
    </row>
    <row r="98" spans="1:43" ht="17.25" customHeight="1" x14ac:dyDescent="0.15">
      <c r="A98" s="12">
        <v>74</v>
      </c>
      <c r="B98" s="13" t="s">
        <v>3418</v>
      </c>
      <c r="C98" s="49" t="s">
        <v>3245</v>
      </c>
      <c r="D98" s="23"/>
      <c r="E98" s="9"/>
      <c r="F98" s="9"/>
      <c r="G98" s="19"/>
      <c r="H98" s="23"/>
      <c r="I98" s="9"/>
      <c r="J98" s="9"/>
      <c r="K98" s="9"/>
      <c r="L98" s="9"/>
      <c r="M98" s="9"/>
      <c r="N98" s="9"/>
      <c r="O98" s="19"/>
      <c r="P98" s="16" t="s">
        <v>3060</v>
      </c>
      <c r="Q98" s="1"/>
      <c r="R98" s="1"/>
      <c r="S98" s="1"/>
      <c r="T98" s="1"/>
      <c r="U98" s="1"/>
      <c r="V98" s="1"/>
      <c r="W98" s="1"/>
      <c r="X98" s="441"/>
      <c r="Y98" s="186" t="s">
        <v>3204</v>
      </c>
      <c r="Z98" s="202"/>
      <c r="AA98" s="202"/>
      <c r="AB98" s="202"/>
      <c r="AC98" s="202"/>
      <c r="AD98" s="186"/>
      <c r="AE98" s="186"/>
      <c r="AF98" s="186"/>
      <c r="AG98" s="848">
        <f t="shared" si="13"/>
        <v>5</v>
      </c>
      <c r="AH98" s="848"/>
      <c r="AI98" s="599"/>
      <c r="AJ98" s="612" t="s">
        <v>1392</v>
      </c>
      <c r="AK98" s="202"/>
      <c r="AL98" s="186"/>
      <c r="AM98" s="186"/>
      <c r="AN98" s="436"/>
      <c r="AO98" s="501">
        <f t="shared" si="11"/>
        <v>-5</v>
      </c>
      <c r="AP98" s="18"/>
      <c r="AQ98" s="609"/>
    </row>
    <row r="99" spans="1:43" ht="17.25" customHeight="1" x14ac:dyDescent="0.15">
      <c r="A99" s="12">
        <v>74</v>
      </c>
      <c r="B99" s="13" t="s">
        <v>3419</v>
      </c>
      <c r="C99" s="49" t="s">
        <v>3247</v>
      </c>
      <c r="D99" s="23"/>
      <c r="E99" s="9"/>
      <c r="F99" s="9"/>
      <c r="G99" s="19"/>
      <c r="H99" s="23"/>
      <c r="I99" s="9"/>
      <c r="J99" s="9"/>
      <c r="K99" s="9"/>
      <c r="L99" s="9"/>
      <c r="M99" s="9"/>
      <c r="N99" s="9"/>
      <c r="O99" s="19"/>
      <c r="P99" s="183"/>
      <c r="Q99" s="184"/>
      <c r="R99" s="184"/>
      <c r="S99" s="184"/>
      <c r="T99" s="184"/>
      <c r="U99" s="184"/>
      <c r="V99" s="184"/>
      <c r="W99" s="184"/>
      <c r="X99" s="438"/>
      <c r="Y99" s="186" t="s">
        <v>3205</v>
      </c>
      <c r="Z99" s="202"/>
      <c r="AA99" s="202"/>
      <c r="AB99" s="202"/>
      <c r="AC99" s="202"/>
      <c r="AD99" s="186"/>
      <c r="AE99" s="186"/>
      <c r="AF99" s="186"/>
      <c r="AG99" s="848">
        <f t="shared" si="13"/>
        <v>5</v>
      </c>
      <c r="AH99" s="848"/>
      <c r="AI99" s="599"/>
      <c r="AJ99" s="612" t="s">
        <v>1392</v>
      </c>
      <c r="AK99" s="202"/>
      <c r="AL99" s="186"/>
      <c r="AM99" s="186"/>
      <c r="AN99" s="436"/>
      <c r="AO99" s="501">
        <f t="shared" si="11"/>
        <v>-5</v>
      </c>
      <c r="AP99" s="18"/>
      <c r="AQ99" s="609"/>
    </row>
    <row r="100" spans="1:43" ht="17.25" customHeight="1" x14ac:dyDescent="0.15">
      <c r="A100" s="12">
        <v>74</v>
      </c>
      <c r="B100" s="13" t="s">
        <v>3420</v>
      </c>
      <c r="C100" s="49" t="s">
        <v>3246</v>
      </c>
      <c r="D100" s="23"/>
      <c r="E100" s="9"/>
      <c r="F100" s="9"/>
      <c r="G100" s="19"/>
      <c r="H100" s="23"/>
      <c r="I100" s="9"/>
      <c r="J100" s="9"/>
      <c r="K100" s="9"/>
      <c r="L100" s="9"/>
      <c r="M100" s="9"/>
      <c r="N100" s="9"/>
      <c r="O100" s="19"/>
      <c r="P100" s="16" t="s">
        <v>3061</v>
      </c>
      <c r="Q100" s="1"/>
      <c r="R100" s="1"/>
      <c r="S100" s="1"/>
      <c r="T100" s="1"/>
      <c r="U100" s="1"/>
      <c r="V100" s="1"/>
      <c r="W100" s="1"/>
      <c r="X100" s="441"/>
      <c r="Y100" s="186" t="s">
        <v>3204</v>
      </c>
      <c r="Z100" s="202"/>
      <c r="AA100" s="202"/>
      <c r="AB100" s="202"/>
      <c r="AC100" s="202"/>
      <c r="AD100" s="186"/>
      <c r="AE100" s="186"/>
      <c r="AF100" s="186"/>
      <c r="AG100" s="848">
        <f t="shared" si="13"/>
        <v>5</v>
      </c>
      <c r="AH100" s="848"/>
      <c r="AI100" s="599"/>
      <c r="AJ100" s="612" t="s">
        <v>1392</v>
      </c>
      <c r="AK100" s="202"/>
      <c r="AL100" s="186"/>
      <c r="AM100" s="186"/>
      <c r="AN100" s="436"/>
      <c r="AO100" s="501">
        <f t="shared" si="11"/>
        <v>-5</v>
      </c>
      <c r="AP100" s="18"/>
      <c r="AQ100" s="609"/>
    </row>
    <row r="101" spans="1:43" ht="17.25" customHeight="1" x14ac:dyDescent="0.15">
      <c r="A101" s="12">
        <v>74</v>
      </c>
      <c r="B101" s="13" t="s">
        <v>3421</v>
      </c>
      <c r="C101" s="49" t="s">
        <v>3248</v>
      </c>
      <c r="D101" s="183"/>
      <c r="E101" s="184"/>
      <c r="F101" s="184"/>
      <c r="G101" s="21"/>
      <c r="H101" s="183"/>
      <c r="I101" s="184"/>
      <c r="J101" s="184"/>
      <c r="K101" s="184"/>
      <c r="L101" s="184"/>
      <c r="M101" s="184"/>
      <c r="N101" s="184"/>
      <c r="O101" s="21"/>
      <c r="P101" s="183"/>
      <c r="Q101" s="184"/>
      <c r="R101" s="184"/>
      <c r="S101" s="184"/>
      <c r="T101" s="184"/>
      <c r="U101" s="184"/>
      <c r="V101" s="184"/>
      <c r="W101" s="184"/>
      <c r="X101" s="438"/>
      <c r="Y101" s="186" t="s">
        <v>3205</v>
      </c>
      <c r="Z101" s="202"/>
      <c r="AA101" s="202"/>
      <c r="AB101" s="202"/>
      <c r="AC101" s="202"/>
      <c r="AD101" s="186"/>
      <c r="AE101" s="186"/>
      <c r="AF101" s="186"/>
      <c r="AG101" s="848">
        <f t="shared" si="13"/>
        <v>5</v>
      </c>
      <c r="AH101" s="848"/>
      <c r="AI101" s="599"/>
      <c r="AJ101" s="612" t="s">
        <v>1392</v>
      </c>
      <c r="AK101" s="202"/>
      <c r="AL101" s="186"/>
      <c r="AM101" s="186"/>
      <c r="AN101" s="436"/>
      <c r="AO101" s="501">
        <f>-AG101</f>
        <v>-5</v>
      </c>
      <c r="AP101" s="18"/>
      <c r="AQ101" s="609"/>
    </row>
    <row r="102" spans="1:43" ht="17.25" customHeight="1" x14ac:dyDescent="0.15">
      <c r="A102" s="12">
        <v>74</v>
      </c>
      <c r="B102" s="445" t="s">
        <v>3769</v>
      </c>
      <c r="C102" s="49" t="s">
        <v>3656</v>
      </c>
      <c r="D102" s="833" t="s">
        <v>2015</v>
      </c>
      <c r="E102" s="834"/>
      <c r="F102" s="834"/>
      <c r="G102" s="835"/>
      <c r="H102" s="833" t="s">
        <v>3201</v>
      </c>
      <c r="I102" s="834"/>
      <c r="J102" s="834"/>
      <c r="K102" s="835"/>
      <c r="L102" s="833" t="s">
        <v>3202</v>
      </c>
      <c r="M102" s="834"/>
      <c r="N102" s="834"/>
      <c r="O102" s="835"/>
      <c r="P102" s="16" t="s">
        <v>2757</v>
      </c>
      <c r="Q102" s="1"/>
      <c r="R102" s="1"/>
      <c r="S102" s="1"/>
      <c r="T102" s="1"/>
      <c r="U102" s="1"/>
      <c r="V102" s="1"/>
      <c r="W102" s="1"/>
      <c r="X102" s="441"/>
      <c r="Y102" s="186" t="s">
        <v>3204</v>
      </c>
      <c r="Z102" s="202"/>
      <c r="AA102" s="202"/>
      <c r="AB102" s="202"/>
      <c r="AC102" s="202"/>
      <c r="AD102" s="186"/>
      <c r="AE102" s="186"/>
      <c r="AF102" s="186"/>
      <c r="AG102" s="848">
        <f t="shared" ref="AG102:AG113" si="14">ROUND(AG14*0.01,0)</f>
        <v>5</v>
      </c>
      <c r="AH102" s="848"/>
      <c r="AI102" s="599"/>
      <c r="AJ102" s="612" t="s">
        <v>1392</v>
      </c>
      <c r="AK102" s="202"/>
      <c r="AL102" s="186"/>
      <c r="AM102" s="186"/>
      <c r="AN102" s="436"/>
      <c r="AO102" s="501">
        <f>-AG102</f>
        <v>-5</v>
      </c>
      <c r="AP102" s="18"/>
      <c r="AQ102" s="609"/>
    </row>
    <row r="103" spans="1:43" ht="17.25" customHeight="1" x14ac:dyDescent="0.15">
      <c r="A103" s="12">
        <v>74</v>
      </c>
      <c r="B103" s="445" t="s">
        <v>3767</v>
      </c>
      <c r="C103" s="49" t="s">
        <v>3657</v>
      </c>
      <c r="D103" s="836"/>
      <c r="E103" s="837"/>
      <c r="F103" s="837"/>
      <c r="G103" s="838"/>
      <c r="H103" s="836"/>
      <c r="I103" s="837"/>
      <c r="J103" s="837"/>
      <c r="K103" s="838"/>
      <c r="L103" s="836"/>
      <c r="M103" s="837"/>
      <c r="N103" s="837"/>
      <c r="O103" s="838"/>
      <c r="P103" s="183"/>
      <c r="Q103" s="184"/>
      <c r="R103" s="184"/>
      <c r="S103" s="184"/>
      <c r="T103" s="184"/>
      <c r="U103" s="184"/>
      <c r="V103" s="184"/>
      <c r="W103" s="184"/>
      <c r="X103" s="438"/>
      <c r="Y103" s="186" t="s">
        <v>3205</v>
      </c>
      <c r="Z103" s="202"/>
      <c r="AA103" s="202"/>
      <c r="AB103" s="202"/>
      <c r="AC103" s="202"/>
      <c r="AD103" s="186"/>
      <c r="AE103" s="186"/>
      <c r="AF103" s="186"/>
      <c r="AG103" s="848">
        <f t="shared" si="14"/>
        <v>5</v>
      </c>
      <c r="AH103" s="848"/>
      <c r="AI103" s="599"/>
      <c r="AJ103" s="612" t="s">
        <v>1392</v>
      </c>
      <c r="AK103" s="202"/>
      <c r="AL103" s="186"/>
      <c r="AM103" s="186"/>
      <c r="AN103" s="436"/>
      <c r="AO103" s="501">
        <f t="shared" ref="AO103:AO136" si="15">-AG103</f>
        <v>-5</v>
      </c>
      <c r="AP103" s="18"/>
      <c r="AQ103" s="609"/>
    </row>
    <row r="104" spans="1:43" ht="17.25" customHeight="1" x14ac:dyDescent="0.15">
      <c r="A104" s="12">
        <v>74</v>
      </c>
      <c r="B104" s="445" t="s">
        <v>3760</v>
      </c>
      <c r="C104" s="49" t="s">
        <v>3658</v>
      </c>
      <c r="D104" s="836"/>
      <c r="E104" s="837"/>
      <c r="F104" s="837"/>
      <c r="G104" s="838"/>
      <c r="H104" s="836"/>
      <c r="I104" s="837"/>
      <c r="J104" s="837"/>
      <c r="K104" s="838"/>
      <c r="L104" s="836"/>
      <c r="M104" s="837"/>
      <c r="N104" s="837"/>
      <c r="O104" s="838"/>
      <c r="P104" s="16" t="s">
        <v>3206</v>
      </c>
      <c r="Q104" s="1"/>
      <c r="R104" s="1"/>
      <c r="S104" s="1"/>
      <c r="T104" s="1"/>
      <c r="U104" s="1"/>
      <c r="V104" s="1"/>
      <c r="W104" s="1"/>
      <c r="X104" s="441"/>
      <c r="Y104" s="186" t="s">
        <v>3204</v>
      </c>
      <c r="Z104" s="202"/>
      <c r="AA104" s="202"/>
      <c r="AB104" s="202"/>
      <c r="AC104" s="202"/>
      <c r="AD104" s="186"/>
      <c r="AE104" s="186"/>
      <c r="AF104" s="186"/>
      <c r="AG104" s="848">
        <f t="shared" si="14"/>
        <v>5</v>
      </c>
      <c r="AH104" s="848"/>
      <c r="AI104" s="599"/>
      <c r="AJ104" s="612" t="s">
        <v>1392</v>
      </c>
      <c r="AK104" s="202"/>
      <c r="AL104" s="186"/>
      <c r="AM104" s="186"/>
      <c r="AN104" s="436"/>
      <c r="AO104" s="501">
        <f t="shared" si="15"/>
        <v>-5</v>
      </c>
      <c r="AP104" s="18"/>
      <c r="AQ104" s="609"/>
    </row>
    <row r="105" spans="1:43" ht="17.25" customHeight="1" x14ac:dyDescent="0.15">
      <c r="A105" s="12">
        <v>74</v>
      </c>
      <c r="B105" s="445" t="s">
        <v>3762</v>
      </c>
      <c r="C105" s="49" t="s">
        <v>3659</v>
      </c>
      <c r="D105" s="23"/>
      <c r="E105" s="9"/>
      <c r="F105" s="9"/>
      <c r="G105" s="19"/>
      <c r="H105" s="836"/>
      <c r="I105" s="837"/>
      <c r="J105" s="837"/>
      <c r="K105" s="838"/>
      <c r="L105" s="836"/>
      <c r="M105" s="837"/>
      <c r="N105" s="837"/>
      <c r="O105" s="838"/>
      <c r="P105" s="183"/>
      <c r="Q105" s="184"/>
      <c r="R105" s="184"/>
      <c r="S105" s="184"/>
      <c r="T105" s="184"/>
      <c r="U105" s="184"/>
      <c r="V105" s="184"/>
      <c r="W105" s="184"/>
      <c r="X105" s="438"/>
      <c r="Y105" s="186" t="s">
        <v>3205</v>
      </c>
      <c r="Z105" s="202"/>
      <c r="AA105" s="202"/>
      <c r="AB105" s="202"/>
      <c r="AC105" s="202"/>
      <c r="AD105" s="186"/>
      <c r="AE105" s="186"/>
      <c r="AF105" s="186"/>
      <c r="AG105" s="848">
        <f t="shared" si="14"/>
        <v>6</v>
      </c>
      <c r="AH105" s="848"/>
      <c r="AI105" s="599"/>
      <c r="AJ105" s="612" t="s">
        <v>1392</v>
      </c>
      <c r="AK105" s="202"/>
      <c r="AL105" s="186"/>
      <c r="AM105" s="186"/>
      <c r="AN105" s="436"/>
      <c r="AO105" s="501">
        <f t="shared" si="15"/>
        <v>-6</v>
      </c>
      <c r="AP105" s="18"/>
      <c r="AQ105" s="609"/>
    </row>
    <row r="106" spans="1:43" ht="17.25" customHeight="1" x14ac:dyDescent="0.15">
      <c r="A106" s="12">
        <v>74</v>
      </c>
      <c r="B106" s="445" t="s">
        <v>3764</v>
      </c>
      <c r="C106" s="49" t="s">
        <v>3660</v>
      </c>
      <c r="D106" s="23"/>
      <c r="E106" s="9"/>
      <c r="F106" s="9"/>
      <c r="G106" s="19"/>
      <c r="H106" s="23"/>
      <c r="I106" s="9"/>
      <c r="J106" s="9"/>
      <c r="K106" s="19"/>
      <c r="L106" s="23"/>
      <c r="M106" s="9"/>
      <c r="N106" s="9"/>
      <c r="O106" s="19"/>
      <c r="P106" s="16" t="s">
        <v>3207</v>
      </c>
      <c r="Q106" s="1"/>
      <c r="R106" s="1"/>
      <c r="S106" s="1"/>
      <c r="T106" s="1"/>
      <c r="U106" s="1"/>
      <c r="V106" s="1"/>
      <c r="W106" s="1"/>
      <c r="X106" s="441"/>
      <c r="Y106" s="186" t="s">
        <v>3204</v>
      </c>
      <c r="Z106" s="202"/>
      <c r="AA106" s="202"/>
      <c r="AB106" s="202"/>
      <c r="AC106" s="202"/>
      <c r="AD106" s="186"/>
      <c r="AE106" s="186"/>
      <c r="AF106" s="186"/>
      <c r="AG106" s="848">
        <f t="shared" si="14"/>
        <v>7</v>
      </c>
      <c r="AH106" s="848"/>
      <c r="AI106" s="599"/>
      <c r="AJ106" s="612" t="s">
        <v>1392</v>
      </c>
      <c r="AK106" s="202"/>
      <c r="AL106" s="186"/>
      <c r="AM106" s="186"/>
      <c r="AN106" s="436"/>
      <c r="AO106" s="501">
        <f t="shared" si="15"/>
        <v>-7</v>
      </c>
      <c r="AP106" s="18"/>
      <c r="AQ106" s="609"/>
    </row>
    <row r="107" spans="1:43" ht="17.25" customHeight="1" x14ac:dyDescent="0.15">
      <c r="A107" s="12">
        <v>74</v>
      </c>
      <c r="B107" s="445" t="s">
        <v>3765</v>
      </c>
      <c r="C107" s="49" t="s">
        <v>3661</v>
      </c>
      <c r="D107" s="23"/>
      <c r="E107" s="9"/>
      <c r="F107" s="9"/>
      <c r="G107" s="19"/>
      <c r="H107" s="23"/>
      <c r="I107" s="9"/>
      <c r="J107" s="9"/>
      <c r="K107" s="19"/>
      <c r="L107" s="23"/>
      <c r="M107" s="9"/>
      <c r="N107" s="9"/>
      <c r="O107" s="19"/>
      <c r="P107" s="183"/>
      <c r="Q107" s="184"/>
      <c r="R107" s="184"/>
      <c r="S107" s="184"/>
      <c r="T107" s="184"/>
      <c r="U107" s="184"/>
      <c r="V107" s="184"/>
      <c r="W107" s="184"/>
      <c r="X107" s="438"/>
      <c r="Y107" s="186" t="s">
        <v>3205</v>
      </c>
      <c r="Z107" s="202"/>
      <c r="AA107" s="202"/>
      <c r="AB107" s="202"/>
      <c r="AC107" s="202"/>
      <c r="AD107" s="186"/>
      <c r="AE107" s="186"/>
      <c r="AF107" s="186"/>
      <c r="AG107" s="848">
        <f t="shared" si="14"/>
        <v>8</v>
      </c>
      <c r="AH107" s="848"/>
      <c r="AI107" s="599"/>
      <c r="AJ107" s="612" t="s">
        <v>1392</v>
      </c>
      <c r="AK107" s="202"/>
      <c r="AL107" s="186"/>
      <c r="AM107" s="186"/>
      <c r="AN107" s="436"/>
      <c r="AO107" s="501">
        <f t="shared" si="15"/>
        <v>-8</v>
      </c>
      <c r="AP107" s="18"/>
      <c r="AQ107" s="609"/>
    </row>
    <row r="108" spans="1:43" ht="17.25" customHeight="1" x14ac:dyDescent="0.15">
      <c r="A108" s="12">
        <v>74</v>
      </c>
      <c r="B108" s="445" t="s">
        <v>3766</v>
      </c>
      <c r="C108" s="49" t="s">
        <v>3662</v>
      </c>
      <c r="D108" s="23"/>
      <c r="E108" s="9"/>
      <c r="F108" s="9"/>
      <c r="G108" s="19"/>
      <c r="H108" s="23"/>
      <c r="I108" s="9"/>
      <c r="J108" s="9"/>
      <c r="K108" s="19"/>
      <c r="L108" s="23"/>
      <c r="M108" s="9"/>
      <c r="N108" s="9"/>
      <c r="O108" s="19"/>
      <c r="P108" s="16" t="s">
        <v>3208</v>
      </c>
      <c r="Q108" s="1"/>
      <c r="R108" s="1"/>
      <c r="S108" s="1"/>
      <c r="T108" s="1"/>
      <c r="U108" s="1"/>
      <c r="V108" s="1"/>
      <c r="W108" s="1"/>
      <c r="X108" s="441"/>
      <c r="Y108" s="186" t="s">
        <v>3204</v>
      </c>
      <c r="Z108" s="202"/>
      <c r="AA108" s="202"/>
      <c r="AB108" s="202"/>
      <c r="AC108" s="202"/>
      <c r="AD108" s="186"/>
      <c r="AE108" s="186"/>
      <c r="AF108" s="186"/>
      <c r="AG108" s="848">
        <f t="shared" si="14"/>
        <v>8</v>
      </c>
      <c r="AH108" s="848"/>
      <c r="AI108" s="599"/>
      <c r="AJ108" s="612" t="s">
        <v>1392</v>
      </c>
      <c r="AK108" s="202"/>
      <c r="AL108" s="186"/>
      <c r="AM108" s="186"/>
      <c r="AN108" s="436"/>
      <c r="AO108" s="501">
        <f t="shared" si="15"/>
        <v>-8</v>
      </c>
      <c r="AP108" s="18"/>
      <c r="AQ108" s="609"/>
    </row>
    <row r="109" spans="1:43" ht="17.25" customHeight="1" x14ac:dyDescent="0.15">
      <c r="A109" s="12">
        <v>74</v>
      </c>
      <c r="B109" s="445" t="s">
        <v>3770</v>
      </c>
      <c r="C109" s="49" t="s">
        <v>3663</v>
      </c>
      <c r="D109" s="23"/>
      <c r="E109" s="9"/>
      <c r="F109" s="9"/>
      <c r="G109" s="19"/>
      <c r="H109" s="23"/>
      <c r="I109" s="9"/>
      <c r="J109" s="9"/>
      <c r="K109" s="19"/>
      <c r="L109" s="23"/>
      <c r="M109" s="9"/>
      <c r="N109" s="9"/>
      <c r="O109" s="19"/>
      <c r="P109" s="183"/>
      <c r="Q109" s="184"/>
      <c r="R109" s="184"/>
      <c r="S109" s="184"/>
      <c r="T109" s="184"/>
      <c r="U109" s="184"/>
      <c r="V109" s="184"/>
      <c r="W109" s="184"/>
      <c r="X109" s="438"/>
      <c r="Y109" s="186" t="s">
        <v>3205</v>
      </c>
      <c r="Z109" s="202"/>
      <c r="AA109" s="202"/>
      <c r="AB109" s="202"/>
      <c r="AC109" s="202"/>
      <c r="AD109" s="186"/>
      <c r="AE109" s="186"/>
      <c r="AF109" s="186"/>
      <c r="AG109" s="848">
        <f t="shared" si="14"/>
        <v>9</v>
      </c>
      <c r="AH109" s="848"/>
      <c r="AI109" s="599"/>
      <c r="AJ109" s="612" t="s">
        <v>1392</v>
      </c>
      <c r="AK109" s="202"/>
      <c r="AL109" s="186"/>
      <c r="AM109" s="186"/>
      <c r="AN109" s="436"/>
      <c r="AO109" s="501">
        <f t="shared" si="15"/>
        <v>-9</v>
      </c>
      <c r="AP109" s="18"/>
      <c r="AQ109" s="609"/>
    </row>
    <row r="110" spans="1:43" ht="17.25" customHeight="1" x14ac:dyDescent="0.15">
      <c r="A110" s="12">
        <v>74</v>
      </c>
      <c r="B110" s="445" t="s">
        <v>3771</v>
      </c>
      <c r="C110" s="49" t="s">
        <v>3664</v>
      </c>
      <c r="D110" s="23"/>
      <c r="E110" s="9"/>
      <c r="F110" s="9"/>
      <c r="G110" s="19"/>
      <c r="H110" s="23"/>
      <c r="I110" s="9"/>
      <c r="J110" s="9"/>
      <c r="K110" s="19"/>
      <c r="L110" s="23"/>
      <c r="M110" s="9"/>
      <c r="N110" s="9"/>
      <c r="O110" s="19"/>
      <c r="P110" s="16" t="s">
        <v>3209</v>
      </c>
      <c r="Q110" s="1"/>
      <c r="R110" s="1"/>
      <c r="S110" s="1"/>
      <c r="T110" s="1"/>
      <c r="U110" s="1"/>
      <c r="V110" s="1"/>
      <c r="W110" s="1"/>
      <c r="X110" s="441"/>
      <c r="Y110" s="186" t="s">
        <v>3204</v>
      </c>
      <c r="Z110" s="202"/>
      <c r="AA110" s="202"/>
      <c r="AB110" s="202"/>
      <c r="AC110" s="202"/>
      <c r="AD110" s="186"/>
      <c r="AE110" s="186"/>
      <c r="AF110" s="186"/>
      <c r="AG110" s="848">
        <f t="shared" si="14"/>
        <v>9</v>
      </c>
      <c r="AH110" s="848"/>
      <c r="AI110" s="599"/>
      <c r="AJ110" s="612" t="s">
        <v>1392</v>
      </c>
      <c r="AK110" s="202"/>
      <c r="AL110" s="186"/>
      <c r="AM110" s="186"/>
      <c r="AN110" s="436"/>
      <c r="AO110" s="501">
        <f t="shared" si="15"/>
        <v>-9</v>
      </c>
      <c r="AP110" s="18"/>
      <c r="AQ110" s="609"/>
    </row>
    <row r="111" spans="1:43" ht="17.25" customHeight="1" x14ac:dyDescent="0.15">
      <c r="A111" s="12">
        <v>74</v>
      </c>
      <c r="B111" s="445" t="s">
        <v>3772</v>
      </c>
      <c r="C111" s="49" t="s">
        <v>3665</v>
      </c>
      <c r="D111" s="23"/>
      <c r="E111" s="9"/>
      <c r="F111" s="9"/>
      <c r="G111" s="19"/>
      <c r="H111" s="23"/>
      <c r="I111" s="9"/>
      <c r="J111" s="9"/>
      <c r="K111" s="19"/>
      <c r="L111" s="23"/>
      <c r="M111" s="9"/>
      <c r="N111" s="9"/>
      <c r="O111" s="19"/>
      <c r="P111" s="183"/>
      <c r="Q111" s="184"/>
      <c r="R111" s="184"/>
      <c r="S111" s="184"/>
      <c r="T111" s="184"/>
      <c r="U111" s="184"/>
      <c r="V111" s="184"/>
      <c r="W111" s="184"/>
      <c r="X111" s="438"/>
      <c r="Y111" s="186" t="s">
        <v>3205</v>
      </c>
      <c r="Z111" s="202"/>
      <c r="AA111" s="202"/>
      <c r="AB111" s="202"/>
      <c r="AC111" s="202"/>
      <c r="AD111" s="186"/>
      <c r="AE111" s="186"/>
      <c r="AF111" s="186"/>
      <c r="AG111" s="848">
        <f t="shared" si="14"/>
        <v>10</v>
      </c>
      <c r="AH111" s="848"/>
      <c r="AI111" s="599"/>
      <c r="AJ111" s="612" t="s">
        <v>1392</v>
      </c>
      <c r="AK111" s="202"/>
      <c r="AL111" s="186"/>
      <c r="AM111" s="186"/>
      <c r="AN111" s="436"/>
      <c r="AO111" s="501">
        <f t="shared" si="15"/>
        <v>-10</v>
      </c>
      <c r="AP111" s="18"/>
      <c r="AQ111" s="609"/>
    </row>
    <row r="112" spans="1:43" ht="17.25" customHeight="1" x14ac:dyDescent="0.15">
      <c r="A112" s="12">
        <v>74</v>
      </c>
      <c r="B112" s="445" t="s">
        <v>3773</v>
      </c>
      <c r="C112" s="49" t="s">
        <v>3666</v>
      </c>
      <c r="D112" s="23"/>
      <c r="E112" s="9"/>
      <c r="F112" s="9"/>
      <c r="G112" s="19"/>
      <c r="H112" s="23"/>
      <c r="I112" s="9"/>
      <c r="J112" s="9"/>
      <c r="K112" s="19"/>
      <c r="L112" s="23"/>
      <c r="M112" s="9"/>
      <c r="N112" s="9"/>
      <c r="O112" s="19"/>
      <c r="P112" s="16" t="s">
        <v>3210</v>
      </c>
      <c r="Q112" s="1"/>
      <c r="R112" s="1"/>
      <c r="S112" s="1"/>
      <c r="T112" s="1"/>
      <c r="U112" s="1"/>
      <c r="V112" s="1"/>
      <c r="W112" s="1"/>
      <c r="X112" s="441"/>
      <c r="Y112" s="186" t="s">
        <v>3204</v>
      </c>
      <c r="Z112" s="202"/>
      <c r="AA112" s="202"/>
      <c r="AB112" s="202"/>
      <c r="AC112" s="202"/>
      <c r="AD112" s="186"/>
      <c r="AE112" s="186"/>
      <c r="AF112" s="186"/>
      <c r="AG112" s="848">
        <f t="shared" si="14"/>
        <v>9</v>
      </c>
      <c r="AH112" s="848"/>
      <c r="AI112" s="599"/>
      <c r="AJ112" s="612" t="s">
        <v>1392</v>
      </c>
      <c r="AK112" s="202"/>
      <c r="AL112" s="186"/>
      <c r="AM112" s="186"/>
      <c r="AN112" s="436"/>
      <c r="AO112" s="501">
        <f t="shared" si="15"/>
        <v>-9</v>
      </c>
      <c r="AP112" s="18"/>
      <c r="AQ112" s="609"/>
    </row>
    <row r="113" spans="1:43" ht="17.25" customHeight="1" x14ac:dyDescent="0.15">
      <c r="A113" s="12">
        <v>74</v>
      </c>
      <c r="B113" s="445" t="s">
        <v>3774</v>
      </c>
      <c r="C113" s="49" t="s">
        <v>3667</v>
      </c>
      <c r="D113" s="23"/>
      <c r="E113" s="9"/>
      <c r="F113" s="9"/>
      <c r="G113" s="19"/>
      <c r="H113" s="23"/>
      <c r="I113" s="9"/>
      <c r="J113" s="9"/>
      <c r="K113" s="19"/>
      <c r="L113" s="183"/>
      <c r="M113" s="184"/>
      <c r="N113" s="184"/>
      <c r="O113" s="21"/>
      <c r="P113" s="183"/>
      <c r="Q113" s="184"/>
      <c r="R113" s="184"/>
      <c r="S113" s="184"/>
      <c r="T113" s="184"/>
      <c r="U113" s="184"/>
      <c r="V113" s="184"/>
      <c r="W113" s="184"/>
      <c r="X113" s="438"/>
      <c r="Y113" s="186" t="s">
        <v>3205</v>
      </c>
      <c r="Z113" s="202"/>
      <c r="AA113" s="202"/>
      <c r="AB113" s="202"/>
      <c r="AC113" s="202"/>
      <c r="AD113" s="186"/>
      <c r="AE113" s="186"/>
      <c r="AF113" s="186"/>
      <c r="AG113" s="848">
        <f t="shared" si="14"/>
        <v>10</v>
      </c>
      <c r="AH113" s="848"/>
      <c r="AI113" s="599"/>
      <c r="AJ113" s="612" t="s">
        <v>1392</v>
      </c>
      <c r="AK113" s="202"/>
      <c r="AL113" s="186"/>
      <c r="AM113" s="186"/>
      <c r="AN113" s="436"/>
      <c r="AO113" s="501">
        <f t="shared" si="15"/>
        <v>-10</v>
      </c>
      <c r="AP113" s="18"/>
      <c r="AQ113" s="609"/>
    </row>
    <row r="114" spans="1:43" ht="17.25" customHeight="1" x14ac:dyDescent="0.15">
      <c r="A114" s="12">
        <v>74</v>
      </c>
      <c r="B114" s="445" t="s">
        <v>3775</v>
      </c>
      <c r="C114" s="49" t="s">
        <v>3668</v>
      </c>
      <c r="D114" s="23"/>
      <c r="E114" s="9"/>
      <c r="F114" s="9"/>
      <c r="G114" s="19"/>
      <c r="H114" s="23"/>
      <c r="I114" s="9"/>
      <c r="J114" s="9"/>
      <c r="K114" s="19"/>
      <c r="L114" s="833" t="s">
        <v>3211</v>
      </c>
      <c r="M114" s="834"/>
      <c r="N114" s="834"/>
      <c r="O114" s="835"/>
      <c r="P114" s="16" t="s">
        <v>2757</v>
      </c>
      <c r="Q114" s="1"/>
      <c r="R114" s="1"/>
      <c r="S114" s="1"/>
      <c r="T114" s="1"/>
      <c r="U114" s="1"/>
      <c r="V114" s="1"/>
      <c r="W114" s="1"/>
      <c r="X114" s="441"/>
      <c r="Y114" s="186" t="s">
        <v>3204</v>
      </c>
      <c r="Z114" s="202"/>
      <c r="AA114" s="202"/>
      <c r="AB114" s="202"/>
      <c r="AC114" s="202"/>
      <c r="AD114" s="186"/>
      <c r="AE114" s="186"/>
      <c r="AF114" s="186"/>
      <c r="AG114" s="848">
        <f t="shared" ref="AG114:AG125" si="16">ROUND(AG34*0.01,0)</f>
        <v>4</v>
      </c>
      <c r="AH114" s="848"/>
      <c r="AI114" s="599"/>
      <c r="AJ114" s="612" t="s">
        <v>1392</v>
      </c>
      <c r="AK114" s="202"/>
      <c r="AL114" s="186"/>
      <c r="AM114" s="186"/>
      <c r="AN114" s="436"/>
      <c r="AO114" s="501">
        <f t="shared" si="15"/>
        <v>-4</v>
      </c>
      <c r="AP114" s="18"/>
      <c r="AQ114" s="609"/>
    </row>
    <row r="115" spans="1:43" ht="17.25" customHeight="1" x14ac:dyDescent="0.15">
      <c r="A115" s="12">
        <v>74</v>
      </c>
      <c r="B115" s="445" t="s">
        <v>3776</v>
      </c>
      <c r="C115" s="49" t="s">
        <v>3669</v>
      </c>
      <c r="D115" s="23"/>
      <c r="E115" s="9"/>
      <c r="F115" s="9"/>
      <c r="G115" s="19"/>
      <c r="H115" s="23"/>
      <c r="I115" s="9"/>
      <c r="J115" s="9"/>
      <c r="K115" s="19"/>
      <c r="L115" s="836"/>
      <c r="M115" s="837"/>
      <c r="N115" s="837"/>
      <c r="O115" s="838"/>
      <c r="P115" s="183"/>
      <c r="Q115" s="184"/>
      <c r="R115" s="184"/>
      <c r="S115" s="184"/>
      <c r="T115" s="184"/>
      <c r="U115" s="184"/>
      <c r="V115" s="184"/>
      <c r="W115" s="184"/>
      <c r="X115" s="438"/>
      <c r="Y115" s="186" t="s">
        <v>3205</v>
      </c>
      <c r="Z115" s="202"/>
      <c r="AA115" s="202"/>
      <c r="AB115" s="202"/>
      <c r="AC115" s="202"/>
      <c r="AD115" s="186"/>
      <c r="AE115" s="186"/>
      <c r="AF115" s="186"/>
      <c r="AG115" s="848">
        <f t="shared" si="16"/>
        <v>5</v>
      </c>
      <c r="AH115" s="848"/>
      <c r="AI115" s="599"/>
      <c r="AJ115" s="612" t="s">
        <v>1392</v>
      </c>
      <c r="AK115" s="202"/>
      <c r="AL115" s="186"/>
      <c r="AM115" s="186"/>
      <c r="AN115" s="436"/>
      <c r="AO115" s="501">
        <f t="shared" si="15"/>
        <v>-5</v>
      </c>
      <c r="AP115" s="18"/>
      <c r="AQ115" s="609"/>
    </row>
    <row r="116" spans="1:43" ht="17.25" customHeight="1" x14ac:dyDescent="0.15">
      <c r="A116" s="12">
        <v>74</v>
      </c>
      <c r="B116" s="445" t="s">
        <v>3777</v>
      </c>
      <c r="C116" s="49" t="s">
        <v>3670</v>
      </c>
      <c r="D116" s="23"/>
      <c r="E116" s="9"/>
      <c r="F116" s="9"/>
      <c r="G116" s="19"/>
      <c r="H116" s="23"/>
      <c r="I116" s="9"/>
      <c r="J116" s="9"/>
      <c r="K116" s="19"/>
      <c r="L116" s="836"/>
      <c r="M116" s="837"/>
      <c r="N116" s="837"/>
      <c r="O116" s="838"/>
      <c r="P116" s="16" t="s">
        <v>3206</v>
      </c>
      <c r="Q116" s="1"/>
      <c r="R116" s="1"/>
      <c r="S116" s="1"/>
      <c r="T116" s="1"/>
      <c r="U116" s="1"/>
      <c r="V116" s="1"/>
      <c r="W116" s="1"/>
      <c r="X116" s="441"/>
      <c r="Y116" s="186" t="s">
        <v>3204</v>
      </c>
      <c r="Z116" s="202"/>
      <c r="AA116" s="202"/>
      <c r="AB116" s="202"/>
      <c r="AC116" s="202"/>
      <c r="AD116" s="186"/>
      <c r="AE116" s="186"/>
      <c r="AF116" s="186"/>
      <c r="AG116" s="848">
        <f t="shared" si="16"/>
        <v>4</v>
      </c>
      <c r="AH116" s="848"/>
      <c r="AI116" s="599"/>
      <c r="AJ116" s="612" t="s">
        <v>1392</v>
      </c>
      <c r="AK116" s="202"/>
      <c r="AL116" s="186"/>
      <c r="AM116" s="186"/>
      <c r="AN116" s="436"/>
      <c r="AO116" s="501">
        <f t="shared" si="15"/>
        <v>-4</v>
      </c>
      <c r="AP116" s="18"/>
      <c r="AQ116" s="609"/>
    </row>
    <row r="117" spans="1:43" ht="17.25" customHeight="1" x14ac:dyDescent="0.15">
      <c r="A117" s="12">
        <v>74</v>
      </c>
      <c r="B117" s="445" t="s">
        <v>3778</v>
      </c>
      <c r="C117" s="49" t="s">
        <v>3671</v>
      </c>
      <c r="D117" s="23"/>
      <c r="E117" s="9"/>
      <c r="F117" s="9"/>
      <c r="G117" s="19"/>
      <c r="H117" s="23"/>
      <c r="I117" s="9"/>
      <c r="J117" s="9"/>
      <c r="K117" s="19"/>
      <c r="L117" s="836"/>
      <c r="M117" s="837"/>
      <c r="N117" s="837"/>
      <c r="O117" s="838"/>
      <c r="P117" s="183"/>
      <c r="Q117" s="184"/>
      <c r="R117" s="184"/>
      <c r="S117" s="184"/>
      <c r="T117" s="184"/>
      <c r="U117" s="184"/>
      <c r="V117" s="184"/>
      <c r="W117" s="184"/>
      <c r="X117" s="438"/>
      <c r="Y117" s="186" t="s">
        <v>3205</v>
      </c>
      <c r="Z117" s="202"/>
      <c r="AA117" s="202"/>
      <c r="AB117" s="202"/>
      <c r="AC117" s="202"/>
      <c r="AD117" s="186"/>
      <c r="AE117" s="186"/>
      <c r="AF117" s="186"/>
      <c r="AG117" s="848">
        <f t="shared" si="16"/>
        <v>5</v>
      </c>
      <c r="AH117" s="848"/>
      <c r="AI117" s="599"/>
      <c r="AJ117" s="612" t="s">
        <v>1392</v>
      </c>
      <c r="AK117" s="202"/>
      <c r="AL117" s="186"/>
      <c r="AM117" s="186"/>
      <c r="AN117" s="436"/>
      <c r="AO117" s="501">
        <f t="shared" si="15"/>
        <v>-5</v>
      </c>
      <c r="AP117" s="18"/>
      <c r="AQ117" s="609"/>
    </row>
    <row r="118" spans="1:43" ht="17.25" customHeight="1" x14ac:dyDescent="0.15">
      <c r="A118" s="12">
        <v>74</v>
      </c>
      <c r="B118" s="445" t="s">
        <v>3779</v>
      </c>
      <c r="C118" s="49" t="s">
        <v>3672</v>
      </c>
      <c r="D118" s="23"/>
      <c r="E118" s="9"/>
      <c r="F118" s="9"/>
      <c r="G118" s="19"/>
      <c r="H118" s="23"/>
      <c r="I118" s="9"/>
      <c r="J118" s="9"/>
      <c r="K118" s="19"/>
      <c r="L118" s="23"/>
      <c r="M118" s="9"/>
      <c r="N118" s="9"/>
      <c r="O118" s="19"/>
      <c r="P118" s="16" t="s">
        <v>3207</v>
      </c>
      <c r="Q118" s="1"/>
      <c r="R118" s="1"/>
      <c r="S118" s="1"/>
      <c r="T118" s="1"/>
      <c r="U118" s="1"/>
      <c r="V118" s="1"/>
      <c r="W118" s="1"/>
      <c r="X118" s="441"/>
      <c r="Y118" s="186" t="s">
        <v>3204</v>
      </c>
      <c r="Z118" s="202"/>
      <c r="AA118" s="202"/>
      <c r="AB118" s="202"/>
      <c r="AC118" s="202"/>
      <c r="AD118" s="186"/>
      <c r="AE118" s="186"/>
      <c r="AF118" s="186"/>
      <c r="AG118" s="848">
        <f t="shared" si="16"/>
        <v>7</v>
      </c>
      <c r="AH118" s="848"/>
      <c r="AI118" s="599"/>
      <c r="AJ118" s="612" t="s">
        <v>1392</v>
      </c>
      <c r="AK118" s="202"/>
      <c r="AL118" s="186"/>
      <c r="AM118" s="186"/>
      <c r="AN118" s="436"/>
      <c r="AO118" s="501">
        <f t="shared" si="15"/>
        <v>-7</v>
      </c>
      <c r="AP118" s="18"/>
      <c r="AQ118" s="609"/>
    </row>
    <row r="119" spans="1:43" ht="17.25" customHeight="1" x14ac:dyDescent="0.15">
      <c r="A119" s="12">
        <v>74</v>
      </c>
      <c r="B119" s="445" t="s">
        <v>3780</v>
      </c>
      <c r="C119" s="49" t="s">
        <v>3673</v>
      </c>
      <c r="D119" s="23"/>
      <c r="E119" s="9"/>
      <c r="F119" s="9"/>
      <c r="G119" s="19"/>
      <c r="H119" s="23"/>
      <c r="I119" s="9"/>
      <c r="J119" s="9"/>
      <c r="K119" s="19"/>
      <c r="L119" s="23"/>
      <c r="M119" s="9"/>
      <c r="N119" s="9"/>
      <c r="O119" s="19"/>
      <c r="P119" s="183"/>
      <c r="Q119" s="184"/>
      <c r="R119" s="184"/>
      <c r="S119" s="184"/>
      <c r="T119" s="184"/>
      <c r="U119" s="184"/>
      <c r="V119" s="184"/>
      <c r="W119" s="184"/>
      <c r="X119" s="438"/>
      <c r="Y119" s="186" t="s">
        <v>3205</v>
      </c>
      <c r="Z119" s="202"/>
      <c r="AA119" s="202"/>
      <c r="AB119" s="202"/>
      <c r="AC119" s="202"/>
      <c r="AD119" s="186"/>
      <c r="AE119" s="186"/>
      <c r="AF119" s="186"/>
      <c r="AG119" s="848">
        <f t="shared" si="16"/>
        <v>7</v>
      </c>
      <c r="AH119" s="848"/>
      <c r="AI119" s="599"/>
      <c r="AJ119" s="612" t="s">
        <v>1392</v>
      </c>
      <c r="AK119" s="202"/>
      <c r="AL119" s="186"/>
      <c r="AM119" s="186"/>
      <c r="AN119" s="436"/>
      <c r="AO119" s="501">
        <f t="shared" si="15"/>
        <v>-7</v>
      </c>
      <c r="AP119" s="18"/>
      <c r="AQ119" s="609"/>
    </row>
    <row r="120" spans="1:43" ht="17.25" customHeight="1" x14ac:dyDescent="0.15">
      <c r="A120" s="12">
        <v>74</v>
      </c>
      <c r="B120" s="445" t="s">
        <v>3781</v>
      </c>
      <c r="C120" s="49" t="s">
        <v>3674</v>
      </c>
      <c r="D120" s="23"/>
      <c r="E120" s="9"/>
      <c r="F120" s="9"/>
      <c r="G120" s="19"/>
      <c r="H120" s="23"/>
      <c r="I120" s="9"/>
      <c r="J120" s="9"/>
      <c r="K120" s="19"/>
      <c r="L120" s="23"/>
      <c r="M120" s="9"/>
      <c r="N120" s="9"/>
      <c r="O120" s="19"/>
      <c r="P120" s="16" t="s">
        <v>3208</v>
      </c>
      <c r="Q120" s="1"/>
      <c r="R120" s="1"/>
      <c r="S120" s="1"/>
      <c r="T120" s="1"/>
      <c r="U120" s="1"/>
      <c r="V120" s="1"/>
      <c r="W120" s="1"/>
      <c r="X120" s="441"/>
      <c r="Y120" s="186" t="s">
        <v>3204</v>
      </c>
      <c r="Z120" s="202"/>
      <c r="AA120" s="202"/>
      <c r="AB120" s="202"/>
      <c r="AC120" s="202"/>
      <c r="AD120" s="186"/>
      <c r="AE120" s="186"/>
      <c r="AF120" s="186"/>
      <c r="AG120" s="848">
        <f t="shared" si="16"/>
        <v>7</v>
      </c>
      <c r="AH120" s="848"/>
      <c r="AI120" s="599"/>
      <c r="AJ120" s="612" t="s">
        <v>1392</v>
      </c>
      <c r="AK120" s="202"/>
      <c r="AL120" s="186"/>
      <c r="AM120" s="186"/>
      <c r="AN120" s="436"/>
      <c r="AO120" s="501">
        <f t="shared" si="15"/>
        <v>-7</v>
      </c>
      <c r="AP120" s="18"/>
      <c r="AQ120" s="609"/>
    </row>
    <row r="121" spans="1:43" ht="17.25" customHeight="1" x14ac:dyDescent="0.15">
      <c r="A121" s="12">
        <v>74</v>
      </c>
      <c r="B121" s="445" t="s">
        <v>3782</v>
      </c>
      <c r="C121" s="49" t="s">
        <v>3675</v>
      </c>
      <c r="D121" s="23"/>
      <c r="E121" s="9"/>
      <c r="F121" s="9"/>
      <c r="G121" s="19"/>
      <c r="H121" s="23"/>
      <c r="I121" s="9"/>
      <c r="J121" s="9"/>
      <c r="K121" s="19"/>
      <c r="L121" s="23"/>
      <c r="M121" s="9"/>
      <c r="N121" s="9"/>
      <c r="O121" s="19"/>
      <c r="P121" s="183"/>
      <c r="Q121" s="184"/>
      <c r="R121" s="184"/>
      <c r="S121" s="184"/>
      <c r="T121" s="184"/>
      <c r="U121" s="184"/>
      <c r="V121" s="184"/>
      <c r="W121" s="184"/>
      <c r="X121" s="438"/>
      <c r="Y121" s="186" t="s">
        <v>3205</v>
      </c>
      <c r="Z121" s="202"/>
      <c r="AA121" s="202"/>
      <c r="AB121" s="202"/>
      <c r="AC121" s="202"/>
      <c r="AD121" s="186"/>
      <c r="AE121" s="186"/>
      <c r="AF121" s="186"/>
      <c r="AG121" s="848">
        <f t="shared" si="16"/>
        <v>8</v>
      </c>
      <c r="AH121" s="848"/>
      <c r="AI121" s="599"/>
      <c r="AJ121" s="612" t="s">
        <v>1392</v>
      </c>
      <c r="AK121" s="202"/>
      <c r="AL121" s="186"/>
      <c r="AM121" s="186"/>
      <c r="AN121" s="436"/>
      <c r="AO121" s="501">
        <f t="shared" si="15"/>
        <v>-8</v>
      </c>
      <c r="AP121" s="18"/>
      <c r="AQ121" s="609"/>
    </row>
    <row r="122" spans="1:43" ht="17.25" customHeight="1" x14ac:dyDescent="0.15">
      <c r="A122" s="12">
        <v>74</v>
      </c>
      <c r="B122" s="445" t="s">
        <v>3783</v>
      </c>
      <c r="C122" s="49" t="s">
        <v>3676</v>
      </c>
      <c r="D122" s="23"/>
      <c r="E122" s="9"/>
      <c r="F122" s="9"/>
      <c r="G122" s="19"/>
      <c r="H122" s="23"/>
      <c r="I122" s="9"/>
      <c r="J122" s="9"/>
      <c r="K122" s="19"/>
      <c r="L122" s="23"/>
      <c r="M122" s="9"/>
      <c r="N122" s="9"/>
      <c r="O122" s="19"/>
      <c r="P122" s="16" t="s">
        <v>3209</v>
      </c>
      <c r="Q122" s="1"/>
      <c r="R122" s="1"/>
      <c r="S122" s="1"/>
      <c r="T122" s="1"/>
      <c r="U122" s="1"/>
      <c r="V122" s="1"/>
      <c r="W122" s="1"/>
      <c r="X122" s="441"/>
      <c r="Y122" s="186" t="s">
        <v>3204</v>
      </c>
      <c r="Z122" s="202"/>
      <c r="AA122" s="202"/>
      <c r="AB122" s="202"/>
      <c r="AC122" s="202"/>
      <c r="AD122" s="186"/>
      <c r="AE122" s="186"/>
      <c r="AF122" s="186"/>
      <c r="AG122" s="848">
        <f t="shared" si="16"/>
        <v>8</v>
      </c>
      <c r="AH122" s="848"/>
      <c r="AI122" s="599"/>
      <c r="AJ122" s="612" t="s">
        <v>1392</v>
      </c>
      <c r="AK122" s="202"/>
      <c r="AL122" s="186"/>
      <c r="AM122" s="186"/>
      <c r="AN122" s="436"/>
      <c r="AO122" s="501">
        <f t="shared" si="15"/>
        <v>-8</v>
      </c>
      <c r="AP122" s="18"/>
      <c r="AQ122" s="609"/>
    </row>
    <row r="123" spans="1:43" ht="17.25" customHeight="1" x14ac:dyDescent="0.15">
      <c r="A123" s="12">
        <v>74</v>
      </c>
      <c r="B123" s="445" t="s">
        <v>3784</v>
      </c>
      <c r="C123" s="49" t="s">
        <v>3677</v>
      </c>
      <c r="D123" s="23"/>
      <c r="E123" s="9"/>
      <c r="F123" s="9"/>
      <c r="G123" s="19"/>
      <c r="H123" s="23"/>
      <c r="I123" s="9"/>
      <c r="J123" s="9"/>
      <c r="K123" s="19"/>
      <c r="L123" s="23"/>
      <c r="M123" s="9"/>
      <c r="N123" s="9"/>
      <c r="O123" s="19"/>
      <c r="P123" s="183"/>
      <c r="Q123" s="184"/>
      <c r="R123" s="184"/>
      <c r="S123" s="184"/>
      <c r="T123" s="184"/>
      <c r="U123" s="184"/>
      <c r="V123" s="184"/>
      <c r="W123" s="184"/>
      <c r="X123" s="438"/>
      <c r="Y123" s="186" t="s">
        <v>3205</v>
      </c>
      <c r="Z123" s="202"/>
      <c r="AA123" s="202"/>
      <c r="AB123" s="202"/>
      <c r="AC123" s="202"/>
      <c r="AD123" s="186"/>
      <c r="AE123" s="186"/>
      <c r="AF123" s="186"/>
      <c r="AG123" s="848">
        <f t="shared" si="16"/>
        <v>9</v>
      </c>
      <c r="AH123" s="848"/>
      <c r="AI123" s="599"/>
      <c r="AJ123" s="612" t="s">
        <v>1392</v>
      </c>
      <c r="AK123" s="202"/>
      <c r="AL123" s="186"/>
      <c r="AM123" s="186"/>
      <c r="AN123" s="436"/>
      <c r="AO123" s="501">
        <f t="shared" si="15"/>
        <v>-9</v>
      </c>
      <c r="AP123" s="18"/>
      <c r="AQ123" s="609"/>
    </row>
    <row r="124" spans="1:43" ht="17.25" customHeight="1" x14ac:dyDescent="0.15">
      <c r="A124" s="12">
        <v>74</v>
      </c>
      <c r="B124" s="445" t="s">
        <v>3785</v>
      </c>
      <c r="C124" s="49" t="s">
        <v>3678</v>
      </c>
      <c r="D124" s="23"/>
      <c r="E124" s="9"/>
      <c r="F124" s="9"/>
      <c r="G124" s="19"/>
      <c r="H124" s="23"/>
      <c r="I124" s="9"/>
      <c r="J124" s="9"/>
      <c r="K124" s="19"/>
      <c r="L124" s="23"/>
      <c r="M124" s="9"/>
      <c r="N124" s="9"/>
      <c r="O124" s="19"/>
      <c r="P124" s="16" t="s">
        <v>3210</v>
      </c>
      <c r="Q124" s="1"/>
      <c r="R124" s="1"/>
      <c r="S124" s="1"/>
      <c r="T124" s="1"/>
      <c r="U124" s="1"/>
      <c r="V124" s="1"/>
      <c r="W124" s="1"/>
      <c r="X124" s="441"/>
      <c r="Y124" s="186" t="s">
        <v>3204</v>
      </c>
      <c r="Z124" s="202"/>
      <c r="AA124" s="202"/>
      <c r="AB124" s="202"/>
      <c r="AC124" s="202"/>
      <c r="AD124" s="186"/>
      <c r="AE124" s="186"/>
      <c r="AF124" s="186"/>
      <c r="AG124" s="848">
        <f t="shared" si="16"/>
        <v>8</v>
      </c>
      <c r="AH124" s="848"/>
      <c r="AI124" s="599"/>
      <c r="AJ124" s="612" t="s">
        <v>1392</v>
      </c>
      <c r="AK124" s="202"/>
      <c r="AL124" s="186"/>
      <c r="AM124" s="186"/>
      <c r="AN124" s="436"/>
      <c r="AO124" s="501">
        <f t="shared" si="15"/>
        <v>-8</v>
      </c>
      <c r="AP124" s="18"/>
      <c r="AQ124" s="609"/>
    </row>
    <row r="125" spans="1:43" ht="17.25" customHeight="1" x14ac:dyDescent="0.15">
      <c r="A125" s="12">
        <v>74</v>
      </c>
      <c r="B125" s="445" t="s">
        <v>3786</v>
      </c>
      <c r="C125" s="49" t="s">
        <v>3679</v>
      </c>
      <c r="D125" s="23"/>
      <c r="E125" s="9"/>
      <c r="F125" s="9"/>
      <c r="G125" s="19"/>
      <c r="H125" s="183"/>
      <c r="I125" s="184"/>
      <c r="J125" s="184"/>
      <c r="K125" s="21"/>
      <c r="L125" s="183"/>
      <c r="M125" s="184"/>
      <c r="N125" s="184"/>
      <c r="O125" s="21"/>
      <c r="P125" s="183"/>
      <c r="Q125" s="184"/>
      <c r="R125" s="184"/>
      <c r="S125" s="184"/>
      <c r="T125" s="184"/>
      <c r="U125" s="184"/>
      <c r="V125" s="184"/>
      <c r="W125" s="184"/>
      <c r="X125" s="438"/>
      <c r="Y125" s="186" t="s">
        <v>3205</v>
      </c>
      <c r="Z125" s="202"/>
      <c r="AA125" s="202"/>
      <c r="AB125" s="202"/>
      <c r="AC125" s="202"/>
      <c r="AD125" s="186"/>
      <c r="AE125" s="186"/>
      <c r="AF125" s="186"/>
      <c r="AG125" s="848">
        <f t="shared" si="16"/>
        <v>9</v>
      </c>
      <c r="AH125" s="848"/>
      <c r="AI125" s="599"/>
      <c r="AJ125" s="612" t="s">
        <v>1392</v>
      </c>
      <c r="AK125" s="202"/>
      <c r="AL125" s="186"/>
      <c r="AM125" s="186"/>
      <c r="AN125" s="436"/>
      <c r="AO125" s="501">
        <f t="shared" si="15"/>
        <v>-9</v>
      </c>
      <c r="AP125" s="18"/>
      <c r="AQ125" s="609"/>
    </row>
    <row r="126" spans="1:43" ht="17.25" customHeight="1" x14ac:dyDescent="0.15">
      <c r="A126" s="12">
        <v>74</v>
      </c>
      <c r="B126" s="445" t="s">
        <v>3787</v>
      </c>
      <c r="C126" s="49" t="s">
        <v>3680</v>
      </c>
      <c r="D126" s="23"/>
      <c r="E126" s="9"/>
      <c r="F126" s="9"/>
      <c r="G126" s="19"/>
      <c r="H126" s="833" t="s">
        <v>3212</v>
      </c>
      <c r="I126" s="834"/>
      <c r="J126" s="834"/>
      <c r="K126" s="834"/>
      <c r="L126" s="834"/>
      <c r="M126" s="834"/>
      <c r="N126" s="834"/>
      <c r="O126" s="835"/>
      <c r="P126" s="16" t="s">
        <v>3056</v>
      </c>
      <c r="Q126" s="1"/>
      <c r="R126" s="1"/>
      <c r="S126" s="1"/>
      <c r="T126" s="1"/>
      <c r="U126" s="1"/>
      <c r="V126" s="1"/>
      <c r="W126" s="1"/>
      <c r="X126" s="441"/>
      <c r="Y126" s="186" t="s">
        <v>3204</v>
      </c>
      <c r="Z126" s="202"/>
      <c r="AA126" s="202"/>
      <c r="AB126" s="202"/>
      <c r="AC126" s="202"/>
      <c r="AD126" s="186"/>
      <c r="AE126" s="186"/>
      <c r="AF126" s="186"/>
      <c r="AG126" s="848">
        <f t="shared" ref="AG126:AG137" si="17">ROUND(AG54*0.01,0)</f>
        <v>2</v>
      </c>
      <c r="AH126" s="848"/>
      <c r="AI126" s="599"/>
      <c r="AJ126" s="612" t="s">
        <v>1392</v>
      </c>
      <c r="AK126" s="202"/>
      <c r="AL126" s="186"/>
      <c r="AM126" s="186"/>
      <c r="AN126" s="436"/>
      <c r="AO126" s="501">
        <f t="shared" si="15"/>
        <v>-2</v>
      </c>
      <c r="AP126" s="18"/>
      <c r="AQ126" s="609"/>
    </row>
    <row r="127" spans="1:43" ht="17.25" customHeight="1" x14ac:dyDescent="0.15">
      <c r="A127" s="12">
        <v>74</v>
      </c>
      <c r="B127" s="445" t="s">
        <v>3788</v>
      </c>
      <c r="C127" s="49" t="s">
        <v>3681</v>
      </c>
      <c r="D127" s="23"/>
      <c r="E127" s="9"/>
      <c r="F127" s="9"/>
      <c r="G127" s="19"/>
      <c r="H127" s="836"/>
      <c r="I127" s="837"/>
      <c r="J127" s="837"/>
      <c r="K127" s="837"/>
      <c r="L127" s="837"/>
      <c r="M127" s="837"/>
      <c r="N127" s="837"/>
      <c r="O127" s="838"/>
      <c r="P127" s="183"/>
      <c r="Q127" s="184"/>
      <c r="R127" s="184"/>
      <c r="S127" s="184"/>
      <c r="T127" s="184"/>
      <c r="U127" s="184"/>
      <c r="V127" s="184"/>
      <c r="W127" s="184"/>
      <c r="X127" s="438"/>
      <c r="Y127" s="186" t="s">
        <v>3205</v>
      </c>
      <c r="Z127" s="202"/>
      <c r="AA127" s="202"/>
      <c r="AB127" s="202"/>
      <c r="AC127" s="202"/>
      <c r="AD127" s="186"/>
      <c r="AE127" s="186"/>
      <c r="AF127" s="186"/>
      <c r="AG127" s="848">
        <f t="shared" si="17"/>
        <v>3</v>
      </c>
      <c r="AH127" s="848"/>
      <c r="AI127" s="599"/>
      <c r="AJ127" s="612" t="s">
        <v>1392</v>
      </c>
      <c r="AK127" s="202"/>
      <c r="AL127" s="186"/>
      <c r="AM127" s="186"/>
      <c r="AN127" s="436"/>
      <c r="AO127" s="501">
        <f t="shared" si="15"/>
        <v>-3</v>
      </c>
      <c r="AP127" s="18"/>
      <c r="AQ127" s="609"/>
    </row>
    <row r="128" spans="1:43" ht="17.25" customHeight="1" x14ac:dyDescent="0.15">
      <c r="A128" s="12">
        <v>74</v>
      </c>
      <c r="B128" s="445" t="s">
        <v>3789</v>
      </c>
      <c r="C128" s="49" t="s">
        <v>3682</v>
      </c>
      <c r="D128" s="23"/>
      <c r="E128" s="9"/>
      <c r="F128" s="9"/>
      <c r="G128" s="19"/>
      <c r="H128" s="836"/>
      <c r="I128" s="837"/>
      <c r="J128" s="837"/>
      <c r="K128" s="837"/>
      <c r="L128" s="837"/>
      <c r="M128" s="837"/>
      <c r="N128" s="837"/>
      <c r="O128" s="838"/>
      <c r="P128" s="16" t="s">
        <v>3057</v>
      </c>
      <c r="Q128" s="1"/>
      <c r="R128" s="1"/>
      <c r="S128" s="1"/>
      <c r="T128" s="1"/>
      <c r="U128" s="1"/>
      <c r="V128" s="1"/>
      <c r="W128" s="1"/>
      <c r="X128" s="441"/>
      <c r="Y128" s="186" t="s">
        <v>3204</v>
      </c>
      <c r="Z128" s="202"/>
      <c r="AA128" s="202"/>
      <c r="AB128" s="202"/>
      <c r="AC128" s="202"/>
      <c r="AD128" s="186"/>
      <c r="AE128" s="186"/>
      <c r="AF128" s="186"/>
      <c r="AG128" s="848">
        <f t="shared" si="17"/>
        <v>3</v>
      </c>
      <c r="AH128" s="848"/>
      <c r="AI128" s="599"/>
      <c r="AJ128" s="612" t="s">
        <v>1392</v>
      </c>
      <c r="AK128" s="202"/>
      <c r="AL128" s="186"/>
      <c r="AM128" s="186"/>
      <c r="AN128" s="436"/>
      <c r="AO128" s="501">
        <f t="shared" si="15"/>
        <v>-3</v>
      </c>
      <c r="AP128" s="18"/>
      <c r="AQ128" s="609"/>
    </row>
    <row r="129" spans="1:43" ht="17.25" customHeight="1" x14ac:dyDescent="0.15">
      <c r="A129" s="12">
        <v>74</v>
      </c>
      <c r="B129" s="445" t="s">
        <v>3790</v>
      </c>
      <c r="C129" s="49" t="s">
        <v>3683</v>
      </c>
      <c r="D129" s="23"/>
      <c r="E129" s="9"/>
      <c r="F129" s="9"/>
      <c r="G129" s="19"/>
      <c r="H129" s="23"/>
      <c r="I129" s="9"/>
      <c r="J129" s="9"/>
      <c r="K129" s="9"/>
      <c r="L129" s="9"/>
      <c r="M129" s="9"/>
      <c r="N129" s="9"/>
      <c r="O129" s="19"/>
      <c r="P129" s="183"/>
      <c r="Q129" s="184"/>
      <c r="R129" s="184"/>
      <c r="S129" s="184"/>
      <c r="T129" s="184"/>
      <c r="U129" s="184"/>
      <c r="V129" s="184"/>
      <c r="W129" s="184"/>
      <c r="X129" s="438"/>
      <c r="Y129" s="186" t="s">
        <v>3205</v>
      </c>
      <c r="Z129" s="202"/>
      <c r="AA129" s="202"/>
      <c r="AB129" s="202"/>
      <c r="AC129" s="202"/>
      <c r="AD129" s="186"/>
      <c r="AE129" s="186"/>
      <c r="AF129" s="186"/>
      <c r="AG129" s="848">
        <f t="shared" si="17"/>
        <v>3</v>
      </c>
      <c r="AH129" s="848"/>
      <c r="AI129" s="599"/>
      <c r="AJ129" s="612" t="s">
        <v>1392</v>
      </c>
      <c r="AK129" s="202"/>
      <c r="AL129" s="186"/>
      <c r="AM129" s="186"/>
      <c r="AN129" s="436"/>
      <c r="AO129" s="501">
        <f t="shared" si="15"/>
        <v>-3</v>
      </c>
      <c r="AP129" s="18"/>
      <c r="AQ129" s="609"/>
    </row>
    <row r="130" spans="1:43" ht="17.25" customHeight="1" x14ac:dyDescent="0.15">
      <c r="A130" s="12">
        <v>74</v>
      </c>
      <c r="B130" s="445" t="s">
        <v>3791</v>
      </c>
      <c r="C130" s="49" t="s">
        <v>3684</v>
      </c>
      <c r="D130" s="23"/>
      <c r="E130" s="9"/>
      <c r="F130" s="9"/>
      <c r="G130" s="19"/>
      <c r="H130" s="23"/>
      <c r="I130" s="9"/>
      <c r="J130" s="9"/>
      <c r="K130" s="9"/>
      <c r="L130" s="9"/>
      <c r="M130" s="9"/>
      <c r="N130" s="9"/>
      <c r="O130" s="19"/>
      <c r="P130" s="16" t="s">
        <v>3058</v>
      </c>
      <c r="Q130" s="1"/>
      <c r="R130" s="1"/>
      <c r="S130" s="1"/>
      <c r="T130" s="1"/>
      <c r="U130" s="1"/>
      <c r="V130" s="1"/>
      <c r="W130" s="1"/>
      <c r="X130" s="441"/>
      <c r="Y130" s="186" t="s">
        <v>3204</v>
      </c>
      <c r="Z130" s="202"/>
      <c r="AA130" s="202"/>
      <c r="AB130" s="202"/>
      <c r="AC130" s="202"/>
      <c r="AD130" s="186"/>
      <c r="AE130" s="186"/>
      <c r="AF130" s="186"/>
      <c r="AG130" s="848">
        <f t="shared" si="17"/>
        <v>4</v>
      </c>
      <c r="AH130" s="848"/>
      <c r="AI130" s="599"/>
      <c r="AJ130" s="612" t="s">
        <v>1392</v>
      </c>
      <c r="AK130" s="202"/>
      <c r="AL130" s="186"/>
      <c r="AM130" s="186"/>
      <c r="AN130" s="436"/>
      <c r="AO130" s="501">
        <f t="shared" si="15"/>
        <v>-4</v>
      </c>
      <c r="AP130" s="18"/>
      <c r="AQ130" s="609"/>
    </row>
    <row r="131" spans="1:43" ht="17.25" customHeight="1" x14ac:dyDescent="0.15">
      <c r="A131" s="12">
        <v>74</v>
      </c>
      <c r="B131" s="445" t="s">
        <v>3792</v>
      </c>
      <c r="C131" s="49" t="s">
        <v>3685</v>
      </c>
      <c r="D131" s="23"/>
      <c r="E131" s="9"/>
      <c r="F131" s="9"/>
      <c r="G131" s="19"/>
      <c r="H131" s="23"/>
      <c r="I131" s="9"/>
      <c r="J131" s="9"/>
      <c r="K131" s="9"/>
      <c r="L131" s="9"/>
      <c r="M131" s="9"/>
      <c r="N131" s="9"/>
      <c r="O131" s="19"/>
      <c r="P131" s="183"/>
      <c r="Q131" s="184"/>
      <c r="R131" s="184"/>
      <c r="S131" s="184"/>
      <c r="T131" s="184"/>
      <c r="U131" s="184"/>
      <c r="V131" s="184"/>
      <c r="W131" s="184"/>
      <c r="X131" s="438"/>
      <c r="Y131" s="186" t="s">
        <v>3205</v>
      </c>
      <c r="Z131" s="202"/>
      <c r="AA131" s="202"/>
      <c r="AB131" s="202"/>
      <c r="AC131" s="202"/>
      <c r="AD131" s="186"/>
      <c r="AE131" s="186"/>
      <c r="AF131" s="186"/>
      <c r="AG131" s="848">
        <f t="shared" si="17"/>
        <v>4</v>
      </c>
      <c r="AH131" s="848"/>
      <c r="AI131" s="599"/>
      <c r="AJ131" s="612" t="s">
        <v>1392</v>
      </c>
      <c r="AK131" s="202"/>
      <c r="AL131" s="186"/>
      <c r="AM131" s="186"/>
      <c r="AN131" s="436"/>
      <c r="AO131" s="501">
        <f t="shared" si="15"/>
        <v>-4</v>
      </c>
      <c r="AP131" s="18"/>
      <c r="AQ131" s="609"/>
    </row>
    <row r="132" spans="1:43" ht="17.25" customHeight="1" x14ac:dyDescent="0.15">
      <c r="A132" s="12">
        <v>74</v>
      </c>
      <c r="B132" s="445" t="s">
        <v>3793</v>
      </c>
      <c r="C132" s="49" t="s">
        <v>3686</v>
      </c>
      <c r="D132" s="23"/>
      <c r="E132" s="9"/>
      <c r="F132" s="9"/>
      <c r="G132" s="19"/>
      <c r="H132" s="23"/>
      <c r="I132" s="9"/>
      <c r="J132" s="9"/>
      <c r="K132" s="9"/>
      <c r="L132" s="9"/>
      <c r="M132" s="9"/>
      <c r="N132" s="9"/>
      <c r="O132" s="19"/>
      <c r="P132" s="16" t="s">
        <v>3059</v>
      </c>
      <c r="Q132" s="1"/>
      <c r="R132" s="1"/>
      <c r="S132" s="1"/>
      <c r="T132" s="1"/>
      <c r="U132" s="1"/>
      <c r="V132" s="1"/>
      <c r="W132" s="1"/>
      <c r="X132" s="441"/>
      <c r="Y132" s="186" t="s">
        <v>3204</v>
      </c>
      <c r="Z132" s="202"/>
      <c r="AA132" s="202"/>
      <c r="AB132" s="202"/>
      <c r="AC132" s="202"/>
      <c r="AD132" s="186"/>
      <c r="AE132" s="186"/>
      <c r="AF132" s="186"/>
      <c r="AG132" s="848">
        <f t="shared" si="17"/>
        <v>4</v>
      </c>
      <c r="AH132" s="848"/>
      <c r="AI132" s="599"/>
      <c r="AJ132" s="612" t="s">
        <v>1392</v>
      </c>
      <c r="AK132" s="202"/>
      <c r="AL132" s="186"/>
      <c r="AM132" s="186"/>
      <c r="AN132" s="436"/>
      <c r="AO132" s="501">
        <f t="shared" si="15"/>
        <v>-4</v>
      </c>
      <c r="AP132" s="18"/>
      <c r="AQ132" s="609"/>
    </row>
    <row r="133" spans="1:43" ht="17.25" customHeight="1" x14ac:dyDescent="0.15">
      <c r="A133" s="12">
        <v>74</v>
      </c>
      <c r="B133" s="445" t="s">
        <v>3794</v>
      </c>
      <c r="C133" s="49" t="s">
        <v>3687</v>
      </c>
      <c r="D133" s="23"/>
      <c r="E133" s="9"/>
      <c r="F133" s="9"/>
      <c r="G133" s="19"/>
      <c r="H133" s="23"/>
      <c r="I133" s="9"/>
      <c r="J133" s="9"/>
      <c r="K133" s="9"/>
      <c r="L133" s="9"/>
      <c r="M133" s="9"/>
      <c r="N133" s="9"/>
      <c r="O133" s="19"/>
      <c r="P133" s="183"/>
      <c r="Q133" s="184"/>
      <c r="R133" s="184"/>
      <c r="S133" s="184"/>
      <c r="T133" s="184"/>
      <c r="U133" s="184"/>
      <c r="V133" s="184"/>
      <c r="W133" s="184"/>
      <c r="X133" s="438"/>
      <c r="Y133" s="186" t="s">
        <v>3205</v>
      </c>
      <c r="Z133" s="202"/>
      <c r="AA133" s="202"/>
      <c r="AB133" s="202"/>
      <c r="AC133" s="202"/>
      <c r="AD133" s="186"/>
      <c r="AE133" s="186"/>
      <c r="AF133" s="186"/>
      <c r="AG133" s="848">
        <f t="shared" si="17"/>
        <v>4</v>
      </c>
      <c r="AH133" s="848"/>
      <c r="AI133" s="599"/>
      <c r="AJ133" s="612" t="s">
        <v>1392</v>
      </c>
      <c r="AK133" s="202"/>
      <c r="AL133" s="186"/>
      <c r="AM133" s="186"/>
      <c r="AN133" s="436"/>
      <c r="AO133" s="501">
        <f t="shared" si="15"/>
        <v>-4</v>
      </c>
      <c r="AP133" s="18"/>
      <c r="AQ133" s="609"/>
    </row>
    <row r="134" spans="1:43" ht="17.25" customHeight="1" x14ac:dyDescent="0.15">
      <c r="A134" s="12">
        <v>74</v>
      </c>
      <c r="B134" s="445" t="s">
        <v>3795</v>
      </c>
      <c r="C134" s="49" t="s">
        <v>3688</v>
      </c>
      <c r="D134" s="23"/>
      <c r="E134" s="9"/>
      <c r="F134" s="9"/>
      <c r="G134" s="19"/>
      <c r="H134" s="23"/>
      <c r="I134" s="9"/>
      <c r="J134" s="9"/>
      <c r="K134" s="9"/>
      <c r="L134" s="9"/>
      <c r="M134" s="9"/>
      <c r="N134" s="9"/>
      <c r="O134" s="19"/>
      <c r="P134" s="16" t="s">
        <v>2575</v>
      </c>
      <c r="Q134" s="1"/>
      <c r="R134" s="1"/>
      <c r="S134" s="1"/>
      <c r="T134" s="1"/>
      <c r="U134" s="1"/>
      <c r="V134" s="1"/>
      <c r="W134" s="1"/>
      <c r="X134" s="441"/>
      <c r="Y134" s="186" t="s">
        <v>3204</v>
      </c>
      <c r="Z134" s="202"/>
      <c r="AA134" s="202"/>
      <c r="AB134" s="202"/>
      <c r="AC134" s="202"/>
      <c r="AD134" s="186"/>
      <c r="AE134" s="186"/>
      <c r="AF134" s="186"/>
      <c r="AG134" s="848">
        <f t="shared" si="17"/>
        <v>5</v>
      </c>
      <c r="AH134" s="848"/>
      <c r="AI134" s="599"/>
      <c r="AJ134" s="612" t="s">
        <v>1392</v>
      </c>
      <c r="AK134" s="202"/>
      <c r="AL134" s="186"/>
      <c r="AM134" s="186"/>
      <c r="AN134" s="436"/>
      <c r="AO134" s="501">
        <f t="shared" si="15"/>
        <v>-5</v>
      </c>
      <c r="AP134" s="18"/>
      <c r="AQ134" s="609"/>
    </row>
    <row r="135" spans="1:43" ht="17.25" customHeight="1" x14ac:dyDescent="0.15">
      <c r="A135" s="12">
        <v>74</v>
      </c>
      <c r="B135" s="445" t="s">
        <v>3797</v>
      </c>
      <c r="C135" s="49" t="s">
        <v>3689</v>
      </c>
      <c r="D135" s="23"/>
      <c r="E135" s="9"/>
      <c r="F135" s="9"/>
      <c r="G135" s="19"/>
      <c r="H135" s="23"/>
      <c r="I135" s="9"/>
      <c r="J135" s="9"/>
      <c r="K135" s="9"/>
      <c r="L135" s="9"/>
      <c r="M135" s="9"/>
      <c r="N135" s="9"/>
      <c r="O135" s="19"/>
      <c r="P135" s="183"/>
      <c r="Q135" s="184"/>
      <c r="R135" s="184"/>
      <c r="S135" s="184"/>
      <c r="T135" s="184"/>
      <c r="U135" s="184"/>
      <c r="V135" s="184"/>
      <c r="W135" s="184"/>
      <c r="X135" s="438"/>
      <c r="Y135" s="186" t="s">
        <v>3205</v>
      </c>
      <c r="Z135" s="202"/>
      <c r="AA135" s="202"/>
      <c r="AB135" s="202"/>
      <c r="AC135" s="202"/>
      <c r="AD135" s="186"/>
      <c r="AE135" s="186"/>
      <c r="AF135" s="186"/>
      <c r="AG135" s="848">
        <f t="shared" si="17"/>
        <v>5</v>
      </c>
      <c r="AH135" s="848"/>
      <c r="AI135" s="599"/>
      <c r="AJ135" s="612" t="s">
        <v>1392</v>
      </c>
      <c r="AK135" s="202"/>
      <c r="AL135" s="186"/>
      <c r="AM135" s="186"/>
      <c r="AN135" s="436"/>
      <c r="AO135" s="501">
        <f t="shared" si="15"/>
        <v>-5</v>
      </c>
      <c r="AP135" s="18"/>
      <c r="AQ135" s="609"/>
    </row>
    <row r="136" spans="1:43" ht="17.25" customHeight="1" x14ac:dyDescent="0.15">
      <c r="A136" s="12">
        <v>74</v>
      </c>
      <c r="B136" s="445" t="s">
        <v>3798</v>
      </c>
      <c r="C136" s="49" t="s">
        <v>3690</v>
      </c>
      <c r="D136" s="23"/>
      <c r="E136" s="9"/>
      <c r="F136" s="9"/>
      <c r="G136" s="19"/>
      <c r="H136" s="23"/>
      <c r="I136" s="9"/>
      <c r="J136" s="9"/>
      <c r="K136" s="9"/>
      <c r="L136" s="9"/>
      <c r="M136" s="9"/>
      <c r="N136" s="9"/>
      <c r="O136" s="19"/>
      <c r="P136" s="16" t="s">
        <v>2581</v>
      </c>
      <c r="Q136" s="1"/>
      <c r="R136" s="1"/>
      <c r="S136" s="1"/>
      <c r="T136" s="1"/>
      <c r="U136" s="1"/>
      <c r="V136" s="1"/>
      <c r="W136" s="1"/>
      <c r="X136" s="441"/>
      <c r="Y136" s="186" t="s">
        <v>3204</v>
      </c>
      <c r="Z136" s="202"/>
      <c r="AA136" s="202"/>
      <c r="AB136" s="202"/>
      <c r="AC136" s="202"/>
      <c r="AD136" s="186"/>
      <c r="AE136" s="186"/>
      <c r="AF136" s="186"/>
      <c r="AG136" s="848">
        <f t="shared" si="17"/>
        <v>5</v>
      </c>
      <c r="AH136" s="848"/>
      <c r="AI136" s="599"/>
      <c r="AJ136" s="612" t="s">
        <v>1392</v>
      </c>
      <c r="AK136" s="202"/>
      <c r="AL136" s="186"/>
      <c r="AM136" s="186"/>
      <c r="AN136" s="436"/>
      <c r="AO136" s="501">
        <f t="shared" si="15"/>
        <v>-5</v>
      </c>
      <c r="AP136" s="18"/>
      <c r="AQ136" s="609"/>
    </row>
    <row r="137" spans="1:43" ht="17.25" customHeight="1" x14ac:dyDescent="0.15">
      <c r="A137" s="12">
        <v>74</v>
      </c>
      <c r="B137" s="445" t="s">
        <v>3799</v>
      </c>
      <c r="C137" s="49" t="s">
        <v>3691</v>
      </c>
      <c r="D137" s="183"/>
      <c r="E137" s="184"/>
      <c r="F137" s="184"/>
      <c r="G137" s="21"/>
      <c r="H137" s="183"/>
      <c r="I137" s="184"/>
      <c r="J137" s="184"/>
      <c r="K137" s="184"/>
      <c r="L137" s="184"/>
      <c r="M137" s="184"/>
      <c r="N137" s="184"/>
      <c r="O137" s="21"/>
      <c r="P137" s="183"/>
      <c r="Q137" s="184"/>
      <c r="R137" s="184"/>
      <c r="S137" s="184"/>
      <c r="T137" s="184"/>
      <c r="U137" s="184"/>
      <c r="V137" s="184"/>
      <c r="W137" s="184"/>
      <c r="X137" s="438"/>
      <c r="Y137" s="186" t="s">
        <v>3205</v>
      </c>
      <c r="Z137" s="202"/>
      <c r="AA137" s="202"/>
      <c r="AB137" s="202"/>
      <c r="AC137" s="202"/>
      <c r="AD137" s="186"/>
      <c r="AE137" s="186"/>
      <c r="AF137" s="186"/>
      <c r="AG137" s="848">
        <f t="shared" si="17"/>
        <v>5</v>
      </c>
      <c r="AH137" s="848"/>
      <c r="AI137" s="599"/>
      <c r="AJ137" s="612" t="s">
        <v>1392</v>
      </c>
      <c r="AK137" s="202"/>
      <c r="AL137" s="186"/>
      <c r="AM137" s="186"/>
      <c r="AN137" s="436"/>
      <c r="AO137" s="501">
        <f>-AG137</f>
        <v>-5</v>
      </c>
      <c r="AP137" s="29"/>
      <c r="AQ137" s="609"/>
    </row>
    <row r="138" spans="1:43" s="380" customFormat="1" ht="17.25" customHeight="1" x14ac:dyDescent="0.15">
      <c r="A138" s="12">
        <v>74</v>
      </c>
      <c r="B138" s="312">
        <v>6600</v>
      </c>
      <c r="C138" s="313" t="s">
        <v>2776</v>
      </c>
      <c r="D138" s="348"/>
      <c r="E138" s="349"/>
      <c r="F138" s="508" t="s">
        <v>2424</v>
      </c>
      <c r="G138" s="356"/>
      <c r="H138" s="356"/>
      <c r="I138" s="356"/>
      <c r="J138" s="356"/>
      <c r="K138" s="356"/>
      <c r="L138" s="357"/>
      <c r="M138" s="358"/>
      <c r="N138" s="315"/>
      <c r="O138" s="314"/>
      <c r="P138" s="315"/>
      <c r="Q138" s="378"/>
      <c r="R138" s="316"/>
      <c r="S138" s="317"/>
      <c r="T138" s="318"/>
      <c r="U138" s="318"/>
      <c r="V138" s="318"/>
      <c r="W138" s="318"/>
      <c r="X138" s="318"/>
      <c r="Y138" s="318"/>
      <c r="Z138" s="378"/>
      <c r="AA138" s="318"/>
      <c r="AB138" s="319"/>
      <c r="AC138" s="319"/>
      <c r="AD138" s="378"/>
      <c r="AE138" s="378"/>
      <c r="AF138" s="317"/>
      <c r="AG138" s="378"/>
      <c r="AH138" s="386" t="s">
        <v>328</v>
      </c>
      <c r="AI138" s="378"/>
      <c r="AJ138" s="1120">
        <v>0.03</v>
      </c>
      <c r="AK138" s="1120"/>
      <c r="AL138" s="387" t="s">
        <v>811</v>
      </c>
      <c r="AM138" s="378"/>
      <c r="AN138" s="379"/>
      <c r="AO138" s="320"/>
      <c r="AP138" s="400" t="s">
        <v>209</v>
      </c>
    </row>
    <row r="139" spans="1:43" s="380" customFormat="1" ht="17.25" customHeight="1" x14ac:dyDescent="0.15">
      <c r="A139" s="132">
        <v>74</v>
      </c>
      <c r="B139" s="312">
        <v>6601</v>
      </c>
      <c r="C139" s="313" t="s">
        <v>1812</v>
      </c>
      <c r="D139" s="348"/>
      <c r="E139" s="349"/>
      <c r="F139" s="943" t="s">
        <v>2777</v>
      </c>
      <c r="G139" s="943"/>
      <c r="H139" s="943"/>
      <c r="I139" s="943"/>
      <c r="J139" s="943"/>
      <c r="K139" s="943"/>
      <c r="L139" s="943"/>
      <c r="M139" s="943"/>
      <c r="N139" s="944"/>
      <c r="O139" s="322" t="s">
        <v>2778</v>
      </c>
      <c r="P139" s="378"/>
      <c r="Q139" s="378"/>
      <c r="R139" s="316"/>
      <c r="S139" s="317"/>
      <c r="T139" s="318"/>
      <c r="U139" s="318"/>
      <c r="V139" s="318"/>
      <c r="W139" s="318"/>
      <c r="X139" s="318"/>
      <c r="Y139" s="318"/>
      <c r="Z139" s="378"/>
      <c r="AA139" s="318"/>
      <c r="AB139" s="319"/>
      <c r="AC139" s="319"/>
      <c r="AD139" s="317"/>
      <c r="AE139" s="378"/>
      <c r="AF139" s="378"/>
      <c r="AG139" s="952">
        <v>50</v>
      </c>
      <c r="AH139" s="952"/>
      <c r="AI139" s="318"/>
      <c r="AJ139" s="387" t="s">
        <v>307</v>
      </c>
      <c r="AK139" s="378"/>
      <c r="AL139" s="378"/>
      <c r="AM139" s="378"/>
      <c r="AN139" s="379"/>
      <c r="AO139" s="320">
        <f>AG139</f>
        <v>50</v>
      </c>
      <c r="AP139" s="323"/>
    </row>
    <row r="140" spans="1:43" s="380" customFormat="1" ht="17.25" customHeight="1" x14ac:dyDescent="0.15">
      <c r="A140" s="132">
        <v>74</v>
      </c>
      <c r="B140" s="312">
        <v>6602</v>
      </c>
      <c r="C140" s="313" t="s">
        <v>1813</v>
      </c>
      <c r="D140" s="350"/>
      <c r="E140" s="351"/>
      <c r="F140" s="946"/>
      <c r="G140" s="946"/>
      <c r="H140" s="946"/>
      <c r="I140" s="946"/>
      <c r="J140" s="946"/>
      <c r="K140" s="946"/>
      <c r="L140" s="946"/>
      <c r="M140" s="946"/>
      <c r="N140" s="947"/>
      <c r="O140" s="322" t="s">
        <v>1613</v>
      </c>
      <c r="P140" s="378"/>
      <c r="Q140" s="378"/>
      <c r="R140" s="316"/>
      <c r="S140" s="317"/>
      <c r="T140" s="318"/>
      <c r="U140" s="318"/>
      <c r="V140" s="318"/>
      <c r="W140" s="318"/>
      <c r="X140" s="318"/>
      <c r="Y140" s="318"/>
      <c r="Z140" s="378"/>
      <c r="AA140" s="318"/>
      <c r="AB140" s="319"/>
      <c r="AC140" s="319"/>
      <c r="AD140" s="317"/>
      <c r="AE140" s="378"/>
      <c r="AF140" s="378"/>
      <c r="AG140" s="952">
        <v>100</v>
      </c>
      <c r="AH140" s="952"/>
      <c r="AI140" s="318"/>
      <c r="AJ140" s="387" t="s">
        <v>307</v>
      </c>
      <c r="AK140" s="378"/>
      <c r="AL140" s="378"/>
      <c r="AM140" s="378"/>
      <c r="AN140" s="379"/>
      <c r="AO140" s="320">
        <f t="shared" ref="AO140:AO143" si="18">AG140</f>
        <v>100</v>
      </c>
      <c r="AP140" s="323"/>
    </row>
    <row r="141" spans="1:43" s="380" customFormat="1" ht="17.25" customHeight="1" x14ac:dyDescent="0.15">
      <c r="A141" s="132">
        <v>74</v>
      </c>
      <c r="B141" s="312">
        <v>6603</v>
      </c>
      <c r="C141" s="313" t="s">
        <v>1814</v>
      </c>
      <c r="D141" s="350"/>
      <c r="E141" s="351"/>
      <c r="F141" s="946"/>
      <c r="G141" s="946"/>
      <c r="H141" s="946"/>
      <c r="I141" s="946"/>
      <c r="J141" s="946"/>
      <c r="K141" s="946"/>
      <c r="L141" s="946"/>
      <c r="M141" s="946"/>
      <c r="N141" s="947"/>
      <c r="O141" s="322" t="s">
        <v>1614</v>
      </c>
      <c r="P141" s="378"/>
      <c r="Q141" s="378"/>
      <c r="R141" s="316"/>
      <c r="S141" s="317"/>
      <c r="T141" s="318"/>
      <c r="U141" s="318"/>
      <c r="V141" s="318"/>
      <c r="W141" s="318"/>
      <c r="X141" s="318"/>
      <c r="Y141" s="318"/>
      <c r="Z141" s="378"/>
      <c r="AA141" s="318"/>
      <c r="AB141" s="319"/>
      <c r="AC141" s="319"/>
      <c r="AD141" s="317"/>
      <c r="AE141" s="378"/>
      <c r="AF141" s="378"/>
      <c r="AG141" s="952">
        <v>150</v>
      </c>
      <c r="AH141" s="952"/>
      <c r="AI141" s="318"/>
      <c r="AJ141" s="387" t="s">
        <v>307</v>
      </c>
      <c r="AK141" s="378"/>
      <c r="AL141" s="378"/>
      <c r="AM141" s="378"/>
      <c r="AN141" s="379"/>
      <c r="AO141" s="320">
        <f t="shared" si="18"/>
        <v>150</v>
      </c>
      <c r="AP141" s="323"/>
    </row>
    <row r="142" spans="1:43" s="380" customFormat="1" ht="17.25" customHeight="1" x14ac:dyDescent="0.15">
      <c r="A142" s="132">
        <v>74</v>
      </c>
      <c r="B142" s="312">
        <v>6604</v>
      </c>
      <c r="C142" s="313" t="s">
        <v>1815</v>
      </c>
      <c r="D142" s="350"/>
      <c r="E142" s="351"/>
      <c r="F142" s="946"/>
      <c r="G142" s="946"/>
      <c r="H142" s="946"/>
      <c r="I142" s="946"/>
      <c r="J142" s="946"/>
      <c r="K142" s="946"/>
      <c r="L142" s="946"/>
      <c r="M142" s="946"/>
      <c r="N142" s="947"/>
      <c r="O142" s="322" t="s">
        <v>1615</v>
      </c>
      <c r="P142" s="378"/>
      <c r="Q142" s="378"/>
      <c r="R142" s="316"/>
      <c r="S142" s="317"/>
      <c r="T142" s="318"/>
      <c r="U142" s="318"/>
      <c r="V142" s="318"/>
      <c r="W142" s="318"/>
      <c r="X142" s="318"/>
      <c r="Y142" s="318"/>
      <c r="Z142" s="378"/>
      <c r="AA142" s="318"/>
      <c r="AB142" s="319"/>
      <c r="AC142" s="319"/>
      <c r="AD142" s="317"/>
      <c r="AE142" s="378"/>
      <c r="AF142" s="378"/>
      <c r="AG142" s="952">
        <v>200</v>
      </c>
      <c r="AH142" s="952"/>
      <c r="AI142" s="318"/>
      <c r="AJ142" s="387" t="s">
        <v>307</v>
      </c>
      <c r="AK142" s="378"/>
      <c r="AL142" s="378"/>
      <c r="AM142" s="378"/>
      <c r="AN142" s="379"/>
      <c r="AO142" s="320">
        <f t="shared" si="18"/>
        <v>200</v>
      </c>
      <c r="AP142" s="323"/>
    </row>
    <row r="143" spans="1:43" s="380" customFormat="1" ht="17.25" customHeight="1" x14ac:dyDescent="0.15">
      <c r="A143" s="132">
        <v>74</v>
      </c>
      <c r="B143" s="312">
        <v>6605</v>
      </c>
      <c r="C143" s="313" t="s">
        <v>1816</v>
      </c>
      <c r="D143" s="352"/>
      <c r="E143" s="353"/>
      <c r="F143" s="949"/>
      <c r="G143" s="949"/>
      <c r="H143" s="949"/>
      <c r="I143" s="949"/>
      <c r="J143" s="949"/>
      <c r="K143" s="949"/>
      <c r="L143" s="949"/>
      <c r="M143" s="949"/>
      <c r="N143" s="950"/>
      <c r="O143" s="322" t="s">
        <v>1616</v>
      </c>
      <c r="P143" s="378"/>
      <c r="Q143" s="378"/>
      <c r="R143" s="316"/>
      <c r="S143" s="317"/>
      <c r="T143" s="318"/>
      <c r="U143" s="318"/>
      <c r="V143" s="318"/>
      <c r="W143" s="318"/>
      <c r="X143" s="318"/>
      <c r="Y143" s="318"/>
      <c r="Z143" s="378"/>
      <c r="AA143" s="318"/>
      <c r="AB143" s="319"/>
      <c r="AC143" s="319"/>
      <c r="AD143" s="317"/>
      <c r="AE143" s="378"/>
      <c r="AF143" s="378"/>
      <c r="AG143" s="952">
        <v>250</v>
      </c>
      <c r="AH143" s="952"/>
      <c r="AI143" s="318"/>
      <c r="AJ143" s="387" t="s">
        <v>307</v>
      </c>
      <c r="AK143" s="378"/>
      <c r="AL143" s="378"/>
      <c r="AM143" s="378"/>
      <c r="AN143" s="379"/>
      <c r="AO143" s="320">
        <f t="shared" si="18"/>
        <v>250</v>
      </c>
      <c r="AP143" s="328"/>
    </row>
    <row r="144" spans="1:43" ht="17.25" customHeight="1" x14ac:dyDescent="0.15">
      <c r="A144" s="132">
        <v>74</v>
      </c>
      <c r="B144" s="236">
        <v>8110</v>
      </c>
      <c r="C144" s="255" t="s">
        <v>2779</v>
      </c>
      <c r="D144" s="148"/>
      <c r="E144" s="688"/>
      <c r="F144" s="20" t="s">
        <v>2780</v>
      </c>
      <c r="G144" s="688"/>
      <c r="H144" s="605"/>
      <c r="I144" s="605"/>
      <c r="J144" s="605"/>
      <c r="K144" s="32"/>
      <c r="L144" s="310"/>
      <c r="M144" s="612"/>
      <c r="N144" s="202"/>
      <c r="O144" s="202"/>
      <c r="P144" s="186"/>
      <c r="Q144" s="605"/>
      <c r="R144" s="606"/>
      <c r="S144" s="605"/>
      <c r="T144" s="605"/>
      <c r="U144" s="606"/>
      <c r="V144" s="605"/>
      <c r="W144" s="605"/>
      <c r="X144" s="605"/>
      <c r="Y144" s="605"/>
      <c r="Z144" s="20"/>
      <c r="AA144" s="20"/>
      <c r="AB144" s="20"/>
      <c r="AC144" s="20"/>
      <c r="AD144" s="20"/>
      <c r="AE144" s="566"/>
      <c r="AF144" s="557"/>
      <c r="AG144" s="572"/>
      <c r="AH144" s="32" t="s">
        <v>328</v>
      </c>
      <c r="AI144" s="32"/>
      <c r="AJ144" s="851">
        <v>0.05</v>
      </c>
      <c r="AK144" s="898"/>
      <c r="AL144" s="186" t="s">
        <v>811</v>
      </c>
      <c r="AM144" s="596"/>
      <c r="AN144" s="605"/>
      <c r="AO144" s="407"/>
      <c r="AP144" s="133" t="s">
        <v>2781</v>
      </c>
    </row>
    <row r="145" spans="1:42" ht="17.25" customHeight="1" x14ac:dyDescent="0.15">
      <c r="A145" s="132">
        <v>74</v>
      </c>
      <c r="B145" s="132">
        <v>5301</v>
      </c>
      <c r="C145" s="337" t="s">
        <v>1612</v>
      </c>
      <c r="D145" s="34"/>
      <c r="E145" s="17"/>
      <c r="F145" s="17" t="s">
        <v>1606</v>
      </c>
      <c r="G145" s="17"/>
      <c r="H145" s="17"/>
      <c r="I145" s="17"/>
      <c r="J145" s="17"/>
      <c r="K145" s="1"/>
      <c r="L145" s="1"/>
      <c r="M145" s="1"/>
      <c r="N145" s="15"/>
      <c r="O145" s="605" t="s">
        <v>1575</v>
      </c>
      <c r="P145" s="186"/>
      <c r="Q145" s="186"/>
      <c r="R145" s="186"/>
      <c r="S145" s="186"/>
      <c r="T145" s="186"/>
      <c r="U145" s="186"/>
      <c r="V145" s="186"/>
      <c r="W145" s="186"/>
      <c r="X145" s="186"/>
      <c r="Y145" s="186"/>
      <c r="Z145" s="186"/>
      <c r="AA145" s="186"/>
      <c r="AB145" s="186"/>
      <c r="AC145" s="186"/>
      <c r="AD145" s="32"/>
      <c r="AE145" s="32"/>
      <c r="AF145" s="45"/>
      <c r="AG145" s="855">
        <v>40</v>
      </c>
      <c r="AH145" s="855"/>
      <c r="AI145" s="578"/>
      <c r="AJ145" s="184" t="s">
        <v>307</v>
      </c>
      <c r="AK145" s="184"/>
      <c r="AL145" s="184"/>
      <c r="AM145" s="38"/>
      <c r="AN145" s="21"/>
      <c r="AO145" s="403">
        <f>AG145</f>
        <v>40</v>
      </c>
      <c r="AP145" s="18"/>
    </row>
    <row r="146" spans="1:42" ht="17.25" customHeight="1" x14ac:dyDescent="0.15">
      <c r="A146" s="132">
        <v>74</v>
      </c>
      <c r="B146" s="132">
        <v>5303</v>
      </c>
      <c r="C146" s="337" t="s">
        <v>2782</v>
      </c>
      <c r="D146" s="35"/>
      <c r="E146" s="20"/>
      <c r="F146" s="20"/>
      <c r="G146" s="20"/>
      <c r="H146" s="20"/>
      <c r="I146" s="20"/>
      <c r="J146" s="20"/>
      <c r="K146" s="184"/>
      <c r="L146" s="184"/>
      <c r="M146" s="184"/>
      <c r="N146" s="308"/>
      <c r="O146" s="20" t="s">
        <v>2783</v>
      </c>
      <c r="P146" s="576"/>
      <c r="Q146" s="576"/>
      <c r="R146" s="576"/>
      <c r="S146" s="576"/>
      <c r="T146" s="576"/>
      <c r="U146" s="576"/>
      <c r="V146" s="576"/>
      <c r="W146" s="576"/>
      <c r="X146" s="576"/>
      <c r="Y146" s="576"/>
      <c r="Z146" s="576"/>
      <c r="AA146" s="576"/>
      <c r="AB146" s="576"/>
      <c r="AC146" s="576"/>
      <c r="AD146" s="576"/>
      <c r="AE146" s="576"/>
      <c r="AF146" s="45"/>
      <c r="AG146" s="855">
        <v>55</v>
      </c>
      <c r="AH146" s="855"/>
      <c r="AI146" s="578"/>
      <c r="AJ146" s="184" t="s">
        <v>307</v>
      </c>
      <c r="AK146" s="184"/>
      <c r="AL146" s="184"/>
      <c r="AM146" s="38"/>
      <c r="AN146" s="21"/>
      <c r="AO146" s="407">
        <f>AG146</f>
        <v>55</v>
      </c>
      <c r="AP146" s="29"/>
    </row>
    <row r="147" spans="1:42" ht="17.25" customHeight="1" x14ac:dyDescent="0.15">
      <c r="A147" s="132">
        <v>74</v>
      </c>
      <c r="B147" s="132">
        <v>4001</v>
      </c>
      <c r="C147" s="337" t="s">
        <v>2784</v>
      </c>
      <c r="D147" s="34"/>
      <c r="E147" s="17"/>
      <c r="F147" s="17" t="s">
        <v>2785</v>
      </c>
      <c r="G147" s="17"/>
      <c r="H147" s="17"/>
      <c r="I147" s="17"/>
      <c r="J147" s="17"/>
      <c r="K147" s="1"/>
      <c r="L147" s="1"/>
      <c r="M147" s="1"/>
      <c r="N147" s="653"/>
      <c r="O147" s="169" t="s">
        <v>1964</v>
      </c>
      <c r="P147" s="576"/>
      <c r="Q147" s="576"/>
      <c r="R147" s="576"/>
      <c r="S147" s="576"/>
      <c r="T147" s="576"/>
      <c r="U147" s="576"/>
      <c r="V147" s="576"/>
      <c r="W147" s="576"/>
      <c r="X147" s="576"/>
      <c r="Y147" s="576"/>
      <c r="Z147" s="576"/>
      <c r="AA147" s="576"/>
      <c r="AB147" s="576"/>
      <c r="AC147" s="576"/>
      <c r="AD147" s="576"/>
      <c r="AE147" s="576"/>
      <c r="AF147" s="45"/>
      <c r="AG147" s="848">
        <v>100</v>
      </c>
      <c r="AH147" s="848"/>
      <c r="AI147" s="572"/>
      <c r="AJ147" s="186" t="s">
        <v>307</v>
      </c>
      <c r="AK147" s="605"/>
      <c r="AL147" s="605"/>
      <c r="AM147" s="596"/>
      <c r="AN147" s="43"/>
      <c r="AO147" s="403">
        <f>AG147</f>
        <v>100</v>
      </c>
      <c r="AP147" s="133" t="s">
        <v>743</v>
      </c>
    </row>
    <row r="148" spans="1:42" ht="17.25" customHeight="1" x14ac:dyDescent="0.15">
      <c r="A148" s="12">
        <v>74</v>
      </c>
      <c r="B148" s="12">
        <v>4002</v>
      </c>
      <c r="C148" s="49" t="s">
        <v>1576</v>
      </c>
      <c r="D148" s="517"/>
      <c r="E148" s="169"/>
      <c r="F148" s="609"/>
      <c r="G148" s="169"/>
      <c r="H148" s="169"/>
      <c r="I148" s="169"/>
      <c r="J148" s="169"/>
      <c r="K148" s="169"/>
      <c r="L148" s="169"/>
      <c r="M148" s="169"/>
      <c r="N148" s="518"/>
      <c r="O148" s="17" t="s">
        <v>2786</v>
      </c>
      <c r="P148" s="17"/>
      <c r="Q148" s="17"/>
      <c r="R148" s="17"/>
      <c r="S148" s="17"/>
      <c r="T148" s="17"/>
      <c r="U148" s="17"/>
      <c r="V148" s="67"/>
      <c r="W148" s="605"/>
      <c r="X148" s="605"/>
      <c r="Y148" s="605"/>
      <c r="Z148" s="605"/>
      <c r="AA148" s="605"/>
      <c r="AB148" s="605"/>
      <c r="AC148" s="605"/>
      <c r="AD148" s="605"/>
      <c r="AE148" s="32"/>
      <c r="AF148" s="32"/>
      <c r="AG148" s="848">
        <v>200</v>
      </c>
      <c r="AH148" s="848"/>
      <c r="AI148" s="572"/>
      <c r="AJ148" s="186" t="s">
        <v>307</v>
      </c>
      <c r="AK148" s="605"/>
      <c r="AL148" s="605"/>
      <c r="AM148" s="596"/>
      <c r="AN148" s="43"/>
      <c r="AO148" s="403">
        <f>AG148</f>
        <v>200</v>
      </c>
      <c r="AP148" s="234"/>
    </row>
    <row r="149" spans="1:42" ht="17.25" customHeight="1" x14ac:dyDescent="0.15">
      <c r="A149" s="12">
        <v>74</v>
      </c>
      <c r="B149" s="12">
        <v>4003</v>
      </c>
      <c r="C149" s="49" t="s">
        <v>1577</v>
      </c>
      <c r="D149" s="35"/>
      <c r="E149" s="20"/>
      <c r="F149" s="20"/>
      <c r="G149" s="20"/>
      <c r="H149" s="20"/>
      <c r="I149" s="20"/>
      <c r="J149" s="20"/>
      <c r="K149" s="20"/>
      <c r="L149" s="20"/>
      <c r="M149" s="20"/>
      <c r="N149" s="42"/>
      <c r="O149" s="713"/>
      <c r="P149" s="20"/>
      <c r="Q149" s="20"/>
      <c r="R149" s="20"/>
      <c r="S149" s="20"/>
      <c r="T149" s="20"/>
      <c r="U149" s="20"/>
      <c r="V149" s="42"/>
      <c r="W149" s="852" t="s">
        <v>2787</v>
      </c>
      <c r="X149" s="896"/>
      <c r="Y149" s="896"/>
      <c r="Z149" s="896"/>
      <c r="AA149" s="896"/>
      <c r="AB149" s="896"/>
      <c r="AC149" s="896"/>
      <c r="AD149" s="896"/>
      <c r="AE149" s="896"/>
      <c r="AF149" s="896"/>
      <c r="AG149" s="848">
        <v>100</v>
      </c>
      <c r="AH149" s="848"/>
      <c r="AI149" s="572"/>
      <c r="AJ149" s="186" t="s">
        <v>307</v>
      </c>
      <c r="AK149" s="605"/>
      <c r="AL149" s="605"/>
      <c r="AM149" s="596"/>
      <c r="AN149" s="43"/>
      <c r="AO149" s="403">
        <f t="shared" ref="AO149:AO156" si="19">AG149</f>
        <v>100</v>
      </c>
      <c r="AP149" s="294"/>
    </row>
    <row r="150" spans="1:42" ht="17.25" customHeight="1" x14ac:dyDescent="0.15">
      <c r="A150" s="12">
        <v>74</v>
      </c>
      <c r="B150" s="12">
        <v>5050</v>
      </c>
      <c r="C150" s="49" t="s">
        <v>1578</v>
      </c>
      <c r="D150" s="34" t="s">
        <v>2788</v>
      </c>
      <c r="E150" s="17"/>
      <c r="F150" s="17" t="s">
        <v>348</v>
      </c>
      <c r="G150" s="17"/>
      <c r="H150" s="17"/>
      <c r="I150" s="17"/>
      <c r="J150" s="17"/>
      <c r="K150" s="17"/>
      <c r="L150" s="17"/>
      <c r="M150" s="17"/>
      <c r="N150" s="67"/>
      <c r="O150" s="605" t="s">
        <v>1571</v>
      </c>
      <c r="P150" s="605"/>
      <c r="Q150" s="605"/>
      <c r="R150" s="605"/>
      <c r="S150" s="605"/>
      <c r="T150" s="605"/>
      <c r="U150" s="605"/>
      <c r="V150" s="605"/>
      <c r="W150" s="605"/>
      <c r="X150" s="605"/>
      <c r="Y150" s="605"/>
      <c r="Z150" s="605"/>
      <c r="AA150" s="605"/>
      <c r="AB150" s="605"/>
      <c r="AC150" s="605"/>
      <c r="AD150" s="605"/>
      <c r="AE150" s="32"/>
      <c r="AF150" s="32"/>
      <c r="AG150" s="848">
        <v>27</v>
      </c>
      <c r="AH150" s="848"/>
      <c r="AI150" s="572"/>
      <c r="AJ150" s="186" t="s">
        <v>307</v>
      </c>
      <c r="AK150" s="605"/>
      <c r="AL150" s="605"/>
      <c r="AM150" s="596"/>
      <c r="AN150" s="43"/>
      <c r="AO150" s="403">
        <f t="shared" si="19"/>
        <v>27</v>
      </c>
      <c r="AP150" s="400" t="s">
        <v>457</v>
      </c>
    </row>
    <row r="151" spans="1:42" ht="17.25" customHeight="1" x14ac:dyDescent="0.15">
      <c r="A151" s="12">
        <v>74</v>
      </c>
      <c r="B151" s="12">
        <v>5051</v>
      </c>
      <c r="C151" s="49" t="s">
        <v>2789</v>
      </c>
      <c r="D151" s="35"/>
      <c r="E151" s="20"/>
      <c r="F151" s="20"/>
      <c r="G151" s="20"/>
      <c r="H151" s="20"/>
      <c r="I151" s="20"/>
      <c r="J151" s="20"/>
      <c r="K151" s="20"/>
      <c r="L151" s="20"/>
      <c r="M151" s="20"/>
      <c r="N151" s="42"/>
      <c r="O151" s="20" t="s">
        <v>2790</v>
      </c>
      <c r="P151" s="605"/>
      <c r="Q151" s="605"/>
      <c r="R151" s="605"/>
      <c r="S151" s="605"/>
      <c r="T151" s="605"/>
      <c r="U151" s="605"/>
      <c r="V151" s="605"/>
      <c r="W151" s="605"/>
      <c r="X151" s="605"/>
      <c r="Y151" s="605"/>
      <c r="Z151" s="605"/>
      <c r="AA151" s="605"/>
      <c r="AB151" s="605"/>
      <c r="AC151" s="605"/>
      <c r="AD151" s="605"/>
      <c r="AE151" s="32"/>
      <c r="AF151" s="32"/>
      <c r="AG151" s="848">
        <v>20</v>
      </c>
      <c r="AH151" s="848"/>
      <c r="AI151" s="572"/>
      <c r="AJ151" s="186" t="s">
        <v>307</v>
      </c>
      <c r="AK151" s="605"/>
      <c r="AL151" s="605"/>
      <c r="AM151" s="596"/>
      <c r="AN151" s="43"/>
      <c r="AO151" s="403">
        <f>AG151</f>
        <v>20</v>
      </c>
      <c r="AP151" s="133" t="s">
        <v>743</v>
      </c>
    </row>
    <row r="152" spans="1:42" ht="17.25" customHeight="1" x14ac:dyDescent="0.15">
      <c r="A152" s="12">
        <v>74</v>
      </c>
      <c r="B152" s="12">
        <v>6109</v>
      </c>
      <c r="C152" s="49" t="s">
        <v>534</v>
      </c>
      <c r="D152" s="35"/>
      <c r="E152" s="169"/>
      <c r="F152" s="20" t="s">
        <v>810</v>
      </c>
      <c r="G152" s="20"/>
      <c r="H152" s="20"/>
      <c r="I152" s="20"/>
      <c r="J152" s="20"/>
      <c r="K152" s="20"/>
      <c r="L152" s="20"/>
      <c r="M152" s="20"/>
      <c r="N152" s="20"/>
      <c r="O152" s="605"/>
      <c r="P152" s="605"/>
      <c r="Q152" s="605"/>
      <c r="R152" s="605"/>
      <c r="S152" s="605"/>
      <c r="T152" s="605"/>
      <c r="U152" s="605"/>
      <c r="V152" s="605"/>
      <c r="W152" s="605"/>
      <c r="X152" s="605"/>
      <c r="Y152" s="605"/>
      <c r="Z152" s="605"/>
      <c r="AA152" s="605"/>
      <c r="AB152" s="605"/>
      <c r="AC152" s="605"/>
      <c r="AD152" s="605"/>
      <c r="AE152" s="32"/>
      <c r="AF152" s="32"/>
      <c r="AG152" s="848">
        <v>60</v>
      </c>
      <c r="AH152" s="848"/>
      <c r="AI152" s="572"/>
      <c r="AJ152" s="186" t="s">
        <v>307</v>
      </c>
      <c r="AK152" s="605"/>
      <c r="AL152" s="605"/>
      <c r="AM152" s="596"/>
      <c r="AN152" s="605"/>
      <c r="AO152" s="403">
        <f t="shared" si="19"/>
        <v>60</v>
      </c>
      <c r="AP152" s="400" t="s">
        <v>457</v>
      </c>
    </row>
    <row r="153" spans="1:42" ht="17.25" customHeight="1" x14ac:dyDescent="0.15">
      <c r="A153" s="12">
        <v>74</v>
      </c>
      <c r="B153" s="12">
        <v>6116</v>
      </c>
      <c r="C153" s="49" t="s">
        <v>2791</v>
      </c>
      <c r="D153" s="35"/>
      <c r="E153" s="605"/>
      <c r="F153" s="20" t="s">
        <v>2792</v>
      </c>
      <c r="G153" s="20"/>
      <c r="H153" s="20"/>
      <c r="I153" s="20"/>
      <c r="J153" s="20"/>
      <c r="K153" s="20"/>
      <c r="L153" s="20"/>
      <c r="M153" s="20"/>
      <c r="N153" s="20"/>
      <c r="O153" s="605"/>
      <c r="P153" s="605"/>
      <c r="Q153" s="605"/>
      <c r="R153" s="605"/>
      <c r="S153" s="605"/>
      <c r="T153" s="605"/>
      <c r="U153" s="605"/>
      <c r="V153" s="605"/>
      <c r="W153" s="605"/>
      <c r="X153" s="605"/>
      <c r="Y153" s="605"/>
      <c r="Z153" s="605"/>
      <c r="AA153" s="605"/>
      <c r="AB153" s="605"/>
      <c r="AC153" s="605"/>
      <c r="AD153" s="605"/>
      <c r="AE153" s="32"/>
      <c r="AF153" s="32"/>
      <c r="AG153" s="855">
        <v>50</v>
      </c>
      <c r="AH153" s="855"/>
      <c r="AI153" s="578"/>
      <c r="AJ153" s="184" t="s">
        <v>307</v>
      </c>
      <c r="AK153" s="184"/>
      <c r="AL153" s="184"/>
      <c r="AM153" s="38"/>
      <c r="AN153" s="21"/>
      <c r="AO153" s="407">
        <f>AG153</f>
        <v>50</v>
      </c>
      <c r="AP153" s="133" t="s">
        <v>743</v>
      </c>
    </row>
    <row r="154" spans="1:42" ht="17.25" customHeight="1" x14ac:dyDescent="0.15">
      <c r="A154" s="12">
        <v>74</v>
      </c>
      <c r="B154" s="12">
        <v>5606</v>
      </c>
      <c r="C154" s="49" t="s">
        <v>494</v>
      </c>
      <c r="D154" s="604"/>
      <c r="E154" s="605"/>
      <c r="F154" s="605" t="s">
        <v>495</v>
      </c>
      <c r="G154" s="605"/>
      <c r="H154" s="605"/>
      <c r="I154" s="605"/>
      <c r="J154" s="605"/>
      <c r="K154" s="605"/>
      <c r="L154" s="605"/>
      <c r="M154" s="605"/>
      <c r="N154" s="605"/>
      <c r="O154" s="605"/>
      <c r="P154" s="605"/>
      <c r="Q154" s="605"/>
      <c r="R154" s="605"/>
      <c r="S154" s="605"/>
      <c r="T154" s="605"/>
      <c r="U154" s="605"/>
      <c r="V154" s="605"/>
      <c r="W154" s="605"/>
      <c r="X154" s="605"/>
      <c r="Y154" s="605"/>
      <c r="Z154" s="605"/>
      <c r="AA154" s="605"/>
      <c r="AB154" s="605"/>
      <c r="AC154" s="605"/>
      <c r="AD154" s="605"/>
      <c r="AE154" s="605"/>
      <c r="AF154" s="605"/>
      <c r="AG154" s="848">
        <v>200</v>
      </c>
      <c r="AH154" s="848"/>
      <c r="AI154" s="32"/>
      <c r="AJ154" s="186" t="s">
        <v>307</v>
      </c>
      <c r="AK154" s="202"/>
      <c r="AL154" s="202"/>
      <c r="AM154" s="605"/>
      <c r="AN154" s="596"/>
      <c r="AO154" s="402">
        <f>AG154</f>
        <v>200</v>
      </c>
      <c r="AP154" s="294"/>
    </row>
    <row r="155" spans="1:42" ht="17.25" customHeight="1" x14ac:dyDescent="0.15">
      <c r="A155" s="12">
        <v>74</v>
      </c>
      <c r="B155" s="12">
        <v>6202</v>
      </c>
      <c r="C155" s="49" t="s">
        <v>1579</v>
      </c>
      <c r="D155" s="34"/>
      <c r="E155" s="17"/>
      <c r="F155" s="17" t="s">
        <v>2793</v>
      </c>
      <c r="G155" s="17"/>
      <c r="H155" s="17"/>
      <c r="I155" s="17"/>
      <c r="J155" s="17"/>
      <c r="K155" s="17"/>
      <c r="L155" s="17"/>
      <c r="M155" s="17"/>
      <c r="N155" s="67"/>
      <c r="O155" s="605" t="s">
        <v>2794</v>
      </c>
      <c r="P155" s="605"/>
      <c r="Q155" s="605"/>
      <c r="R155" s="605"/>
      <c r="S155" s="605"/>
      <c r="T155" s="605"/>
      <c r="U155" s="605"/>
      <c r="V155" s="605"/>
      <c r="W155" s="605"/>
      <c r="X155" s="605"/>
      <c r="Y155" s="605"/>
      <c r="Z155" s="605"/>
      <c r="AA155" s="605"/>
      <c r="AB155" s="605"/>
      <c r="AC155" s="605"/>
      <c r="AD155" s="605"/>
      <c r="AE155" s="605"/>
      <c r="AF155" s="605"/>
      <c r="AG155" s="848">
        <v>20</v>
      </c>
      <c r="AH155" s="848"/>
      <c r="AI155" s="572"/>
      <c r="AJ155" s="186" t="s">
        <v>307</v>
      </c>
      <c r="AK155" s="605"/>
      <c r="AL155" s="605"/>
      <c r="AM155" s="596"/>
      <c r="AN155" s="43"/>
      <c r="AO155" s="403">
        <f>AG155</f>
        <v>20</v>
      </c>
      <c r="AP155" s="234" t="s">
        <v>209</v>
      </c>
    </row>
    <row r="156" spans="1:42" ht="17.25" customHeight="1" x14ac:dyDescent="0.15">
      <c r="A156" s="12">
        <v>74</v>
      </c>
      <c r="B156" s="12">
        <v>6201</v>
      </c>
      <c r="C156" s="49" t="s">
        <v>1580</v>
      </c>
      <c r="D156" s="35"/>
      <c r="E156" s="20"/>
      <c r="F156" s="20"/>
      <c r="G156" s="20"/>
      <c r="H156" s="20"/>
      <c r="I156" s="20"/>
      <c r="J156" s="20"/>
      <c r="K156" s="20"/>
      <c r="L156" s="20"/>
      <c r="M156" s="20"/>
      <c r="N156" s="42"/>
      <c r="O156" s="605" t="s">
        <v>2795</v>
      </c>
      <c r="P156" s="605"/>
      <c r="Q156" s="605"/>
      <c r="R156" s="605"/>
      <c r="S156" s="605"/>
      <c r="T156" s="605"/>
      <c r="U156" s="605"/>
      <c r="V156" s="605"/>
      <c r="W156" s="605"/>
      <c r="X156" s="605"/>
      <c r="Y156" s="605"/>
      <c r="Z156" s="605"/>
      <c r="AA156" s="605"/>
      <c r="AB156" s="605"/>
      <c r="AC156" s="605"/>
      <c r="AD156" s="605"/>
      <c r="AE156" s="605"/>
      <c r="AF156" s="605"/>
      <c r="AG156" s="848">
        <v>5</v>
      </c>
      <c r="AH156" s="848"/>
      <c r="AI156" s="32"/>
      <c r="AJ156" s="186" t="s">
        <v>307</v>
      </c>
      <c r="AK156" s="202"/>
      <c r="AL156" s="202"/>
      <c r="AM156" s="605"/>
      <c r="AN156" s="596"/>
      <c r="AO156" s="402">
        <f t="shared" si="19"/>
        <v>5</v>
      </c>
      <c r="AP156" s="294"/>
    </row>
    <row r="157" spans="1:42" ht="17.25" customHeight="1" x14ac:dyDescent="0.15">
      <c r="A157" s="12">
        <v>74</v>
      </c>
      <c r="B157" s="12">
        <v>5607</v>
      </c>
      <c r="C157" s="49" t="s">
        <v>2796</v>
      </c>
      <c r="D157" s="34"/>
      <c r="E157" s="17"/>
      <c r="F157" s="17" t="s">
        <v>1710</v>
      </c>
      <c r="G157" s="17"/>
      <c r="H157" s="17"/>
      <c r="I157" s="17"/>
      <c r="J157" s="17"/>
      <c r="K157" s="17"/>
      <c r="L157" s="17"/>
      <c r="M157" s="17"/>
      <c r="N157" s="67"/>
      <c r="O157" s="605" t="s">
        <v>1712</v>
      </c>
      <c r="P157" s="605"/>
      <c r="Q157" s="605"/>
      <c r="R157" s="605"/>
      <c r="S157" s="605"/>
      <c r="T157" s="605"/>
      <c r="U157" s="605"/>
      <c r="V157" s="605"/>
      <c r="W157" s="605"/>
      <c r="X157" s="605"/>
      <c r="Y157" s="605"/>
      <c r="Z157" s="605"/>
      <c r="AA157" s="605"/>
      <c r="AB157" s="605"/>
      <c r="AC157" s="605"/>
      <c r="AD157" s="605"/>
      <c r="AE157" s="605"/>
      <c r="AF157" s="605"/>
      <c r="AG157" s="848">
        <v>150</v>
      </c>
      <c r="AH157" s="848"/>
      <c r="AI157" s="32"/>
      <c r="AJ157" s="186" t="s">
        <v>307</v>
      </c>
      <c r="AK157" s="202"/>
      <c r="AL157" s="202"/>
      <c r="AM157" s="605"/>
      <c r="AN157" s="596"/>
      <c r="AO157" s="403">
        <f>AG157</f>
        <v>150</v>
      </c>
      <c r="AP157" s="400" t="s">
        <v>2429</v>
      </c>
    </row>
    <row r="158" spans="1:42" ht="17.25" customHeight="1" x14ac:dyDescent="0.15">
      <c r="A158" s="12">
        <v>74</v>
      </c>
      <c r="B158" s="12">
        <v>5608</v>
      </c>
      <c r="C158" s="49" t="s">
        <v>2797</v>
      </c>
      <c r="D158" s="35"/>
      <c r="E158" s="20"/>
      <c r="F158" s="20"/>
      <c r="G158" s="20"/>
      <c r="H158" s="20"/>
      <c r="I158" s="20"/>
      <c r="J158" s="20"/>
      <c r="K158" s="20"/>
      <c r="L158" s="20"/>
      <c r="M158" s="20"/>
      <c r="N158" s="42"/>
      <c r="O158" s="605" t="s">
        <v>1711</v>
      </c>
      <c r="P158" s="605"/>
      <c r="Q158" s="605"/>
      <c r="R158" s="605"/>
      <c r="S158" s="605"/>
      <c r="T158" s="605"/>
      <c r="U158" s="605"/>
      <c r="V158" s="605"/>
      <c r="W158" s="605"/>
      <c r="X158" s="605"/>
      <c r="Y158" s="605"/>
      <c r="Z158" s="605"/>
      <c r="AA158" s="605"/>
      <c r="AB158" s="605"/>
      <c r="AC158" s="605"/>
      <c r="AD158" s="605"/>
      <c r="AE158" s="605"/>
      <c r="AF158" s="605"/>
      <c r="AG158" s="848">
        <v>160</v>
      </c>
      <c r="AH158" s="848"/>
      <c r="AI158" s="32"/>
      <c r="AJ158" s="186" t="s">
        <v>307</v>
      </c>
      <c r="AK158" s="202"/>
      <c r="AL158" s="202"/>
      <c r="AM158" s="605"/>
      <c r="AN158" s="596"/>
      <c r="AO158" s="403">
        <f>AG158</f>
        <v>160</v>
      </c>
      <c r="AP158" s="18"/>
    </row>
    <row r="159" spans="1:42" ht="17.25" customHeight="1" x14ac:dyDescent="0.15">
      <c r="A159" s="12">
        <v>74</v>
      </c>
      <c r="B159" s="12">
        <v>6361</v>
      </c>
      <c r="C159" s="49" t="s">
        <v>2798</v>
      </c>
      <c r="D159" s="34"/>
      <c r="E159" s="17"/>
      <c r="F159" s="605" t="s">
        <v>2799</v>
      </c>
      <c r="G159" s="605"/>
      <c r="H159" s="605"/>
      <c r="I159" s="605"/>
      <c r="J159" s="605"/>
      <c r="K159" s="605"/>
      <c r="L159" s="605"/>
      <c r="M159" s="605"/>
      <c r="N159" s="605"/>
      <c r="O159" s="605"/>
      <c r="P159" s="605"/>
      <c r="Q159" s="605"/>
      <c r="R159" s="605"/>
      <c r="S159" s="605"/>
      <c r="T159" s="605"/>
      <c r="U159" s="605"/>
      <c r="V159" s="605"/>
      <c r="W159" s="605"/>
      <c r="X159" s="605"/>
      <c r="Y159" s="605"/>
      <c r="Z159" s="605"/>
      <c r="AA159" s="605"/>
      <c r="AB159" s="605"/>
      <c r="AC159" s="605"/>
      <c r="AD159" s="605"/>
      <c r="AE159" s="605"/>
      <c r="AF159" s="605"/>
      <c r="AG159" s="848">
        <v>40</v>
      </c>
      <c r="AH159" s="848"/>
      <c r="AI159" s="32"/>
      <c r="AJ159" s="186" t="s">
        <v>307</v>
      </c>
      <c r="AK159" s="202"/>
      <c r="AL159" s="202"/>
      <c r="AM159" s="605"/>
      <c r="AN159" s="596"/>
      <c r="AO159" s="403">
        <f>AG159</f>
        <v>40</v>
      </c>
      <c r="AP159" s="29"/>
    </row>
    <row r="160" spans="1:42" ht="17.25" customHeight="1" x14ac:dyDescent="0.15">
      <c r="A160" s="12">
        <v>74</v>
      </c>
      <c r="B160" s="12">
        <v>5611</v>
      </c>
      <c r="C160" s="49" t="s">
        <v>1108</v>
      </c>
      <c r="D160" s="34"/>
      <c r="E160" s="17"/>
      <c r="F160" s="853" t="s">
        <v>1107</v>
      </c>
      <c r="G160" s="853"/>
      <c r="H160" s="853"/>
      <c r="I160" s="853"/>
      <c r="J160" s="853"/>
      <c r="K160" s="853"/>
      <c r="L160" s="853"/>
      <c r="M160" s="853"/>
      <c r="N160" s="853"/>
      <c r="O160" s="853"/>
      <c r="P160" s="853"/>
      <c r="Q160" s="853"/>
      <c r="R160" s="853"/>
      <c r="S160" s="853"/>
      <c r="T160" s="853"/>
      <c r="U160" s="853"/>
      <c r="V160" s="853"/>
      <c r="W160" s="853"/>
      <c r="X160" s="853"/>
      <c r="Y160" s="853"/>
      <c r="Z160" s="853"/>
      <c r="AA160" s="853"/>
      <c r="AB160" s="853"/>
      <c r="AC160" s="853"/>
      <c r="AD160" s="853"/>
      <c r="AE160" s="853"/>
      <c r="AF160" s="853"/>
      <c r="AG160" s="848">
        <v>94</v>
      </c>
      <c r="AH160" s="848"/>
      <c r="AI160" s="32"/>
      <c r="AJ160" s="186" t="s">
        <v>426</v>
      </c>
      <c r="AK160" s="202"/>
      <c r="AL160" s="202"/>
      <c r="AM160" s="605"/>
      <c r="AN160" s="596"/>
      <c r="AO160" s="403">
        <f>-AG160</f>
        <v>-94</v>
      </c>
      <c r="AP160" s="400" t="s">
        <v>457</v>
      </c>
    </row>
    <row r="161" spans="1:43" ht="17.25" customHeight="1" x14ac:dyDescent="0.15">
      <c r="A161" s="12">
        <v>74</v>
      </c>
      <c r="B161" s="12">
        <v>5612</v>
      </c>
      <c r="C161" s="49" t="s">
        <v>200</v>
      </c>
      <c r="D161" s="34"/>
      <c r="E161" s="17"/>
      <c r="F161" s="605" t="s">
        <v>2800</v>
      </c>
      <c r="G161" s="605"/>
      <c r="H161" s="605"/>
      <c r="I161" s="605"/>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848">
        <v>47</v>
      </c>
      <c r="AH161" s="848"/>
      <c r="AI161" s="32"/>
      <c r="AJ161" s="186" t="s">
        <v>426</v>
      </c>
      <c r="AK161" s="202"/>
      <c r="AL161" s="202"/>
      <c r="AM161" s="605"/>
      <c r="AN161" s="596"/>
      <c r="AO161" s="403">
        <f>-AG161</f>
        <v>-47</v>
      </c>
      <c r="AP161" s="240" t="s">
        <v>1102</v>
      </c>
    </row>
    <row r="162" spans="1:43" ht="17.25" customHeight="1" x14ac:dyDescent="0.15">
      <c r="A162" s="12">
        <v>74</v>
      </c>
      <c r="B162" s="12">
        <v>6099</v>
      </c>
      <c r="C162" s="49" t="s">
        <v>2801</v>
      </c>
      <c r="D162" s="1048" t="s">
        <v>2802</v>
      </c>
      <c r="E162" s="1025"/>
      <c r="F162" s="1025"/>
      <c r="G162" s="1025"/>
      <c r="H162" s="1025"/>
      <c r="I162" s="1025"/>
      <c r="J162" s="1025"/>
      <c r="K162" s="1025"/>
      <c r="L162" s="1025"/>
      <c r="M162" s="1025"/>
      <c r="N162" s="1026"/>
      <c r="O162" s="185" t="s">
        <v>2803</v>
      </c>
      <c r="P162" s="605"/>
      <c r="Q162" s="605"/>
      <c r="R162" s="605"/>
      <c r="S162" s="605"/>
      <c r="T162" s="605"/>
      <c r="U162" s="605"/>
      <c r="V162" s="605"/>
      <c r="W162" s="605"/>
      <c r="X162" s="605"/>
      <c r="Y162" s="605"/>
      <c r="Z162" s="605"/>
      <c r="AA162" s="605"/>
      <c r="AB162" s="605"/>
      <c r="AC162" s="605"/>
      <c r="AD162" s="605"/>
      <c r="AE162" s="32"/>
      <c r="AF162" s="32"/>
      <c r="AG162" s="848">
        <v>22</v>
      </c>
      <c r="AH162" s="848"/>
      <c r="AI162" s="572"/>
      <c r="AJ162" s="186" t="s">
        <v>307</v>
      </c>
      <c r="AK162" s="605"/>
      <c r="AL162" s="605"/>
      <c r="AM162" s="596"/>
      <c r="AN162" s="605"/>
      <c r="AO162" s="403">
        <f t="shared" ref="AO162:AO164" si="20">AG162</f>
        <v>22</v>
      </c>
      <c r="AP162" s="400" t="s">
        <v>467</v>
      </c>
      <c r="AQ162" s="609"/>
    </row>
    <row r="163" spans="1:43" ht="17.25" customHeight="1" x14ac:dyDescent="0.15">
      <c r="A163" s="12">
        <v>74</v>
      </c>
      <c r="B163" s="12">
        <v>6100</v>
      </c>
      <c r="C163" s="49" t="s">
        <v>1817</v>
      </c>
      <c r="D163" s="1117"/>
      <c r="E163" s="1118"/>
      <c r="F163" s="1118"/>
      <c r="G163" s="1118"/>
      <c r="H163" s="1118"/>
      <c r="I163" s="1118"/>
      <c r="J163" s="1118"/>
      <c r="K163" s="1118"/>
      <c r="L163" s="1118"/>
      <c r="M163" s="1118"/>
      <c r="N163" s="1119"/>
      <c r="O163" s="185" t="s">
        <v>2804</v>
      </c>
      <c r="P163" s="605"/>
      <c r="Q163" s="605"/>
      <c r="R163" s="605"/>
      <c r="S163" s="605"/>
      <c r="T163" s="605"/>
      <c r="U163" s="605"/>
      <c r="V163" s="605"/>
      <c r="W163" s="605"/>
      <c r="X163" s="605"/>
      <c r="Y163" s="605"/>
      <c r="Z163" s="605"/>
      <c r="AA163" s="605"/>
      <c r="AB163" s="605"/>
      <c r="AC163" s="605"/>
      <c r="AD163" s="605"/>
      <c r="AE163" s="32"/>
      <c r="AF163" s="32"/>
      <c r="AG163" s="848">
        <v>18</v>
      </c>
      <c r="AH163" s="848"/>
      <c r="AI163" s="572"/>
      <c r="AJ163" s="186" t="s">
        <v>307</v>
      </c>
      <c r="AK163" s="605"/>
      <c r="AL163" s="605"/>
      <c r="AM163" s="596"/>
      <c r="AN163" s="605"/>
      <c r="AO163" s="403">
        <f t="shared" si="20"/>
        <v>18</v>
      </c>
      <c r="AP163" s="18"/>
    </row>
    <row r="164" spans="1:43" ht="17.25" customHeight="1" x14ac:dyDescent="0.15">
      <c r="A164" s="12">
        <v>74</v>
      </c>
      <c r="B164" s="12">
        <v>6102</v>
      </c>
      <c r="C164" s="49" t="s">
        <v>1818</v>
      </c>
      <c r="D164" s="187"/>
      <c r="E164" s="30"/>
      <c r="F164" s="26"/>
      <c r="G164" s="30"/>
      <c r="H164" s="30"/>
      <c r="I164" s="30"/>
      <c r="J164" s="30"/>
      <c r="K164" s="184"/>
      <c r="L164" s="184"/>
      <c r="M164" s="184"/>
      <c r="N164" s="21"/>
      <c r="O164" s="185" t="s">
        <v>2805</v>
      </c>
      <c r="P164" s="605"/>
      <c r="Q164" s="605"/>
      <c r="R164" s="605"/>
      <c r="S164" s="605"/>
      <c r="T164" s="605"/>
      <c r="U164" s="605"/>
      <c r="V164" s="605"/>
      <c r="W164" s="605"/>
      <c r="X164" s="605"/>
      <c r="Y164" s="605"/>
      <c r="Z164" s="605"/>
      <c r="AA164" s="605"/>
      <c r="AB164" s="605"/>
      <c r="AC164" s="605"/>
      <c r="AD164" s="605"/>
      <c r="AE164" s="32"/>
      <c r="AF164" s="32"/>
      <c r="AG164" s="848">
        <v>6</v>
      </c>
      <c r="AH164" s="848"/>
      <c r="AI164" s="572"/>
      <c r="AJ164" s="186" t="s">
        <v>307</v>
      </c>
      <c r="AK164" s="605"/>
      <c r="AL164" s="605"/>
      <c r="AM164" s="596"/>
      <c r="AN164" s="605"/>
      <c r="AO164" s="403">
        <f t="shared" si="20"/>
        <v>6</v>
      </c>
      <c r="AP164" s="29"/>
    </row>
    <row r="165" spans="1:43" ht="17.25" customHeight="1" x14ac:dyDescent="0.15">
      <c r="A165" s="12">
        <v>74</v>
      </c>
      <c r="B165" s="12">
        <v>6107</v>
      </c>
      <c r="C165" s="742" t="s">
        <v>4578</v>
      </c>
      <c r="D165" s="964" t="s">
        <v>4153</v>
      </c>
      <c r="E165" s="965"/>
      <c r="F165" s="965"/>
      <c r="G165" s="965"/>
      <c r="H165" s="965"/>
      <c r="I165" s="965"/>
      <c r="J165" s="966"/>
      <c r="K165" s="741" t="s">
        <v>4549</v>
      </c>
      <c r="L165" s="741"/>
      <c r="M165" s="741"/>
      <c r="N165" s="741"/>
      <c r="O165" s="741"/>
      <c r="P165" s="741"/>
      <c r="Q165" s="741"/>
      <c r="R165" s="741"/>
      <c r="S165" s="746"/>
      <c r="T165" s="741"/>
      <c r="U165" s="741"/>
      <c r="V165" s="186"/>
      <c r="W165" s="186"/>
      <c r="X165" s="202"/>
      <c r="Y165" s="108"/>
      <c r="Z165" s="727"/>
      <c r="AA165" s="186"/>
      <c r="AB165" s="186"/>
      <c r="AC165" s="186"/>
      <c r="AD165" s="186"/>
      <c r="AE165" s="186"/>
      <c r="AF165" s="32"/>
      <c r="AG165" s="32" t="s">
        <v>328</v>
      </c>
      <c r="AH165" s="787" t="s">
        <v>4599</v>
      </c>
      <c r="AI165" s="787"/>
      <c r="AJ165" s="741"/>
      <c r="AK165" s="186" t="s">
        <v>811</v>
      </c>
      <c r="AL165" s="202"/>
      <c r="AM165" s="543"/>
      <c r="AN165" s="544"/>
      <c r="AO165" s="400"/>
      <c r="AP165" s="400" t="s">
        <v>743</v>
      </c>
    </row>
    <row r="166" spans="1:43" ht="17.25" customHeight="1" x14ac:dyDescent="0.15">
      <c r="A166" s="760">
        <v>74</v>
      </c>
      <c r="B166" s="760">
        <v>6183</v>
      </c>
      <c r="C166" s="769" t="s">
        <v>4540</v>
      </c>
      <c r="D166" s="967"/>
      <c r="E166" s="968"/>
      <c r="F166" s="968"/>
      <c r="G166" s="968"/>
      <c r="H166" s="968"/>
      <c r="I166" s="968"/>
      <c r="J166" s="969"/>
      <c r="K166" s="763" t="s">
        <v>4516</v>
      </c>
      <c r="L166" s="763"/>
      <c r="M166" s="763"/>
      <c r="N166" s="763"/>
      <c r="O166" s="763"/>
      <c r="P166" s="763"/>
      <c r="Q166" s="763"/>
      <c r="R166" s="763"/>
      <c r="S166" s="764"/>
      <c r="T166" s="763"/>
      <c r="U166" s="763"/>
      <c r="V166" s="765"/>
      <c r="W166" s="765"/>
      <c r="X166" s="772"/>
      <c r="Y166" s="773"/>
      <c r="Z166" s="766"/>
      <c r="AA166" s="765"/>
      <c r="AB166" s="765"/>
      <c r="AC166" s="765"/>
      <c r="AD166" s="765"/>
      <c r="AE166" s="765"/>
      <c r="AF166" s="764"/>
      <c r="AG166" s="764" t="s">
        <v>328</v>
      </c>
      <c r="AH166" s="788" t="s">
        <v>4600</v>
      </c>
      <c r="AI166" s="788"/>
      <c r="AJ166" s="763"/>
      <c r="AK166" s="765" t="s">
        <v>811</v>
      </c>
      <c r="AL166" s="772"/>
      <c r="AM166" s="805"/>
      <c r="AN166" s="806"/>
      <c r="AO166" s="807"/>
      <c r="AP166" s="743"/>
    </row>
    <row r="167" spans="1:43" ht="17.25" customHeight="1" x14ac:dyDescent="0.15">
      <c r="A167" s="12">
        <v>74</v>
      </c>
      <c r="B167" s="12">
        <v>6106</v>
      </c>
      <c r="C167" s="742" t="s">
        <v>4579</v>
      </c>
      <c r="D167" s="967"/>
      <c r="E167" s="968"/>
      <c r="F167" s="968"/>
      <c r="G167" s="968"/>
      <c r="H167" s="968"/>
      <c r="I167" s="968"/>
      <c r="J167" s="969"/>
      <c r="K167" s="741" t="s">
        <v>4551</v>
      </c>
      <c r="L167" s="741"/>
      <c r="M167" s="741"/>
      <c r="N167" s="741"/>
      <c r="O167" s="741"/>
      <c r="P167" s="741"/>
      <c r="Q167" s="741"/>
      <c r="R167" s="741"/>
      <c r="S167" s="746"/>
      <c r="T167" s="741"/>
      <c r="U167" s="741"/>
      <c r="V167" s="186"/>
      <c r="W167" s="186"/>
      <c r="X167" s="202"/>
      <c r="Y167" s="108"/>
      <c r="Z167" s="727"/>
      <c r="AA167" s="186"/>
      <c r="AB167" s="186"/>
      <c r="AC167" s="186"/>
      <c r="AD167" s="186"/>
      <c r="AE167" s="186"/>
      <c r="AF167" s="32"/>
      <c r="AG167" s="32" t="s">
        <v>328</v>
      </c>
      <c r="AH167" s="787" t="s">
        <v>4601</v>
      </c>
      <c r="AI167" s="787"/>
      <c r="AJ167" s="741"/>
      <c r="AK167" s="186" t="s">
        <v>811</v>
      </c>
      <c r="AL167" s="202"/>
      <c r="AM167" s="543"/>
      <c r="AN167" s="544"/>
      <c r="AO167" s="92"/>
      <c r="AP167" s="18"/>
    </row>
    <row r="168" spans="1:43" ht="17.25" customHeight="1" x14ac:dyDescent="0.15">
      <c r="A168" s="760">
        <v>74</v>
      </c>
      <c r="B168" s="760">
        <v>6184</v>
      </c>
      <c r="C168" s="769" t="s">
        <v>4541</v>
      </c>
      <c r="D168" s="756"/>
      <c r="E168" s="757"/>
      <c r="F168" s="757"/>
      <c r="G168" s="757"/>
      <c r="H168" s="757"/>
      <c r="I168" s="757"/>
      <c r="J168" s="757"/>
      <c r="K168" s="762" t="s">
        <v>4517</v>
      </c>
      <c r="L168" s="763"/>
      <c r="M168" s="763"/>
      <c r="N168" s="763"/>
      <c r="O168" s="763"/>
      <c r="P168" s="763"/>
      <c r="Q168" s="763"/>
      <c r="R168" s="763"/>
      <c r="S168" s="764"/>
      <c r="T168" s="763"/>
      <c r="U168" s="763"/>
      <c r="V168" s="765"/>
      <c r="W168" s="765"/>
      <c r="X168" s="772"/>
      <c r="Y168" s="773"/>
      <c r="Z168" s="766"/>
      <c r="AA168" s="765"/>
      <c r="AB168" s="765"/>
      <c r="AC168" s="765"/>
      <c r="AD168" s="765"/>
      <c r="AE168" s="765"/>
      <c r="AF168" s="764"/>
      <c r="AG168" s="764" t="s">
        <v>328</v>
      </c>
      <c r="AH168" s="788" t="s">
        <v>4602</v>
      </c>
      <c r="AI168" s="788"/>
      <c r="AJ168" s="763"/>
      <c r="AK168" s="765" t="s">
        <v>811</v>
      </c>
      <c r="AL168" s="772"/>
      <c r="AM168" s="805"/>
      <c r="AN168" s="806"/>
      <c r="AO168" s="795"/>
      <c r="AP168" s="743"/>
    </row>
    <row r="169" spans="1:43" ht="17.25" customHeight="1" x14ac:dyDescent="0.15">
      <c r="A169" s="12">
        <v>74</v>
      </c>
      <c r="B169" s="12">
        <v>6103</v>
      </c>
      <c r="C169" s="49" t="s">
        <v>167</v>
      </c>
      <c r="D169" s="23"/>
      <c r="E169" s="9"/>
      <c r="F169" s="9"/>
      <c r="G169" s="9"/>
      <c r="H169" s="9"/>
      <c r="I169" s="9"/>
      <c r="J169" s="9"/>
      <c r="K169" s="744" t="s">
        <v>4552</v>
      </c>
      <c r="L169" s="741"/>
      <c r="M169" s="741"/>
      <c r="N169" s="741"/>
      <c r="O169" s="741"/>
      <c r="P169" s="741"/>
      <c r="Q169" s="741"/>
      <c r="R169" s="741"/>
      <c r="S169" s="746"/>
      <c r="T169" s="741"/>
      <c r="U169" s="741"/>
      <c r="V169" s="186"/>
      <c r="W169" s="186"/>
      <c r="X169" s="202"/>
      <c r="Y169" s="108"/>
      <c r="Z169" s="727"/>
      <c r="AA169" s="186"/>
      <c r="AB169" s="186"/>
      <c r="AC169" s="186"/>
      <c r="AD169" s="186"/>
      <c r="AE169" s="186"/>
      <c r="AF169" s="32"/>
      <c r="AG169" s="32" t="s">
        <v>328</v>
      </c>
      <c r="AH169" s="787" t="s">
        <v>4603</v>
      </c>
      <c r="AI169" s="787"/>
      <c r="AJ169" s="741"/>
      <c r="AK169" s="186" t="s">
        <v>811</v>
      </c>
      <c r="AL169" s="202"/>
      <c r="AM169" s="543"/>
      <c r="AN169" s="544"/>
      <c r="AO169" s="92"/>
      <c r="AP169" s="18"/>
    </row>
    <row r="170" spans="1:43" ht="17.25" customHeight="1" x14ac:dyDescent="0.15">
      <c r="A170" s="12">
        <v>74</v>
      </c>
      <c r="B170" s="12">
        <v>6380</v>
      </c>
      <c r="C170" s="49" t="s">
        <v>2806</v>
      </c>
      <c r="D170" s="721"/>
      <c r="E170" s="722"/>
      <c r="F170" s="722"/>
      <c r="G170" s="722"/>
      <c r="H170" s="722"/>
      <c r="I170" s="722"/>
      <c r="J170" s="723"/>
      <c r="K170" s="741" t="s">
        <v>4553</v>
      </c>
      <c r="L170" s="741"/>
      <c r="M170" s="741"/>
      <c r="N170" s="741"/>
      <c r="O170" s="741"/>
      <c r="P170" s="741"/>
      <c r="Q170" s="741"/>
      <c r="R170" s="741"/>
      <c r="S170" s="745"/>
      <c r="T170" s="741"/>
      <c r="U170" s="741"/>
      <c r="V170" s="32"/>
      <c r="W170" s="727"/>
      <c r="X170" s="202"/>
      <c r="Y170" s="202"/>
      <c r="Z170" s="202"/>
      <c r="AA170" s="202"/>
      <c r="AB170" s="202"/>
      <c r="AC170" s="202"/>
      <c r="AD170" s="202"/>
      <c r="AE170" s="202"/>
      <c r="AF170" s="202"/>
      <c r="AG170" s="32" t="s">
        <v>328</v>
      </c>
      <c r="AH170" s="741" t="s">
        <v>4604</v>
      </c>
      <c r="AI170" s="741"/>
      <c r="AJ170" s="741"/>
      <c r="AK170" s="186" t="s">
        <v>811</v>
      </c>
      <c r="AL170" s="202"/>
      <c r="AM170" s="543"/>
      <c r="AN170" s="544"/>
      <c r="AO170" s="268"/>
      <c r="AP170" s="29"/>
    </row>
  </sheetData>
  <mergeCells count="223">
    <mergeCell ref="AG115:AH115"/>
    <mergeCell ref="AG116:AH116"/>
    <mergeCell ref="AG117:AH117"/>
    <mergeCell ref="AG118:AH118"/>
    <mergeCell ref="AG119:AH119"/>
    <mergeCell ref="AG120:AH120"/>
    <mergeCell ref="AG121:AH121"/>
    <mergeCell ref="AG122:AH122"/>
    <mergeCell ref="AJ138:AK138"/>
    <mergeCell ref="AG131:AH131"/>
    <mergeCell ref="AG132:AH132"/>
    <mergeCell ref="AG133:AH133"/>
    <mergeCell ref="AG134:AH134"/>
    <mergeCell ref="AG135:AH135"/>
    <mergeCell ref="AG136:AH136"/>
    <mergeCell ref="AG137:AH137"/>
    <mergeCell ref="AG123:AH123"/>
    <mergeCell ref="AG124:AH124"/>
    <mergeCell ref="AG125:AH125"/>
    <mergeCell ref="L78:O81"/>
    <mergeCell ref="H90:O92"/>
    <mergeCell ref="AG89:AH89"/>
    <mergeCell ref="AG90:AH90"/>
    <mergeCell ref="AG91:AH91"/>
    <mergeCell ref="AG92:AH92"/>
    <mergeCell ref="AG93:AH93"/>
    <mergeCell ref="AG94:AH94"/>
    <mergeCell ref="AG95:AH95"/>
    <mergeCell ref="AG80:AH80"/>
    <mergeCell ref="AG81:AH81"/>
    <mergeCell ref="AG82:AH82"/>
    <mergeCell ref="AG83:AH83"/>
    <mergeCell ref="AG84:AH84"/>
    <mergeCell ref="AG85:AH85"/>
    <mergeCell ref="AG86:AH86"/>
    <mergeCell ref="AG74:AH74"/>
    <mergeCell ref="AG75:AH75"/>
    <mergeCell ref="AG76:AH76"/>
    <mergeCell ref="AG77:AH77"/>
    <mergeCell ref="AG78:AH78"/>
    <mergeCell ref="AG79:AH79"/>
    <mergeCell ref="AG98:AH98"/>
    <mergeCell ref="AG99:AH99"/>
    <mergeCell ref="AG100:AH100"/>
    <mergeCell ref="AG96:AH96"/>
    <mergeCell ref="AG97:AH97"/>
    <mergeCell ref="AL6:AM6"/>
    <mergeCell ref="AG7:AH7"/>
    <mergeCell ref="AL7:AM7"/>
    <mergeCell ref="AG14:AH14"/>
    <mergeCell ref="AG15:AH15"/>
    <mergeCell ref="AG16:AH16"/>
    <mergeCell ref="AG17:AH17"/>
    <mergeCell ref="AG18:AH18"/>
    <mergeCell ref="AG19:AH19"/>
    <mergeCell ref="AL8:AM8"/>
    <mergeCell ref="AL9:AM9"/>
    <mergeCell ref="AL10:AM10"/>
    <mergeCell ref="AL11:AM11"/>
    <mergeCell ref="AL12:AM12"/>
    <mergeCell ref="AL13:AM13"/>
    <mergeCell ref="AG20:AH20"/>
    <mergeCell ref="AG21:AH21"/>
    <mergeCell ref="AG22:AH22"/>
    <mergeCell ref="AG23:AH23"/>
    <mergeCell ref="D6:G25"/>
    <mergeCell ref="H6:K25"/>
    <mergeCell ref="AG6:AH6"/>
    <mergeCell ref="AG24:AH24"/>
    <mergeCell ref="AG25:AH25"/>
    <mergeCell ref="AG8:AH8"/>
    <mergeCell ref="AG9:AH9"/>
    <mergeCell ref="AG10:AH10"/>
    <mergeCell ref="AG11:AH11"/>
    <mergeCell ref="AG12:AH12"/>
    <mergeCell ref="AG13:AH13"/>
    <mergeCell ref="R10:W11"/>
    <mergeCell ref="T12:U12"/>
    <mergeCell ref="Z9:AA9"/>
    <mergeCell ref="Z13:AA13"/>
    <mergeCell ref="X8:AC8"/>
    <mergeCell ref="X12:AC12"/>
    <mergeCell ref="L6:Q7"/>
    <mergeCell ref="AL49:AM49"/>
    <mergeCell ref="AL50:AM50"/>
    <mergeCell ref="AL51:AM51"/>
    <mergeCell ref="AL52:AM52"/>
    <mergeCell ref="AL53:AM53"/>
    <mergeCell ref="H26:K45"/>
    <mergeCell ref="AG26:AH26"/>
    <mergeCell ref="AL26:AM26"/>
    <mergeCell ref="AG27:AH27"/>
    <mergeCell ref="AL27:AM27"/>
    <mergeCell ref="AG34:AH34"/>
    <mergeCell ref="AG35:AH35"/>
    <mergeCell ref="AG36:AH36"/>
    <mergeCell ref="AL46:AM46"/>
    <mergeCell ref="AG43:AH43"/>
    <mergeCell ref="AG44:AH44"/>
    <mergeCell ref="AG45:AH45"/>
    <mergeCell ref="AG46:AH46"/>
    <mergeCell ref="X28:AC28"/>
    <mergeCell ref="AG28:AH28"/>
    <mergeCell ref="AL28:AM28"/>
    <mergeCell ref="Z29:AA29"/>
    <mergeCell ref="AG29:AH29"/>
    <mergeCell ref="T32:U32"/>
    <mergeCell ref="D46:G65"/>
    <mergeCell ref="AG56:AH56"/>
    <mergeCell ref="AG57:AH57"/>
    <mergeCell ref="AG58:AH58"/>
    <mergeCell ref="AG59:AH59"/>
    <mergeCell ref="AG60:AH60"/>
    <mergeCell ref="AG61:AH61"/>
    <mergeCell ref="AG47:AH47"/>
    <mergeCell ref="AG66:AH66"/>
    <mergeCell ref="D66:G68"/>
    <mergeCell ref="H66:K69"/>
    <mergeCell ref="L66:O69"/>
    <mergeCell ref="Z49:AA49"/>
    <mergeCell ref="AG49:AH49"/>
    <mergeCell ref="R50:W51"/>
    <mergeCell ref="AG50:AH50"/>
    <mergeCell ref="AG51:AH51"/>
    <mergeCell ref="T52:U52"/>
    <mergeCell ref="X52:AC52"/>
    <mergeCell ref="AG52:AH52"/>
    <mergeCell ref="Z53:AA53"/>
    <mergeCell ref="AG53:AH53"/>
    <mergeCell ref="AG54:AH54"/>
    <mergeCell ref="AG55:AH55"/>
    <mergeCell ref="AJ144:AK144"/>
    <mergeCell ref="AG145:AH145"/>
    <mergeCell ref="AG146:AH146"/>
    <mergeCell ref="AG147:AH147"/>
    <mergeCell ref="AG148:AH148"/>
    <mergeCell ref="AG62:AH62"/>
    <mergeCell ref="AG63:AH63"/>
    <mergeCell ref="AG64:AH64"/>
    <mergeCell ref="AG65:AH65"/>
    <mergeCell ref="AG139:AH139"/>
    <mergeCell ref="AG140:AH140"/>
    <mergeCell ref="AG141:AH141"/>
    <mergeCell ref="AG142:AH142"/>
    <mergeCell ref="AG101:AH101"/>
    <mergeCell ref="AG67:AH67"/>
    <mergeCell ref="AG68:AH68"/>
    <mergeCell ref="AG69:AH69"/>
    <mergeCell ref="AG70:AH70"/>
    <mergeCell ref="AG87:AH87"/>
    <mergeCell ref="AG88:AH88"/>
    <mergeCell ref="AG71:AH71"/>
    <mergeCell ref="AG72:AH72"/>
    <mergeCell ref="AG143:AH143"/>
    <mergeCell ref="AG73:AH73"/>
    <mergeCell ref="F139:N143"/>
    <mergeCell ref="D102:G104"/>
    <mergeCell ref="H102:K105"/>
    <mergeCell ref="L102:O105"/>
    <mergeCell ref="AG102:AH102"/>
    <mergeCell ref="AG103:AH103"/>
    <mergeCell ref="AG104:AH104"/>
    <mergeCell ref="AG105:AH105"/>
    <mergeCell ref="AG106:AH106"/>
    <mergeCell ref="AG107:AH107"/>
    <mergeCell ref="AG108:AH108"/>
    <mergeCell ref="AG109:AH109"/>
    <mergeCell ref="AG110:AH110"/>
    <mergeCell ref="AG111:AH111"/>
    <mergeCell ref="AG112:AH112"/>
    <mergeCell ref="AG113:AH113"/>
    <mergeCell ref="L114:O117"/>
    <mergeCell ref="H126:O128"/>
    <mergeCell ref="AG126:AH126"/>
    <mergeCell ref="AG127:AH127"/>
    <mergeCell ref="AG128:AH128"/>
    <mergeCell ref="AG129:AH129"/>
    <mergeCell ref="AG130:AH130"/>
    <mergeCell ref="AG114:AH114"/>
    <mergeCell ref="D163:N163"/>
    <mergeCell ref="AG163:AH163"/>
    <mergeCell ref="AG164:AH164"/>
    <mergeCell ref="D165:J167"/>
    <mergeCell ref="W149:AF149"/>
    <mergeCell ref="AG149:AH149"/>
    <mergeCell ref="AG150:AH150"/>
    <mergeCell ref="AG151:AH151"/>
    <mergeCell ref="AG152:AH152"/>
    <mergeCell ref="AG153:AH153"/>
    <mergeCell ref="F160:AF160"/>
    <mergeCell ref="AG160:AH160"/>
    <mergeCell ref="AG161:AH161"/>
    <mergeCell ref="D162:N162"/>
    <mergeCell ref="AG162:AH162"/>
    <mergeCell ref="AG154:AH154"/>
    <mergeCell ref="AG155:AH155"/>
    <mergeCell ref="AG156:AH156"/>
    <mergeCell ref="AG157:AH157"/>
    <mergeCell ref="AG158:AH158"/>
    <mergeCell ref="AG159:AH159"/>
    <mergeCell ref="X32:AC32"/>
    <mergeCell ref="AG32:AH32"/>
    <mergeCell ref="AL32:AM32"/>
    <mergeCell ref="Z33:AA33"/>
    <mergeCell ref="AG33:AH33"/>
    <mergeCell ref="AL33:AM33"/>
    <mergeCell ref="L26:Q27"/>
    <mergeCell ref="X48:AC48"/>
    <mergeCell ref="AG48:AH48"/>
    <mergeCell ref="AL48:AM48"/>
    <mergeCell ref="AL47:AM47"/>
    <mergeCell ref="AG37:AH37"/>
    <mergeCell ref="AG38:AH38"/>
    <mergeCell ref="AG39:AH39"/>
    <mergeCell ref="AG40:AH40"/>
    <mergeCell ref="AG41:AH41"/>
    <mergeCell ref="AG42:AH42"/>
    <mergeCell ref="R30:W31"/>
    <mergeCell ref="AG30:AH30"/>
    <mergeCell ref="AL30:AM30"/>
    <mergeCell ref="AG31:AH31"/>
    <mergeCell ref="AL31:AM31"/>
    <mergeCell ref="AL29:AM29"/>
  </mergeCells>
  <phoneticPr fontId="8"/>
  <printOptions horizontalCentered="1"/>
  <pageMargins left="0.39370078740157483" right="0.39370078740157483" top="0.78740157480314965" bottom="0.59055118110236227" header="0.51181102362204722" footer="0.31496062992125984"/>
  <pageSetup paperSize="9" scale="60" firstPageNumber="62" orientation="portrait" useFirstPageNumber="1" r:id="rId1"/>
  <headerFooter alignWithMargins="0">
    <oddHeader>&amp;R&amp;9介護予防認知症対応型通所介護</oddHeader>
    <oddFooter>&amp;C&amp;14&amp;P</oddFooter>
  </headerFooter>
  <rowBreaks count="2" manualBreakCount="2">
    <brk id="65" max="41" man="1"/>
    <brk id="137" max="4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AW65"/>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2.875" style="434" customWidth="1"/>
    <col min="19" max="19" width="2.5" style="434" customWidth="1"/>
    <col min="20" max="21" width="2.875" style="434" customWidth="1"/>
    <col min="22" max="22" width="2.125" style="434" customWidth="1"/>
    <col min="23" max="33" width="2.5" style="434" customWidth="1"/>
    <col min="34" max="34" width="3.125" style="58" customWidth="1"/>
    <col min="35" max="35" width="2.5" style="58" customWidth="1"/>
    <col min="36" max="36" width="2.5" style="434" customWidth="1"/>
    <col min="37" max="37" width="2.875" style="58" customWidth="1"/>
    <col min="38" max="38" width="1.875" style="434" customWidth="1"/>
    <col min="39" max="39" width="2.875" style="434" customWidth="1"/>
    <col min="40" max="40" width="1.5" style="434" customWidth="1"/>
    <col min="41" max="41" width="8.5" style="58" customWidth="1"/>
    <col min="42" max="42" width="8.5" style="434" customWidth="1"/>
    <col min="43" max="16384" width="9" style="434"/>
  </cols>
  <sheetData>
    <row r="1" spans="1:49" ht="17.25" customHeight="1" x14ac:dyDescent="0.15"/>
    <row r="2" spans="1:49" ht="17.25" customHeight="1" x14ac:dyDescent="0.2">
      <c r="B2" s="57" t="s">
        <v>349</v>
      </c>
    </row>
    <row r="3" spans="1:49" ht="13.5" customHeight="1" x14ac:dyDescent="0.15"/>
    <row r="4" spans="1:49" ht="17.25" customHeight="1" x14ac:dyDescent="0.15">
      <c r="A4" s="2" t="s">
        <v>202</v>
      </c>
      <c r="B4" s="201"/>
      <c r="C4" s="3" t="s">
        <v>203</v>
      </c>
      <c r="D4" s="210"/>
      <c r="E4" s="607"/>
      <c r="F4" s="607"/>
      <c r="G4" s="607"/>
      <c r="H4" s="607"/>
      <c r="I4" s="607"/>
      <c r="J4" s="607"/>
      <c r="K4" s="607"/>
      <c r="L4" s="607"/>
      <c r="M4" s="607"/>
      <c r="N4" s="607"/>
      <c r="O4" s="607"/>
      <c r="P4" s="607"/>
      <c r="Q4" s="607"/>
      <c r="R4" s="607"/>
      <c r="S4" s="607"/>
      <c r="T4" s="4" t="s">
        <v>204</v>
      </c>
      <c r="U4" s="607"/>
      <c r="V4" s="607"/>
      <c r="W4" s="607"/>
      <c r="X4" s="4"/>
      <c r="Y4" s="607"/>
      <c r="Z4" s="607"/>
      <c r="AA4" s="607"/>
      <c r="AB4" s="607"/>
      <c r="AC4" s="607"/>
      <c r="AD4" s="607"/>
      <c r="AE4" s="607"/>
      <c r="AF4" s="607"/>
      <c r="AG4" s="607"/>
      <c r="AH4" s="607"/>
      <c r="AI4" s="37"/>
      <c r="AJ4" s="37"/>
      <c r="AK4" s="607"/>
      <c r="AL4" s="607"/>
      <c r="AM4" s="607"/>
      <c r="AN4" s="607"/>
      <c r="AO4" s="5" t="s">
        <v>2807</v>
      </c>
      <c r="AP4" s="5" t="s">
        <v>2733</v>
      </c>
    </row>
    <row r="5" spans="1:49" ht="17.25" customHeight="1" x14ac:dyDescent="0.15">
      <c r="A5" s="6" t="s">
        <v>205</v>
      </c>
      <c r="B5" s="7" t="s">
        <v>206</v>
      </c>
      <c r="C5" s="714"/>
      <c r="D5" s="712"/>
      <c r="E5" s="713"/>
      <c r="F5" s="713"/>
      <c r="G5" s="713"/>
      <c r="H5" s="713"/>
      <c r="I5" s="713"/>
      <c r="J5" s="713"/>
      <c r="K5" s="713"/>
      <c r="L5" s="713"/>
      <c r="M5" s="713"/>
      <c r="N5" s="713"/>
      <c r="O5" s="713"/>
      <c r="P5" s="713"/>
      <c r="Q5" s="713"/>
      <c r="R5" s="713"/>
      <c r="S5" s="609"/>
      <c r="T5" s="609"/>
      <c r="U5" s="609"/>
      <c r="V5" s="609"/>
      <c r="W5" s="609"/>
      <c r="X5" s="609"/>
      <c r="Y5" s="609"/>
      <c r="Z5" s="609"/>
      <c r="AA5" s="713"/>
      <c r="AB5" s="713"/>
      <c r="AC5" s="713"/>
      <c r="AD5" s="713"/>
      <c r="AE5" s="713"/>
      <c r="AF5" s="713"/>
      <c r="AG5" s="713"/>
      <c r="AH5" s="713"/>
      <c r="AI5" s="38"/>
      <c r="AJ5" s="38"/>
      <c r="AK5" s="713"/>
      <c r="AL5" s="713"/>
      <c r="AM5" s="713"/>
      <c r="AN5" s="713"/>
      <c r="AO5" s="8" t="s">
        <v>390</v>
      </c>
      <c r="AP5" s="8" t="s">
        <v>391</v>
      </c>
    </row>
    <row r="6" spans="1:49" ht="17.25" customHeight="1" x14ac:dyDescent="0.15">
      <c r="A6" s="12">
        <v>74</v>
      </c>
      <c r="B6" s="13">
        <v>8401</v>
      </c>
      <c r="C6" s="39" t="s">
        <v>2808</v>
      </c>
      <c r="D6" s="833" t="s">
        <v>803</v>
      </c>
      <c r="E6" s="834"/>
      <c r="F6" s="835"/>
      <c r="G6" s="866" t="s">
        <v>496</v>
      </c>
      <c r="H6" s="867"/>
      <c r="I6" s="868"/>
      <c r="J6" s="833" t="s">
        <v>3861</v>
      </c>
      <c r="K6" s="834"/>
      <c r="L6" s="834"/>
      <c r="M6" s="834"/>
      <c r="N6" s="835"/>
      <c r="O6" s="643"/>
      <c r="P6" s="644"/>
      <c r="Q6" s="645"/>
      <c r="R6" s="210"/>
      <c r="S6" s="607"/>
      <c r="T6" s="607"/>
      <c r="U6" s="608"/>
      <c r="V6" s="17"/>
      <c r="W6" s="17"/>
      <c r="X6" s="17"/>
      <c r="Y6" s="17"/>
      <c r="Z6" s="17"/>
      <c r="AA6" s="67"/>
      <c r="AB6" s="604" t="s">
        <v>2300</v>
      </c>
      <c r="AC6" s="202"/>
      <c r="AD6" s="202"/>
      <c r="AE6" s="1015">
        <f>予防認知通所介護!AG6</f>
        <v>497</v>
      </c>
      <c r="AF6" s="1015"/>
      <c r="AG6" s="612" t="s">
        <v>391</v>
      </c>
      <c r="AH6" s="202"/>
      <c r="AI6" s="32" t="s">
        <v>2364</v>
      </c>
      <c r="AJ6" s="831">
        <v>0.7</v>
      </c>
      <c r="AK6" s="831"/>
      <c r="AL6" s="32" t="s">
        <v>2402</v>
      </c>
      <c r="AM6" s="854">
        <f>予防認知通所介護!AL6</f>
        <v>0.63</v>
      </c>
      <c r="AN6" s="1121"/>
      <c r="AO6" s="403">
        <f>ROUND(ROUND(AE6*AJ6,0)*AM6,0)</f>
        <v>219</v>
      </c>
      <c r="AP6" s="18" t="s">
        <v>209</v>
      </c>
      <c r="AQ6" s="657"/>
      <c r="AW6" s="405"/>
    </row>
    <row r="7" spans="1:49" ht="17.25" customHeight="1" x14ac:dyDescent="0.15">
      <c r="A7" s="12">
        <v>74</v>
      </c>
      <c r="B7" s="13">
        <v>8402</v>
      </c>
      <c r="C7" s="39" t="s">
        <v>2810</v>
      </c>
      <c r="D7" s="836"/>
      <c r="E7" s="837"/>
      <c r="F7" s="838"/>
      <c r="G7" s="869"/>
      <c r="H7" s="870"/>
      <c r="I7" s="871"/>
      <c r="J7" s="836"/>
      <c r="K7" s="837"/>
      <c r="L7" s="837"/>
      <c r="M7" s="837"/>
      <c r="N7" s="838"/>
      <c r="O7" s="997" t="s">
        <v>1586</v>
      </c>
      <c r="P7" s="998"/>
      <c r="Q7" s="999"/>
      <c r="R7" s="661"/>
      <c r="S7" s="609"/>
      <c r="T7" s="609"/>
      <c r="U7" s="610"/>
      <c r="V7" s="20"/>
      <c r="W7" s="20"/>
      <c r="X7" s="20"/>
      <c r="Y7" s="20"/>
      <c r="Z7" s="20"/>
      <c r="AA7" s="42"/>
      <c r="AB7" s="604" t="s">
        <v>273</v>
      </c>
      <c r="AC7" s="202"/>
      <c r="AD7" s="202"/>
      <c r="AE7" s="1015">
        <f>予防認知通所介護!AG7</f>
        <v>551</v>
      </c>
      <c r="AF7" s="1015"/>
      <c r="AG7" s="612" t="s">
        <v>391</v>
      </c>
      <c r="AH7" s="202"/>
      <c r="AI7" s="32" t="s">
        <v>2544</v>
      </c>
      <c r="AJ7" s="831">
        <f>$AJ$6</f>
        <v>0.7</v>
      </c>
      <c r="AK7" s="831"/>
      <c r="AL7" s="32" t="s">
        <v>2364</v>
      </c>
      <c r="AM7" s="854">
        <f>AM6</f>
        <v>0.63</v>
      </c>
      <c r="AN7" s="1121"/>
      <c r="AO7" s="403">
        <f>ROUND(ROUND(AE7*AJ7,0)*AM7,0)</f>
        <v>243</v>
      </c>
      <c r="AP7" s="41"/>
      <c r="AW7" s="405"/>
    </row>
    <row r="8" spans="1:49" ht="17.25" customHeight="1" x14ac:dyDescent="0.15">
      <c r="A8" s="12">
        <v>74</v>
      </c>
      <c r="B8" s="13">
        <v>8491</v>
      </c>
      <c r="C8" s="267" t="s">
        <v>4180</v>
      </c>
      <c r="D8" s="836"/>
      <c r="E8" s="837"/>
      <c r="F8" s="838"/>
      <c r="G8" s="869"/>
      <c r="H8" s="870"/>
      <c r="I8" s="871"/>
      <c r="J8" s="561"/>
      <c r="K8" s="562"/>
      <c r="L8" s="562"/>
      <c r="M8" s="562"/>
      <c r="N8" s="563"/>
      <c r="O8" s="997"/>
      <c r="P8" s="998"/>
      <c r="Q8" s="999"/>
      <c r="R8" s="661"/>
      <c r="S8" s="609"/>
      <c r="T8" s="609"/>
      <c r="U8" s="610"/>
      <c r="V8" s="1107" t="s">
        <v>4056</v>
      </c>
      <c r="W8" s="1108"/>
      <c r="X8" s="1108"/>
      <c r="Y8" s="1108"/>
      <c r="Z8" s="1108"/>
      <c r="AA8" s="1109"/>
      <c r="AB8" s="604" t="s">
        <v>2300</v>
      </c>
      <c r="AC8" s="202"/>
      <c r="AD8" s="202"/>
      <c r="AE8" s="1015">
        <f>$AE$6</f>
        <v>497</v>
      </c>
      <c r="AF8" s="1015"/>
      <c r="AG8" s="612" t="s">
        <v>391</v>
      </c>
      <c r="AH8" s="202"/>
      <c r="AI8" s="32" t="s">
        <v>254</v>
      </c>
      <c r="AJ8" s="831">
        <v>0.7</v>
      </c>
      <c r="AK8" s="831"/>
      <c r="AL8" s="32" t="s">
        <v>254</v>
      </c>
      <c r="AM8" s="854">
        <f>予防認知通所介護!AL8</f>
        <v>0.63</v>
      </c>
      <c r="AN8" s="1121"/>
      <c r="AO8" s="403">
        <f>ROUND((ROUND(AE8*AJ8,0)-ROUND(AE8*$X$9,0))*AM8,0)</f>
        <v>216</v>
      </c>
      <c r="AP8" s="41"/>
      <c r="AQ8" s="657"/>
      <c r="AW8" s="405"/>
    </row>
    <row r="9" spans="1:49" ht="17.25" customHeight="1" x14ac:dyDescent="0.15">
      <c r="A9" s="12">
        <v>74</v>
      </c>
      <c r="B9" s="13">
        <v>8492</v>
      </c>
      <c r="C9" s="267" t="s">
        <v>4181</v>
      </c>
      <c r="D9" s="836"/>
      <c r="E9" s="837"/>
      <c r="F9" s="838"/>
      <c r="G9" s="869"/>
      <c r="H9" s="870"/>
      <c r="I9" s="871"/>
      <c r="J9" s="561"/>
      <c r="K9" s="562"/>
      <c r="L9" s="562"/>
      <c r="M9" s="562"/>
      <c r="N9" s="563"/>
      <c r="O9" s="997"/>
      <c r="P9" s="998"/>
      <c r="Q9" s="999"/>
      <c r="R9" s="712"/>
      <c r="S9" s="713"/>
      <c r="T9" s="713"/>
      <c r="U9" s="714"/>
      <c r="V9" s="500" t="s">
        <v>4057</v>
      </c>
      <c r="W9" s="713"/>
      <c r="X9" s="1110">
        <v>0.01</v>
      </c>
      <c r="Y9" s="1111"/>
      <c r="Z9" s="169" t="s">
        <v>4055</v>
      </c>
      <c r="AA9" s="42"/>
      <c r="AB9" s="604" t="s">
        <v>273</v>
      </c>
      <c r="AC9" s="202"/>
      <c r="AD9" s="202"/>
      <c r="AE9" s="1015">
        <f>$AE$7</f>
        <v>551</v>
      </c>
      <c r="AF9" s="1015"/>
      <c r="AG9" s="612" t="s">
        <v>391</v>
      </c>
      <c r="AH9" s="202"/>
      <c r="AI9" s="32" t="s">
        <v>254</v>
      </c>
      <c r="AJ9" s="831">
        <f>$AJ$6</f>
        <v>0.7</v>
      </c>
      <c r="AK9" s="831"/>
      <c r="AL9" s="32" t="s">
        <v>254</v>
      </c>
      <c r="AM9" s="854">
        <f t="shared" ref="AM9" si="0">AM8</f>
        <v>0.63</v>
      </c>
      <c r="AN9" s="1121"/>
      <c r="AO9" s="403">
        <f>ROUND((ROUND(AE9*AJ9,0)-ROUND(AE9*$X$9,0))*AM9,0)</f>
        <v>239</v>
      </c>
      <c r="AP9" s="41"/>
      <c r="AW9" s="405"/>
    </row>
    <row r="10" spans="1:49" ht="17.25" customHeight="1" x14ac:dyDescent="0.15">
      <c r="A10" s="12">
        <v>74</v>
      </c>
      <c r="B10" s="13">
        <v>8493</v>
      </c>
      <c r="C10" s="267" t="s">
        <v>4186</v>
      </c>
      <c r="D10" s="836"/>
      <c r="E10" s="837"/>
      <c r="F10" s="838"/>
      <c r="G10" s="869"/>
      <c r="H10" s="870"/>
      <c r="I10" s="871"/>
      <c r="J10" s="561"/>
      <c r="K10" s="562"/>
      <c r="L10" s="562"/>
      <c r="M10" s="562"/>
      <c r="N10" s="563"/>
      <c r="O10" s="997"/>
      <c r="P10" s="998"/>
      <c r="Q10" s="999"/>
      <c r="R10" s="833" t="s">
        <v>4054</v>
      </c>
      <c r="S10" s="834"/>
      <c r="T10" s="834"/>
      <c r="U10" s="835"/>
      <c r="V10" s="17"/>
      <c r="W10" s="17"/>
      <c r="X10" s="17"/>
      <c r="Y10" s="17"/>
      <c r="Z10" s="17"/>
      <c r="AA10" s="67"/>
      <c r="AB10" s="604" t="s">
        <v>2300</v>
      </c>
      <c r="AC10" s="202"/>
      <c r="AD10" s="202"/>
      <c r="AE10" s="1015">
        <f>$AE$6</f>
        <v>497</v>
      </c>
      <c r="AF10" s="1015"/>
      <c r="AG10" s="612" t="s">
        <v>391</v>
      </c>
      <c r="AH10" s="202"/>
      <c r="AI10" s="32" t="s">
        <v>254</v>
      </c>
      <c r="AJ10" s="831">
        <v>0.7</v>
      </c>
      <c r="AK10" s="831"/>
      <c r="AL10" s="32" t="s">
        <v>254</v>
      </c>
      <c r="AM10" s="854">
        <f>予防認知通所介護!AL10</f>
        <v>0.63</v>
      </c>
      <c r="AN10" s="1121"/>
      <c r="AO10" s="403">
        <f>ROUND((ROUND(AE10*AJ10,0)-ROUND(AE10*$R$13,0))*AM10,0)</f>
        <v>216</v>
      </c>
      <c r="AP10" s="41"/>
      <c r="AQ10" s="657"/>
      <c r="AW10" s="405"/>
    </row>
    <row r="11" spans="1:49" ht="17.25" customHeight="1" x14ac:dyDescent="0.15">
      <c r="A11" s="12">
        <v>74</v>
      </c>
      <c r="B11" s="13">
        <v>8494</v>
      </c>
      <c r="C11" s="267" t="s">
        <v>4187</v>
      </c>
      <c r="D11" s="836"/>
      <c r="E11" s="837"/>
      <c r="F11" s="838"/>
      <c r="G11" s="869"/>
      <c r="H11" s="870"/>
      <c r="I11" s="871"/>
      <c r="J11" s="561"/>
      <c r="K11" s="562"/>
      <c r="L11" s="562"/>
      <c r="M11" s="562"/>
      <c r="N11" s="563"/>
      <c r="O11" s="997"/>
      <c r="P11" s="998"/>
      <c r="Q11" s="999"/>
      <c r="R11" s="836"/>
      <c r="S11" s="837"/>
      <c r="T11" s="837"/>
      <c r="U11" s="838"/>
      <c r="V11" s="20"/>
      <c r="W11" s="20"/>
      <c r="X11" s="20"/>
      <c r="Y11" s="20"/>
      <c r="Z11" s="20"/>
      <c r="AA11" s="42"/>
      <c r="AB11" s="604" t="s">
        <v>273</v>
      </c>
      <c r="AC11" s="202"/>
      <c r="AD11" s="202"/>
      <c r="AE11" s="1015">
        <f>$AE$7</f>
        <v>551</v>
      </c>
      <c r="AF11" s="1015"/>
      <c r="AG11" s="612" t="s">
        <v>391</v>
      </c>
      <c r="AH11" s="202"/>
      <c r="AI11" s="32" t="s">
        <v>254</v>
      </c>
      <c r="AJ11" s="831">
        <f>$AJ$6</f>
        <v>0.7</v>
      </c>
      <c r="AK11" s="831"/>
      <c r="AL11" s="32" t="s">
        <v>254</v>
      </c>
      <c r="AM11" s="854">
        <f t="shared" ref="AM11" si="1">AM10</f>
        <v>0.63</v>
      </c>
      <c r="AN11" s="1121"/>
      <c r="AO11" s="403">
        <f>ROUND((ROUND(AE11*AJ11,0)-ROUND(AE11*$R$13,0))*AM11,0)</f>
        <v>239</v>
      </c>
      <c r="AP11" s="41"/>
      <c r="AW11" s="405"/>
    </row>
    <row r="12" spans="1:49" ht="17.25" customHeight="1" x14ac:dyDescent="0.15">
      <c r="A12" s="12">
        <v>74</v>
      </c>
      <c r="B12" s="13">
        <v>8495</v>
      </c>
      <c r="C12" s="267" t="s">
        <v>4188</v>
      </c>
      <c r="D12" s="836"/>
      <c r="E12" s="837"/>
      <c r="F12" s="838"/>
      <c r="G12" s="869"/>
      <c r="H12" s="870"/>
      <c r="I12" s="871"/>
      <c r="J12" s="561"/>
      <c r="K12" s="562"/>
      <c r="L12" s="562"/>
      <c r="M12" s="562"/>
      <c r="N12" s="563"/>
      <c r="O12" s="997"/>
      <c r="P12" s="998"/>
      <c r="Q12" s="999"/>
      <c r="R12" s="661"/>
      <c r="S12" s="609"/>
      <c r="T12" s="609"/>
      <c r="U12" s="610"/>
      <c r="V12" s="1107" t="s">
        <v>4056</v>
      </c>
      <c r="W12" s="1108"/>
      <c r="X12" s="1108"/>
      <c r="Y12" s="1108"/>
      <c r="Z12" s="1108"/>
      <c r="AA12" s="1109"/>
      <c r="AB12" s="604" t="s">
        <v>2300</v>
      </c>
      <c r="AC12" s="202"/>
      <c r="AD12" s="202"/>
      <c r="AE12" s="1015">
        <f>$AE$6</f>
        <v>497</v>
      </c>
      <c r="AF12" s="1015"/>
      <c r="AG12" s="612" t="s">
        <v>391</v>
      </c>
      <c r="AH12" s="202"/>
      <c r="AI12" s="32" t="s">
        <v>254</v>
      </c>
      <c r="AJ12" s="831">
        <v>0.7</v>
      </c>
      <c r="AK12" s="831"/>
      <c r="AL12" s="32" t="s">
        <v>254</v>
      </c>
      <c r="AM12" s="854">
        <f>予防認知通所介護!AL12</f>
        <v>0.63</v>
      </c>
      <c r="AN12" s="1121"/>
      <c r="AO12" s="403">
        <f>ROUND((ROUND(AE12*AJ12,0)-ROUND(AE12*$R$13,0)-ROUND(AE12*$X$13,0))*AM12,0)</f>
        <v>213</v>
      </c>
      <c r="AP12" s="41"/>
      <c r="AQ12" s="657"/>
      <c r="AW12" s="405"/>
    </row>
    <row r="13" spans="1:49" ht="17.25" customHeight="1" x14ac:dyDescent="0.15">
      <c r="A13" s="12">
        <v>74</v>
      </c>
      <c r="B13" s="13">
        <v>8496</v>
      </c>
      <c r="C13" s="267" t="s">
        <v>4189</v>
      </c>
      <c r="D13" s="836"/>
      <c r="E13" s="837"/>
      <c r="F13" s="838"/>
      <c r="G13" s="869"/>
      <c r="H13" s="870"/>
      <c r="I13" s="871"/>
      <c r="J13" s="573"/>
      <c r="K13" s="564"/>
      <c r="L13" s="564"/>
      <c r="M13" s="564"/>
      <c r="N13" s="565"/>
      <c r="O13" s="997"/>
      <c r="P13" s="998"/>
      <c r="Q13" s="999"/>
      <c r="R13" s="1110">
        <v>0.01</v>
      </c>
      <c r="S13" s="1111"/>
      <c r="T13" s="169" t="s">
        <v>4055</v>
      </c>
      <c r="U13" s="714"/>
      <c r="V13" s="500" t="s">
        <v>4057</v>
      </c>
      <c r="W13" s="713"/>
      <c r="X13" s="1110">
        <v>0.01</v>
      </c>
      <c r="Y13" s="1111"/>
      <c r="Z13" s="169" t="s">
        <v>4055</v>
      </c>
      <c r="AA13" s="42"/>
      <c r="AB13" s="604" t="s">
        <v>273</v>
      </c>
      <c r="AC13" s="202"/>
      <c r="AD13" s="202"/>
      <c r="AE13" s="1015">
        <f>$AE$7</f>
        <v>551</v>
      </c>
      <c r="AF13" s="1015"/>
      <c r="AG13" s="612" t="s">
        <v>391</v>
      </c>
      <c r="AH13" s="202"/>
      <c r="AI13" s="32" t="s">
        <v>254</v>
      </c>
      <c r="AJ13" s="831">
        <f t="shared" ref="AJ13:AJ27" si="2">$AJ$6</f>
        <v>0.7</v>
      </c>
      <c r="AK13" s="831"/>
      <c r="AL13" s="32" t="s">
        <v>254</v>
      </c>
      <c r="AM13" s="854">
        <f t="shared" ref="AM13" si="3">AM12</f>
        <v>0.63</v>
      </c>
      <c r="AN13" s="1121"/>
      <c r="AO13" s="403">
        <f>ROUND((ROUND(AE13*AJ13,0)-ROUND(AE13*$R$13,0)-ROUND(AE13*$X$13,0))*AM13,0)</f>
        <v>236</v>
      </c>
      <c r="AP13" s="41"/>
      <c r="AW13" s="405"/>
    </row>
    <row r="14" spans="1:49" ht="17.25" customHeight="1" x14ac:dyDescent="0.15">
      <c r="A14" s="12">
        <v>74</v>
      </c>
      <c r="B14" s="13">
        <v>8411</v>
      </c>
      <c r="C14" s="39" t="s">
        <v>1279</v>
      </c>
      <c r="D14" s="836"/>
      <c r="E14" s="837"/>
      <c r="F14" s="838"/>
      <c r="G14" s="869"/>
      <c r="H14" s="870"/>
      <c r="I14" s="871"/>
      <c r="J14" s="833" t="s">
        <v>3957</v>
      </c>
      <c r="K14" s="834"/>
      <c r="L14" s="834"/>
      <c r="M14" s="834"/>
      <c r="N14" s="834"/>
      <c r="O14" s="275"/>
      <c r="P14" s="276"/>
      <c r="Q14" s="277"/>
      <c r="R14" s="210"/>
      <c r="S14" s="607"/>
      <c r="T14" s="607"/>
      <c r="U14" s="607"/>
      <c r="V14" s="17"/>
      <c r="W14" s="17"/>
      <c r="X14" s="17"/>
      <c r="Y14" s="17"/>
      <c r="Z14" s="17"/>
      <c r="AA14" s="67"/>
      <c r="AB14" s="604" t="s">
        <v>2300</v>
      </c>
      <c r="AC14" s="202"/>
      <c r="AD14" s="202"/>
      <c r="AE14" s="1015">
        <f>予防認知通所介護!AG14</f>
        <v>475</v>
      </c>
      <c r="AF14" s="1015"/>
      <c r="AG14" s="186" t="s">
        <v>391</v>
      </c>
      <c r="AH14" s="202"/>
      <c r="AI14" s="32" t="s">
        <v>2364</v>
      </c>
      <c r="AJ14" s="831">
        <f t="shared" si="2"/>
        <v>0.7</v>
      </c>
      <c r="AK14" s="831"/>
      <c r="AL14" s="202"/>
      <c r="AM14" s="202"/>
      <c r="AN14" s="209"/>
      <c r="AO14" s="403">
        <f t="shared" ref="AO14:AO25" si="4">ROUND(AE14*AJ14,0)</f>
        <v>333</v>
      </c>
      <c r="AP14" s="41"/>
      <c r="AW14" s="405"/>
    </row>
    <row r="15" spans="1:49" ht="17.25" customHeight="1" x14ac:dyDescent="0.15">
      <c r="A15" s="12">
        <v>74</v>
      </c>
      <c r="B15" s="13">
        <v>8412</v>
      </c>
      <c r="C15" s="39" t="s">
        <v>1280</v>
      </c>
      <c r="D15" s="836"/>
      <c r="E15" s="837"/>
      <c r="F15" s="838"/>
      <c r="G15" s="869"/>
      <c r="H15" s="870"/>
      <c r="I15" s="871"/>
      <c r="J15" s="849"/>
      <c r="K15" s="839"/>
      <c r="L15" s="839"/>
      <c r="M15" s="839"/>
      <c r="N15" s="839"/>
      <c r="O15" s="275"/>
      <c r="P15" s="276"/>
      <c r="Q15" s="277"/>
      <c r="R15" s="661"/>
      <c r="S15" s="609"/>
      <c r="T15" s="609"/>
      <c r="U15" s="609"/>
      <c r="V15" s="169"/>
      <c r="W15" s="169"/>
      <c r="X15" s="169"/>
      <c r="Y15" s="169"/>
      <c r="Z15" s="169"/>
      <c r="AA15" s="518"/>
      <c r="AB15" s="604" t="s">
        <v>273</v>
      </c>
      <c r="AC15" s="202"/>
      <c r="AD15" s="202"/>
      <c r="AE15" s="1015">
        <f>予防認知通所介護!AG15</f>
        <v>526</v>
      </c>
      <c r="AF15" s="1015"/>
      <c r="AG15" s="186" t="s">
        <v>391</v>
      </c>
      <c r="AH15" s="202"/>
      <c r="AI15" s="32" t="s">
        <v>2811</v>
      </c>
      <c r="AJ15" s="831">
        <f t="shared" si="2"/>
        <v>0.7</v>
      </c>
      <c r="AK15" s="831"/>
      <c r="AL15" s="202"/>
      <c r="AM15" s="202"/>
      <c r="AN15" s="209"/>
      <c r="AO15" s="403">
        <f t="shared" si="4"/>
        <v>368</v>
      </c>
      <c r="AP15" s="41"/>
      <c r="AW15" s="405"/>
    </row>
    <row r="16" spans="1:49" ht="17.25" customHeight="1" x14ac:dyDescent="0.15">
      <c r="A16" s="12">
        <v>74</v>
      </c>
      <c r="B16" s="13">
        <v>8413</v>
      </c>
      <c r="C16" s="39" t="s">
        <v>1281</v>
      </c>
      <c r="D16" s="836"/>
      <c r="E16" s="837"/>
      <c r="F16" s="838"/>
      <c r="G16" s="869"/>
      <c r="H16" s="870"/>
      <c r="I16" s="871"/>
      <c r="J16" s="833" t="s">
        <v>3958</v>
      </c>
      <c r="K16" s="834"/>
      <c r="L16" s="834"/>
      <c r="M16" s="834"/>
      <c r="N16" s="834"/>
      <c r="O16" s="275"/>
      <c r="P16" s="276"/>
      <c r="Q16" s="277"/>
      <c r="R16" s="661"/>
      <c r="S16" s="609"/>
      <c r="T16" s="609"/>
      <c r="U16" s="609"/>
      <c r="V16" s="169"/>
      <c r="W16" s="169"/>
      <c r="X16" s="169"/>
      <c r="Y16" s="169"/>
      <c r="Z16" s="169"/>
      <c r="AA16" s="518"/>
      <c r="AB16" s="604" t="s">
        <v>2300</v>
      </c>
      <c r="AC16" s="202"/>
      <c r="AD16" s="202"/>
      <c r="AE16" s="1015">
        <f>予防認知通所介護!AG16</f>
        <v>497</v>
      </c>
      <c r="AF16" s="1015"/>
      <c r="AG16" s="186" t="s">
        <v>391</v>
      </c>
      <c r="AH16" s="202"/>
      <c r="AI16" s="32" t="s">
        <v>2364</v>
      </c>
      <c r="AJ16" s="831">
        <f t="shared" si="2"/>
        <v>0.7</v>
      </c>
      <c r="AK16" s="831"/>
      <c r="AL16" s="202"/>
      <c r="AM16" s="202"/>
      <c r="AN16" s="209"/>
      <c r="AO16" s="403">
        <f t="shared" si="4"/>
        <v>348</v>
      </c>
      <c r="AP16" s="41"/>
      <c r="AW16" s="405"/>
    </row>
    <row r="17" spans="1:49" ht="17.25" customHeight="1" x14ac:dyDescent="0.15">
      <c r="A17" s="12">
        <v>74</v>
      </c>
      <c r="B17" s="13">
        <v>8414</v>
      </c>
      <c r="C17" s="39" t="s">
        <v>1282</v>
      </c>
      <c r="D17" s="836"/>
      <c r="E17" s="837"/>
      <c r="F17" s="838"/>
      <c r="G17" s="869"/>
      <c r="H17" s="870"/>
      <c r="I17" s="871"/>
      <c r="J17" s="849"/>
      <c r="K17" s="839"/>
      <c r="L17" s="839"/>
      <c r="M17" s="839"/>
      <c r="N17" s="839"/>
      <c r="O17" s="275"/>
      <c r="P17" s="276"/>
      <c r="Q17" s="277"/>
      <c r="R17" s="661"/>
      <c r="S17" s="609"/>
      <c r="T17" s="609"/>
      <c r="U17" s="609"/>
      <c r="V17" s="169"/>
      <c r="W17" s="169"/>
      <c r="X17" s="169"/>
      <c r="Y17" s="169"/>
      <c r="Z17" s="169"/>
      <c r="AA17" s="518"/>
      <c r="AB17" s="604" t="s">
        <v>273</v>
      </c>
      <c r="AC17" s="202"/>
      <c r="AD17" s="202"/>
      <c r="AE17" s="1015">
        <f>予防認知通所介護!AG17</f>
        <v>551</v>
      </c>
      <c r="AF17" s="1015"/>
      <c r="AG17" s="186" t="s">
        <v>391</v>
      </c>
      <c r="AH17" s="202"/>
      <c r="AI17" s="32" t="s">
        <v>2364</v>
      </c>
      <c r="AJ17" s="831">
        <f t="shared" si="2"/>
        <v>0.7</v>
      </c>
      <c r="AK17" s="831"/>
      <c r="AL17" s="202"/>
      <c r="AM17" s="202"/>
      <c r="AN17" s="209"/>
      <c r="AO17" s="403">
        <f t="shared" si="4"/>
        <v>386</v>
      </c>
      <c r="AP17" s="41"/>
      <c r="AW17" s="405"/>
    </row>
    <row r="18" spans="1:49" ht="17.25" customHeight="1" x14ac:dyDescent="0.15">
      <c r="A18" s="12">
        <v>74</v>
      </c>
      <c r="B18" s="13">
        <v>8421</v>
      </c>
      <c r="C18" s="39" t="s">
        <v>1283</v>
      </c>
      <c r="D18" s="836"/>
      <c r="E18" s="837"/>
      <c r="F18" s="838"/>
      <c r="G18" s="869"/>
      <c r="H18" s="870"/>
      <c r="I18" s="871"/>
      <c r="J18" s="833" t="s">
        <v>3959</v>
      </c>
      <c r="K18" s="834"/>
      <c r="L18" s="834"/>
      <c r="M18" s="834"/>
      <c r="N18" s="834"/>
      <c r="O18" s="275"/>
      <c r="P18" s="276"/>
      <c r="Q18" s="277"/>
      <c r="R18" s="661"/>
      <c r="S18" s="609"/>
      <c r="T18" s="609"/>
      <c r="U18" s="609"/>
      <c r="V18" s="169"/>
      <c r="W18" s="169"/>
      <c r="X18" s="169"/>
      <c r="Y18" s="169"/>
      <c r="Z18" s="169"/>
      <c r="AA18" s="518"/>
      <c r="AB18" s="604" t="s">
        <v>2300</v>
      </c>
      <c r="AC18" s="202"/>
      <c r="AD18" s="202"/>
      <c r="AE18" s="1015">
        <f>予防認知通所介護!AG18</f>
        <v>741</v>
      </c>
      <c r="AF18" s="1015"/>
      <c r="AG18" s="186" t="s">
        <v>391</v>
      </c>
      <c r="AH18" s="202"/>
      <c r="AI18" s="32" t="s">
        <v>2364</v>
      </c>
      <c r="AJ18" s="831">
        <f t="shared" si="2"/>
        <v>0.7</v>
      </c>
      <c r="AK18" s="831"/>
      <c r="AL18" s="202"/>
      <c r="AM18" s="202"/>
      <c r="AN18" s="209"/>
      <c r="AO18" s="403">
        <f t="shared" si="4"/>
        <v>519</v>
      </c>
      <c r="AP18" s="41"/>
      <c r="AW18" s="405"/>
    </row>
    <row r="19" spans="1:49" ht="17.25" customHeight="1" x14ac:dyDescent="0.15">
      <c r="A19" s="12">
        <v>74</v>
      </c>
      <c r="B19" s="13">
        <v>8422</v>
      </c>
      <c r="C19" s="39" t="s">
        <v>1284</v>
      </c>
      <c r="D19" s="836"/>
      <c r="E19" s="837"/>
      <c r="F19" s="838"/>
      <c r="G19" s="869"/>
      <c r="H19" s="870"/>
      <c r="I19" s="871"/>
      <c r="J19" s="849"/>
      <c r="K19" s="839"/>
      <c r="L19" s="839"/>
      <c r="M19" s="839"/>
      <c r="N19" s="839"/>
      <c r="O19" s="275"/>
      <c r="P19" s="276"/>
      <c r="Q19" s="277"/>
      <c r="R19" s="661"/>
      <c r="S19" s="609"/>
      <c r="T19" s="609"/>
      <c r="U19" s="609"/>
      <c r="V19" s="169"/>
      <c r="W19" s="169"/>
      <c r="X19" s="169"/>
      <c r="Y19" s="169"/>
      <c r="Z19" s="169"/>
      <c r="AA19" s="518"/>
      <c r="AB19" s="604" t="s">
        <v>273</v>
      </c>
      <c r="AC19" s="202"/>
      <c r="AD19" s="202"/>
      <c r="AE19" s="1015">
        <f>予防認知通所介護!AG19</f>
        <v>828</v>
      </c>
      <c r="AF19" s="1015"/>
      <c r="AG19" s="186" t="s">
        <v>391</v>
      </c>
      <c r="AH19" s="202"/>
      <c r="AI19" s="32" t="s">
        <v>254</v>
      </c>
      <c r="AJ19" s="831">
        <f t="shared" si="2"/>
        <v>0.7</v>
      </c>
      <c r="AK19" s="831"/>
      <c r="AL19" s="202"/>
      <c r="AM19" s="202"/>
      <c r="AN19" s="209"/>
      <c r="AO19" s="403">
        <f t="shared" si="4"/>
        <v>580</v>
      </c>
      <c r="AP19" s="41"/>
      <c r="AW19" s="405"/>
    </row>
    <row r="20" spans="1:49" ht="17.25" customHeight="1" x14ac:dyDescent="0.15">
      <c r="A20" s="12">
        <v>74</v>
      </c>
      <c r="B20" s="13">
        <v>8423</v>
      </c>
      <c r="C20" s="39" t="s">
        <v>1285</v>
      </c>
      <c r="D20" s="836"/>
      <c r="E20" s="837"/>
      <c r="F20" s="838"/>
      <c r="G20" s="869"/>
      <c r="H20" s="870"/>
      <c r="I20" s="871"/>
      <c r="J20" s="833" t="s">
        <v>3960</v>
      </c>
      <c r="K20" s="834"/>
      <c r="L20" s="834"/>
      <c r="M20" s="834"/>
      <c r="N20" s="834"/>
      <c r="O20" s="275"/>
      <c r="P20" s="276"/>
      <c r="Q20" s="277"/>
      <c r="R20" s="661"/>
      <c r="S20" s="609"/>
      <c r="T20" s="609"/>
      <c r="U20" s="609"/>
      <c r="V20" s="169"/>
      <c r="W20" s="169"/>
      <c r="X20" s="169"/>
      <c r="Y20" s="169"/>
      <c r="Z20" s="169"/>
      <c r="AA20" s="518"/>
      <c r="AB20" s="604" t="s">
        <v>2300</v>
      </c>
      <c r="AC20" s="202"/>
      <c r="AD20" s="202"/>
      <c r="AE20" s="1015">
        <f>予防認知通所介護!AG20</f>
        <v>760</v>
      </c>
      <c r="AF20" s="1015"/>
      <c r="AG20" s="186" t="s">
        <v>391</v>
      </c>
      <c r="AH20" s="202"/>
      <c r="AI20" s="32" t="s">
        <v>254</v>
      </c>
      <c r="AJ20" s="831">
        <f t="shared" si="2"/>
        <v>0.7</v>
      </c>
      <c r="AK20" s="831"/>
      <c r="AL20" s="202"/>
      <c r="AM20" s="202"/>
      <c r="AN20" s="209"/>
      <c r="AO20" s="403">
        <f t="shared" si="4"/>
        <v>532</v>
      </c>
      <c r="AP20" s="41"/>
      <c r="AW20" s="405"/>
    </row>
    <row r="21" spans="1:49" ht="17.25" customHeight="1" x14ac:dyDescent="0.15">
      <c r="A21" s="12">
        <v>74</v>
      </c>
      <c r="B21" s="13">
        <v>8424</v>
      </c>
      <c r="C21" s="39" t="s">
        <v>1286</v>
      </c>
      <c r="D21" s="836"/>
      <c r="E21" s="837"/>
      <c r="F21" s="838"/>
      <c r="G21" s="869"/>
      <c r="H21" s="870"/>
      <c r="I21" s="871"/>
      <c r="J21" s="849"/>
      <c r="K21" s="839"/>
      <c r="L21" s="839"/>
      <c r="M21" s="839"/>
      <c r="N21" s="839"/>
      <c r="O21" s="275"/>
      <c r="P21" s="276"/>
      <c r="Q21" s="277"/>
      <c r="R21" s="661"/>
      <c r="S21" s="609"/>
      <c r="T21" s="609"/>
      <c r="U21" s="609"/>
      <c r="V21" s="169"/>
      <c r="W21" s="169"/>
      <c r="X21" s="169"/>
      <c r="Y21" s="169"/>
      <c r="Z21" s="169"/>
      <c r="AA21" s="518"/>
      <c r="AB21" s="604" t="s">
        <v>273</v>
      </c>
      <c r="AC21" s="202"/>
      <c r="AD21" s="202"/>
      <c r="AE21" s="1015">
        <f>予防認知通所介護!AG21</f>
        <v>851</v>
      </c>
      <c r="AF21" s="1015"/>
      <c r="AG21" s="186" t="s">
        <v>391</v>
      </c>
      <c r="AH21" s="202"/>
      <c r="AI21" s="32" t="s">
        <v>2342</v>
      </c>
      <c r="AJ21" s="831">
        <f t="shared" si="2"/>
        <v>0.7</v>
      </c>
      <c r="AK21" s="831"/>
      <c r="AL21" s="202"/>
      <c r="AM21" s="202"/>
      <c r="AN21" s="209"/>
      <c r="AO21" s="403">
        <f t="shared" si="4"/>
        <v>596</v>
      </c>
      <c r="AP21" s="41"/>
      <c r="AW21" s="405"/>
    </row>
    <row r="22" spans="1:49" ht="17.25" customHeight="1" x14ac:dyDescent="0.15">
      <c r="A22" s="12">
        <v>74</v>
      </c>
      <c r="B22" s="13">
        <v>8431</v>
      </c>
      <c r="C22" s="39" t="s">
        <v>1287</v>
      </c>
      <c r="D22" s="836"/>
      <c r="E22" s="837"/>
      <c r="F22" s="838"/>
      <c r="G22" s="869"/>
      <c r="H22" s="870"/>
      <c r="I22" s="871"/>
      <c r="J22" s="833" t="s">
        <v>3961</v>
      </c>
      <c r="K22" s="834"/>
      <c r="L22" s="834"/>
      <c r="M22" s="834"/>
      <c r="N22" s="834"/>
      <c r="O22" s="275"/>
      <c r="P22" s="276"/>
      <c r="Q22" s="277"/>
      <c r="R22" s="661"/>
      <c r="S22" s="609"/>
      <c r="T22" s="609"/>
      <c r="U22" s="609"/>
      <c r="V22" s="169"/>
      <c r="W22" s="169"/>
      <c r="X22" s="169"/>
      <c r="Y22" s="169"/>
      <c r="Z22" s="169"/>
      <c r="AA22" s="518"/>
      <c r="AB22" s="604" t="s">
        <v>2300</v>
      </c>
      <c r="AC22" s="202"/>
      <c r="AD22" s="202"/>
      <c r="AE22" s="1015">
        <f>予防認知通所介護!AG22</f>
        <v>861</v>
      </c>
      <c r="AF22" s="1015"/>
      <c r="AG22" s="186" t="s">
        <v>391</v>
      </c>
      <c r="AH22" s="202"/>
      <c r="AI22" s="32" t="s">
        <v>2342</v>
      </c>
      <c r="AJ22" s="831">
        <f t="shared" si="2"/>
        <v>0.7</v>
      </c>
      <c r="AK22" s="831"/>
      <c r="AL22" s="40"/>
      <c r="AM22" s="605"/>
      <c r="AN22" s="209"/>
      <c r="AO22" s="403">
        <f t="shared" si="4"/>
        <v>603</v>
      </c>
      <c r="AP22" s="41"/>
      <c r="AW22" s="405"/>
    </row>
    <row r="23" spans="1:49" ht="17.25" customHeight="1" x14ac:dyDescent="0.15">
      <c r="A23" s="12">
        <v>74</v>
      </c>
      <c r="B23" s="13">
        <v>8432</v>
      </c>
      <c r="C23" s="39" t="s">
        <v>1288</v>
      </c>
      <c r="D23" s="836"/>
      <c r="E23" s="837"/>
      <c r="F23" s="838"/>
      <c r="G23" s="869"/>
      <c r="H23" s="870"/>
      <c r="I23" s="871"/>
      <c r="J23" s="849"/>
      <c r="K23" s="839"/>
      <c r="L23" s="839"/>
      <c r="M23" s="839"/>
      <c r="N23" s="839"/>
      <c r="O23" s="275"/>
      <c r="P23" s="276"/>
      <c r="Q23" s="277"/>
      <c r="R23" s="661"/>
      <c r="S23" s="609"/>
      <c r="T23" s="609"/>
      <c r="U23" s="609"/>
      <c r="V23" s="169"/>
      <c r="W23" s="169"/>
      <c r="X23" s="169"/>
      <c r="Y23" s="169"/>
      <c r="Z23" s="169"/>
      <c r="AA23" s="518"/>
      <c r="AB23" s="604" t="s">
        <v>273</v>
      </c>
      <c r="AC23" s="202"/>
      <c r="AD23" s="202"/>
      <c r="AE23" s="1015">
        <f>予防認知通所介護!AG23</f>
        <v>961</v>
      </c>
      <c r="AF23" s="1015"/>
      <c r="AG23" s="186" t="s">
        <v>391</v>
      </c>
      <c r="AH23" s="202"/>
      <c r="AI23" s="32" t="s">
        <v>2342</v>
      </c>
      <c r="AJ23" s="831">
        <f t="shared" si="2"/>
        <v>0.7</v>
      </c>
      <c r="AK23" s="831"/>
      <c r="AL23" s="40"/>
      <c r="AM23" s="605"/>
      <c r="AN23" s="209"/>
      <c r="AO23" s="403">
        <f t="shared" si="4"/>
        <v>673</v>
      </c>
      <c r="AP23" s="41"/>
      <c r="AW23" s="405"/>
    </row>
    <row r="24" spans="1:49" ht="17.25" customHeight="1" x14ac:dyDescent="0.15">
      <c r="A24" s="12">
        <v>74</v>
      </c>
      <c r="B24" s="13">
        <v>8433</v>
      </c>
      <c r="C24" s="39" t="s">
        <v>1289</v>
      </c>
      <c r="D24" s="836"/>
      <c r="E24" s="837"/>
      <c r="F24" s="838"/>
      <c r="G24" s="869"/>
      <c r="H24" s="870"/>
      <c r="I24" s="871"/>
      <c r="J24" s="833" t="s">
        <v>3962</v>
      </c>
      <c r="K24" s="834"/>
      <c r="L24" s="834"/>
      <c r="M24" s="834"/>
      <c r="N24" s="834"/>
      <c r="O24" s="646"/>
      <c r="P24" s="647"/>
      <c r="Q24" s="648"/>
      <c r="R24" s="661"/>
      <c r="S24" s="609"/>
      <c r="T24" s="609"/>
      <c r="U24" s="609"/>
      <c r="V24" s="169"/>
      <c r="W24" s="169"/>
      <c r="X24" s="169"/>
      <c r="Y24" s="169"/>
      <c r="Z24" s="169"/>
      <c r="AA24" s="518"/>
      <c r="AB24" s="604" t="s">
        <v>2300</v>
      </c>
      <c r="AC24" s="202"/>
      <c r="AD24" s="202"/>
      <c r="AE24" s="1015">
        <f>予防認知通所介護!AG24</f>
        <v>888</v>
      </c>
      <c r="AF24" s="1015"/>
      <c r="AG24" s="186" t="s">
        <v>391</v>
      </c>
      <c r="AH24" s="202"/>
      <c r="AI24" s="32" t="s">
        <v>2342</v>
      </c>
      <c r="AJ24" s="831">
        <f t="shared" si="2"/>
        <v>0.7</v>
      </c>
      <c r="AK24" s="831"/>
      <c r="AL24" s="40"/>
      <c r="AM24" s="605"/>
      <c r="AN24" s="209"/>
      <c r="AO24" s="403">
        <f t="shared" si="4"/>
        <v>622</v>
      </c>
      <c r="AP24" s="41"/>
      <c r="AW24" s="405"/>
    </row>
    <row r="25" spans="1:49" ht="17.25" customHeight="1" x14ac:dyDescent="0.15">
      <c r="A25" s="12">
        <v>74</v>
      </c>
      <c r="B25" s="13">
        <v>8434</v>
      </c>
      <c r="C25" s="39" t="s">
        <v>1290</v>
      </c>
      <c r="D25" s="836"/>
      <c r="E25" s="837"/>
      <c r="F25" s="838"/>
      <c r="G25" s="869"/>
      <c r="H25" s="870"/>
      <c r="I25" s="871"/>
      <c r="J25" s="849"/>
      <c r="K25" s="839"/>
      <c r="L25" s="839"/>
      <c r="M25" s="839"/>
      <c r="N25" s="839"/>
      <c r="O25" s="646"/>
      <c r="P25" s="647"/>
      <c r="Q25" s="648"/>
      <c r="R25" s="661"/>
      <c r="S25" s="609"/>
      <c r="T25" s="609"/>
      <c r="U25" s="609"/>
      <c r="V25" s="169"/>
      <c r="W25" s="169"/>
      <c r="X25" s="169"/>
      <c r="Y25" s="169"/>
      <c r="Z25" s="169"/>
      <c r="AA25" s="518"/>
      <c r="AB25" s="604" t="s">
        <v>273</v>
      </c>
      <c r="AC25" s="202"/>
      <c r="AD25" s="202"/>
      <c r="AE25" s="1015">
        <f>予防認知通所介護!AG25</f>
        <v>991</v>
      </c>
      <c r="AF25" s="1015"/>
      <c r="AG25" s="186" t="s">
        <v>391</v>
      </c>
      <c r="AH25" s="202"/>
      <c r="AI25" s="32" t="s">
        <v>2342</v>
      </c>
      <c r="AJ25" s="831">
        <f t="shared" si="2"/>
        <v>0.7</v>
      </c>
      <c r="AK25" s="831"/>
      <c r="AL25" s="40"/>
      <c r="AM25" s="605"/>
      <c r="AN25" s="209"/>
      <c r="AO25" s="403">
        <f t="shared" si="4"/>
        <v>694</v>
      </c>
      <c r="AP25" s="41"/>
      <c r="AW25" s="405"/>
    </row>
    <row r="26" spans="1:49" ht="17.25" customHeight="1" x14ac:dyDescent="0.15">
      <c r="A26" s="12">
        <v>74</v>
      </c>
      <c r="B26" s="13">
        <v>8501</v>
      </c>
      <c r="C26" s="39" t="s">
        <v>2812</v>
      </c>
      <c r="D26" s="561"/>
      <c r="E26" s="562"/>
      <c r="F26" s="563"/>
      <c r="G26" s="866" t="s">
        <v>497</v>
      </c>
      <c r="H26" s="867"/>
      <c r="I26" s="868"/>
      <c r="J26" s="833" t="s">
        <v>3861</v>
      </c>
      <c r="K26" s="834"/>
      <c r="L26" s="834"/>
      <c r="M26" s="834"/>
      <c r="N26" s="835"/>
      <c r="O26" s="646"/>
      <c r="P26" s="647"/>
      <c r="Q26" s="647"/>
      <c r="R26" s="210"/>
      <c r="S26" s="607"/>
      <c r="T26" s="607"/>
      <c r="U26" s="608"/>
      <c r="V26" s="34"/>
      <c r="W26" s="17"/>
      <c r="X26" s="17"/>
      <c r="Y26" s="17"/>
      <c r="Z26" s="17"/>
      <c r="AA26" s="67"/>
      <c r="AB26" s="605" t="s">
        <v>2300</v>
      </c>
      <c r="AC26" s="202"/>
      <c r="AD26" s="202"/>
      <c r="AE26" s="1015">
        <f>予防認知通所介護!AG26</f>
        <v>449</v>
      </c>
      <c r="AF26" s="1015"/>
      <c r="AG26" s="612" t="s">
        <v>391</v>
      </c>
      <c r="AH26" s="202"/>
      <c r="AI26" s="32" t="s">
        <v>2342</v>
      </c>
      <c r="AJ26" s="831">
        <f t="shared" si="2"/>
        <v>0.7</v>
      </c>
      <c r="AK26" s="831"/>
      <c r="AL26" s="32" t="s">
        <v>2342</v>
      </c>
      <c r="AM26" s="854">
        <f>AM6</f>
        <v>0.63</v>
      </c>
      <c r="AN26" s="1121"/>
      <c r="AO26" s="403">
        <f>ROUND(ROUND(AE26*AJ26,0)*AM26,0)</f>
        <v>198</v>
      </c>
      <c r="AP26" s="41"/>
      <c r="AW26" s="405"/>
    </row>
    <row r="27" spans="1:49" ht="17.25" customHeight="1" x14ac:dyDescent="0.15">
      <c r="A27" s="12">
        <v>74</v>
      </c>
      <c r="B27" s="13">
        <v>8502</v>
      </c>
      <c r="C27" s="39" t="s">
        <v>2813</v>
      </c>
      <c r="D27" s="561"/>
      <c r="E27" s="562"/>
      <c r="F27" s="563"/>
      <c r="G27" s="869"/>
      <c r="H27" s="870"/>
      <c r="I27" s="871"/>
      <c r="J27" s="836"/>
      <c r="K27" s="837"/>
      <c r="L27" s="837"/>
      <c r="M27" s="837"/>
      <c r="N27" s="838"/>
      <c r="O27" s="646"/>
      <c r="P27" s="647"/>
      <c r="Q27" s="647"/>
      <c r="R27" s="661"/>
      <c r="S27" s="609"/>
      <c r="T27" s="609"/>
      <c r="U27" s="610"/>
      <c r="V27" s="35"/>
      <c r="W27" s="20"/>
      <c r="X27" s="20"/>
      <c r="Y27" s="20"/>
      <c r="Z27" s="20"/>
      <c r="AA27" s="42"/>
      <c r="AB27" s="605" t="s">
        <v>273</v>
      </c>
      <c r="AC27" s="202"/>
      <c r="AD27" s="202"/>
      <c r="AE27" s="1015">
        <f>予防認知通所介護!AG27</f>
        <v>498</v>
      </c>
      <c r="AF27" s="1015"/>
      <c r="AG27" s="612" t="s">
        <v>391</v>
      </c>
      <c r="AH27" s="202"/>
      <c r="AI27" s="32" t="s">
        <v>2342</v>
      </c>
      <c r="AJ27" s="831">
        <f t="shared" si="2"/>
        <v>0.7</v>
      </c>
      <c r="AK27" s="831"/>
      <c r="AL27" s="32" t="s">
        <v>2342</v>
      </c>
      <c r="AM27" s="854">
        <f>AM6</f>
        <v>0.63</v>
      </c>
      <c r="AN27" s="1121"/>
      <c r="AO27" s="403">
        <f>ROUND(ROUND(AE27*AJ27,0)*AM27,0)</f>
        <v>220</v>
      </c>
      <c r="AP27" s="41"/>
      <c r="AW27" s="405"/>
    </row>
    <row r="28" spans="1:49" ht="17.25" customHeight="1" x14ac:dyDescent="0.15">
      <c r="A28" s="12">
        <v>74</v>
      </c>
      <c r="B28" s="13">
        <v>8591</v>
      </c>
      <c r="C28" s="267" t="s">
        <v>4182</v>
      </c>
      <c r="D28" s="561"/>
      <c r="E28" s="562"/>
      <c r="F28" s="563"/>
      <c r="G28" s="869"/>
      <c r="H28" s="870"/>
      <c r="I28" s="871"/>
      <c r="J28" s="561"/>
      <c r="K28" s="562"/>
      <c r="L28" s="562"/>
      <c r="M28" s="562"/>
      <c r="N28" s="563"/>
      <c r="O28" s="646"/>
      <c r="P28" s="647"/>
      <c r="Q28" s="648"/>
      <c r="R28" s="661"/>
      <c r="S28" s="609"/>
      <c r="T28" s="609"/>
      <c r="U28" s="610"/>
      <c r="V28" s="1107" t="s">
        <v>4056</v>
      </c>
      <c r="W28" s="1108"/>
      <c r="X28" s="1108"/>
      <c r="Y28" s="1108"/>
      <c r="Z28" s="1108"/>
      <c r="AA28" s="1109"/>
      <c r="AB28" s="604" t="s">
        <v>2300</v>
      </c>
      <c r="AC28" s="202"/>
      <c r="AD28" s="202"/>
      <c r="AE28" s="1015">
        <f>$AE$26</f>
        <v>449</v>
      </c>
      <c r="AF28" s="1015"/>
      <c r="AG28" s="612" t="s">
        <v>391</v>
      </c>
      <c r="AH28" s="202"/>
      <c r="AI28" s="32" t="s">
        <v>254</v>
      </c>
      <c r="AJ28" s="831">
        <v>0.7</v>
      </c>
      <c r="AK28" s="831"/>
      <c r="AL28" s="32" t="s">
        <v>254</v>
      </c>
      <c r="AM28" s="854">
        <f>予防認知通所介護!AL28</f>
        <v>0.63</v>
      </c>
      <c r="AN28" s="1121"/>
      <c r="AO28" s="403">
        <f>ROUND((ROUND(AE28*AJ28,0)-ROUND(AE28*$X$29,0))*AM28,0)</f>
        <v>195</v>
      </c>
      <c r="AP28" s="41"/>
      <c r="AQ28" s="657"/>
      <c r="AW28" s="405"/>
    </row>
    <row r="29" spans="1:49" ht="17.25" customHeight="1" x14ac:dyDescent="0.15">
      <c r="A29" s="12">
        <v>74</v>
      </c>
      <c r="B29" s="13">
        <v>8592</v>
      </c>
      <c r="C29" s="267" t="s">
        <v>4183</v>
      </c>
      <c r="D29" s="561"/>
      <c r="E29" s="562"/>
      <c r="F29" s="563"/>
      <c r="G29" s="869"/>
      <c r="H29" s="870"/>
      <c r="I29" s="871"/>
      <c r="J29" s="561"/>
      <c r="K29" s="562"/>
      <c r="L29" s="562"/>
      <c r="M29" s="562"/>
      <c r="N29" s="563"/>
      <c r="O29" s="646"/>
      <c r="P29" s="647"/>
      <c r="Q29" s="648"/>
      <c r="R29" s="712"/>
      <c r="S29" s="713"/>
      <c r="T29" s="713"/>
      <c r="U29" s="714"/>
      <c r="V29" s="500" t="s">
        <v>4057</v>
      </c>
      <c r="W29" s="713"/>
      <c r="X29" s="1110">
        <v>0.01</v>
      </c>
      <c r="Y29" s="1111"/>
      <c r="Z29" s="169" t="s">
        <v>4055</v>
      </c>
      <c r="AA29" s="42"/>
      <c r="AB29" s="604" t="s">
        <v>273</v>
      </c>
      <c r="AC29" s="202"/>
      <c r="AD29" s="202"/>
      <c r="AE29" s="1015">
        <f>$AE$27</f>
        <v>498</v>
      </c>
      <c r="AF29" s="1015"/>
      <c r="AG29" s="612" t="s">
        <v>391</v>
      </c>
      <c r="AH29" s="202"/>
      <c r="AI29" s="32" t="s">
        <v>254</v>
      </c>
      <c r="AJ29" s="831">
        <f>$AJ$6</f>
        <v>0.7</v>
      </c>
      <c r="AK29" s="831"/>
      <c r="AL29" s="32" t="s">
        <v>254</v>
      </c>
      <c r="AM29" s="854">
        <f t="shared" ref="AM29" si="5">AM28</f>
        <v>0.63</v>
      </c>
      <c r="AN29" s="1121"/>
      <c r="AO29" s="403">
        <f>ROUND((ROUND(AE29*AJ29,0)-ROUND(AE29*$X$29,0))*AM29,0)</f>
        <v>217</v>
      </c>
      <c r="AP29" s="41"/>
      <c r="AW29" s="405"/>
    </row>
    <row r="30" spans="1:49" ht="17.25" customHeight="1" x14ac:dyDescent="0.15">
      <c r="A30" s="12">
        <v>74</v>
      </c>
      <c r="B30" s="13">
        <v>8593</v>
      </c>
      <c r="C30" s="267" t="s">
        <v>4190</v>
      </c>
      <c r="D30" s="561"/>
      <c r="E30" s="562"/>
      <c r="F30" s="563"/>
      <c r="G30" s="869"/>
      <c r="H30" s="870"/>
      <c r="I30" s="871"/>
      <c r="J30" s="561"/>
      <c r="K30" s="562"/>
      <c r="L30" s="562"/>
      <c r="M30" s="562"/>
      <c r="N30" s="563"/>
      <c r="O30" s="646"/>
      <c r="P30" s="647"/>
      <c r="Q30" s="648"/>
      <c r="R30" s="833" t="s">
        <v>4054</v>
      </c>
      <c r="S30" s="834"/>
      <c r="T30" s="834"/>
      <c r="U30" s="835"/>
      <c r="V30" s="17"/>
      <c r="W30" s="17"/>
      <c r="X30" s="17"/>
      <c r="Y30" s="17"/>
      <c r="Z30" s="17"/>
      <c r="AA30" s="67"/>
      <c r="AB30" s="604" t="s">
        <v>2300</v>
      </c>
      <c r="AC30" s="202"/>
      <c r="AD30" s="202"/>
      <c r="AE30" s="1015">
        <f>$AE$26</f>
        <v>449</v>
      </c>
      <c r="AF30" s="1015"/>
      <c r="AG30" s="612" t="s">
        <v>391</v>
      </c>
      <c r="AH30" s="202"/>
      <c r="AI30" s="32" t="s">
        <v>254</v>
      </c>
      <c r="AJ30" s="831">
        <v>0.7</v>
      </c>
      <c r="AK30" s="831"/>
      <c r="AL30" s="32" t="s">
        <v>254</v>
      </c>
      <c r="AM30" s="854">
        <f>予防認知通所介護!AL30</f>
        <v>0.63</v>
      </c>
      <c r="AN30" s="1121"/>
      <c r="AO30" s="403">
        <f>ROUND((ROUND(AE30*AJ30,0)-ROUND(AE30*$R$33,0))*AM30,0)</f>
        <v>195</v>
      </c>
      <c r="AP30" s="41"/>
      <c r="AQ30" s="657"/>
      <c r="AW30" s="405"/>
    </row>
    <row r="31" spans="1:49" ht="17.25" customHeight="1" x14ac:dyDescent="0.15">
      <c r="A31" s="12">
        <v>74</v>
      </c>
      <c r="B31" s="13">
        <v>8594</v>
      </c>
      <c r="C31" s="267" t="s">
        <v>4191</v>
      </c>
      <c r="D31" s="561"/>
      <c r="E31" s="562"/>
      <c r="F31" s="563"/>
      <c r="G31" s="869"/>
      <c r="H31" s="870"/>
      <c r="I31" s="871"/>
      <c r="J31" s="561"/>
      <c r="K31" s="562"/>
      <c r="L31" s="562"/>
      <c r="M31" s="562"/>
      <c r="N31" s="563"/>
      <c r="O31" s="646"/>
      <c r="P31" s="647"/>
      <c r="Q31" s="648"/>
      <c r="R31" s="836"/>
      <c r="S31" s="837"/>
      <c r="T31" s="837"/>
      <c r="U31" s="838"/>
      <c r="V31" s="20"/>
      <c r="W31" s="20"/>
      <c r="X31" s="20"/>
      <c r="Y31" s="20"/>
      <c r="Z31" s="20"/>
      <c r="AA31" s="42"/>
      <c r="AB31" s="604" t="s">
        <v>273</v>
      </c>
      <c r="AC31" s="202"/>
      <c r="AD31" s="202"/>
      <c r="AE31" s="1015">
        <f>$AE$27</f>
        <v>498</v>
      </c>
      <c r="AF31" s="1015"/>
      <c r="AG31" s="612" t="s">
        <v>391</v>
      </c>
      <c r="AH31" s="202"/>
      <c r="AI31" s="32" t="s">
        <v>254</v>
      </c>
      <c r="AJ31" s="831">
        <f>$AJ$6</f>
        <v>0.7</v>
      </c>
      <c r="AK31" s="831"/>
      <c r="AL31" s="32" t="s">
        <v>254</v>
      </c>
      <c r="AM31" s="854">
        <f t="shared" ref="AM31" si="6">AM30</f>
        <v>0.63</v>
      </c>
      <c r="AN31" s="1121"/>
      <c r="AO31" s="403">
        <f>ROUND((ROUND(AE31*AJ31,0)-ROUND(AE31*$R$33,0))*AM31,0)</f>
        <v>217</v>
      </c>
      <c r="AP31" s="41"/>
      <c r="AW31" s="405"/>
    </row>
    <row r="32" spans="1:49" ht="17.25" customHeight="1" x14ac:dyDescent="0.15">
      <c r="A32" s="12">
        <v>74</v>
      </c>
      <c r="B32" s="13">
        <v>8595</v>
      </c>
      <c r="C32" s="267" t="s">
        <v>4192</v>
      </c>
      <c r="D32" s="561"/>
      <c r="E32" s="562"/>
      <c r="F32" s="563"/>
      <c r="G32" s="869"/>
      <c r="H32" s="870"/>
      <c r="I32" s="871"/>
      <c r="J32" s="561"/>
      <c r="K32" s="562"/>
      <c r="L32" s="562"/>
      <c r="M32" s="562"/>
      <c r="N32" s="563"/>
      <c r="O32" s="646"/>
      <c r="P32" s="647"/>
      <c r="Q32" s="648"/>
      <c r="R32" s="661"/>
      <c r="S32" s="609"/>
      <c r="T32" s="609"/>
      <c r="U32" s="610"/>
      <c r="V32" s="1107" t="s">
        <v>4056</v>
      </c>
      <c r="W32" s="1108"/>
      <c r="X32" s="1108"/>
      <c r="Y32" s="1108"/>
      <c r="Z32" s="1108"/>
      <c r="AA32" s="1109"/>
      <c r="AB32" s="604" t="s">
        <v>2300</v>
      </c>
      <c r="AC32" s="202"/>
      <c r="AD32" s="202"/>
      <c r="AE32" s="1015">
        <f>$AE$26</f>
        <v>449</v>
      </c>
      <c r="AF32" s="1015"/>
      <c r="AG32" s="612" t="s">
        <v>391</v>
      </c>
      <c r="AH32" s="202"/>
      <c r="AI32" s="32" t="s">
        <v>254</v>
      </c>
      <c r="AJ32" s="831">
        <v>0.7</v>
      </c>
      <c r="AK32" s="831"/>
      <c r="AL32" s="32" t="s">
        <v>254</v>
      </c>
      <c r="AM32" s="854">
        <f>予防認知通所介護!AL32</f>
        <v>0.63</v>
      </c>
      <c r="AN32" s="1121"/>
      <c r="AO32" s="403">
        <f>ROUND((ROUND(AE32*AJ32,0)-ROUND(AE32*$R$33,0)-ROUND(AE32*$X$33,0))*AM32,0)</f>
        <v>193</v>
      </c>
      <c r="AP32" s="41"/>
      <c r="AQ32" s="657"/>
      <c r="AW32" s="405"/>
    </row>
    <row r="33" spans="1:49" ht="17.25" customHeight="1" x14ac:dyDescent="0.15">
      <c r="A33" s="12">
        <v>74</v>
      </c>
      <c r="B33" s="13">
        <v>8596</v>
      </c>
      <c r="C33" s="267" t="s">
        <v>4193</v>
      </c>
      <c r="D33" s="561"/>
      <c r="E33" s="562"/>
      <c r="F33" s="563"/>
      <c r="G33" s="869"/>
      <c r="H33" s="870"/>
      <c r="I33" s="871"/>
      <c r="J33" s="573"/>
      <c r="K33" s="564"/>
      <c r="L33" s="564"/>
      <c r="M33" s="564"/>
      <c r="N33" s="565"/>
      <c r="O33" s="646"/>
      <c r="P33" s="647"/>
      <c r="Q33" s="648"/>
      <c r="R33" s="1110">
        <v>0.01</v>
      </c>
      <c r="S33" s="1111"/>
      <c r="T33" s="169" t="s">
        <v>4055</v>
      </c>
      <c r="U33" s="714"/>
      <c r="V33" s="500" t="s">
        <v>4057</v>
      </c>
      <c r="W33" s="713"/>
      <c r="X33" s="1110">
        <v>0.01</v>
      </c>
      <c r="Y33" s="1111"/>
      <c r="Z33" s="169" t="s">
        <v>4055</v>
      </c>
      <c r="AA33" s="42"/>
      <c r="AB33" s="604" t="s">
        <v>273</v>
      </c>
      <c r="AC33" s="202"/>
      <c r="AD33" s="202"/>
      <c r="AE33" s="1015">
        <f>$AE$27</f>
        <v>498</v>
      </c>
      <c r="AF33" s="1015"/>
      <c r="AG33" s="612" t="s">
        <v>391</v>
      </c>
      <c r="AH33" s="202"/>
      <c r="AI33" s="32" t="s">
        <v>254</v>
      </c>
      <c r="AJ33" s="831">
        <f t="shared" ref="AJ33:AJ47" si="7">$AJ$6</f>
        <v>0.7</v>
      </c>
      <c r="AK33" s="831"/>
      <c r="AL33" s="32" t="s">
        <v>254</v>
      </c>
      <c r="AM33" s="854">
        <f t="shared" ref="AM33" si="8">AM32</f>
        <v>0.63</v>
      </c>
      <c r="AN33" s="1121"/>
      <c r="AO33" s="403">
        <f>ROUND((ROUND(AE33*AJ33,0)-ROUND(AE33*$R$33,0)-ROUND(AE33*$X$33,0))*AM33,0)</f>
        <v>214</v>
      </c>
      <c r="AP33" s="41"/>
      <c r="AW33" s="405"/>
    </row>
    <row r="34" spans="1:49" ht="17.25" customHeight="1" x14ac:dyDescent="0.15">
      <c r="A34" s="12">
        <v>74</v>
      </c>
      <c r="B34" s="13">
        <v>8511</v>
      </c>
      <c r="C34" s="39" t="s">
        <v>1291</v>
      </c>
      <c r="D34" s="561"/>
      <c r="E34" s="562"/>
      <c r="F34" s="563"/>
      <c r="G34" s="869"/>
      <c r="H34" s="870"/>
      <c r="I34" s="871"/>
      <c r="J34" s="833" t="s">
        <v>3957</v>
      </c>
      <c r="K34" s="834"/>
      <c r="L34" s="834"/>
      <c r="M34" s="834"/>
      <c r="N34" s="834"/>
      <c r="O34" s="646"/>
      <c r="P34" s="647"/>
      <c r="Q34" s="648"/>
      <c r="R34" s="210"/>
      <c r="S34" s="607"/>
      <c r="T34" s="607"/>
      <c r="U34" s="607"/>
      <c r="V34" s="17"/>
      <c r="W34" s="17"/>
      <c r="X34" s="17"/>
      <c r="Y34" s="17"/>
      <c r="Z34" s="17"/>
      <c r="AA34" s="67"/>
      <c r="AB34" s="604" t="s">
        <v>2300</v>
      </c>
      <c r="AC34" s="202"/>
      <c r="AD34" s="202"/>
      <c r="AE34" s="1015">
        <f>予防認知通所介護!AG34</f>
        <v>429</v>
      </c>
      <c r="AF34" s="1015"/>
      <c r="AG34" s="186" t="s">
        <v>391</v>
      </c>
      <c r="AH34" s="202"/>
      <c r="AI34" s="32" t="s">
        <v>2342</v>
      </c>
      <c r="AJ34" s="831">
        <f t="shared" si="7"/>
        <v>0.7</v>
      </c>
      <c r="AK34" s="831"/>
      <c r="AL34" s="202"/>
      <c r="AM34" s="202"/>
      <c r="AN34" s="209"/>
      <c r="AO34" s="403">
        <f t="shared" ref="AO34:AO45" si="9">ROUND(AE34*AJ34,0)</f>
        <v>300</v>
      </c>
      <c r="AP34" s="41"/>
      <c r="AW34" s="405"/>
    </row>
    <row r="35" spans="1:49" ht="17.25" customHeight="1" x14ac:dyDescent="0.15">
      <c r="A35" s="12">
        <v>74</v>
      </c>
      <c r="B35" s="13">
        <v>8512</v>
      </c>
      <c r="C35" s="39" t="s">
        <v>1292</v>
      </c>
      <c r="D35" s="561"/>
      <c r="E35" s="562"/>
      <c r="F35" s="563"/>
      <c r="G35" s="869"/>
      <c r="H35" s="870"/>
      <c r="I35" s="871"/>
      <c r="J35" s="849"/>
      <c r="K35" s="839"/>
      <c r="L35" s="839"/>
      <c r="M35" s="839"/>
      <c r="N35" s="839"/>
      <c r="O35" s="646"/>
      <c r="P35" s="647"/>
      <c r="Q35" s="648"/>
      <c r="R35" s="661"/>
      <c r="S35" s="609"/>
      <c r="T35" s="609"/>
      <c r="U35" s="609"/>
      <c r="V35" s="169"/>
      <c r="W35" s="169"/>
      <c r="X35" s="169"/>
      <c r="Y35" s="169"/>
      <c r="Z35" s="169"/>
      <c r="AA35" s="518"/>
      <c r="AB35" s="604" t="s">
        <v>273</v>
      </c>
      <c r="AC35" s="202"/>
      <c r="AD35" s="202"/>
      <c r="AE35" s="1015">
        <f>予防認知通所介護!AG35</f>
        <v>476</v>
      </c>
      <c r="AF35" s="1015"/>
      <c r="AG35" s="186" t="s">
        <v>391</v>
      </c>
      <c r="AH35" s="202"/>
      <c r="AI35" s="32" t="s">
        <v>2342</v>
      </c>
      <c r="AJ35" s="831">
        <f t="shared" si="7"/>
        <v>0.7</v>
      </c>
      <c r="AK35" s="831"/>
      <c r="AL35" s="202"/>
      <c r="AM35" s="202"/>
      <c r="AN35" s="209"/>
      <c r="AO35" s="403">
        <f t="shared" si="9"/>
        <v>333</v>
      </c>
      <c r="AP35" s="41"/>
      <c r="AW35" s="405"/>
    </row>
    <row r="36" spans="1:49" ht="17.25" customHeight="1" x14ac:dyDescent="0.15">
      <c r="A36" s="12">
        <v>74</v>
      </c>
      <c r="B36" s="13">
        <v>8513</v>
      </c>
      <c r="C36" s="39" t="s">
        <v>1293</v>
      </c>
      <c r="D36" s="561"/>
      <c r="E36" s="562"/>
      <c r="F36" s="563"/>
      <c r="G36" s="869"/>
      <c r="H36" s="870"/>
      <c r="I36" s="871"/>
      <c r="J36" s="833" t="s">
        <v>3958</v>
      </c>
      <c r="K36" s="834"/>
      <c r="L36" s="834"/>
      <c r="M36" s="834"/>
      <c r="N36" s="834"/>
      <c r="O36" s="646"/>
      <c r="P36" s="647"/>
      <c r="Q36" s="648"/>
      <c r="R36" s="661"/>
      <c r="S36" s="609"/>
      <c r="T36" s="609"/>
      <c r="U36" s="609"/>
      <c r="V36" s="169"/>
      <c r="W36" s="169"/>
      <c r="X36" s="169"/>
      <c r="Y36" s="169"/>
      <c r="Z36" s="169"/>
      <c r="AA36" s="518"/>
      <c r="AB36" s="604" t="s">
        <v>2300</v>
      </c>
      <c r="AC36" s="202"/>
      <c r="AD36" s="202"/>
      <c r="AE36" s="1015">
        <f>予防認知通所介護!AG36</f>
        <v>449</v>
      </c>
      <c r="AF36" s="1015"/>
      <c r="AG36" s="186" t="s">
        <v>391</v>
      </c>
      <c r="AH36" s="202"/>
      <c r="AI36" s="32" t="s">
        <v>2342</v>
      </c>
      <c r="AJ36" s="831">
        <f t="shared" si="7"/>
        <v>0.7</v>
      </c>
      <c r="AK36" s="831"/>
      <c r="AL36" s="40"/>
      <c r="AM36" s="605"/>
      <c r="AN36" s="209"/>
      <c r="AO36" s="403">
        <f t="shared" si="9"/>
        <v>314</v>
      </c>
      <c r="AP36" s="41"/>
    </row>
    <row r="37" spans="1:49" ht="17.25" customHeight="1" x14ac:dyDescent="0.15">
      <c r="A37" s="12">
        <v>74</v>
      </c>
      <c r="B37" s="13">
        <v>8514</v>
      </c>
      <c r="C37" s="39" t="s">
        <v>1294</v>
      </c>
      <c r="D37" s="561"/>
      <c r="E37" s="562"/>
      <c r="F37" s="563"/>
      <c r="G37" s="869"/>
      <c r="H37" s="870"/>
      <c r="I37" s="871"/>
      <c r="J37" s="849"/>
      <c r="K37" s="839"/>
      <c r="L37" s="839"/>
      <c r="M37" s="839"/>
      <c r="N37" s="839"/>
      <c r="O37" s="646"/>
      <c r="P37" s="647"/>
      <c r="Q37" s="648"/>
      <c r="R37" s="661"/>
      <c r="S37" s="609"/>
      <c r="T37" s="609"/>
      <c r="U37" s="609"/>
      <c r="V37" s="169"/>
      <c r="W37" s="169"/>
      <c r="X37" s="169"/>
      <c r="Y37" s="169"/>
      <c r="Z37" s="169"/>
      <c r="AA37" s="518"/>
      <c r="AB37" s="604" t="s">
        <v>273</v>
      </c>
      <c r="AC37" s="202"/>
      <c r="AD37" s="202"/>
      <c r="AE37" s="1015">
        <f>予防認知通所介護!AG37</f>
        <v>498</v>
      </c>
      <c r="AF37" s="1015"/>
      <c r="AG37" s="186" t="s">
        <v>391</v>
      </c>
      <c r="AH37" s="202"/>
      <c r="AI37" s="32" t="s">
        <v>2342</v>
      </c>
      <c r="AJ37" s="831">
        <f t="shared" si="7"/>
        <v>0.7</v>
      </c>
      <c r="AK37" s="831"/>
      <c r="AL37" s="40"/>
      <c r="AM37" s="605"/>
      <c r="AN37" s="209"/>
      <c r="AO37" s="403">
        <f t="shared" si="9"/>
        <v>349</v>
      </c>
      <c r="AP37" s="41"/>
    </row>
    <row r="38" spans="1:49" ht="17.25" customHeight="1" x14ac:dyDescent="0.15">
      <c r="A38" s="12">
        <v>74</v>
      </c>
      <c r="B38" s="13">
        <v>8521</v>
      </c>
      <c r="C38" s="39" t="s">
        <v>1295</v>
      </c>
      <c r="D38" s="561"/>
      <c r="E38" s="562"/>
      <c r="F38" s="563"/>
      <c r="G38" s="869"/>
      <c r="H38" s="870"/>
      <c r="I38" s="871"/>
      <c r="J38" s="833" t="s">
        <v>3959</v>
      </c>
      <c r="K38" s="834"/>
      <c r="L38" s="834"/>
      <c r="M38" s="834"/>
      <c r="N38" s="834"/>
      <c r="O38" s="505"/>
      <c r="P38" s="52"/>
      <c r="Q38" s="506"/>
      <c r="R38" s="661"/>
      <c r="S38" s="609"/>
      <c r="T38" s="609"/>
      <c r="U38" s="609"/>
      <c r="V38" s="169"/>
      <c r="W38" s="169"/>
      <c r="X38" s="169"/>
      <c r="Y38" s="169"/>
      <c r="Z38" s="169"/>
      <c r="AA38" s="518"/>
      <c r="AB38" s="604" t="s">
        <v>2300</v>
      </c>
      <c r="AC38" s="202"/>
      <c r="AD38" s="202"/>
      <c r="AE38" s="1015">
        <f>予防認知通所介護!AG38</f>
        <v>667</v>
      </c>
      <c r="AF38" s="1015"/>
      <c r="AG38" s="186" t="s">
        <v>391</v>
      </c>
      <c r="AH38" s="202"/>
      <c r="AI38" s="32" t="s">
        <v>2342</v>
      </c>
      <c r="AJ38" s="831">
        <f t="shared" si="7"/>
        <v>0.7</v>
      </c>
      <c r="AK38" s="831"/>
      <c r="AL38" s="40"/>
      <c r="AM38" s="605"/>
      <c r="AN38" s="209"/>
      <c r="AO38" s="403">
        <f t="shared" si="9"/>
        <v>467</v>
      </c>
      <c r="AP38" s="18"/>
    </row>
    <row r="39" spans="1:49" ht="17.25" customHeight="1" x14ac:dyDescent="0.15">
      <c r="A39" s="12">
        <v>74</v>
      </c>
      <c r="B39" s="13">
        <v>8522</v>
      </c>
      <c r="C39" s="39" t="s">
        <v>1296</v>
      </c>
      <c r="D39" s="561"/>
      <c r="E39" s="562"/>
      <c r="F39" s="563"/>
      <c r="G39" s="869"/>
      <c r="H39" s="870"/>
      <c r="I39" s="871"/>
      <c r="J39" s="849"/>
      <c r="K39" s="839"/>
      <c r="L39" s="839"/>
      <c r="M39" s="839"/>
      <c r="N39" s="839"/>
      <c r="O39" s="505"/>
      <c r="P39" s="52"/>
      <c r="Q39" s="506"/>
      <c r="R39" s="661"/>
      <c r="S39" s="609"/>
      <c r="T39" s="609"/>
      <c r="U39" s="609"/>
      <c r="V39" s="169"/>
      <c r="W39" s="169"/>
      <c r="X39" s="169"/>
      <c r="Y39" s="169"/>
      <c r="Z39" s="169"/>
      <c r="AA39" s="518"/>
      <c r="AB39" s="604" t="s">
        <v>273</v>
      </c>
      <c r="AC39" s="202"/>
      <c r="AD39" s="202"/>
      <c r="AE39" s="1015">
        <f>予防認知通所介護!AG39</f>
        <v>743</v>
      </c>
      <c r="AF39" s="1015"/>
      <c r="AG39" s="186" t="s">
        <v>391</v>
      </c>
      <c r="AH39" s="202"/>
      <c r="AI39" s="32" t="s">
        <v>2342</v>
      </c>
      <c r="AJ39" s="831">
        <f t="shared" si="7"/>
        <v>0.7</v>
      </c>
      <c r="AK39" s="831"/>
      <c r="AL39" s="40"/>
      <c r="AM39" s="605"/>
      <c r="AN39" s="209"/>
      <c r="AO39" s="403">
        <f t="shared" si="9"/>
        <v>520</v>
      </c>
      <c r="AP39" s="18"/>
    </row>
    <row r="40" spans="1:49" ht="17.25" customHeight="1" x14ac:dyDescent="0.15">
      <c r="A40" s="12">
        <v>74</v>
      </c>
      <c r="B40" s="13">
        <v>8523</v>
      </c>
      <c r="C40" s="39" t="s">
        <v>1297</v>
      </c>
      <c r="D40" s="561"/>
      <c r="E40" s="562"/>
      <c r="F40" s="563"/>
      <c r="G40" s="869"/>
      <c r="H40" s="870"/>
      <c r="I40" s="871"/>
      <c r="J40" s="833" t="s">
        <v>3960</v>
      </c>
      <c r="K40" s="834"/>
      <c r="L40" s="834"/>
      <c r="M40" s="834"/>
      <c r="N40" s="834"/>
      <c r="O40" s="505"/>
      <c r="P40" s="52"/>
      <c r="Q40" s="506"/>
      <c r="R40" s="661"/>
      <c r="S40" s="609"/>
      <c r="T40" s="609"/>
      <c r="U40" s="609"/>
      <c r="V40" s="169"/>
      <c r="W40" s="169"/>
      <c r="X40" s="169"/>
      <c r="Y40" s="169"/>
      <c r="Z40" s="169"/>
      <c r="AA40" s="518"/>
      <c r="AB40" s="604" t="s">
        <v>2300</v>
      </c>
      <c r="AC40" s="202"/>
      <c r="AD40" s="202"/>
      <c r="AE40" s="1015">
        <f>予防認知通所介護!AG40</f>
        <v>684</v>
      </c>
      <c r="AF40" s="1015"/>
      <c r="AG40" s="186" t="s">
        <v>391</v>
      </c>
      <c r="AH40" s="202"/>
      <c r="AI40" s="32" t="s">
        <v>2342</v>
      </c>
      <c r="AJ40" s="831">
        <f t="shared" si="7"/>
        <v>0.7</v>
      </c>
      <c r="AK40" s="831"/>
      <c r="AL40" s="40"/>
      <c r="AM40" s="605"/>
      <c r="AN40" s="209"/>
      <c r="AO40" s="403">
        <f t="shared" si="9"/>
        <v>479</v>
      </c>
      <c r="AP40" s="18"/>
    </row>
    <row r="41" spans="1:49" ht="17.25" customHeight="1" x14ac:dyDescent="0.15">
      <c r="A41" s="12">
        <v>74</v>
      </c>
      <c r="B41" s="13">
        <v>8524</v>
      </c>
      <c r="C41" s="39" t="s">
        <v>1298</v>
      </c>
      <c r="D41" s="561"/>
      <c r="E41" s="562"/>
      <c r="F41" s="563"/>
      <c r="G41" s="869"/>
      <c r="H41" s="870"/>
      <c r="I41" s="871"/>
      <c r="J41" s="849"/>
      <c r="K41" s="839"/>
      <c r="L41" s="839"/>
      <c r="M41" s="839"/>
      <c r="N41" s="839"/>
      <c r="O41" s="505"/>
      <c r="P41" s="52"/>
      <c r="Q41" s="506"/>
      <c r="R41" s="661"/>
      <c r="S41" s="609"/>
      <c r="T41" s="609"/>
      <c r="U41" s="609"/>
      <c r="V41" s="169"/>
      <c r="W41" s="169"/>
      <c r="X41" s="169"/>
      <c r="Y41" s="169"/>
      <c r="Z41" s="169"/>
      <c r="AA41" s="518"/>
      <c r="AB41" s="604" t="s">
        <v>273</v>
      </c>
      <c r="AC41" s="202"/>
      <c r="AD41" s="202"/>
      <c r="AE41" s="1015">
        <f>予防認知通所介護!AG41</f>
        <v>762</v>
      </c>
      <c r="AF41" s="1015"/>
      <c r="AG41" s="186" t="s">
        <v>391</v>
      </c>
      <c r="AH41" s="202"/>
      <c r="AI41" s="32" t="s">
        <v>2342</v>
      </c>
      <c r="AJ41" s="831">
        <f t="shared" si="7"/>
        <v>0.7</v>
      </c>
      <c r="AK41" s="831"/>
      <c r="AL41" s="40"/>
      <c r="AM41" s="605"/>
      <c r="AN41" s="209"/>
      <c r="AO41" s="403">
        <f t="shared" si="9"/>
        <v>533</v>
      </c>
      <c r="AP41" s="18"/>
    </row>
    <row r="42" spans="1:49" ht="17.25" customHeight="1" x14ac:dyDescent="0.15">
      <c r="A42" s="12">
        <v>74</v>
      </c>
      <c r="B42" s="13">
        <v>8531</v>
      </c>
      <c r="C42" s="39" t="s">
        <v>1299</v>
      </c>
      <c r="D42" s="561"/>
      <c r="E42" s="562"/>
      <c r="F42" s="563"/>
      <c r="G42" s="869"/>
      <c r="H42" s="870"/>
      <c r="I42" s="871"/>
      <c r="J42" s="833" t="s">
        <v>3961</v>
      </c>
      <c r="K42" s="834"/>
      <c r="L42" s="834"/>
      <c r="M42" s="834"/>
      <c r="N42" s="834"/>
      <c r="O42" s="505"/>
      <c r="P42" s="52"/>
      <c r="Q42" s="506"/>
      <c r="R42" s="661"/>
      <c r="S42" s="609"/>
      <c r="T42" s="609"/>
      <c r="U42" s="609"/>
      <c r="V42" s="169"/>
      <c r="W42" s="169"/>
      <c r="X42" s="169"/>
      <c r="Y42" s="169"/>
      <c r="Z42" s="169"/>
      <c r="AA42" s="518"/>
      <c r="AB42" s="604" t="s">
        <v>2300</v>
      </c>
      <c r="AC42" s="202"/>
      <c r="AD42" s="202"/>
      <c r="AE42" s="1015">
        <f>予防認知通所介護!AG42</f>
        <v>773</v>
      </c>
      <c r="AF42" s="1015"/>
      <c r="AG42" s="186" t="s">
        <v>391</v>
      </c>
      <c r="AH42" s="202"/>
      <c r="AI42" s="32" t="s">
        <v>2342</v>
      </c>
      <c r="AJ42" s="831">
        <f t="shared" si="7"/>
        <v>0.7</v>
      </c>
      <c r="AK42" s="831"/>
      <c r="AL42" s="40"/>
      <c r="AM42" s="605"/>
      <c r="AN42" s="209"/>
      <c r="AO42" s="403">
        <f t="shared" si="9"/>
        <v>541</v>
      </c>
      <c r="AP42" s="41"/>
    </row>
    <row r="43" spans="1:49" ht="17.25" customHeight="1" x14ac:dyDescent="0.15">
      <c r="A43" s="12">
        <v>74</v>
      </c>
      <c r="B43" s="13">
        <v>8532</v>
      </c>
      <c r="C43" s="39" t="s">
        <v>1300</v>
      </c>
      <c r="D43" s="561"/>
      <c r="E43" s="562"/>
      <c r="F43" s="563"/>
      <c r="G43" s="869"/>
      <c r="H43" s="870"/>
      <c r="I43" s="871"/>
      <c r="J43" s="849"/>
      <c r="K43" s="839"/>
      <c r="L43" s="839"/>
      <c r="M43" s="839"/>
      <c r="N43" s="839"/>
      <c r="O43" s="505"/>
      <c r="P43" s="52"/>
      <c r="Q43" s="506"/>
      <c r="R43" s="661"/>
      <c r="S43" s="609"/>
      <c r="T43" s="609"/>
      <c r="U43" s="609"/>
      <c r="V43" s="169"/>
      <c r="W43" s="169"/>
      <c r="X43" s="169"/>
      <c r="Y43" s="169"/>
      <c r="Z43" s="169"/>
      <c r="AA43" s="518"/>
      <c r="AB43" s="604" t="s">
        <v>273</v>
      </c>
      <c r="AC43" s="202"/>
      <c r="AD43" s="202"/>
      <c r="AE43" s="1015">
        <f>予防認知通所介護!AG43</f>
        <v>864</v>
      </c>
      <c r="AF43" s="1015"/>
      <c r="AG43" s="186" t="s">
        <v>391</v>
      </c>
      <c r="AH43" s="202"/>
      <c r="AI43" s="32" t="s">
        <v>2342</v>
      </c>
      <c r="AJ43" s="831">
        <f t="shared" si="7"/>
        <v>0.7</v>
      </c>
      <c r="AK43" s="831"/>
      <c r="AL43" s="40"/>
      <c r="AM43" s="605"/>
      <c r="AN43" s="209"/>
      <c r="AO43" s="403">
        <f t="shared" si="9"/>
        <v>605</v>
      </c>
      <c r="AP43" s="41"/>
    </row>
    <row r="44" spans="1:49" ht="17.25" customHeight="1" x14ac:dyDescent="0.15">
      <c r="A44" s="12">
        <v>74</v>
      </c>
      <c r="B44" s="13">
        <v>8533</v>
      </c>
      <c r="C44" s="39" t="s">
        <v>1301</v>
      </c>
      <c r="D44" s="561"/>
      <c r="E44" s="562"/>
      <c r="F44" s="563"/>
      <c r="G44" s="869"/>
      <c r="H44" s="870"/>
      <c r="I44" s="871"/>
      <c r="J44" s="833" t="s">
        <v>3962</v>
      </c>
      <c r="K44" s="834"/>
      <c r="L44" s="834"/>
      <c r="M44" s="834"/>
      <c r="N44" s="834"/>
      <c r="O44" s="505"/>
      <c r="P44" s="52"/>
      <c r="Q44" s="506"/>
      <c r="R44" s="661"/>
      <c r="S44" s="609"/>
      <c r="T44" s="609"/>
      <c r="U44" s="609"/>
      <c r="V44" s="169"/>
      <c r="W44" s="169"/>
      <c r="X44" s="169"/>
      <c r="Y44" s="169"/>
      <c r="Z44" s="169"/>
      <c r="AA44" s="518"/>
      <c r="AB44" s="604" t="s">
        <v>2300</v>
      </c>
      <c r="AC44" s="202"/>
      <c r="AD44" s="202"/>
      <c r="AE44" s="1015">
        <f>予防認知通所介護!AG44</f>
        <v>798</v>
      </c>
      <c r="AF44" s="1015"/>
      <c r="AG44" s="186" t="s">
        <v>391</v>
      </c>
      <c r="AH44" s="202"/>
      <c r="AI44" s="32" t="s">
        <v>2342</v>
      </c>
      <c r="AJ44" s="831">
        <f t="shared" si="7"/>
        <v>0.7</v>
      </c>
      <c r="AK44" s="831"/>
      <c r="AL44" s="40"/>
      <c r="AM44" s="605"/>
      <c r="AN44" s="209"/>
      <c r="AO44" s="403">
        <f t="shared" si="9"/>
        <v>559</v>
      </c>
      <c r="AP44" s="41"/>
    </row>
    <row r="45" spans="1:49" ht="17.25" customHeight="1" x14ac:dyDescent="0.15">
      <c r="A45" s="12">
        <v>74</v>
      </c>
      <c r="B45" s="13">
        <v>8534</v>
      </c>
      <c r="C45" s="39" t="s">
        <v>1302</v>
      </c>
      <c r="D45" s="561"/>
      <c r="E45" s="562"/>
      <c r="F45" s="563"/>
      <c r="G45" s="872"/>
      <c r="H45" s="873"/>
      <c r="I45" s="874"/>
      <c r="J45" s="849"/>
      <c r="K45" s="839"/>
      <c r="L45" s="839"/>
      <c r="M45" s="839"/>
      <c r="N45" s="839"/>
      <c r="O45" s="191"/>
      <c r="P45" s="53"/>
      <c r="Q45" s="174"/>
      <c r="R45" s="661"/>
      <c r="S45" s="609"/>
      <c r="T45" s="609"/>
      <c r="U45" s="609"/>
      <c r="V45" s="169"/>
      <c r="W45" s="169"/>
      <c r="X45" s="169"/>
      <c r="Y45" s="169"/>
      <c r="Z45" s="169"/>
      <c r="AA45" s="518"/>
      <c r="AB45" s="604" t="s">
        <v>273</v>
      </c>
      <c r="AC45" s="202"/>
      <c r="AD45" s="202"/>
      <c r="AE45" s="1015">
        <f>予防認知通所介護!AG45</f>
        <v>891</v>
      </c>
      <c r="AF45" s="1015"/>
      <c r="AG45" s="186" t="s">
        <v>391</v>
      </c>
      <c r="AH45" s="202"/>
      <c r="AI45" s="32" t="s">
        <v>2342</v>
      </c>
      <c r="AJ45" s="831">
        <f t="shared" si="7"/>
        <v>0.7</v>
      </c>
      <c r="AK45" s="831"/>
      <c r="AL45" s="40"/>
      <c r="AM45" s="605"/>
      <c r="AN45" s="209"/>
      <c r="AO45" s="403">
        <f t="shared" si="9"/>
        <v>624</v>
      </c>
      <c r="AP45" s="41"/>
    </row>
    <row r="46" spans="1:49" ht="17.25" customHeight="1" x14ac:dyDescent="0.15">
      <c r="A46" s="132">
        <v>74</v>
      </c>
      <c r="B46" s="236">
        <v>8601</v>
      </c>
      <c r="C46" s="157" t="s">
        <v>2814</v>
      </c>
      <c r="D46" s="866" t="s">
        <v>498</v>
      </c>
      <c r="E46" s="867"/>
      <c r="F46" s="868"/>
      <c r="G46" s="706" t="s">
        <v>208</v>
      </c>
      <c r="H46" s="707"/>
      <c r="I46" s="707"/>
      <c r="J46" s="707"/>
      <c r="K46" s="707"/>
      <c r="L46" s="707"/>
      <c r="M46" s="707"/>
      <c r="N46" s="708"/>
      <c r="O46" s="64"/>
      <c r="P46" s="65"/>
      <c r="Q46" s="116"/>
      <c r="R46" s="210"/>
      <c r="S46" s="607"/>
      <c r="T46" s="607"/>
      <c r="U46" s="608"/>
      <c r="V46" s="34"/>
      <c r="W46" s="17"/>
      <c r="X46" s="17"/>
      <c r="Y46" s="17"/>
      <c r="Z46" s="17"/>
      <c r="AA46" s="67"/>
      <c r="AB46" s="604" t="s">
        <v>2300</v>
      </c>
      <c r="AC46" s="202"/>
      <c r="AD46" s="202"/>
      <c r="AE46" s="1015">
        <f>予防認知通所介護!AG46</f>
        <v>260</v>
      </c>
      <c r="AF46" s="1015"/>
      <c r="AG46" s="612" t="s">
        <v>391</v>
      </c>
      <c r="AH46" s="202"/>
      <c r="AI46" s="32" t="s">
        <v>2342</v>
      </c>
      <c r="AJ46" s="831">
        <f t="shared" si="7"/>
        <v>0.7</v>
      </c>
      <c r="AK46" s="831"/>
      <c r="AL46" s="32" t="s">
        <v>2342</v>
      </c>
      <c r="AM46" s="854">
        <f>AM6</f>
        <v>0.63</v>
      </c>
      <c r="AN46" s="1121"/>
      <c r="AO46" s="297">
        <f>ROUND(ROUND(AE46*AJ46,0)*AM46,0)</f>
        <v>115</v>
      </c>
      <c r="AP46" s="41"/>
    </row>
    <row r="47" spans="1:49" ht="17.25" customHeight="1" x14ac:dyDescent="0.15">
      <c r="A47" s="12">
        <v>74</v>
      </c>
      <c r="B47" s="13">
        <v>8602</v>
      </c>
      <c r="C47" s="39" t="s">
        <v>2815</v>
      </c>
      <c r="D47" s="869"/>
      <c r="E47" s="870"/>
      <c r="F47" s="871"/>
      <c r="G47" s="512"/>
      <c r="H47" s="513"/>
      <c r="I47" s="513"/>
      <c r="J47" s="513"/>
      <c r="K47" s="513"/>
      <c r="L47" s="513"/>
      <c r="M47" s="513"/>
      <c r="N47" s="514"/>
      <c r="O47" s="997" t="s">
        <v>1586</v>
      </c>
      <c r="P47" s="998"/>
      <c r="Q47" s="999"/>
      <c r="R47" s="661"/>
      <c r="S47" s="609"/>
      <c r="T47" s="609"/>
      <c r="U47" s="610"/>
      <c r="V47" s="35"/>
      <c r="W47" s="20"/>
      <c r="X47" s="20"/>
      <c r="Y47" s="20"/>
      <c r="Z47" s="20"/>
      <c r="AA47" s="42"/>
      <c r="AB47" s="604" t="s">
        <v>273</v>
      </c>
      <c r="AC47" s="202"/>
      <c r="AD47" s="202"/>
      <c r="AE47" s="1015">
        <f>予防認知通所介護!AG47</f>
        <v>274</v>
      </c>
      <c r="AF47" s="1015"/>
      <c r="AG47" s="612" t="s">
        <v>391</v>
      </c>
      <c r="AH47" s="202"/>
      <c r="AI47" s="32" t="s">
        <v>2342</v>
      </c>
      <c r="AJ47" s="831">
        <f t="shared" si="7"/>
        <v>0.7</v>
      </c>
      <c r="AK47" s="831"/>
      <c r="AL47" s="32" t="s">
        <v>2342</v>
      </c>
      <c r="AM47" s="854">
        <f>AM6</f>
        <v>0.63</v>
      </c>
      <c r="AN47" s="1121"/>
      <c r="AO47" s="403">
        <f>ROUND(ROUND(AE47*AJ47,0)*AM47,0)</f>
        <v>121</v>
      </c>
      <c r="AP47" s="41"/>
    </row>
    <row r="48" spans="1:49" ht="17.25" customHeight="1" x14ac:dyDescent="0.15">
      <c r="A48" s="12">
        <v>74</v>
      </c>
      <c r="B48" s="13">
        <v>8691</v>
      </c>
      <c r="C48" s="267" t="s">
        <v>4184</v>
      </c>
      <c r="D48" s="869"/>
      <c r="E48" s="870"/>
      <c r="F48" s="871"/>
      <c r="G48" s="512"/>
      <c r="H48" s="513"/>
      <c r="I48" s="513"/>
      <c r="J48" s="562"/>
      <c r="K48" s="562"/>
      <c r="L48" s="562"/>
      <c r="M48" s="562"/>
      <c r="N48" s="563"/>
      <c r="O48" s="997"/>
      <c r="P48" s="998"/>
      <c r="Q48" s="999"/>
      <c r="R48" s="661"/>
      <c r="S48" s="609"/>
      <c r="T48" s="609"/>
      <c r="U48" s="610"/>
      <c r="V48" s="1107" t="s">
        <v>4056</v>
      </c>
      <c r="W48" s="1108"/>
      <c r="X48" s="1108"/>
      <c r="Y48" s="1108"/>
      <c r="Z48" s="1108"/>
      <c r="AA48" s="1109"/>
      <c r="AB48" s="604" t="s">
        <v>2300</v>
      </c>
      <c r="AC48" s="202"/>
      <c r="AD48" s="202"/>
      <c r="AE48" s="1015">
        <f>$AE$46</f>
        <v>260</v>
      </c>
      <c r="AF48" s="1015"/>
      <c r="AG48" s="612" t="s">
        <v>391</v>
      </c>
      <c r="AH48" s="202"/>
      <c r="AI48" s="32" t="s">
        <v>254</v>
      </c>
      <c r="AJ48" s="831">
        <v>0.7</v>
      </c>
      <c r="AK48" s="831"/>
      <c r="AL48" s="32" t="s">
        <v>254</v>
      </c>
      <c r="AM48" s="854">
        <f>予防認知通所介護!AL48</f>
        <v>0.63</v>
      </c>
      <c r="AN48" s="1121"/>
      <c r="AO48" s="403">
        <f>ROUND((ROUND(AE48*AJ48,0)-ROUND(AE48*$X$49,0))*AM48,0)</f>
        <v>113</v>
      </c>
      <c r="AP48" s="41"/>
      <c r="AQ48" s="657"/>
      <c r="AW48" s="405"/>
    </row>
    <row r="49" spans="1:49" ht="17.25" customHeight="1" x14ac:dyDescent="0.15">
      <c r="A49" s="12">
        <v>74</v>
      </c>
      <c r="B49" s="13">
        <v>8692</v>
      </c>
      <c r="C49" s="267" t="s">
        <v>4185</v>
      </c>
      <c r="D49" s="869"/>
      <c r="E49" s="870"/>
      <c r="F49" s="871"/>
      <c r="G49" s="512"/>
      <c r="H49" s="513"/>
      <c r="I49" s="513"/>
      <c r="J49" s="562"/>
      <c r="K49" s="562"/>
      <c r="L49" s="562"/>
      <c r="M49" s="562"/>
      <c r="N49" s="563"/>
      <c r="O49" s="997"/>
      <c r="P49" s="998"/>
      <c r="Q49" s="999"/>
      <c r="R49" s="712"/>
      <c r="S49" s="713"/>
      <c r="T49" s="713"/>
      <c r="U49" s="714"/>
      <c r="V49" s="500" t="s">
        <v>4057</v>
      </c>
      <c r="W49" s="713"/>
      <c r="X49" s="1110">
        <v>0.01</v>
      </c>
      <c r="Y49" s="1111"/>
      <c r="Z49" s="169" t="s">
        <v>4055</v>
      </c>
      <c r="AA49" s="42"/>
      <c r="AB49" s="604" t="s">
        <v>273</v>
      </c>
      <c r="AC49" s="202"/>
      <c r="AD49" s="202"/>
      <c r="AE49" s="1015">
        <f>$AE$47</f>
        <v>274</v>
      </c>
      <c r="AF49" s="1015"/>
      <c r="AG49" s="612" t="s">
        <v>391</v>
      </c>
      <c r="AH49" s="202"/>
      <c r="AI49" s="32" t="s">
        <v>254</v>
      </c>
      <c r="AJ49" s="831">
        <f>$AJ$6</f>
        <v>0.7</v>
      </c>
      <c r="AK49" s="831"/>
      <c r="AL49" s="32" t="s">
        <v>254</v>
      </c>
      <c r="AM49" s="854">
        <f t="shared" ref="AM49" si="10">AM48</f>
        <v>0.63</v>
      </c>
      <c r="AN49" s="1121"/>
      <c r="AO49" s="403">
        <f>ROUND((ROUND(AE49*AJ49,0)-ROUND(AE49*$X$49,0))*AM49,0)</f>
        <v>119</v>
      </c>
      <c r="AP49" s="41"/>
      <c r="AW49" s="405"/>
    </row>
    <row r="50" spans="1:49" ht="17.25" customHeight="1" x14ac:dyDescent="0.15">
      <c r="A50" s="12">
        <v>74</v>
      </c>
      <c r="B50" s="13">
        <v>8693</v>
      </c>
      <c r="C50" s="267" t="s">
        <v>4194</v>
      </c>
      <c r="D50" s="869"/>
      <c r="E50" s="870"/>
      <c r="F50" s="871"/>
      <c r="G50" s="512"/>
      <c r="H50" s="513"/>
      <c r="I50" s="513"/>
      <c r="J50" s="562"/>
      <c r="K50" s="562"/>
      <c r="L50" s="562"/>
      <c r="M50" s="562"/>
      <c r="N50" s="563"/>
      <c r="O50" s="997"/>
      <c r="P50" s="998"/>
      <c r="Q50" s="999"/>
      <c r="R50" s="833" t="s">
        <v>4054</v>
      </c>
      <c r="S50" s="834"/>
      <c r="T50" s="834"/>
      <c r="U50" s="835"/>
      <c r="V50" s="17"/>
      <c r="W50" s="17"/>
      <c r="X50" s="17"/>
      <c r="Y50" s="17"/>
      <c r="Z50" s="17"/>
      <c r="AA50" s="67"/>
      <c r="AB50" s="604" t="s">
        <v>2300</v>
      </c>
      <c r="AC50" s="202"/>
      <c r="AD50" s="202"/>
      <c r="AE50" s="1015">
        <f t="shared" ref="AE50" si="11">$AE$46</f>
        <v>260</v>
      </c>
      <c r="AF50" s="1015"/>
      <c r="AG50" s="612" t="s">
        <v>391</v>
      </c>
      <c r="AH50" s="202"/>
      <c r="AI50" s="32" t="s">
        <v>254</v>
      </c>
      <c r="AJ50" s="831">
        <v>0.7</v>
      </c>
      <c r="AK50" s="831"/>
      <c r="AL50" s="32" t="s">
        <v>254</v>
      </c>
      <c r="AM50" s="854">
        <f>予防認知通所介護!AL50</f>
        <v>0.63</v>
      </c>
      <c r="AN50" s="1121"/>
      <c r="AO50" s="403">
        <f>ROUND((ROUND(AE50*AJ50,0)-ROUND(AE50*$R$53,0))*AM50,0)</f>
        <v>113</v>
      </c>
      <c r="AP50" s="41"/>
      <c r="AQ50" s="657"/>
      <c r="AW50" s="405"/>
    </row>
    <row r="51" spans="1:49" ht="17.25" customHeight="1" x14ac:dyDescent="0.15">
      <c r="A51" s="12">
        <v>74</v>
      </c>
      <c r="B51" s="13">
        <v>8694</v>
      </c>
      <c r="C51" s="267" t="s">
        <v>4195</v>
      </c>
      <c r="D51" s="869"/>
      <c r="E51" s="870"/>
      <c r="F51" s="871"/>
      <c r="G51" s="512"/>
      <c r="H51" s="513"/>
      <c r="I51" s="513"/>
      <c r="J51" s="562"/>
      <c r="K51" s="562"/>
      <c r="L51" s="562"/>
      <c r="M51" s="562"/>
      <c r="N51" s="563"/>
      <c r="O51" s="997"/>
      <c r="P51" s="998"/>
      <c r="Q51" s="999"/>
      <c r="R51" s="836"/>
      <c r="S51" s="837"/>
      <c r="T51" s="837"/>
      <c r="U51" s="838"/>
      <c r="V51" s="20"/>
      <c r="W51" s="20"/>
      <c r="X51" s="20"/>
      <c r="Y51" s="20"/>
      <c r="Z51" s="20"/>
      <c r="AA51" s="42"/>
      <c r="AB51" s="604" t="s">
        <v>273</v>
      </c>
      <c r="AC51" s="202"/>
      <c r="AD51" s="202"/>
      <c r="AE51" s="1015">
        <f t="shared" ref="AE51" si="12">$AE$47</f>
        <v>274</v>
      </c>
      <c r="AF51" s="1015"/>
      <c r="AG51" s="612" t="s">
        <v>391</v>
      </c>
      <c r="AH51" s="202"/>
      <c r="AI51" s="32" t="s">
        <v>254</v>
      </c>
      <c r="AJ51" s="831">
        <f>$AJ$6</f>
        <v>0.7</v>
      </c>
      <c r="AK51" s="831"/>
      <c r="AL51" s="32" t="s">
        <v>254</v>
      </c>
      <c r="AM51" s="854">
        <f t="shared" ref="AM51" si="13">AM50</f>
        <v>0.63</v>
      </c>
      <c r="AN51" s="1121"/>
      <c r="AO51" s="403">
        <f>ROUND((ROUND(AE51*AJ51,0)-ROUND(AE51*$R$53,0))*AM51,0)</f>
        <v>119</v>
      </c>
      <c r="AP51" s="41"/>
      <c r="AW51" s="405"/>
    </row>
    <row r="52" spans="1:49" ht="17.25" customHeight="1" x14ac:dyDescent="0.15">
      <c r="A52" s="12">
        <v>74</v>
      </c>
      <c r="B52" s="13">
        <v>8695</v>
      </c>
      <c r="C52" s="267" t="s">
        <v>4196</v>
      </c>
      <c r="D52" s="869"/>
      <c r="E52" s="870"/>
      <c r="F52" s="871"/>
      <c r="G52" s="512"/>
      <c r="H52" s="513"/>
      <c r="I52" s="513"/>
      <c r="J52" s="562"/>
      <c r="K52" s="562"/>
      <c r="L52" s="562"/>
      <c r="M52" s="562"/>
      <c r="N52" s="563"/>
      <c r="O52" s="997"/>
      <c r="P52" s="998"/>
      <c r="Q52" s="999"/>
      <c r="R52" s="661"/>
      <c r="S52" s="609"/>
      <c r="T52" s="609"/>
      <c r="U52" s="610"/>
      <c r="V52" s="1107" t="s">
        <v>4056</v>
      </c>
      <c r="W52" s="1108"/>
      <c r="X52" s="1108"/>
      <c r="Y52" s="1108"/>
      <c r="Z52" s="1108"/>
      <c r="AA52" s="1109"/>
      <c r="AB52" s="604" t="s">
        <v>2300</v>
      </c>
      <c r="AC52" s="202"/>
      <c r="AD52" s="202"/>
      <c r="AE52" s="1015">
        <f t="shared" ref="AE52" si="14">$AE$46</f>
        <v>260</v>
      </c>
      <c r="AF52" s="1015"/>
      <c r="AG52" s="612" t="s">
        <v>391</v>
      </c>
      <c r="AH52" s="202"/>
      <c r="AI52" s="32" t="s">
        <v>254</v>
      </c>
      <c r="AJ52" s="831">
        <v>0.7</v>
      </c>
      <c r="AK52" s="831"/>
      <c r="AL52" s="32" t="s">
        <v>254</v>
      </c>
      <c r="AM52" s="854">
        <f>予防認知通所介護!AL52</f>
        <v>0.63</v>
      </c>
      <c r="AN52" s="1121"/>
      <c r="AO52" s="403">
        <f>ROUND((ROUND(AE52*AJ52,0)-ROUND(AE52*$R$53,0)-ROUND(AE52*$X$53,0))*AM52,0)</f>
        <v>111</v>
      </c>
      <c r="AP52" s="41"/>
      <c r="AQ52" s="657"/>
      <c r="AW52" s="405"/>
    </row>
    <row r="53" spans="1:49" ht="17.25" customHeight="1" x14ac:dyDescent="0.15">
      <c r="A53" s="12">
        <v>74</v>
      </c>
      <c r="B53" s="13">
        <v>8696</v>
      </c>
      <c r="C53" s="267" t="s">
        <v>4197</v>
      </c>
      <c r="D53" s="869"/>
      <c r="E53" s="870"/>
      <c r="F53" s="871"/>
      <c r="G53" s="187"/>
      <c r="H53" s="30"/>
      <c r="I53" s="30"/>
      <c r="J53" s="564"/>
      <c r="K53" s="564"/>
      <c r="L53" s="564"/>
      <c r="M53" s="564"/>
      <c r="N53" s="565"/>
      <c r="O53" s="997"/>
      <c r="P53" s="998"/>
      <c r="Q53" s="999"/>
      <c r="R53" s="1110">
        <v>0.01</v>
      </c>
      <c r="S53" s="1111"/>
      <c r="T53" s="169" t="s">
        <v>4055</v>
      </c>
      <c r="U53" s="714"/>
      <c r="V53" s="500" t="s">
        <v>4057</v>
      </c>
      <c r="W53" s="713"/>
      <c r="X53" s="1110">
        <v>0.01</v>
      </c>
      <c r="Y53" s="1111"/>
      <c r="Z53" s="169" t="s">
        <v>4055</v>
      </c>
      <c r="AA53" s="42"/>
      <c r="AB53" s="604" t="s">
        <v>273</v>
      </c>
      <c r="AC53" s="202"/>
      <c r="AD53" s="202"/>
      <c r="AE53" s="1015">
        <f t="shared" ref="AE53" si="15">$AE$47</f>
        <v>274</v>
      </c>
      <c r="AF53" s="1015"/>
      <c r="AG53" s="612" t="s">
        <v>391</v>
      </c>
      <c r="AH53" s="202"/>
      <c r="AI53" s="32" t="s">
        <v>254</v>
      </c>
      <c r="AJ53" s="831">
        <f t="shared" ref="AJ53:AJ65" si="16">$AJ$6</f>
        <v>0.7</v>
      </c>
      <c r="AK53" s="831"/>
      <c r="AL53" s="32" t="s">
        <v>254</v>
      </c>
      <c r="AM53" s="854">
        <f t="shared" ref="AM53" si="17">AM52</f>
        <v>0.63</v>
      </c>
      <c r="AN53" s="1121"/>
      <c r="AO53" s="403">
        <f>ROUND((ROUND(AE53*AJ53,0)-ROUND(AE53*$R$53,0)-ROUND(AE53*$X$53,0))*AM53,0)</f>
        <v>117</v>
      </c>
      <c r="AP53" s="41"/>
      <c r="AW53" s="405"/>
    </row>
    <row r="54" spans="1:49" ht="17.25" customHeight="1" x14ac:dyDescent="0.15">
      <c r="A54" s="12">
        <v>74</v>
      </c>
      <c r="B54" s="13">
        <v>8611</v>
      </c>
      <c r="C54" s="39" t="s">
        <v>1303</v>
      </c>
      <c r="D54" s="869"/>
      <c r="E54" s="870"/>
      <c r="F54" s="871"/>
      <c r="G54" s="706" t="s">
        <v>1185</v>
      </c>
      <c r="H54" s="707"/>
      <c r="I54" s="707"/>
      <c r="J54" s="707"/>
      <c r="K54" s="707"/>
      <c r="L54" s="707"/>
      <c r="M54" s="707"/>
      <c r="N54" s="707"/>
      <c r="O54" s="275"/>
      <c r="P54" s="276"/>
      <c r="Q54" s="277"/>
      <c r="R54" s="210"/>
      <c r="S54" s="607"/>
      <c r="T54" s="607"/>
      <c r="U54" s="607"/>
      <c r="V54" s="17"/>
      <c r="W54" s="17"/>
      <c r="X54" s="17"/>
      <c r="Y54" s="17"/>
      <c r="Z54" s="17"/>
      <c r="AA54" s="67"/>
      <c r="AB54" s="604" t="s">
        <v>2300</v>
      </c>
      <c r="AC54" s="202"/>
      <c r="AD54" s="202"/>
      <c r="AE54" s="1015">
        <f>予防認知通所介護!AG54</f>
        <v>248</v>
      </c>
      <c r="AF54" s="1015"/>
      <c r="AG54" s="186" t="s">
        <v>391</v>
      </c>
      <c r="AH54" s="202"/>
      <c r="AI54" s="32" t="s">
        <v>2342</v>
      </c>
      <c r="AJ54" s="831">
        <f t="shared" si="16"/>
        <v>0.7</v>
      </c>
      <c r="AK54" s="831"/>
      <c r="AL54" s="202"/>
      <c r="AM54" s="202"/>
      <c r="AN54" s="209"/>
      <c r="AO54" s="403">
        <f t="shared" ref="AO54:AO65" si="18">ROUND(AE54*AJ54,0)</f>
        <v>174</v>
      </c>
      <c r="AP54" s="41"/>
    </row>
    <row r="55" spans="1:49" ht="17.25" customHeight="1" x14ac:dyDescent="0.15">
      <c r="A55" s="12">
        <v>74</v>
      </c>
      <c r="B55" s="13">
        <v>8612</v>
      </c>
      <c r="C55" s="39" t="s">
        <v>1304</v>
      </c>
      <c r="D55" s="869"/>
      <c r="E55" s="870"/>
      <c r="F55" s="871"/>
      <c r="G55" s="512"/>
      <c r="H55" s="513"/>
      <c r="I55" s="513"/>
      <c r="J55" s="513"/>
      <c r="K55" s="513"/>
      <c r="L55" s="513"/>
      <c r="M55" s="513"/>
      <c r="N55" s="513"/>
      <c r="O55" s="275"/>
      <c r="P55" s="276"/>
      <c r="Q55" s="277"/>
      <c r="R55" s="661"/>
      <c r="S55" s="609"/>
      <c r="T55" s="609"/>
      <c r="U55" s="609"/>
      <c r="V55" s="169"/>
      <c r="W55" s="169"/>
      <c r="X55" s="169"/>
      <c r="Y55" s="169"/>
      <c r="Z55" s="169"/>
      <c r="AA55" s="518"/>
      <c r="AB55" s="604" t="s">
        <v>273</v>
      </c>
      <c r="AC55" s="202"/>
      <c r="AD55" s="202"/>
      <c r="AE55" s="1015">
        <f>予防認知通所介護!AG55</f>
        <v>262</v>
      </c>
      <c r="AF55" s="1015"/>
      <c r="AG55" s="186" t="s">
        <v>391</v>
      </c>
      <c r="AH55" s="202"/>
      <c r="AI55" s="32" t="s">
        <v>2342</v>
      </c>
      <c r="AJ55" s="831">
        <f t="shared" si="16"/>
        <v>0.7</v>
      </c>
      <c r="AK55" s="831"/>
      <c r="AL55" s="202"/>
      <c r="AM55" s="202"/>
      <c r="AN55" s="209"/>
      <c r="AO55" s="403">
        <f t="shared" si="18"/>
        <v>183</v>
      </c>
      <c r="AP55" s="41"/>
    </row>
    <row r="56" spans="1:49" ht="17.25" customHeight="1" x14ac:dyDescent="0.15">
      <c r="A56" s="12">
        <v>74</v>
      </c>
      <c r="B56" s="13">
        <v>8613</v>
      </c>
      <c r="C56" s="39" t="s">
        <v>1305</v>
      </c>
      <c r="D56" s="869"/>
      <c r="E56" s="870"/>
      <c r="F56" s="871"/>
      <c r="G56" s="706" t="s">
        <v>1186</v>
      </c>
      <c r="H56" s="707"/>
      <c r="I56" s="707"/>
      <c r="J56" s="707"/>
      <c r="K56" s="707"/>
      <c r="L56" s="707"/>
      <c r="M56" s="707"/>
      <c r="N56" s="707"/>
      <c r="O56" s="275"/>
      <c r="P56" s="276"/>
      <c r="Q56" s="277"/>
      <c r="R56" s="661"/>
      <c r="S56" s="609"/>
      <c r="T56" s="609"/>
      <c r="U56" s="609"/>
      <c r="V56" s="169"/>
      <c r="W56" s="169"/>
      <c r="X56" s="169"/>
      <c r="Y56" s="169"/>
      <c r="Z56" s="169"/>
      <c r="AA56" s="518"/>
      <c r="AB56" s="604" t="s">
        <v>2300</v>
      </c>
      <c r="AC56" s="202"/>
      <c r="AD56" s="202"/>
      <c r="AE56" s="1015">
        <f>予防認知通所介護!AG56</f>
        <v>260</v>
      </c>
      <c r="AF56" s="1015"/>
      <c r="AG56" s="186" t="s">
        <v>391</v>
      </c>
      <c r="AH56" s="202"/>
      <c r="AI56" s="32" t="s">
        <v>2342</v>
      </c>
      <c r="AJ56" s="831">
        <f t="shared" si="16"/>
        <v>0.7</v>
      </c>
      <c r="AK56" s="831"/>
      <c r="AL56" s="202"/>
      <c r="AM56" s="202"/>
      <c r="AN56" s="209"/>
      <c r="AO56" s="403">
        <f t="shared" si="18"/>
        <v>182</v>
      </c>
      <c r="AP56" s="41"/>
    </row>
    <row r="57" spans="1:49" ht="17.25" customHeight="1" x14ac:dyDescent="0.15">
      <c r="A57" s="12">
        <v>74</v>
      </c>
      <c r="B57" s="13">
        <v>8614</v>
      </c>
      <c r="C57" s="39" t="s">
        <v>1306</v>
      </c>
      <c r="D57" s="869"/>
      <c r="E57" s="870"/>
      <c r="F57" s="871"/>
      <c r="G57" s="512"/>
      <c r="H57" s="513"/>
      <c r="I57" s="513"/>
      <c r="J57" s="513"/>
      <c r="K57" s="513"/>
      <c r="L57" s="513"/>
      <c r="M57" s="513"/>
      <c r="N57" s="513"/>
      <c r="O57" s="275"/>
      <c r="P57" s="276"/>
      <c r="Q57" s="277"/>
      <c r="R57" s="661"/>
      <c r="S57" s="609"/>
      <c r="T57" s="609"/>
      <c r="U57" s="609"/>
      <c r="V57" s="169"/>
      <c r="W57" s="169"/>
      <c r="X57" s="169"/>
      <c r="Y57" s="169"/>
      <c r="Z57" s="169"/>
      <c r="AA57" s="518"/>
      <c r="AB57" s="604" t="s">
        <v>273</v>
      </c>
      <c r="AC57" s="202"/>
      <c r="AD57" s="202"/>
      <c r="AE57" s="1015">
        <f>予防認知通所介護!AG57</f>
        <v>274</v>
      </c>
      <c r="AF57" s="1015"/>
      <c r="AG57" s="186" t="s">
        <v>391</v>
      </c>
      <c r="AH57" s="202"/>
      <c r="AI57" s="32" t="s">
        <v>2342</v>
      </c>
      <c r="AJ57" s="831">
        <f t="shared" si="16"/>
        <v>0.7</v>
      </c>
      <c r="AK57" s="831"/>
      <c r="AL57" s="202"/>
      <c r="AM57" s="202"/>
      <c r="AN57" s="209"/>
      <c r="AO57" s="403">
        <f t="shared" si="18"/>
        <v>192</v>
      </c>
      <c r="AP57" s="41"/>
    </row>
    <row r="58" spans="1:49" ht="17.25" customHeight="1" x14ac:dyDescent="0.15">
      <c r="A58" s="12">
        <v>74</v>
      </c>
      <c r="B58" s="13">
        <v>8621</v>
      </c>
      <c r="C58" s="39" t="s">
        <v>1307</v>
      </c>
      <c r="D58" s="869"/>
      <c r="E58" s="870"/>
      <c r="F58" s="871"/>
      <c r="G58" s="706" t="s">
        <v>1187</v>
      </c>
      <c r="H58" s="707"/>
      <c r="I58" s="707"/>
      <c r="J58" s="707"/>
      <c r="K58" s="707"/>
      <c r="L58" s="707"/>
      <c r="M58" s="707"/>
      <c r="N58" s="707"/>
      <c r="O58" s="275"/>
      <c r="P58" s="276"/>
      <c r="Q58" s="277"/>
      <c r="R58" s="661"/>
      <c r="S58" s="609"/>
      <c r="T58" s="609"/>
      <c r="U58" s="609"/>
      <c r="V58" s="169"/>
      <c r="W58" s="169"/>
      <c r="X58" s="169"/>
      <c r="Y58" s="169"/>
      <c r="Z58" s="169"/>
      <c r="AA58" s="518"/>
      <c r="AB58" s="604" t="s">
        <v>2300</v>
      </c>
      <c r="AC58" s="202"/>
      <c r="AD58" s="202"/>
      <c r="AE58" s="1015">
        <f>予防認知通所介護!AG58</f>
        <v>413</v>
      </c>
      <c r="AF58" s="1015"/>
      <c r="AG58" s="186" t="s">
        <v>391</v>
      </c>
      <c r="AH58" s="202"/>
      <c r="AI58" s="32" t="s">
        <v>2342</v>
      </c>
      <c r="AJ58" s="831">
        <f t="shared" si="16"/>
        <v>0.7</v>
      </c>
      <c r="AK58" s="831"/>
      <c r="AL58" s="202"/>
      <c r="AM58" s="202"/>
      <c r="AN58" s="209"/>
      <c r="AO58" s="403">
        <f t="shared" si="18"/>
        <v>289</v>
      </c>
      <c r="AP58" s="41"/>
    </row>
    <row r="59" spans="1:49" ht="17.25" customHeight="1" x14ac:dyDescent="0.15">
      <c r="A59" s="12">
        <v>74</v>
      </c>
      <c r="B59" s="13">
        <v>8622</v>
      </c>
      <c r="C59" s="39" t="s">
        <v>1308</v>
      </c>
      <c r="D59" s="869"/>
      <c r="E59" s="870"/>
      <c r="F59" s="871"/>
      <c r="G59" s="512"/>
      <c r="H59" s="513"/>
      <c r="I59" s="513"/>
      <c r="J59" s="513"/>
      <c r="K59" s="513"/>
      <c r="L59" s="513"/>
      <c r="M59" s="513"/>
      <c r="N59" s="513"/>
      <c r="O59" s="275"/>
      <c r="P59" s="276"/>
      <c r="Q59" s="277"/>
      <c r="R59" s="661"/>
      <c r="S59" s="609"/>
      <c r="T59" s="609"/>
      <c r="U59" s="609"/>
      <c r="V59" s="169"/>
      <c r="W59" s="169"/>
      <c r="X59" s="169"/>
      <c r="Y59" s="169"/>
      <c r="Z59" s="169"/>
      <c r="AA59" s="518"/>
      <c r="AB59" s="604" t="s">
        <v>273</v>
      </c>
      <c r="AC59" s="202"/>
      <c r="AD59" s="202"/>
      <c r="AE59" s="1015">
        <f>予防認知通所介護!AG59</f>
        <v>436</v>
      </c>
      <c r="AF59" s="1015"/>
      <c r="AG59" s="186" t="s">
        <v>391</v>
      </c>
      <c r="AH59" s="202"/>
      <c r="AI59" s="32" t="s">
        <v>2342</v>
      </c>
      <c r="AJ59" s="831">
        <f t="shared" si="16"/>
        <v>0.7</v>
      </c>
      <c r="AK59" s="831"/>
      <c r="AL59" s="202"/>
      <c r="AM59" s="202"/>
      <c r="AN59" s="209"/>
      <c r="AO59" s="403">
        <f t="shared" si="18"/>
        <v>305</v>
      </c>
      <c r="AP59" s="41"/>
    </row>
    <row r="60" spans="1:49" ht="17.25" customHeight="1" x14ac:dyDescent="0.15">
      <c r="A60" s="12">
        <v>74</v>
      </c>
      <c r="B60" s="13">
        <v>8623</v>
      </c>
      <c r="C60" s="39" t="s">
        <v>1309</v>
      </c>
      <c r="D60" s="869"/>
      <c r="E60" s="870"/>
      <c r="F60" s="871"/>
      <c r="G60" s="706" t="s">
        <v>1188</v>
      </c>
      <c r="H60" s="707"/>
      <c r="I60" s="707"/>
      <c r="J60" s="707"/>
      <c r="K60" s="707"/>
      <c r="L60" s="707"/>
      <c r="M60" s="707"/>
      <c r="N60" s="707"/>
      <c r="O60" s="275"/>
      <c r="P60" s="276"/>
      <c r="Q60" s="277"/>
      <c r="R60" s="661"/>
      <c r="S60" s="609"/>
      <c r="T60" s="609"/>
      <c r="U60" s="609"/>
      <c r="V60" s="169"/>
      <c r="W60" s="169"/>
      <c r="X60" s="169"/>
      <c r="Y60" s="169"/>
      <c r="Z60" s="169"/>
      <c r="AA60" s="518"/>
      <c r="AB60" s="604" t="s">
        <v>2300</v>
      </c>
      <c r="AC60" s="202"/>
      <c r="AD60" s="202"/>
      <c r="AE60" s="1015">
        <f>予防認知通所介護!AG60</f>
        <v>424</v>
      </c>
      <c r="AF60" s="1015"/>
      <c r="AG60" s="186" t="s">
        <v>391</v>
      </c>
      <c r="AH60" s="202"/>
      <c r="AI60" s="32" t="s">
        <v>2342</v>
      </c>
      <c r="AJ60" s="831">
        <f t="shared" si="16"/>
        <v>0.7</v>
      </c>
      <c r="AK60" s="831"/>
      <c r="AL60" s="202"/>
      <c r="AM60" s="202"/>
      <c r="AN60" s="209"/>
      <c r="AO60" s="403">
        <f t="shared" si="18"/>
        <v>297</v>
      </c>
      <c r="AP60" s="41"/>
    </row>
    <row r="61" spans="1:49" ht="17.25" customHeight="1" x14ac:dyDescent="0.15">
      <c r="A61" s="12">
        <v>74</v>
      </c>
      <c r="B61" s="13">
        <v>8624</v>
      </c>
      <c r="C61" s="39" t="s">
        <v>1310</v>
      </c>
      <c r="D61" s="869"/>
      <c r="E61" s="870"/>
      <c r="F61" s="871"/>
      <c r="G61" s="512"/>
      <c r="H61" s="513"/>
      <c r="I61" s="513"/>
      <c r="J61" s="513"/>
      <c r="K61" s="513"/>
      <c r="L61" s="513"/>
      <c r="M61" s="513"/>
      <c r="N61" s="513"/>
      <c r="O61" s="275"/>
      <c r="P61" s="276"/>
      <c r="Q61" s="277"/>
      <c r="R61" s="661"/>
      <c r="S61" s="609"/>
      <c r="T61" s="609"/>
      <c r="U61" s="609"/>
      <c r="V61" s="169"/>
      <c r="W61" s="169"/>
      <c r="X61" s="169"/>
      <c r="Y61" s="169"/>
      <c r="Z61" s="169"/>
      <c r="AA61" s="518"/>
      <c r="AB61" s="604" t="s">
        <v>273</v>
      </c>
      <c r="AC61" s="202"/>
      <c r="AD61" s="202"/>
      <c r="AE61" s="1015">
        <f>予防認知通所介護!AG61</f>
        <v>447</v>
      </c>
      <c r="AF61" s="1015"/>
      <c r="AG61" s="186" t="s">
        <v>391</v>
      </c>
      <c r="AH61" s="202"/>
      <c r="AI61" s="32" t="s">
        <v>2342</v>
      </c>
      <c r="AJ61" s="831">
        <f t="shared" si="16"/>
        <v>0.7</v>
      </c>
      <c r="AK61" s="831"/>
      <c r="AL61" s="202"/>
      <c r="AM61" s="202"/>
      <c r="AN61" s="209"/>
      <c r="AO61" s="403">
        <f t="shared" si="18"/>
        <v>313</v>
      </c>
      <c r="AP61" s="41"/>
    </row>
    <row r="62" spans="1:49" ht="17.25" customHeight="1" x14ac:dyDescent="0.15">
      <c r="A62" s="12">
        <v>74</v>
      </c>
      <c r="B62" s="13">
        <v>8631</v>
      </c>
      <c r="C62" s="39" t="s">
        <v>1311</v>
      </c>
      <c r="D62" s="869"/>
      <c r="E62" s="870"/>
      <c r="F62" s="871"/>
      <c r="G62" s="706" t="s">
        <v>2575</v>
      </c>
      <c r="H62" s="707"/>
      <c r="I62" s="707"/>
      <c r="J62" s="707"/>
      <c r="K62" s="707"/>
      <c r="L62" s="707"/>
      <c r="M62" s="707"/>
      <c r="N62" s="707"/>
      <c r="O62" s="275"/>
      <c r="P62" s="276"/>
      <c r="Q62" s="277"/>
      <c r="R62" s="661"/>
      <c r="S62" s="609"/>
      <c r="T62" s="609"/>
      <c r="U62" s="609"/>
      <c r="V62" s="169"/>
      <c r="W62" s="169"/>
      <c r="X62" s="169"/>
      <c r="Y62" s="169"/>
      <c r="Z62" s="169"/>
      <c r="AA62" s="518"/>
      <c r="AB62" s="604" t="s">
        <v>2300</v>
      </c>
      <c r="AC62" s="202"/>
      <c r="AD62" s="202"/>
      <c r="AE62" s="1015">
        <f>予防認知通所介護!AG62</f>
        <v>484</v>
      </c>
      <c r="AF62" s="1015"/>
      <c r="AG62" s="186" t="s">
        <v>391</v>
      </c>
      <c r="AH62" s="202"/>
      <c r="AI62" s="32" t="s">
        <v>2342</v>
      </c>
      <c r="AJ62" s="831">
        <f t="shared" si="16"/>
        <v>0.7</v>
      </c>
      <c r="AK62" s="831"/>
      <c r="AL62" s="202"/>
      <c r="AM62" s="202"/>
      <c r="AN62" s="209"/>
      <c r="AO62" s="403">
        <f t="shared" si="18"/>
        <v>339</v>
      </c>
      <c r="AP62" s="41"/>
    </row>
    <row r="63" spans="1:49" ht="17.25" customHeight="1" x14ac:dyDescent="0.15">
      <c r="A63" s="12">
        <v>74</v>
      </c>
      <c r="B63" s="13">
        <v>8632</v>
      </c>
      <c r="C63" s="39" t="s">
        <v>1312</v>
      </c>
      <c r="D63" s="869"/>
      <c r="E63" s="870"/>
      <c r="F63" s="871"/>
      <c r="G63" s="512"/>
      <c r="H63" s="513"/>
      <c r="I63" s="513"/>
      <c r="J63" s="513"/>
      <c r="K63" s="513"/>
      <c r="L63" s="513"/>
      <c r="M63" s="513"/>
      <c r="N63" s="513"/>
      <c r="O63" s="275"/>
      <c r="P63" s="276"/>
      <c r="Q63" s="277"/>
      <c r="R63" s="661"/>
      <c r="S63" s="609"/>
      <c r="T63" s="609"/>
      <c r="U63" s="609"/>
      <c r="V63" s="169"/>
      <c r="W63" s="169"/>
      <c r="X63" s="169"/>
      <c r="Y63" s="169"/>
      <c r="Z63" s="169"/>
      <c r="AA63" s="518"/>
      <c r="AB63" s="604" t="s">
        <v>273</v>
      </c>
      <c r="AC63" s="202"/>
      <c r="AD63" s="202"/>
      <c r="AE63" s="1015">
        <f>予防認知通所介護!AG63</f>
        <v>513</v>
      </c>
      <c r="AF63" s="1015"/>
      <c r="AG63" s="186" t="s">
        <v>391</v>
      </c>
      <c r="AH63" s="202"/>
      <c r="AI63" s="32" t="s">
        <v>2342</v>
      </c>
      <c r="AJ63" s="831">
        <f t="shared" si="16"/>
        <v>0.7</v>
      </c>
      <c r="AK63" s="831"/>
      <c r="AL63" s="202"/>
      <c r="AM63" s="202"/>
      <c r="AN63" s="209"/>
      <c r="AO63" s="403">
        <f t="shared" si="18"/>
        <v>359</v>
      </c>
      <c r="AP63" s="41"/>
    </row>
    <row r="64" spans="1:49" ht="17.25" customHeight="1" x14ac:dyDescent="0.15">
      <c r="A64" s="12">
        <v>74</v>
      </c>
      <c r="B64" s="13">
        <v>8633</v>
      </c>
      <c r="C64" s="39" t="s">
        <v>1313</v>
      </c>
      <c r="D64" s="869"/>
      <c r="E64" s="870"/>
      <c r="F64" s="871"/>
      <c r="G64" s="706" t="s">
        <v>2581</v>
      </c>
      <c r="H64" s="707"/>
      <c r="I64" s="707"/>
      <c r="J64" s="707"/>
      <c r="K64" s="707"/>
      <c r="L64" s="707"/>
      <c r="M64" s="707"/>
      <c r="N64" s="707"/>
      <c r="O64" s="54"/>
      <c r="P64" s="55"/>
      <c r="Q64" s="56"/>
      <c r="R64" s="661"/>
      <c r="S64" s="609"/>
      <c r="T64" s="609"/>
      <c r="U64" s="609"/>
      <c r="V64" s="169"/>
      <c r="W64" s="169"/>
      <c r="X64" s="169"/>
      <c r="Y64" s="169"/>
      <c r="Z64" s="169"/>
      <c r="AA64" s="518"/>
      <c r="AB64" s="604" t="s">
        <v>2300</v>
      </c>
      <c r="AC64" s="202"/>
      <c r="AD64" s="202"/>
      <c r="AE64" s="1015">
        <f>予防認知通所介護!AG64</f>
        <v>500</v>
      </c>
      <c r="AF64" s="1015"/>
      <c r="AG64" s="186" t="s">
        <v>391</v>
      </c>
      <c r="AH64" s="202"/>
      <c r="AI64" s="32" t="s">
        <v>2342</v>
      </c>
      <c r="AJ64" s="831">
        <f t="shared" si="16"/>
        <v>0.7</v>
      </c>
      <c r="AK64" s="831"/>
      <c r="AL64" s="202"/>
      <c r="AM64" s="202"/>
      <c r="AN64" s="209"/>
      <c r="AO64" s="403">
        <f t="shared" si="18"/>
        <v>350</v>
      </c>
      <c r="AP64" s="41"/>
    </row>
    <row r="65" spans="1:42" ht="17.25" customHeight="1" x14ac:dyDescent="0.15">
      <c r="A65" s="12">
        <v>74</v>
      </c>
      <c r="B65" s="13">
        <v>8634</v>
      </c>
      <c r="C65" s="39" t="s">
        <v>1314</v>
      </c>
      <c r="D65" s="872"/>
      <c r="E65" s="873"/>
      <c r="F65" s="874"/>
      <c r="G65" s="187"/>
      <c r="H65" s="30"/>
      <c r="I65" s="30"/>
      <c r="J65" s="30"/>
      <c r="K65" s="30"/>
      <c r="L65" s="30"/>
      <c r="M65" s="30"/>
      <c r="N65" s="30"/>
      <c r="O65" s="259"/>
      <c r="P65" s="361"/>
      <c r="Q65" s="362"/>
      <c r="R65" s="712"/>
      <c r="S65" s="713"/>
      <c r="T65" s="713"/>
      <c r="U65" s="713"/>
      <c r="V65" s="20"/>
      <c r="W65" s="20"/>
      <c r="X65" s="20"/>
      <c r="Y65" s="20"/>
      <c r="Z65" s="20"/>
      <c r="AA65" s="42"/>
      <c r="AB65" s="604" t="s">
        <v>273</v>
      </c>
      <c r="AC65" s="202"/>
      <c r="AD65" s="202"/>
      <c r="AE65" s="1015">
        <f>予防認知通所介護!AG65</f>
        <v>529</v>
      </c>
      <c r="AF65" s="1015"/>
      <c r="AG65" s="186" t="s">
        <v>391</v>
      </c>
      <c r="AH65" s="202"/>
      <c r="AI65" s="32" t="s">
        <v>2342</v>
      </c>
      <c r="AJ65" s="831">
        <f t="shared" si="16"/>
        <v>0.7</v>
      </c>
      <c r="AK65" s="831"/>
      <c r="AL65" s="202"/>
      <c r="AM65" s="202"/>
      <c r="AN65" s="209"/>
      <c r="AO65" s="403">
        <f t="shared" si="18"/>
        <v>370</v>
      </c>
      <c r="AP65" s="47"/>
    </row>
  </sheetData>
  <mergeCells count="182">
    <mergeCell ref="D6:F25"/>
    <mergeCell ref="G6:I25"/>
    <mergeCell ref="AM6:AN6"/>
    <mergeCell ref="AM7:AN7"/>
    <mergeCell ref="AM8:AN8"/>
    <mergeCell ref="AM46:AN46"/>
    <mergeCell ref="AM47:AN47"/>
    <mergeCell ref="D46:F65"/>
    <mergeCell ref="AE40:AF40"/>
    <mergeCell ref="AE41:AF41"/>
    <mergeCell ref="AE42:AF42"/>
    <mergeCell ref="AM26:AN26"/>
    <mergeCell ref="AM27:AN27"/>
    <mergeCell ref="G26:I45"/>
    <mergeCell ref="J38:N39"/>
    <mergeCell ref="J40:N41"/>
    <mergeCell ref="J42:N43"/>
    <mergeCell ref="J44:N45"/>
    <mergeCell ref="O7:Q13"/>
    <mergeCell ref="AM12:AN12"/>
    <mergeCell ref="AM13:AN13"/>
    <mergeCell ref="AE12:AF12"/>
    <mergeCell ref="AE13:AF13"/>
    <mergeCell ref="AM9:AN9"/>
    <mergeCell ref="AM10:AN10"/>
    <mergeCell ref="AM11:AN11"/>
    <mergeCell ref="AE11:AF11"/>
    <mergeCell ref="J14:N15"/>
    <mergeCell ref="J16:N17"/>
    <mergeCell ref="J18:N19"/>
    <mergeCell ref="J20:N21"/>
    <mergeCell ref="J22:N23"/>
    <mergeCell ref="J24:N25"/>
    <mergeCell ref="AE23:AF23"/>
    <mergeCell ref="AE14:AF14"/>
    <mergeCell ref="AE15:AF15"/>
    <mergeCell ref="AE16:AF16"/>
    <mergeCell ref="AE17:AF17"/>
    <mergeCell ref="AE18:AF18"/>
    <mergeCell ref="J26:N27"/>
    <mergeCell ref="J34:N35"/>
    <mergeCell ref="J36:N37"/>
    <mergeCell ref="J6:N7"/>
    <mergeCell ref="AJ19:AK19"/>
    <mergeCell ref="AJ20:AK20"/>
    <mergeCell ref="AJ21:AK21"/>
    <mergeCell ref="AJ22:AK22"/>
    <mergeCell ref="AJ23:AK23"/>
    <mergeCell ref="R10:U11"/>
    <mergeCell ref="R13:S13"/>
    <mergeCell ref="AJ6:AK6"/>
    <mergeCell ref="AJ7:AK7"/>
    <mergeCell ref="AJ8:AK8"/>
    <mergeCell ref="AJ9:AK9"/>
    <mergeCell ref="AJ10:AK10"/>
    <mergeCell ref="AJ11:AK11"/>
    <mergeCell ref="AJ12:AK12"/>
    <mergeCell ref="AJ13:AK13"/>
    <mergeCell ref="AJ14:AK14"/>
    <mergeCell ref="AJ15:AK15"/>
    <mergeCell ref="AJ16:AK16"/>
    <mergeCell ref="AJ17:AK17"/>
    <mergeCell ref="AJ18:AK18"/>
    <mergeCell ref="AJ35:AK35"/>
    <mergeCell ref="AJ36:AK36"/>
    <mergeCell ref="AJ37:AK37"/>
    <mergeCell ref="AJ38:AK38"/>
    <mergeCell ref="AJ39:AK39"/>
    <mergeCell ref="AJ24:AK24"/>
    <mergeCell ref="AJ25:AK25"/>
    <mergeCell ref="AJ26:AK26"/>
    <mergeCell ref="AJ27:AK27"/>
    <mergeCell ref="AJ34:AK34"/>
    <mergeCell ref="AJ28:AK28"/>
    <mergeCell ref="AJ32:AK32"/>
    <mergeCell ref="AJ45:AK45"/>
    <mergeCell ref="AJ46:AK46"/>
    <mergeCell ref="AJ47:AK47"/>
    <mergeCell ref="AJ54:AK54"/>
    <mergeCell ref="AJ55:AK55"/>
    <mergeCell ref="AJ48:AK48"/>
    <mergeCell ref="AJ52:AK52"/>
    <mergeCell ref="AJ40:AK40"/>
    <mergeCell ref="AJ41:AK41"/>
    <mergeCell ref="AJ42:AK42"/>
    <mergeCell ref="AJ43:AK43"/>
    <mergeCell ref="AJ44:AK44"/>
    <mergeCell ref="AJ61:AK61"/>
    <mergeCell ref="AJ62:AK62"/>
    <mergeCell ref="AJ63:AK63"/>
    <mergeCell ref="AJ64:AK64"/>
    <mergeCell ref="AJ65:AK65"/>
    <mergeCell ref="AJ56:AK56"/>
    <mergeCell ref="AJ57:AK57"/>
    <mergeCell ref="AJ58:AK58"/>
    <mergeCell ref="AJ59:AK59"/>
    <mergeCell ref="AJ60:AK60"/>
    <mergeCell ref="AE6:AF6"/>
    <mergeCell ref="AE7:AF7"/>
    <mergeCell ref="AE8:AF8"/>
    <mergeCell ref="AE9:AF9"/>
    <mergeCell ref="AE10:AF10"/>
    <mergeCell ref="V8:AA8"/>
    <mergeCell ref="X9:Y9"/>
    <mergeCell ref="V28:AA28"/>
    <mergeCell ref="AE28:AF28"/>
    <mergeCell ref="AE24:AF24"/>
    <mergeCell ref="AE25:AF25"/>
    <mergeCell ref="AE26:AF26"/>
    <mergeCell ref="AE27:AF27"/>
    <mergeCell ref="AE43:AF43"/>
    <mergeCell ref="AE44:AF44"/>
    <mergeCell ref="AE45:AF45"/>
    <mergeCell ref="AE46:AF46"/>
    <mergeCell ref="AE47:AF47"/>
    <mergeCell ref="AE35:AF35"/>
    <mergeCell ref="AE36:AF36"/>
    <mergeCell ref="AE37:AF37"/>
    <mergeCell ref="AE38:AF38"/>
    <mergeCell ref="AE39:AF39"/>
    <mergeCell ref="AM28:AN28"/>
    <mergeCell ref="X29:Y29"/>
    <mergeCell ref="AE29:AF29"/>
    <mergeCell ref="AJ29:AK29"/>
    <mergeCell ref="AM29:AN29"/>
    <mergeCell ref="AE64:AF64"/>
    <mergeCell ref="AE65:AF65"/>
    <mergeCell ref="V12:AA12"/>
    <mergeCell ref="X13:Y13"/>
    <mergeCell ref="AE59:AF59"/>
    <mergeCell ref="AE60:AF60"/>
    <mergeCell ref="AE61:AF61"/>
    <mergeCell ref="AE62:AF62"/>
    <mergeCell ref="AE63:AF63"/>
    <mergeCell ref="AE54:AF54"/>
    <mergeCell ref="AE55:AF55"/>
    <mergeCell ref="AE56:AF56"/>
    <mergeCell ref="AE57:AF57"/>
    <mergeCell ref="AE58:AF58"/>
    <mergeCell ref="AE34:AF34"/>
    <mergeCell ref="AE19:AF19"/>
    <mergeCell ref="AE20:AF20"/>
    <mergeCell ref="AE21:AF21"/>
    <mergeCell ref="AE22:AF22"/>
    <mergeCell ref="AM32:AN32"/>
    <mergeCell ref="R33:S33"/>
    <mergeCell ref="X33:Y33"/>
    <mergeCell ref="AE33:AF33"/>
    <mergeCell ref="AJ33:AK33"/>
    <mergeCell ref="AM33:AN33"/>
    <mergeCell ref="R30:U31"/>
    <mergeCell ref="AE30:AF30"/>
    <mergeCell ref="AJ30:AK30"/>
    <mergeCell ref="AM30:AN30"/>
    <mergeCell ref="AE31:AF31"/>
    <mergeCell ref="AJ31:AK31"/>
    <mergeCell ref="AM31:AN31"/>
    <mergeCell ref="V32:AA32"/>
    <mergeCell ref="AE32:AF32"/>
    <mergeCell ref="O47:Q53"/>
    <mergeCell ref="AM52:AN52"/>
    <mergeCell ref="R53:S53"/>
    <mergeCell ref="X53:Y53"/>
    <mergeCell ref="AE53:AF53"/>
    <mergeCell ref="AJ53:AK53"/>
    <mergeCell ref="AM53:AN53"/>
    <mergeCell ref="R50:U51"/>
    <mergeCell ref="AE50:AF50"/>
    <mergeCell ref="AJ50:AK50"/>
    <mergeCell ref="AM50:AN50"/>
    <mergeCell ref="AE51:AF51"/>
    <mergeCell ref="AJ51:AK51"/>
    <mergeCell ref="AM51:AN51"/>
    <mergeCell ref="AM48:AN48"/>
    <mergeCell ref="X49:Y49"/>
    <mergeCell ref="AE49:AF49"/>
    <mergeCell ref="AJ49:AK49"/>
    <mergeCell ref="AM49:AN49"/>
    <mergeCell ref="V48:AA48"/>
    <mergeCell ref="AE48:AF48"/>
    <mergeCell ref="V52:AA52"/>
    <mergeCell ref="AE52:AF52"/>
  </mergeCells>
  <phoneticPr fontId="8"/>
  <printOptions horizontalCentered="1"/>
  <pageMargins left="0.39370078740157483" right="0.39370078740157483" top="0.78740157480314965" bottom="0.59055118110236227" header="0.51181102362204722" footer="0.31496062992125984"/>
  <pageSetup paperSize="9" scale="63" firstPageNumber="65" orientation="portrait" useFirstPageNumber="1" r:id="rId1"/>
  <headerFooter alignWithMargins="0">
    <oddHeader>&amp;R&amp;9介護予防認知症対応型通所介護</oddHeader>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W133"/>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3" style="434" customWidth="1"/>
    <col min="19" max="19" width="2.875" style="434" customWidth="1"/>
    <col min="20" max="33" width="2.5" style="434" customWidth="1"/>
    <col min="34" max="34" width="3.5" style="434" customWidth="1"/>
    <col min="35" max="36" width="2.5" style="434" customWidth="1"/>
    <col min="37" max="37" width="3.125" style="147" customWidth="1"/>
    <col min="38" max="38" width="2.5" style="147" customWidth="1"/>
    <col min="39" max="40" width="1.875" style="434" customWidth="1"/>
    <col min="41" max="42" width="8.5" style="434" customWidth="1"/>
    <col min="43" max="16384" width="9" style="434"/>
  </cols>
  <sheetData>
    <row r="1" spans="1:49" ht="17.25" customHeight="1" x14ac:dyDescent="0.15"/>
    <row r="2" spans="1:49" ht="17.25" customHeight="1" x14ac:dyDescent="0.2">
      <c r="B2" s="57" t="s">
        <v>499</v>
      </c>
    </row>
    <row r="3" spans="1:49" ht="13.5" customHeight="1" x14ac:dyDescent="0.15"/>
    <row r="4" spans="1:49" ht="17.25" customHeight="1" x14ac:dyDescent="0.15">
      <c r="A4" s="2" t="s">
        <v>202</v>
      </c>
      <c r="B4" s="201"/>
      <c r="C4" s="3" t="s">
        <v>203</v>
      </c>
      <c r="D4" s="210"/>
      <c r="E4" s="607"/>
      <c r="F4" s="607"/>
      <c r="G4" s="607"/>
      <c r="H4" s="607"/>
      <c r="I4" s="607"/>
      <c r="J4" s="607"/>
      <c r="K4" s="607"/>
      <c r="L4" s="607"/>
      <c r="M4" s="607"/>
      <c r="N4" s="607"/>
      <c r="O4" s="607"/>
      <c r="P4" s="607"/>
      <c r="Q4" s="607"/>
      <c r="R4" s="607"/>
      <c r="S4" s="607"/>
      <c r="T4" s="4" t="s">
        <v>204</v>
      </c>
      <c r="U4" s="607"/>
      <c r="V4" s="607"/>
      <c r="W4" s="607"/>
      <c r="X4" s="4"/>
      <c r="Y4" s="607"/>
      <c r="Z4" s="607"/>
      <c r="AA4" s="607"/>
      <c r="AB4" s="607"/>
      <c r="AC4" s="607"/>
      <c r="AD4" s="607"/>
      <c r="AE4" s="607"/>
      <c r="AF4" s="607"/>
      <c r="AG4" s="607"/>
      <c r="AH4" s="607"/>
      <c r="AI4" s="37"/>
      <c r="AJ4" s="37"/>
      <c r="AK4" s="607"/>
      <c r="AL4" s="607"/>
      <c r="AM4" s="607"/>
      <c r="AN4" s="607"/>
      <c r="AO4" s="5" t="s">
        <v>2490</v>
      </c>
      <c r="AP4" s="5" t="s">
        <v>2491</v>
      </c>
    </row>
    <row r="5" spans="1:49" ht="17.25" customHeight="1" x14ac:dyDescent="0.15">
      <c r="A5" s="6" t="s">
        <v>205</v>
      </c>
      <c r="B5" s="7" t="s">
        <v>206</v>
      </c>
      <c r="C5" s="714"/>
      <c r="D5" s="712"/>
      <c r="E5" s="713"/>
      <c r="F5" s="713"/>
      <c r="G5" s="713"/>
      <c r="H5" s="713"/>
      <c r="I5" s="713"/>
      <c r="J5" s="713"/>
      <c r="K5" s="713"/>
      <c r="L5" s="713"/>
      <c r="M5" s="713"/>
      <c r="N5" s="713"/>
      <c r="O5" s="713"/>
      <c r="P5" s="713"/>
      <c r="Q5" s="713"/>
      <c r="R5" s="713"/>
      <c r="S5" s="713"/>
      <c r="T5" s="713"/>
      <c r="U5" s="713"/>
      <c r="V5" s="713"/>
      <c r="W5" s="713"/>
      <c r="X5" s="713"/>
      <c r="Y5" s="713"/>
      <c r="Z5" s="713"/>
      <c r="AA5" s="713"/>
      <c r="AB5" s="713"/>
      <c r="AC5" s="713"/>
      <c r="AD5" s="713"/>
      <c r="AE5" s="713"/>
      <c r="AF5" s="713"/>
      <c r="AG5" s="713"/>
      <c r="AH5" s="713"/>
      <c r="AI5" s="38"/>
      <c r="AJ5" s="38"/>
      <c r="AK5" s="713"/>
      <c r="AL5" s="713"/>
      <c r="AM5" s="713"/>
      <c r="AN5" s="713"/>
      <c r="AO5" s="8" t="s">
        <v>390</v>
      </c>
      <c r="AP5" s="8" t="s">
        <v>391</v>
      </c>
    </row>
    <row r="6" spans="1:49" ht="17.25" customHeight="1" x14ac:dyDescent="0.15">
      <c r="A6" s="12">
        <v>74</v>
      </c>
      <c r="B6" s="13">
        <v>9401</v>
      </c>
      <c r="C6" s="39" t="s">
        <v>2816</v>
      </c>
      <c r="D6" s="866" t="s">
        <v>803</v>
      </c>
      <c r="E6" s="867"/>
      <c r="F6" s="868"/>
      <c r="G6" s="866" t="s">
        <v>496</v>
      </c>
      <c r="H6" s="867"/>
      <c r="I6" s="868"/>
      <c r="J6" s="833" t="s">
        <v>3861</v>
      </c>
      <c r="K6" s="834"/>
      <c r="L6" s="834"/>
      <c r="M6" s="834"/>
      <c r="N6" s="835"/>
      <c r="O6" s="643"/>
      <c r="P6" s="644"/>
      <c r="Q6" s="645"/>
      <c r="R6" s="34"/>
      <c r="S6" s="607"/>
      <c r="T6" s="607"/>
      <c r="U6" s="608"/>
      <c r="V6" s="607"/>
      <c r="W6" s="17"/>
      <c r="X6" s="17"/>
      <c r="Y6" s="17"/>
      <c r="Z6" s="17"/>
      <c r="AA6" s="67"/>
      <c r="AB6" s="604" t="s">
        <v>2755</v>
      </c>
      <c r="AC6" s="202"/>
      <c r="AD6" s="202"/>
      <c r="AE6" s="841">
        <f>予防認知通所介護!AG6</f>
        <v>497</v>
      </c>
      <c r="AF6" s="841"/>
      <c r="AG6" s="612" t="s">
        <v>391</v>
      </c>
      <c r="AH6" s="202"/>
      <c r="AI6" s="32" t="s">
        <v>2342</v>
      </c>
      <c r="AJ6" s="831">
        <v>0.7</v>
      </c>
      <c r="AK6" s="831"/>
      <c r="AL6" s="32" t="s">
        <v>2342</v>
      </c>
      <c r="AM6" s="854">
        <f>予防認知通所介護!AL6</f>
        <v>0.63</v>
      </c>
      <c r="AN6" s="1121"/>
      <c r="AO6" s="403">
        <f>ROUND(ROUND(AE6*AJ6,0)*AM6,0)</f>
        <v>219</v>
      </c>
      <c r="AP6" s="18" t="s">
        <v>209</v>
      </c>
      <c r="AQ6" s="657"/>
    </row>
    <row r="7" spans="1:49" ht="17.25" customHeight="1" x14ac:dyDescent="0.15">
      <c r="A7" s="12">
        <v>74</v>
      </c>
      <c r="B7" s="13">
        <v>9402</v>
      </c>
      <c r="C7" s="39" t="s">
        <v>2817</v>
      </c>
      <c r="D7" s="869"/>
      <c r="E7" s="870"/>
      <c r="F7" s="871"/>
      <c r="G7" s="869"/>
      <c r="H7" s="870"/>
      <c r="I7" s="871"/>
      <c r="J7" s="836"/>
      <c r="K7" s="837"/>
      <c r="L7" s="837"/>
      <c r="M7" s="837"/>
      <c r="N7" s="838"/>
      <c r="O7" s="997" t="s">
        <v>1587</v>
      </c>
      <c r="P7" s="998"/>
      <c r="Q7" s="999"/>
      <c r="R7" s="517"/>
      <c r="S7" s="609"/>
      <c r="T7" s="609"/>
      <c r="U7" s="610"/>
      <c r="V7" s="609"/>
      <c r="W7" s="169"/>
      <c r="X7" s="169"/>
      <c r="Y7" s="169"/>
      <c r="Z7" s="169"/>
      <c r="AA7" s="518"/>
      <c r="AB7" s="604" t="s">
        <v>2818</v>
      </c>
      <c r="AC7" s="202"/>
      <c r="AD7" s="202"/>
      <c r="AE7" s="841">
        <f>予防認知通所介護!AG7</f>
        <v>551</v>
      </c>
      <c r="AF7" s="841"/>
      <c r="AG7" s="612" t="s">
        <v>391</v>
      </c>
      <c r="AH7" s="202"/>
      <c r="AI7" s="32" t="s">
        <v>2342</v>
      </c>
      <c r="AJ7" s="831">
        <f>$AJ$6</f>
        <v>0.7</v>
      </c>
      <c r="AK7" s="831"/>
      <c r="AL7" s="32" t="s">
        <v>2342</v>
      </c>
      <c r="AM7" s="854">
        <f>AM6</f>
        <v>0.63</v>
      </c>
      <c r="AN7" s="1121"/>
      <c r="AO7" s="403">
        <f>ROUND(ROUND(AE7*AJ7,0)*AM7,0)</f>
        <v>243</v>
      </c>
      <c r="AP7" s="41"/>
    </row>
    <row r="8" spans="1:49" ht="17.25" customHeight="1" x14ac:dyDescent="0.15">
      <c r="A8" s="12">
        <v>74</v>
      </c>
      <c r="B8" s="13">
        <v>9491</v>
      </c>
      <c r="C8" s="267" t="s">
        <v>4198</v>
      </c>
      <c r="D8" s="869"/>
      <c r="E8" s="870"/>
      <c r="F8" s="871"/>
      <c r="G8" s="869"/>
      <c r="H8" s="870"/>
      <c r="I8" s="871"/>
      <c r="J8" s="561"/>
      <c r="K8" s="562"/>
      <c r="L8" s="562"/>
      <c r="M8" s="562"/>
      <c r="N8" s="563"/>
      <c r="O8" s="997"/>
      <c r="P8" s="998"/>
      <c r="Q8" s="999"/>
      <c r="R8" s="661"/>
      <c r="S8" s="609"/>
      <c r="T8" s="609"/>
      <c r="U8" s="610"/>
      <c r="V8" s="1108" t="s">
        <v>4056</v>
      </c>
      <c r="W8" s="1108"/>
      <c r="X8" s="1108"/>
      <c r="Y8" s="1108"/>
      <c r="Z8" s="1108"/>
      <c r="AA8" s="1109"/>
      <c r="AB8" s="604" t="s">
        <v>2300</v>
      </c>
      <c r="AC8" s="202"/>
      <c r="AD8" s="202"/>
      <c r="AE8" s="1015">
        <f>$AE$6</f>
        <v>497</v>
      </c>
      <c r="AF8" s="1015"/>
      <c r="AG8" s="612" t="s">
        <v>391</v>
      </c>
      <c r="AH8" s="202"/>
      <c r="AI8" s="32" t="s">
        <v>254</v>
      </c>
      <c r="AJ8" s="831">
        <v>0.7</v>
      </c>
      <c r="AK8" s="831"/>
      <c r="AL8" s="32" t="s">
        <v>254</v>
      </c>
      <c r="AM8" s="854">
        <f>予防認知通所介護!AL8</f>
        <v>0.63</v>
      </c>
      <c r="AN8" s="1121"/>
      <c r="AO8" s="403">
        <f>ROUND((ROUND(AE8*AJ8,0)-ROUND(AE8*$X$9,0))*AM8,0)</f>
        <v>216</v>
      </c>
      <c r="AP8" s="41"/>
      <c r="AQ8" s="657"/>
      <c r="AW8" s="405"/>
    </row>
    <row r="9" spans="1:49" ht="17.25" customHeight="1" x14ac:dyDescent="0.15">
      <c r="A9" s="12">
        <v>74</v>
      </c>
      <c r="B9" s="13">
        <v>9492</v>
      </c>
      <c r="C9" s="267" t="s">
        <v>4199</v>
      </c>
      <c r="D9" s="869"/>
      <c r="E9" s="870"/>
      <c r="F9" s="871"/>
      <c r="G9" s="869"/>
      <c r="H9" s="870"/>
      <c r="I9" s="871"/>
      <c r="J9" s="561"/>
      <c r="K9" s="562"/>
      <c r="L9" s="562"/>
      <c r="M9" s="562"/>
      <c r="N9" s="563"/>
      <c r="O9" s="997"/>
      <c r="P9" s="998"/>
      <c r="Q9" s="999"/>
      <c r="R9" s="712"/>
      <c r="S9" s="713"/>
      <c r="T9" s="713"/>
      <c r="U9" s="714"/>
      <c r="V9" s="502" t="s">
        <v>4057</v>
      </c>
      <c r="W9" s="713"/>
      <c r="X9" s="1110">
        <v>0.01</v>
      </c>
      <c r="Y9" s="1111"/>
      <c r="Z9" s="169" t="s">
        <v>4055</v>
      </c>
      <c r="AA9" s="42"/>
      <c r="AB9" s="604" t="s">
        <v>273</v>
      </c>
      <c r="AC9" s="202"/>
      <c r="AD9" s="202"/>
      <c r="AE9" s="1015">
        <f>$AE$7</f>
        <v>551</v>
      </c>
      <c r="AF9" s="1015"/>
      <c r="AG9" s="612" t="s">
        <v>391</v>
      </c>
      <c r="AH9" s="202"/>
      <c r="AI9" s="32" t="s">
        <v>254</v>
      </c>
      <c r="AJ9" s="831">
        <f>$AJ$6</f>
        <v>0.7</v>
      </c>
      <c r="AK9" s="831"/>
      <c r="AL9" s="32" t="s">
        <v>254</v>
      </c>
      <c r="AM9" s="854">
        <f t="shared" ref="AM9" si="0">AM8</f>
        <v>0.63</v>
      </c>
      <c r="AN9" s="1121"/>
      <c r="AO9" s="403">
        <f>ROUND((ROUND(AE9*AJ9,0)-ROUND(AE9*$X$9,0))*AM9,0)</f>
        <v>239</v>
      </c>
      <c r="AP9" s="41"/>
      <c r="AW9" s="405"/>
    </row>
    <row r="10" spans="1:49" ht="17.25" customHeight="1" x14ac:dyDescent="0.15">
      <c r="A10" s="12">
        <v>74</v>
      </c>
      <c r="B10" s="13">
        <v>9493</v>
      </c>
      <c r="C10" s="267" t="s">
        <v>4204</v>
      </c>
      <c r="D10" s="869"/>
      <c r="E10" s="870"/>
      <c r="F10" s="871"/>
      <c r="G10" s="869"/>
      <c r="H10" s="870"/>
      <c r="I10" s="871"/>
      <c r="J10" s="561"/>
      <c r="K10" s="562"/>
      <c r="L10" s="562"/>
      <c r="M10" s="562"/>
      <c r="N10" s="563"/>
      <c r="O10" s="997"/>
      <c r="P10" s="998"/>
      <c r="Q10" s="999"/>
      <c r="R10" s="833" t="s">
        <v>4054</v>
      </c>
      <c r="S10" s="834"/>
      <c r="T10" s="834"/>
      <c r="U10" s="835"/>
      <c r="V10" s="17"/>
      <c r="W10" s="17"/>
      <c r="X10" s="17"/>
      <c r="Y10" s="17"/>
      <c r="Z10" s="17"/>
      <c r="AA10" s="67"/>
      <c r="AB10" s="604" t="s">
        <v>2300</v>
      </c>
      <c r="AC10" s="202"/>
      <c r="AD10" s="202"/>
      <c r="AE10" s="1015">
        <f>$AE$6</f>
        <v>497</v>
      </c>
      <c r="AF10" s="1015"/>
      <c r="AG10" s="612" t="s">
        <v>391</v>
      </c>
      <c r="AH10" s="202"/>
      <c r="AI10" s="32" t="s">
        <v>254</v>
      </c>
      <c r="AJ10" s="831">
        <v>0.7</v>
      </c>
      <c r="AK10" s="831"/>
      <c r="AL10" s="32" t="s">
        <v>254</v>
      </c>
      <c r="AM10" s="854">
        <f>予防認知通所介護!AL10</f>
        <v>0.63</v>
      </c>
      <c r="AN10" s="1121"/>
      <c r="AO10" s="403">
        <f>ROUND((ROUND(AE10*AJ10,0)-ROUND(AE10*$R$13,0))*AM10,0)</f>
        <v>216</v>
      </c>
      <c r="AP10" s="41"/>
      <c r="AQ10" s="657"/>
      <c r="AW10" s="405"/>
    </row>
    <row r="11" spans="1:49" ht="17.25" customHeight="1" x14ac:dyDescent="0.15">
      <c r="A11" s="12">
        <v>74</v>
      </c>
      <c r="B11" s="13">
        <v>9494</v>
      </c>
      <c r="C11" s="267" t="s">
        <v>4205</v>
      </c>
      <c r="D11" s="869"/>
      <c r="E11" s="870"/>
      <c r="F11" s="871"/>
      <c r="G11" s="869"/>
      <c r="H11" s="870"/>
      <c r="I11" s="871"/>
      <c r="J11" s="561"/>
      <c r="K11" s="562"/>
      <c r="L11" s="562"/>
      <c r="M11" s="562"/>
      <c r="N11" s="563"/>
      <c r="O11" s="997"/>
      <c r="P11" s="998"/>
      <c r="Q11" s="999"/>
      <c r="R11" s="836"/>
      <c r="S11" s="837"/>
      <c r="T11" s="837"/>
      <c r="U11" s="838"/>
      <c r="V11" s="20"/>
      <c r="W11" s="20"/>
      <c r="X11" s="20"/>
      <c r="Y11" s="20"/>
      <c r="Z11" s="20"/>
      <c r="AA11" s="42"/>
      <c r="AB11" s="604" t="s">
        <v>273</v>
      </c>
      <c r="AC11" s="202"/>
      <c r="AD11" s="202"/>
      <c r="AE11" s="1015">
        <f>$AE$7</f>
        <v>551</v>
      </c>
      <c r="AF11" s="1015"/>
      <c r="AG11" s="612" t="s">
        <v>391</v>
      </c>
      <c r="AH11" s="202"/>
      <c r="AI11" s="32" t="s">
        <v>254</v>
      </c>
      <c r="AJ11" s="831">
        <f>$AJ$6</f>
        <v>0.7</v>
      </c>
      <c r="AK11" s="831"/>
      <c r="AL11" s="32" t="s">
        <v>254</v>
      </c>
      <c r="AM11" s="854">
        <f t="shared" ref="AM11" si="1">AM10</f>
        <v>0.63</v>
      </c>
      <c r="AN11" s="1121"/>
      <c r="AO11" s="403">
        <f>ROUND((ROUND(AE11*AJ11,0)-ROUND(AE11*$R$13,0))*AM11,0)</f>
        <v>239</v>
      </c>
      <c r="AP11" s="41"/>
      <c r="AW11" s="405"/>
    </row>
    <row r="12" spans="1:49" ht="17.25" customHeight="1" x14ac:dyDescent="0.15">
      <c r="A12" s="12">
        <v>74</v>
      </c>
      <c r="B12" s="13">
        <v>9495</v>
      </c>
      <c r="C12" s="267" t="s">
        <v>4206</v>
      </c>
      <c r="D12" s="869"/>
      <c r="E12" s="870"/>
      <c r="F12" s="871"/>
      <c r="G12" s="869"/>
      <c r="H12" s="870"/>
      <c r="I12" s="871"/>
      <c r="J12" s="561"/>
      <c r="K12" s="562"/>
      <c r="L12" s="562"/>
      <c r="M12" s="562"/>
      <c r="N12" s="563"/>
      <c r="O12" s="997"/>
      <c r="P12" s="998"/>
      <c r="Q12" s="999"/>
      <c r="R12" s="661"/>
      <c r="S12" s="609"/>
      <c r="T12" s="609"/>
      <c r="U12" s="610"/>
      <c r="V12" s="1107" t="s">
        <v>4056</v>
      </c>
      <c r="W12" s="1108"/>
      <c r="X12" s="1108"/>
      <c r="Y12" s="1108"/>
      <c r="Z12" s="1108"/>
      <c r="AA12" s="1109"/>
      <c r="AB12" s="604" t="s">
        <v>2300</v>
      </c>
      <c r="AC12" s="202"/>
      <c r="AD12" s="202"/>
      <c r="AE12" s="1015">
        <f>$AE$6</f>
        <v>497</v>
      </c>
      <c r="AF12" s="1015"/>
      <c r="AG12" s="612" t="s">
        <v>391</v>
      </c>
      <c r="AH12" s="202"/>
      <c r="AI12" s="32" t="s">
        <v>254</v>
      </c>
      <c r="AJ12" s="831">
        <v>0.7</v>
      </c>
      <c r="AK12" s="831"/>
      <c r="AL12" s="32" t="s">
        <v>254</v>
      </c>
      <c r="AM12" s="854">
        <f>予防認知通所介護!AL12</f>
        <v>0.63</v>
      </c>
      <c r="AN12" s="1121"/>
      <c r="AO12" s="403">
        <f>ROUND((ROUND(AE12*AJ12,0)-ROUND(AE12*$R$13,0)-ROUND(AE12*$X$13,0))*AM12,0)</f>
        <v>213</v>
      </c>
      <c r="AP12" s="41"/>
      <c r="AQ12" s="657"/>
      <c r="AW12" s="405"/>
    </row>
    <row r="13" spans="1:49" ht="17.25" customHeight="1" x14ac:dyDescent="0.15">
      <c r="A13" s="12">
        <v>74</v>
      </c>
      <c r="B13" s="13">
        <v>9496</v>
      </c>
      <c r="C13" s="267" t="s">
        <v>4207</v>
      </c>
      <c r="D13" s="869"/>
      <c r="E13" s="870"/>
      <c r="F13" s="871"/>
      <c r="G13" s="869"/>
      <c r="H13" s="870"/>
      <c r="I13" s="871"/>
      <c r="J13" s="573"/>
      <c r="K13" s="564"/>
      <c r="L13" s="564"/>
      <c r="M13" s="564"/>
      <c r="N13" s="565"/>
      <c r="O13" s="997"/>
      <c r="P13" s="998"/>
      <c r="Q13" s="999"/>
      <c r="R13" s="1124">
        <v>0.01</v>
      </c>
      <c r="S13" s="1123"/>
      <c r="T13" s="20" t="s">
        <v>4055</v>
      </c>
      <c r="U13" s="714"/>
      <c r="V13" s="500" t="s">
        <v>4057</v>
      </c>
      <c r="W13" s="713"/>
      <c r="X13" s="1122">
        <v>0.01</v>
      </c>
      <c r="Y13" s="1123"/>
      <c r="Z13" s="20" t="s">
        <v>4055</v>
      </c>
      <c r="AA13" s="42"/>
      <c r="AB13" s="604" t="s">
        <v>273</v>
      </c>
      <c r="AC13" s="202"/>
      <c r="AD13" s="202"/>
      <c r="AE13" s="1015">
        <f>$AE$7</f>
        <v>551</v>
      </c>
      <c r="AF13" s="1015"/>
      <c r="AG13" s="612" t="s">
        <v>391</v>
      </c>
      <c r="AH13" s="202"/>
      <c r="AI13" s="32" t="s">
        <v>254</v>
      </c>
      <c r="AJ13" s="831">
        <f t="shared" ref="AJ13:AJ27" si="2">$AJ$6</f>
        <v>0.7</v>
      </c>
      <c r="AK13" s="831"/>
      <c r="AL13" s="32" t="s">
        <v>254</v>
      </c>
      <c r="AM13" s="854">
        <f t="shared" ref="AM13" si="3">AM12</f>
        <v>0.63</v>
      </c>
      <c r="AN13" s="1121"/>
      <c r="AO13" s="403">
        <f>ROUND((ROUND(AE13*AJ13,0)-ROUND(AE13*$R$13,0)-ROUND(AE13*$X$13,0))*AM13,0)</f>
        <v>236</v>
      </c>
      <c r="AP13" s="41"/>
      <c r="AW13" s="405"/>
    </row>
    <row r="14" spans="1:49" ht="17.25" customHeight="1" x14ac:dyDescent="0.15">
      <c r="A14" s="12">
        <v>74</v>
      </c>
      <c r="B14" s="13">
        <v>9411</v>
      </c>
      <c r="C14" s="39" t="s">
        <v>1315</v>
      </c>
      <c r="D14" s="869"/>
      <c r="E14" s="870"/>
      <c r="F14" s="871"/>
      <c r="G14" s="869"/>
      <c r="H14" s="870"/>
      <c r="I14" s="871"/>
      <c r="J14" s="833" t="s">
        <v>3957</v>
      </c>
      <c r="K14" s="834"/>
      <c r="L14" s="834"/>
      <c r="M14" s="834"/>
      <c r="N14" s="835"/>
      <c r="O14" s="997"/>
      <c r="P14" s="998"/>
      <c r="Q14" s="999"/>
      <c r="R14" s="517"/>
      <c r="S14" s="609"/>
      <c r="T14" s="609"/>
      <c r="U14" s="609"/>
      <c r="V14" s="609"/>
      <c r="W14" s="169"/>
      <c r="X14" s="169"/>
      <c r="Y14" s="169"/>
      <c r="Z14" s="169"/>
      <c r="AA14" s="518"/>
      <c r="AB14" s="604" t="s">
        <v>2300</v>
      </c>
      <c r="AC14" s="202"/>
      <c r="AD14" s="202"/>
      <c r="AE14" s="841">
        <f>予防認知通所介護!AG14</f>
        <v>475</v>
      </c>
      <c r="AF14" s="841"/>
      <c r="AG14" s="186" t="s">
        <v>391</v>
      </c>
      <c r="AH14" s="202"/>
      <c r="AI14" s="32" t="s">
        <v>254</v>
      </c>
      <c r="AJ14" s="831">
        <f t="shared" si="2"/>
        <v>0.7</v>
      </c>
      <c r="AK14" s="831"/>
      <c r="AL14" s="190"/>
      <c r="AM14" s="40"/>
      <c r="AN14" s="43"/>
      <c r="AO14" s="403">
        <f t="shared" ref="AO14:AO25" si="4">ROUND(AE14*AJ14,0)</f>
        <v>333</v>
      </c>
      <c r="AP14" s="41"/>
    </row>
    <row r="15" spans="1:49" ht="17.25" customHeight="1" x14ac:dyDescent="0.15">
      <c r="A15" s="12">
        <v>74</v>
      </c>
      <c r="B15" s="13">
        <v>9412</v>
      </c>
      <c r="C15" s="39" t="s">
        <v>1316</v>
      </c>
      <c r="D15" s="869"/>
      <c r="E15" s="870"/>
      <c r="F15" s="871"/>
      <c r="G15" s="869"/>
      <c r="H15" s="870"/>
      <c r="I15" s="871"/>
      <c r="J15" s="849"/>
      <c r="K15" s="839"/>
      <c r="L15" s="839"/>
      <c r="M15" s="839"/>
      <c r="N15" s="840"/>
      <c r="O15" s="997"/>
      <c r="P15" s="998"/>
      <c r="Q15" s="999"/>
      <c r="R15" s="517"/>
      <c r="S15" s="609"/>
      <c r="T15" s="609"/>
      <c r="U15" s="609"/>
      <c r="V15" s="609"/>
      <c r="W15" s="169"/>
      <c r="X15" s="169"/>
      <c r="Y15" s="169"/>
      <c r="Z15" s="169"/>
      <c r="AA15" s="518"/>
      <c r="AB15" s="604" t="s">
        <v>2756</v>
      </c>
      <c r="AC15" s="202"/>
      <c r="AD15" s="202"/>
      <c r="AE15" s="841">
        <f>予防認知通所介護!AG15</f>
        <v>526</v>
      </c>
      <c r="AF15" s="841"/>
      <c r="AG15" s="186" t="s">
        <v>391</v>
      </c>
      <c r="AH15" s="202"/>
      <c r="AI15" s="32" t="s">
        <v>2342</v>
      </c>
      <c r="AJ15" s="831">
        <f t="shared" si="2"/>
        <v>0.7</v>
      </c>
      <c r="AK15" s="831"/>
      <c r="AL15" s="190"/>
      <c r="AM15" s="40"/>
      <c r="AN15" s="43"/>
      <c r="AO15" s="403">
        <f t="shared" si="4"/>
        <v>368</v>
      </c>
      <c r="AP15" s="41"/>
    </row>
    <row r="16" spans="1:49" ht="17.25" customHeight="1" x14ac:dyDescent="0.15">
      <c r="A16" s="12">
        <v>74</v>
      </c>
      <c r="B16" s="13">
        <v>9413</v>
      </c>
      <c r="C16" s="39" t="s">
        <v>1317</v>
      </c>
      <c r="D16" s="869"/>
      <c r="E16" s="870"/>
      <c r="F16" s="871"/>
      <c r="G16" s="869"/>
      <c r="H16" s="870"/>
      <c r="I16" s="871"/>
      <c r="J16" s="833" t="s">
        <v>3958</v>
      </c>
      <c r="K16" s="834"/>
      <c r="L16" s="834"/>
      <c r="M16" s="834"/>
      <c r="N16" s="835"/>
      <c r="O16" s="997"/>
      <c r="P16" s="998"/>
      <c r="Q16" s="999"/>
      <c r="R16" s="517"/>
      <c r="S16" s="609"/>
      <c r="T16" s="609"/>
      <c r="U16" s="609"/>
      <c r="V16" s="609"/>
      <c r="W16" s="169"/>
      <c r="X16" s="169"/>
      <c r="Y16" s="169"/>
      <c r="Z16" s="169"/>
      <c r="AA16" s="518"/>
      <c r="AB16" s="604" t="s">
        <v>2755</v>
      </c>
      <c r="AC16" s="202"/>
      <c r="AD16" s="202"/>
      <c r="AE16" s="841">
        <f>予防認知通所介護!AG16</f>
        <v>497</v>
      </c>
      <c r="AF16" s="841"/>
      <c r="AG16" s="186" t="s">
        <v>391</v>
      </c>
      <c r="AH16" s="202"/>
      <c r="AI16" s="32" t="s">
        <v>2342</v>
      </c>
      <c r="AJ16" s="831">
        <f t="shared" si="2"/>
        <v>0.7</v>
      </c>
      <c r="AK16" s="831"/>
      <c r="AL16" s="190"/>
      <c r="AM16" s="40"/>
      <c r="AN16" s="43"/>
      <c r="AO16" s="403">
        <f t="shared" si="4"/>
        <v>348</v>
      </c>
      <c r="AP16" s="41"/>
    </row>
    <row r="17" spans="1:49" ht="17.25" customHeight="1" x14ac:dyDescent="0.15">
      <c r="A17" s="12">
        <v>74</v>
      </c>
      <c r="B17" s="13">
        <v>9414</v>
      </c>
      <c r="C17" s="39" t="s">
        <v>1318</v>
      </c>
      <c r="D17" s="869"/>
      <c r="E17" s="870"/>
      <c r="F17" s="871"/>
      <c r="G17" s="869"/>
      <c r="H17" s="870"/>
      <c r="I17" s="871"/>
      <c r="J17" s="849"/>
      <c r="K17" s="839"/>
      <c r="L17" s="839"/>
      <c r="M17" s="839"/>
      <c r="N17" s="840"/>
      <c r="O17" s="997"/>
      <c r="P17" s="998"/>
      <c r="Q17" s="999"/>
      <c r="R17" s="517"/>
      <c r="S17" s="609"/>
      <c r="T17" s="609"/>
      <c r="U17" s="609"/>
      <c r="V17" s="609"/>
      <c r="W17" s="169"/>
      <c r="X17" s="169"/>
      <c r="Y17" s="169"/>
      <c r="Z17" s="169"/>
      <c r="AA17" s="518"/>
      <c r="AB17" s="604" t="s">
        <v>2756</v>
      </c>
      <c r="AC17" s="202"/>
      <c r="AD17" s="202"/>
      <c r="AE17" s="841">
        <f>予防認知通所介護!AG17</f>
        <v>551</v>
      </c>
      <c r="AF17" s="841"/>
      <c r="AG17" s="186" t="s">
        <v>391</v>
      </c>
      <c r="AH17" s="202"/>
      <c r="AI17" s="32" t="s">
        <v>2342</v>
      </c>
      <c r="AJ17" s="831">
        <f t="shared" si="2"/>
        <v>0.7</v>
      </c>
      <c r="AK17" s="831"/>
      <c r="AL17" s="190"/>
      <c r="AM17" s="40"/>
      <c r="AN17" s="43"/>
      <c r="AO17" s="403">
        <f t="shared" si="4"/>
        <v>386</v>
      </c>
      <c r="AP17" s="41"/>
    </row>
    <row r="18" spans="1:49" ht="17.25" customHeight="1" x14ac:dyDescent="0.15">
      <c r="A18" s="12">
        <v>74</v>
      </c>
      <c r="B18" s="13">
        <v>9421</v>
      </c>
      <c r="C18" s="39" t="s">
        <v>1319</v>
      </c>
      <c r="D18" s="869"/>
      <c r="E18" s="870"/>
      <c r="F18" s="871"/>
      <c r="G18" s="869"/>
      <c r="H18" s="870"/>
      <c r="I18" s="871"/>
      <c r="J18" s="833" t="s">
        <v>3959</v>
      </c>
      <c r="K18" s="834"/>
      <c r="L18" s="834"/>
      <c r="M18" s="834"/>
      <c r="N18" s="835"/>
      <c r="O18" s="997"/>
      <c r="P18" s="998"/>
      <c r="Q18" s="999"/>
      <c r="R18" s="517"/>
      <c r="S18" s="609"/>
      <c r="T18" s="609"/>
      <c r="U18" s="609"/>
      <c r="V18" s="609"/>
      <c r="W18" s="169"/>
      <c r="X18" s="169"/>
      <c r="Y18" s="169"/>
      <c r="Z18" s="169"/>
      <c r="AA18" s="518"/>
      <c r="AB18" s="604" t="s">
        <v>2755</v>
      </c>
      <c r="AC18" s="202"/>
      <c r="AD18" s="202"/>
      <c r="AE18" s="841">
        <f>予防認知通所介護!AG18</f>
        <v>741</v>
      </c>
      <c r="AF18" s="841"/>
      <c r="AG18" s="186" t="s">
        <v>391</v>
      </c>
      <c r="AH18" s="202"/>
      <c r="AI18" s="32" t="s">
        <v>2819</v>
      </c>
      <c r="AJ18" s="831">
        <f t="shared" si="2"/>
        <v>0.7</v>
      </c>
      <c r="AK18" s="831"/>
      <c r="AL18" s="190"/>
      <c r="AM18" s="40"/>
      <c r="AN18" s="43"/>
      <c r="AO18" s="403">
        <f t="shared" si="4"/>
        <v>519</v>
      </c>
      <c r="AP18" s="41"/>
    </row>
    <row r="19" spans="1:49" ht="17.25" customHeight="1" x14ac:dyDescent="0.15">
      <c r="A19" s="12">
        <v>74</v>
      </c>
      <c r="B19" s="13">
        <v>9422</v>
      </c>
      <c r="C19" s="39" t="s">
        <v>1320</v>
      </c>
      <c r="D19" s="869"/>
      <c r="E19" s="870"/>
      <c r="F19" s="871"/>
      <c r="G19" s="869"/>
      <c r="H19" s="870"/>
      <c r="I19" s="871"/>
      <c r="J19" s="849"/>
      <c r="K19" s="839"/>
      <c r="L19" s="839"/>
      <c r="M19" s="839"/>
      <c r="N19" s="840"/>
      <c r="O19" s="997"/>
      <c r="P19" s="998"/>
      <c r="Q19" s="999"/>
      <c r="R19" s="517"/>
      <c r="S19" s="609"/>
      <c r="T19" s="609"/>
      <c r="U19" s="609"/>
      <c r="V19" s="609"/>
      <c r="W19" s="169"/>
      <c r="X19" s="169"/>
      <c r="Y19" s="169"/>
      <c r="Z19" s="169"/>
      <c r="AA19" s="518"/>
      <c r="AB19" s="604" t="s">
        <v>2820</v>
      </c>
      <c r="AC19" s="202"/>
      <c r="AD19" s="202"/>
      <c r="AE19" s="841">
        <f>予防認知通所介護!AG19</f>
        <v>828</v>
      </c>
      <c r="AF19" s="841"/>
      <c r="AG19" s="186" t="s">
        <v>391</v>
      </c>
      <c r="AH19" s="202"/>
      <c r="AI19" s="32" t="s">
        <v>2819</v>
      </c>
      <c r="AJ19" s="831">
        <f t="shared" si="2"/>
        <v>0.7</v>
      </c>
      <c r="AK19" s="831"/>
      <c r="AL19" s="190"/>
      <c r="AM19" s="40"/>
      <c r="AN19" s="43"/>
      <c r="AO19" s="403">
        <f t="shared" si="4"/>
        <v>580</v>
      </c>
      <c r="AP19" s="41"/>
    </row>
    <row r="20" spans="1:49" ht="17.25" customHeight="1" x14ac:dyDescent="0.15">
      <c r="A20" s="12">
        <v>74</v>
      </c>
      <c r="B20" s="13">
        <v>9423</v>
      </c>
      <c r="C20" s="39" t="s">
        <v>1321</v>
      </c>
      <c r="D20" s="869"/>
      <c r="E20" s="870"/>
      <c r="F20" s="871"/>
      <c r="G20" s="869"/>
      <c r="H20" s="870"/>
      <c r="I20" s="871"/>
      <c r="J20" s="833" t="s">
        <v>3960</v>
      </c>
      <c r="K20" s="834"/>
      <c r="L20" s="834"/>
      <c r="M20" s="834"/>
      <c r="N20" s="835"/>
      <c r="O20" s="997"/>
      <c r="P20" s="998"/>
      <c r="Q20" s="999"/>
      <c r="R20" s="517"/>
      <c r="S20" s="609"/>
      <c r="T20" s="609"/>
      <c r="U20" s="609"/>
      <c r="V20" s="609"/>
      <c r="W20" s="169"/>
      <c r="X20" s="169"/>
      <c r="Y20" s="169"/>
      <c r="Z20" s="169"/>
      <c r="AA20" s="518"/>
      <c r="AB20" s="604" t="s">
        <v>2821</v>
      </c>
      <c r="AC20" s="202"/>
      <c r="AD20" s="202"/>
      <c r="AE20" s="841">
        <f>予防認知通所介護!AG20</f>
        <v>760</v>
      </c>
      <c r="AF20" s="841"/>
      <c r="AG20" s="186" t="s">
        <v>391</v>
      </c>
      <c r="AH20" s="202"/>
      <c r="AI20" s="32" t="s">
        <v>2819</v>
      </c>
      <c r="AJ20" s="831">
        <f t="shared" si="2"/>
        <v>0.7</v>
      </c>
      <c r="AK20" s="831"/>
      <c r="AL20" s="190"/>
      <c r="AM20" s="40"/>
      <c r="AN20" s="43"/>
      <c r="AO20" s="403">
        <f t="shared" si="4"/>
        <v>532</v>
      </c>
      <c r="AP20" s="41"/>
    </row>
    <row r="21" spans="1:49" ht="17.25" customHeight="1" x14ac:dyDescent="0.15">
      <c r="A21" s="12">
        <v>74</v>
      </c>
      <c r="B21" s="13">
        <v>9424</v>
      </c>
      <c r="C21" s="39" t="s">
        <v>1322</v>
      </c>
      <c r="D21" s="869"/>
      <c r="E21" s="870"/>
      <c r="F21" s="871"/>
      <c r="G21" s="869"/>
      <c r="H21" s="870"/>
      <c r="I21" s="871"/>
      <c r="J21" s="849"/>
      <c r="K21" s="839"/>
      <c r="L21" s="839"/>
      <c r="M21" s="839"/>
      <c r="N21" s="840"/>
      <c r="O21" s="997"/>
      <c r="P21" s="998"/>
      <c r="Q21" s="999"/>
      <c r="R21" s="517"/>
      <c r="S21" s="609"/>
      <c r="T21" s="609"/>
      <c r="U21" s="609"/>
      <c r="V21" s="609"/>
      <c r="W21" s="169"/>
      <c r="X21" s="169"/>
      <c r="Y21" s="169"/>
      <c r="Z21" s="169"/>
      <c r="AA21" s="518"/>
      <c r="AB21" s="604" t="s">
        <v>2818</v>
      </c>
      <c r="AC21" s="202"/>
      <c r="AD21" s="202"/>
      <c r="AE21" s="841">
        <f>予防認知通所介護!AG21</f>
        <v>851</v>
      </c>
      <c r="AF21" s="841"/>
      <c r="AG21" s="186" t="s">
        <v>391</v>
      </c>
      <c r="AH21" s="202"/>
      <c r="AI21" s="32" t="s">
        <v>2342</v>
      </c>
      <c r="AJ21" s="831">
        <f t="shared" si="2"/>
        <v>0.7</v>
      </c>
      <c r="AK21" s="831"/>
      <c r="AL21" s="190"/>
      <c r="AM21" s="40"/>
      <c r="AN21" s="43"/>
      <c r="AO21" s="403">
        <f t="shared" si="4"/>
        <v>596</v>
      </c>
      <c r="AP21" s="41"/>
    </row>
    <row r="22" spans="1:49" ht="16.5" customHeight="1" x14ac:dyDescent="0.15">
      <c r="A22" s="12">
        <v>74</v>
      </c>
      <c r="B22" s="13">
        <v>9431</v>
      </c>
      <c r="C22" s="39" t="s">
        <v>1323</v>
      </c>
      <c r="D22" s="869"/>
      <c r="E22" s="870"/>
      <c r="F22" s="871"/>
      <c r="G22" s="869"/>
      <c r="H22" s="870"/>
      <c r="I22" s="871"/>
      <c r="J22" s="833" t="s">
        <v>3961</v>
      </c>
      <c r="K22" s="834"/>
      <c r="L22" s="834"/>
      <c r="M22" s="834"/>
      <c r="N22" s="835"/>
      <c r="O22" s="997"/>
      <c r="P22" s="998"/>
      <c r="Q22" s="999"/>
      <c r="R22" s="517"/>
      <c r="S22" s="609"/>
      <c r="T22" s="609"/>
      <c r="U22" s="609"/>
      <c r="V22" s="609"/>
      <c r="W22" s="169"/>
      <c r="X22" s="169"/>
      <c r="Y22" s="169"/>
      <c r="Z22" s="169"/>
      <c r="AA22" s="518"/>
      <c r="AB22" s="604" t="s">
        <v>2809</v>
      </c>
      <c r="AC22" s="202"/>
      <c r="AD22" s="202"/>
      <c r="AE22" s="841">
        <f>予防認知通所介護!AG22</f>
        <v>861</v>
      </c>
      <c r="AF22" s="841"/>
      <c r="AG22" s="186" t="s">
        <v>391</v>
      </c>
      <c r="AH22" s="202"/>
      <c r="AI22" s="32" t="s">
        <v>2342</v>
      </c>
      <c r="AJ22" s="831">
        <f t="shared" si="2"/>
        <v>0.7</v>
      </c>
      <c r="AK22" s="831"/>
      <c r="AL22" s="190"/>
      <c r="AM22" s="40"/>
      <c r="AN22" s="43"/>
      <c r="AO22" s="403">
        <f t="shared" si="4"/>
        <v>603</v>
      </c>
      <c r="AP22" s="41"/>
    </row>
    <row r="23" spans="1:49" ht="17.25" customHeight="1" x14ac:dyDescent="0.15">
      <c r="A23" s="12">
        <v>74</v>
      </c>
      <c r="B23" s="13">
        <v>9432</v>
      </c>
      <c r="C23" s="39" t="s">
        <v>1324</v>
      </c>
      <c r="D23" s="869"/>
      <c r="E23" s="870"/>
      <c r="F23" s="871"/>
      <c r="G23" s="869"/>
      <c r="H23" s="870"/>
      <c r="I23" s="871"/>
      <c r="J23" s="849"/>
      <c r="K23" s="839"/>
      <c r="L23" s="839"/>
      <c r="M23" s="839"/>
      <c r="N23" s="840"/>
      <c r="O23" s="997"/>
      <c r="P23" s="998"/>
      <c r="Q23" s="999"/>
      <c r="R23" s="517"/>
      <c r="S23" s="609"/>
      <c r="T23" s="609"/>
      <c r="U23" s="609"/>
      <c r="V23" s="609"/>
      <c r="W23" s="169"/>
      <c r="X23" s="169"/>
      <c r="Y23" s="169"/>
      <c r="Z23" s="169"/>
      <c r="AA23" s="518"/>
      <c r="AB23" s="604" t="s">
        <v>2756</v>
      </c>
      <c r="AC23" s="202"/>
      <c r="AD23" s="202"/>
      <c r="AE23" s="841">
        <f>予防認知通所介護!AG23</f>
        <v>961</v>
      </c>
      <c r="AF23" s="841"/>
      <c r="AG23" s="186" t="s">
        <v>391</v>
      </c>
      <c r="AH23" s="202"/>
      <c r="AI23" s="32" t="s">
        <v>2342</v>
      </c>
      <c r="AJ23" s="831">
        <f t="shared" si="2"/>
        <v>0.7</v>
      </c>
      <c r="AK23" s="831"/>
      <c r="AL23" s="190"/>
      <c r="AM23" s="40"/>
      <c r="AN23" s="43"/>
      <c r="AO23" s="403">
        <f t="shared" si="4"/>
        <v>673</v>
      </c>
      <c r="AP23" s="41"/>
    </row>
    <row r="24" spans="1:49" ht="16.5" customHeight="1" x14ac:dyDescent="0.15">
      <c r="A24" s="12">
        <v>74</v>
      </c>
      <c r="B24" s="13">
        <v>9433</v>
      </c>
      <c r="C24" s="39" t="s">
        <v>1325</v>
      </c>
      <c r="D24" s="869"/>
      <c r="E24" s="870"/>
      <c r="F24" s="871"/>
      <c r="G24" s="869"/>
      <c r="H24" s="870"/>
      <c r="I24" s="871"/>
      <c r="J24" s="833" t="s">
        <v>3962</v>
      </c>
      <c r="K24" s="834"/>
      <c r="L24" s="834"/>
      <c r="M24" s="834"/>
      <c r="N24" s="835"/>
      <c r="O24" s="997"/>
      <c r="P24" s="998"/>
      <c r="Q24" s="999"/>
      <c r="R24" s="517"/>
      <c r="S24" s="609"/>
      <c r="T24" s="609"/>
      <c r="U24" s="609"/>
      <c r="V24" s="609"/>
      <c r="W24" s="169"/>
      <c r="X24" s="169"/>
      <c r="Y24" s="169"/>
      <c r="Z24" s="169"/>
      <c r="AA24" s="518"/>
      <c r="AB24" s="604" t="s">
        <v>2755</v>
      </c>
      <c r="AC24" s="202"/>
      <c r="AD24" s="202"/>
      <c r="AE24" s="841">
        <f>予防認知通所介護!AG24</f>
        <v>888</v>
      </c>
      <c r="AF24" s="841"/>
      <c r="AG24" s="186" t="s">
        <v>391</v>
      </c>
      <c r="AH24" s="202"/>
      <c r="AI24" s="32" t="s">
        <v>2342</v>
      </c>
      <c r="AJ24" s="831">
        <f t="shared" si="2"/>
        <v>0.7</v>
      </c>
      <c r="AK24" s="831"/>
      <c r="AL24" s="190"/>
      <c r="AM24" s="40"/>
      <c r="AN24" s="43"/>
      <c r="AO24" s="403">
        <f t="shared" si="4"/>
        <v>622</v>
      </c>
      <c r="AP24" s="41"/>
    </row>
    <row r="25" spans="1:49" ht="17.25" customHeight="1" x14ac:dyDescent="0.15">
      <c r="A25" s="12">
        <v>74</v>
      </c>
      <c r="B25" s="13">
        <v>9434</v>
      </c>
      <c r="C25" s="39" t="s">
        <v>1326</v>
      </c>
      <c r="D25" s="869"/>
      <c r="E25" s="870"/>
      <c r="F25" s="871"/>
      <c r="G25" s="869"/>
      <c r="H25" s="870"/>
      <c r="I25" s="871"/>
      <c r="J25" s="849"/>
      <c r="K25" s="839"/>
      <c r="L25" s="839"/>
      <c r="M25" s="839"/>
      <c r="N25" s="840"/>
      <c r="O25" s="997"/>
      <c r="P25" s="998"/>
      <c r="Q25" s="999"/>
      <c r="R25" s="517"/>
      <c r="S25" s="609"/>
      <c r="T25" s="609"/>
      <c r="U25" s="609"/>
      <c r="V25" s="609"/>
      <c r="W25" s="169"/>
      <c r="X25" s="169"/>
      <c r="Y25" s="169"/>
      <c r="Z25" s="169"/>
      <c r="AA25" s="518"/>
      <c r="AB25" s="604" t="s">
        <v>2756</v>
      </c>
      <c r="AC25" s="202"/>
      <c r="AD25" s="202"/>
      <c r="AE25" s="841">
        <f>予防認知通所介護!AG25</f>
        <v>991</v>
      </c>
      <c r="AF25" s="841"/>
      <c r="AG25" s="186" t="s">
        <v>391</v>
      </c>
      <c r="AH25" s="202"/>
      <c r="AI25" s="32" t="s">
        <v>2342</v>
      </c>
      <c r="AJ25" s="831">
        <f t="shared" si="2"/>
        <v>0.7</v>
      </c>
      <c r="AK25" s="831"/>
      <c r="AL25" s="190"/>
      <c r="AM25" s="40"/>
      <c r="AN25" s="43"/>
      <c r="AO25" s="403">
        <f t="shared" si="4"/>
        <v>694</v>
      </c>
      <c r="AP25" s="41"/>
    </row>
    <row r="26" spans="1:49" ht="17.25" customHeight="1" x14ac:dyDescent="0.15">
      <c r="A26" s="12">
        <v>74</v>
      </c>
      <c r="B26" s="13">
        <v>9501</v>
      </c>
      <c r="C26" s="39" t="s">
        <v>2822</v>
      </c>
      <c r="D26" s="582"/>
      <c r="E26" s="583"/>
      <c r="F26" s="584"/>
      <c r="G26" s="866" t="s">
        <v>497</v>
      </c>
      <c r="H26" s="867"/>
      <c r="I26" s="868"/>
      <c r="J26" s="833" t="s">
        <v>3861</v>
      </c>
      <c r="K26" s="834"/>
      <c r="L26" s="834"/>
      <c r="M26" s="834"/>
      <c r="N26" s="835"/>
      <c r="O26" s="646"/>
      <c r="P26" s="647"/>
      <c r="Q26" s="647"/>
      <c r="R26" s="34"/>
      <c r="S26" s="607"/>
      <c r="T26" s="607"/>
      <c r="U26" s="608"/>
      <c r="V26" s="210"/>
      <c r="W26" s="17"/>
      <c r="X26" s="17"/>
      <c r="Y26" s="17"/>
      <c r="Z26" s="17"/>
      <c r="AA26" s="67"/>
      <c r="AB26" s="604" t="s">
        <v>2755</v>
      </c>
      <c r="AC26" s="202"/>
      <c r="AD26" s="202"/>
      <c r="AE26" s="841">
        <f>予防認知通所介護!AG26</f>
        <v>449</v>
      </c>
      <c r="AF26" s="841"/>
      <c r="AG26" s="612" t="s">
        <v>391</v>
      </c>
      <c r="AH26" s="202"/>
      <c r="AI26" s="32" t="s">
        <v>2342</v>
      </c>
      <c r="AJ26" s="831">
        <f t="shared" si="2"/>
        <v>0.7</v>
      </c>
      <c r="AK26" s="831"/>
      <c r="AL26" s="32" t="s">
        <v>2342</v>
      </c>
      <c r="AM26" s="854">
        <f>AM6</f>
        <v>0.63</v>
      </c>
      <c r="AN26" s="1121"/>
      <c r="AO26" s="403">
        <f>ROUND(ROUND(AE26*AJ26,0)*AM26,0)</f>
        <v>198</v>
      </c>
      <c r="AP26" s="41"/>
    </row>
    <row r="27" spans="1:49" ht="17.25" customHeight="1" x14ac:dyDescent="0.15">
      <c r="A27" s="12">
        <v>74</v>
      </c>
      <c r="B27" s="13">
        <v>9502</v>
      </c>
      <c r="C27" s="39" t="s">
        <v>2823</v>
      </c>
      <c r="D27" s="582"/>
      <c r="E27" s="583"/>
      <c r="F27" s="584"/>
      <c r="G27" s="869"/>
      <c r="H27" s="870"/>
      <c r="I27" s="871"/>
      <c r="J27" s="836"/>
      <c r="K27" s="837"/>
      <c r="L27" s="837"/>
      <c r="M27" s="837"/>
      <c r="N27" s="838"/>
      <c r="O27" s="646"/>
      <c r="P27" s="647"/>
      <c r="Q27" s="647"/>
      <c r="R27" s="517"/>
      <c r="S27" s="609"/>
      <c r="T27" s="609"/>
      <c r="U27" s="610"/>
      <c r="V27" s="712"/>
      <c r="W27" s="20"/>
      <c r="X27" s="20"/>
      <c r="Y27" s="20"/>
      <c r="Z27" s="20"/>
      <c r="AA27" s="42"/>
      <c r="AB27" s="604" t="s">
        <v>2756</v>
      </c>
      <c r="AC27" s="202"/>
      <c r="AD27" s="202"/>
      <c r="AE27" s="841">
        <f>予防認知通所介護!AG27</f>
        <v>498</v>
      </c>
      <c r="AF27" s="841"/>
      <c r="AG27" s="612" t="s">
        <v>391</v>
      </c>
      <c r="AH27" s="202"/>
      <c r="AI27" s="32" t="s">
        <v>2342</v>
      </c>
      <c r="AJ27" s="831">
        <f t="shared" si="2"/>
        <v>0.7</v>
      </c>
      <c r="AK27" s="831"/>
      <c r="AL27" s="32" t="s">
        <v>2342</v>
      </c>
      <c r="AM27" s="854">
        <f>AM6</f>
        <v>0.63</v>
      </c>
      <c r="AN27" s="1121"/>
      <c r="AO27" s="403">
        <f>ROUND(ROUND(AE27*AJ27,0)*AM27,0)</f>
        <v>220</v>
      </c>
      <c r="AP27" s="41"/>
    </row>
    <row r="28" spans="1:49" ht="17.25" customHeight="1" x14ac:dyDescent="0.15">
      <c r="A28" s="12">
        <v>74</v>
      </c>
      <c r="B28" s="13">
        <v>9591</v>
      </c>
      <c r="C28" s="267" t="s">
        <v>4200</v>
      </c>
      <c r="D28" s="582"/>
      <c r="E28" s="583"/>
      <c r="F28" s="584"/>
      <c r="G28" s="869"/>
      <c r="H28" s="870"/>
      <c r="I28" s="871"/>
      <c r="J28" s="561"/>
      <c r="K28" s="562"/>
      <c r="L28" s="562"/>
      <c r="M28" s="562"/>
      <c r="N28" s="563"/>
      <c r="O28" s="646"/>
      <c r="P28" s="647"/>
      <c r="Q28" s="647"/>
      <c r="R28" s="661"/>
      <c r="S28" s="609"/>
      <c r="T28" s="609"/>
      <c r="U28" s="610"/>
      <c r="V28" s="1108" t="s">
        <v>4056</v>
      </c>
      <c r="W28" s="1108"/>
      <c r="X28" s="1108"/>
      <c r="Y28" s="1108"/>
      <c r="Z28" s="1108"/>
      <c r="AA28" s="1109"/>
      <c r="AB28" s="604" t="s">
        <v>2300</v>
      </c>
      <c r="AC28" s="202"/>
      <c r="AD28" s="202"/>
      <c r="AE28" s="1015">
        <f>$AE$26</f>
        <v>449</v>
      </c>
      <c r="AF28" s="1015"/>
      <c r="AG28" s="612" t="s">
        <v>391</v>
      </c>
      <c r="AH28" s="202"/>
      <c r="AI28" s="32" t="s">
        <v>254</v>
      </c>
      <c r="AJ28" s="831">
        <v>0.7</v>
      </c>
      <c r="AK28" s="831"/>
      <c r="AL28" s="32" t="s">
        <v>254</v>
      </c>
      <c r="AM28" s="854">
        <f>予防認知通所介護!AL28</f>
        <v>0.63</v>
      </c>
      <c r="AN28" s="1121"/>
      <c r="AO28" s="403">
        <f>ROUND((ROUND(AE28*AJ28,0)-ROUND(AE28*$X$29,0))*AM28,0)</f>
        <v>195</v>
      </c>
      <c r="AP28" s="41"/>
      <c r="AQ28" s="657"/>
      <c r="AW28" s="405"/>
    </row>
    <row r="29" spans="1:49" ht="17.25" customHeight="1" x14ac:dyDescent="0.15">
      <c r="A29" s="12">
        <v>74</v>
      </c>
      <c r="B29" s="13">
        <v>9592</v>
      </c>
      <c r="C29" s="267" t="s">
        <v>4201</v>
      </c>
      <c r="D29" s="582"/>
      <c r="E29" s="583"/>
      <c r="F29" s="584"/>
      <c r="G29" s="869"/>
      <c r="H29" s="870"/>
      <c r="I29" s="871"/>
      <c r="J29" s="561"/>
      <c r="K29" s="562"/>
      <c r="L29" s="562"/>
      <c r="M29" s="562"/>
      <c r="N29" s="563"/>
      <c r="O29" s="646"/>
      <c r="P29" s="647"/>
      <c r="Q29" s="647"/>
      <c r="R29" s="712"/>
      <c r="S29" s="713"/>
      <c r="T29" s="713"/>
      <c r="U29" s="714"/>
      <c r="V29" s="502" t="s">
        <v>4057</v>
      </c>
      <c r="W29" s="713"/>
      <c r="X29" s="1110">
        <v>0.01</v>
      </c>
      <c r="Y29" s="1111"/>
      <c r="Z29" s="169" t="s">
        <v>4055</v>
      </c>
      <c r="AA29" s="42"/>
      <c r="AB29" s="604" t="s">
        <v>273</v>
      </c>
      <c r="AC29" s="202"/>
      <c r="AD29" s="202"/>
      <c r="AE29" s="1015">
        <f>$AE$27</f>
        <v>498</v>
      </c>
      <c r="AF29" s="1015"/>
      <c r="AG29" s="612" t="s">
        <v>391</v>
      </c>
      <c r="AH29" s="202"/>
      <c r="AI29" s="32" t="s">
        <v>254</v>
      </c>
      <c r="AJ29" s="831">
        <f>$AJ$6</f>
        <v>0.7</v>
      </c>
      <c r="AK29" s="831"/>
      <c r="AL29" s="32" t="s">
        <v>254</v>
      </c>
      <c r="AM29" s="854">
        <f t="shared" ref="AM29" si="5">AM28</f>
        <v>0.63</v>
      </c>
      <c r="AN29" s="1121"/>
      <c r="AO29" s="403">
        <f>ROUND((ROUND(AE29*AJ29,0)-ROUND(AE29*$X$29,0))*AM29,0)</f>
        <v>217</v>
      </c>
      <c r="AP29" s="41"/>
      <c r="AW29" s="405"/>
    </row>
    <row r="30" spans="1:49" ht="17.25" customHeight="1" x14ac:dyDescent="0.15">
      <c r="A30" s="12">
        <v>74</v>
      </c>
      <c r="B30" s="13">
        <v>9593</v>
      </c>
      <c r="C30" s="267" t="s">
        <v>4208</v>
      </c>
      <c r="D30" s="582"/>
      <c r="E30" s="583"/>
      <c r="F30" s="584"/>
      <c r="G30" s="869"/>
      <c r="H30" s="870"/>
      <c r="I30" s="871"/>
      <c r="J30" s="561"/>
      <c r="K30" s="562"/>
      <c r="L30" s="562"/>
      <c r="M30" s="562"/>
      <c r="N30" s="563"/>
      <c r="O30" s="646"/>
      <c r="P30" s="647"/>
      <c r="Q30" s="648"/>
      <c r="R30" s="833" t="s">
        <v>4054</v>
      </c>
      <c r="S30" s="834"/>
      <c r="T30" s="834"/>
      <c r="U30" s="835"/>
      <c r="V30" s="17"/>
      <c r="W30" s="17"/>
      <c r="X30" s="17"/>
      <c r="Y30" s="17"/>
      <c r="Z30" s="17"/>
      <c r="AA30" s="67"/>
      <c r="AB30" s="604" t="s">
        <v>2300</v>
      </c>
      <c r="AC30" s="202"/>
      <c r="AD30" s="202"/>
      <c r="AE30" s="1015">
        <f>$AE$26</f>
        <v>449</v>
      </c>
      <c r="AF30" s="1015"/>
      <c r="AG30" s="612" t="s">
        <v>391</v>
      </c>
      <c r="AH30" s="202"/>
      <c r="AI30" s="32" t="s">
        <v>254</v>
      </c>
      <c r="AJ30" s="831">
        <v>0.7</v>
      </c>
      <c r="AK30" s="831"/>
      <c r="AL30" s="32" t="s">
        <v>254</v>
      </c>
      <c r="AM30" s="854">
        <f>予防認知通所介護!AL30</f>
        <v>0.63</v>
      </c>
      <c r="AN30" s="1121"/>
      <c r="AO30" s="403">
        <f>ROUND((ROUND(AE30*AJ30,0)-ROUND(AE30*$R$33,0))*AM30,0)</f>
        <v>195</v>
      </c>
      <c r="AP30" s="41"/>
      <c r="AQ30" s="657"/>
      <c r="AW30" s="405"/>
    </row>
    <row r="31" spans="1:49" ht="17.25" customHeight="1" x14ac:dyDescent="0.15">
      <c r="A31" s="12">
        <v>74</v>
      </c>
      <c r="B31" s="13">
        <v>9594</v>
      </c>
      <c r="C31" s="267" t="s">
        <v>4209</v>
      </c>
      <c r="D31" s="582"/>
      <c r="E31" s="583"/>
      <c r="F31" s="584"/>
      <c r="G31" s="869"/>
      <c r="H31" s="870"/>
      <c r="I31" s="871"/>
      <c r="J31" s="561"/>
      <c r="K31" s="562"/>
      <c r="L31" s="562"/>
      <c r="M31" s="562"/>
      <c r="N31" s="563"/>
      <c r="O31" s="646"/>
      <c r="P31" s="647"/>
      <c r="Q31" s="648"/>
      <c r="R31" s="836"/>
      <c r="S31" s="837"/>
      <c r="T31" s="837"/>
      <c r="U31" s="838"/>
      <c r="V31" s="20"/>
      <c r="W31" s="20"/>
      <c r="X31" s="20"/>
      <c r="Y31" s="20"/>
      <c r="Z31" s="20"/>
      <c r="AA31" s="42"/>
      <c r="AB31" s="604" t="s">
        <v>273</v>
      </c>
      <c r="AC31" s="202"/>
      <c r="AD31" s="202"/>
      <c r="AE31" s="1015">
        <f>$AE$27</f>
        <v>498</v>
      </c>
      <c r="AF31" s="1015"/>
      <c r="AG31" s="612" t="s">
        <v>391</v>
      </c>
      <c r="AH31" s="202"/>
      <c r="AI31" s="32" t="s">
        <v>254</v>
      </c>
      <c r="AJ31" s="831">
        <f>$AJ$6</f>
        <v>0.7</v>
      </c>
      <c r="AK31" s="831"/>
      <c r="AL31" s="32" t="s">
        <v>254</v>
      </c>
      <c r="AM31" s="854">
        <f t="shared" ref="AM31" si="6">AM30</f>
        <v>0.63</v>
      </c>
      <c r="AN31" s="1121"/>
      <c r="AO31" s="403">
        <f>ROUND((ROUND(AE31*AJ31,0)-ROUND(AE31*$R$33,0))*AM31,0)</f>
        <v>217</v>
      </c>
      <c r="AP31" s="41"/>
      <c r="AW31" s="405"/>
    </row>
    <row r="32" spans="1:49" ht="17.25" customHeight="1" x14ac:dyDescent="0.15">
      <c r="A32" s="12">
        <v>74</v>
      </c>
      <c r="B32" s="13">
        <v>9595</v>
      </c>
      <c r="C32" s="267" t="s">
        <v>4210</v>
      </c>
      <c r="D32" s="582"/>
      <c r="E32" s="583"/>
      <c r="F32" s="584"/>
      <c r="G32" s="869"/>
      <c r="H32" s="870"/>
      <c r="I32" s="871"/>
      <c r="J32" s="561"/>
      <c r="K32" s="562"/>
      <c r="L32" s="562"/>
      <c r="M32" s="562"/>
      <c r="N32" s="563"/>
      <c r="O32" s="646"/>
      <c r="P32" s="647"/>
      <c r="Q32" s="648"/>
      <c r="R32" s="661"/>
      <c r="S32" s="609"/>
      <c r="T32" s="609"/>
      <c r="U32" s="610"/>
      <c r="V32" s="1107" t="s">
        <v>4056</v>
      </c>
      <c r="W32" s="1108"/>
      <c r="X32" s="1108"/>
      <c r="Y32" s="1108"/>
      <c r="Z32" s="1108"/>
      <c r="AA32" s="1109"/>
      <c r="AB32" s="604" t="s">
        <v>2300</v>
      </c>
      <c r="AC32" s="202"/>
      <c r="AD32" s="202"/>
      <c r="AE32" s="1015">
        <f>$AE$26</f>
        <v>449</v>
      </c>
      <c r="AF32" s="1015"/>
      <c r="AG32" s="612" t="s">
        <v>391</v>
      </c>
      <c r="AH32" s="202"/>
      <c r="AI32" s="32" t="s">
        <v>254</v>
      </c>
      <c r="AJ32" s="831">
        <v>0.7</v>
      </c>
      <c r="AK32" s="831"/>
      <c r="AL32" s="32" t="s">
        <v>254</v>
      </c>
      <c r="AM32" s="854">
        <f>予防認知通所介護!AL32</f>
        <v>0.63</v>
      </c>
      <c r="AN32" s="1121"/>
      <c r="AO32" s="403">
        <f>ROUND((ROUND(AE32*AJ32,0)-ROUND(AE32*$R$33,0)-ROUND(AE32*$X$33,0))*AM32,0)</f>
        <v>193</v>
      </c>
      <c r="AP32" s="41"/>
      <c r="AQ32" s="657"/>
      <c r="AW32" s="405"/>
    </row>
    <row r="33" spans="1:49" ht="17.25" customHeight="1" x14ac:dyDescent="0.15">
      <c r="A33" s="12">
        <v>74</v>
      </c>
      <c r="B33" s="13">
        <v>9596</v>
      </c>
      <c r="C33" s="267" t="s">
        <v>4211</v>
      </c>
      <c r="D33" s="582"/>
      <c r="E33" s="583"/>
      <c r="F33" s="584"/>
      <c r="G33" s="869"/>
      <c r="H33" s="870"/>
      <c r="I33" s="871"/>
      <c r="J33" s="573"/>
      <c r="K33" s="564"/>
      <c r="L33" s="564"/>
      <c r="M33" s="564"/>
      <c r="N33" s="565"/>
      <c r="O33" s="646"/>
      <c r="P33" s="647"/>
      <c r="Q33" s="648"/>
      <c r="R33" s="1124">
        <v>0.01</v>
      </c>
      <c r="S33" s="1123"/>
      <c r="T33" s="20" t="s">
        <v>4055</v>
      </c>
      <c r="U33" s="714"/>
      <c r="V33" s="500" t="s">
        <v>4057</v>
      </c>
      <c r="W33" s="713"/>
      <c r="X33" s="1122">
        <v>0.01</v>
      </c>
      <c r="Y33" s="1123"/>
      <c r="Z33" s="20" t="s">
        <v>4055</v>
      </c>
      <c r="AA33" s="42"/>
      <c r="AB33" s="604" t="s">
        <v>273</v>
      </c>
      <c r="AC33" s="202"/>
      <c r="AD33" s="202"/>
      <c r="AE33" s="1015">
        <f>$AE$27</f>
        <v>498</v>
      </c>
      <c r="AF33" s="1015"/>
      <c r="AG33" s="612" t="s">
        <v>391</v>
      </c>
      <c r="AH33" s="202"/>
      <c r="AI33" s="32" t="s">
        <v>254</v>
      </c>
      <c r="AJ33" s="831">
        <f t="shared" ref="AJ33:AJ47" si="7">$AJ$6</f>
        <v>0.7</v>
      </c>
      <c r="AK33" s="831"/>
      <c r="AL33" s="32" t="s">
        <v>254</v>
      </c>
      <c r="AM33" s="854">
        <f t="shared" ref="AM33" si="8">AM32</f>
        <v>0.63</v>
      </c>
      <c r="AN33" s="1121"/>
      <c r="AO33" s="403">
        <f>ROUND((ROUND(AE33*AJ33,0)-ROUND(AE33*$R$33,0)-ROUND(AE33*$X$33,0))*AM33,0)</f>
        <v>214</v>
      </c>
      <c r="AP33" s="41"/>
      <c r="AW33" s="405"/>
    </row>
    <row r="34" spans="1:49" ht="17.25" customHeight="1" x14ac:dyDescent="0.15">
      <c r="A34" s="12">
        <v>74</v>
      </c>
      <c r="B34" s="13">
        <v>9511</v>
      </c>
      <c r="C34" s="39" t="s">
        <v>1327</v>
      </c>
      <c r="D34" s="582"/>
      <c r="E34" s="583"/>
      <c r="F34" s="584"/>
      <c r="G34" s="869"/>
      <c r="H34" s="870"/>
      <c r="I34" s="871"/>
      <c r="J34" s="833" t="s">
        <v>3957</v>
      </c>
      <c r="K34" s="834"/>
      <c r="L34" s="834"/>
      <c r="M34" s="834"/>
      <c r="N34" s="835"/>
      <c r="O34" s="646"/>
      <c r="P34" s="647"/>
      <c r="Q34" s="648"/>
      <c r="R34" s="517"/>
      <c r="S34" s="609"/>
      <c r="T34" s="609"/>
      <c r="U34" s="609"/>
      <c r="V34" s="609"/>
      <c r="W34" s="169"/>
      <c r="X34" s="169"/>
      <c r="Y34" s="169"/>
      <c r="Z34" s="169"/>
      <c r="AA34" s="518"/>
      <c r="AB34" s="604" t="s">
        <v>2755</v>
      </c>
      <c r="AC34" s="202"/>
      <c r="AD34" s="202"/>
      <c r="AE34" s="841">
        <f>予防認知通所介護!AG34</f>
        <v>429</v>
      </c>
      <c r="AF34" s="841"/>
      <c r="AG34" s="186" t="s">
        <v>391</v>
      </c>
      <c r="AH34" s="202"/>
      <c r="AI34" s="32" t="s">
        <v>2342</v>
      </c>
      <c r="AJ34" s="831">
        <f t="shared" si="7"/>
        <v>0.7</v>
      </c>
      <c r="AK34" s="831"/>
      <c r="AL34" s="190"/>
      <c r="AM34" s="40"/>
      <c r="AN34" s="43"/>
      <c r="AO34" s="403">
        <f t="shared" ref="AO34:AO45" si="9">ROUND(AE34*AJ34,0)</f>
        <v>300</v>
      </c>
      <c r="AP34" s="41"/>
    </row>
    <row r="35" spans="1:49" ht="17.25" customHeight="1" x14ac:dyDescent="0.15">
      <c r="A35" s="12">
        <v>74</v>
      </c>
      <c r="B35" s="13">
        <v>9512</v>
      </c>
      <c r="C35" s="39" t="s">
        <v>1328</v>
      </c>
      <c r="D35" s="582"/>
      <c r="E35" s="583"/>
      <c r="F35" s="584"/>
      <c r="G35" s="869"/>
      <c r="H35" s="870"/>
      <c r="I35" s="871"/>
      <c r="J35" s="849"/>
      <c r="K35" s="839"/>
      <c r="L35" s="839"/>
      <c r="M35" s="839"/>
      <c r="N35" s="840"/>
      <c r="O35" s="646"/>
      <c r="P35" s="647"/>
      <c r="Q35" s="648"/>
      <c r="R35" s="517"/>
      <c r="S35" s="609"/>
      <c r="T35" s="609"/>
      <c r="U35" s="609"/>
      <c r="V35" s="609"/>
      <c r="W35" s="169"/>
      <c r="X35" s="169"/>
      <c r="Y35" s="169"/>
      <c r="Z35" s="169"/>
      <c r="AA35" s="518"/>
      <c r="AB35" s="604" t="s">
        <v>2756</v>
      </c>
      <c r="AC35" s="202"/>
      <c r="AD35" s="202"/>
      <c r="AE35" s="841">
        <f>予防認知通所介護!AG35</f>
        <v>476</v>
      </c>
      <c r="AF35" s="841"/>
      <c r="AG35" s="186" t="s">
        <v>391</v>
      </c>
      <c r="AH35" s="202"/>
      <c r="AI35" s="32" t="s">
        <v>2342</v>
      </c>
      <c r="AJ35" s="831">
        <f t="shared" si="7"/>
        <v>0.7</v>
      </c>
      <c r="AK35" s="831"/>
      <c r="AL35" s="190"/>
      <c r="AM35" s="40"/>
      <c r="AN35" s="43"/>
      <c r="AO35" s="403">
        <f t="shared" si="9"/>
        <v>333</v>
      </c>
      <c r="AP35" s="41"/>
    </row>
    <row r="36" spans="1:49" ht="17.25" customHeight="1" x14ac:dyDescent="0.15">
      <c r="A36" s="12">
        <v>74</v>
      </c>
      <c r="B36" s="13">
        <v>9513</v>
      </c>
      <c r="C36" s="39" t="s">
        <v>1329</v>
      </c>
      <c r="D36" s="582"/>
      <c r="E36" s="583"/>
      <c r="F36" s="584"/>
      <c r="G36" s="869"/>
      <c r="H36" s="870"/>
      <c r="I36" s="871"/>
      <c r="J36" s="833" t="s">
        <v>3958</v>
      </c>
      <c r="K36" s="834"/>
      <c r="L36" s="834"/>
      <c r="M36" s="834"/>
      <c r="N36" s="835"/>
      <c r="O36" s="275"/>
      <c r="P36" s="276"/>
      <c r="Q36" s="277"/>
      <c r="R36" s="517"/>
      <c r="S36" s="609"/>
      <c r="T36" s="609"/>
      <c r="U36" s="609"/>
      <c r="V36" s="609"/>
      <c r="W36" s="169"/>
      <c r="X36" s="169"/>
      <c r="Y36" s="169"/>
      <c r="Z36" s="169"/>
      <c r="AA36" s="518"/>
      <c r="AB36" s="604" t="s">
        <v>2755</v>
      </c>
      <c r="AC36" s="202"/>
      <c r="AD36" s="202"/>
      <c r="AE36" s="841">
        <f>予防認知通所介護!AG36</f>
        <v>449</v>
      </c>
      <c r="AF36" s="841"/>
      <c r="AG36" s="186" t="s">
        <v>391</v>
      </c>
      <c r="AH36" s="202"/>
      <c r="AI36" s="32" t="s">
        <v>2342</v>
      </c>
      <c r="AJ36" s="831">
        <f t="shared" si="7"/>
        <v>0.7</v>
      </c>
      <c r="AK36" s="831"/>
      <c r="AL36" s="190"/>
      <c r="AM36" s="40"/>
      <c r="AN36" s="43"/>
      <c r="AO36" s="403">
        <f t="shared" si="9"/>
        <v>314</v>
      </c>
      <c r="AP36" s="41"/>
    </row>
    <row r="37" spans="1:49" ht="17.25" customHeight="1" x14ac:dyDescent="0.15">
      <c r="A37" s="12">
        <v>74</v>
      </c>
      <c r="B37" s="13">
        <v>9514</v>
      </c>
      <c r="C37" s="39" t="s">
        <v>1330</v>
      </c>
      <c r="D37" s="582"/>
      <c r="E37" s="583"/>
      <c r="F37" s="584"/>
      <c r="G37" s="869"/>
      <c r="H37" s="870"/>
      <c r="I37" s="871"/>
      <c r="J37" s="849"/>
      <c r="K37" s="839"/>
      <c r="L37" s="839"/>
      <c r="M37" s="839"/>
      <c r="N37" s="840"/>
      <c r="O37" s="275"/>
      <c r="P37" s="276"/>
      <c r="Q37" s="277"/>
      <c r="R37" s="517"/>
      <c r="S37" s="609"/>
      <c r="T37" s="609"/>
      <c r="U37" s="609"/>
      <c r="V37" s="609"/>
      <c r="W37" s="169"/>
      <c r="X37" s="169"/>
      <c r="Y37" s="169"/>
      <c r="Z37" s="169"/>
      <c r="AA37" s="518"/>
      <c r="AB37" s="604" t="s">
        <v>2756</v>
      </c>
      <c r="AC37" s="202"/>
      <c r="AD37" s="202"/>
      <c r="AE37" s="841">
        <f>予防認知通所介護!AG37</f>
        <v>498</v>
      </c>
      <c r="AF37" s="841"/>
      <c r="AG37" s="186" t="s">
        <v>391</v>
      </c>
      <c r="AH37" s="202"/>
      <c r="AI37" s="32" t="s">
        <v>2342</v>
      </c>
      <c r="AJ37" s="831">
        <f t="shared" si="7"/>
        <v>0.7</v>
      </c>
      <c r="AK37" s="831"/>
      <c r="AL37" s="190"/>
      <c r="AM37" s="40"/>
      <c r="AN37" s="43"/>
      <c r="AO37" s="403">
        <f t="shared" si="9"/>
        <v>349</v>
      </c>
      <c r="AP37" s="41"/>
    </row>
    <row r="38" spans="1:49" ht="17.25" customHeight="1" x14ac:dyDescent="0.15">
      <c r="A38" s="12">
        <v>74</v>
      </c>
      <c r="B38" s="13">
        <v>9521</v>
      </c>
      <c r="C38" s="39" t="s">
        <v>1331</v>
      </c>
      <c r="D38" s="582"/>
      <c r="E38" s="583"/>
      <c r="F38" s="584"/>
      <c r="G38" s="869"/>
      <c r="H38" s="870"/>
      <c r="I38" s="871"/>
      <c r="J38" s="833" t="s">
        <v>3959</v>
      </c>
      <c r="K38" s="834"/>
      <c r="L38" s="834"/>
      <c r="M38" s="834"/>
      <c r="N38" s="835"/>
      <c r="O38" s="275"/>
      <c r="P38" s="276"/>
      <c r="Q38" s="277"/>
      <c r="R38" s="517"/>
      <c r="S38" s="609"/>
      <c r="T38" s="609"/>
      <c r="U38" s="609"/>
      <c r="V38" s="609"/>
      <c r="W38" s="169"/>
      <c r="X38" s="169"/>
      <c r="Y38" s="169"/>
      <c r="Z38" s="169"/>
      <c r="AA38" s="518"/>
      <c r="AB38" s="604" t="s">
        <v>2755</v>
      </c>
      <c r="AC38" s="202"/>
      <c r="AD38" s="202"/>
      <c r="AE38" s="841">
        <f>予防認知通所介護!AG38</f>
        <v>667</v>
      </c>
      <c r="AF38" s="841"/>
      <c r="AG38" s="186" t="s">
        <v>391</v>
      </c>
      <c r="AH38" s="202"/>
      <c r="AI38" s="32" t="s">
        <v>2342</v>
      </c>
      <c r="AJ38" s="831">
        <f t="shared" si="7"/>
        <v>0.7</v>
      </c>
      <c r="AK38" s="831"/>
      <c r="AL38" s="190"/>
      <c r="AM38" s="40"/>
      <c r="AN38" s="43"/>
      <c r="AO38" s="403">
        <f t="shared" si="9"/>
        <v>467</v>
      </c>
      <c r="AP38" s="18"/>
    </row>
    <row r="39" spans="1:49" ht="17.25" customHeight="1" x14ac:dyDescent="0.15">
      <c r="A39" s="12">
        <v>74</v>
      </c>
      <c r="B39" s="13">
        <v>9522</v>
      </c>
      <c r="C39" s="39" t="s">
        <v>1332</v>
      </c>
      <c r="D39" s="582"/>
      <c r="E39" s="583"/>
      <c r="F39" s="584"/>
      <c r="G39" s="869"/>
      <c r="H39" s="870"/>
      <c r="I39" s="871"/>
      <c r="J39" s="849"/>
      <c r="K39" s="839"/>
      <c r="L39" s="839"/>
      <c r="M39" s="839"/>
      <c r="N39" s="840"/>
      <c r="O39" s="275"/>
      <c r="P39" s="276"/>
      <c r="Q39" s="277"/>
      <c r="R39" s="517"/>
      <c r="S39" s="609"/>
      <c r="T39" s="609"/>
      <c r="U39" s="609"/>
      <c r="V39" s="609"/>
      <c r="W39" s="169"/>
      <c r="X39" s="169"/>
      <c r="Y39" s="169"/>
      <c r="Z39" s="169"/>
      <c r="AA39" s="518"/>
      <c r="AB39" s="604" t="s">
        <v>2756</v>
      </c>
      <c r="AC39" s="202"/>
      <c r="AD39" s="202"/>
      <c r="AE39" s="841">
        <f>予防認知通所介護!AG39</f>
        <v>743</v>
      </c>
      <c r="AF39" s="841"/>
      <c r="AG39" s="186" t="s">
        <v>391</v>
      </c>
      <c r="AH39" s="202"/>
      <c r="AI39" s="32" t="s">
        <v>2342</v>
      </c>
      <c r="AJ39" s="831">
        <f t="shared" si="7"/>
        <v>0.7</v>
      </c>
      <c r="AK39" s="831"/>
      <c r="AL39" s="190"/>
      <c r="AM39" s="40"/>
      <c r="AN39" s="43"/>
      <c r="AO39" s="403">
        <f t="shared" si="9"/>
        <v>520</v>
      </c>
      <c r="AP39" s="18"/>
    </row>
    <row r="40" spans="1:49" ht="17.25" customHeight="1" x14ac:dyDescent="0.15">
      <c r="A40" s="12">
        <v>74</v>
      </c>
      <c r="B40" s="13">
        <v>9523</v>
      </c>
      <c r="C40" s="39" t="s">
        <v>1333</v>
      </c>
      <c r="D40" s="582"/>
      <c r="E40" s="583"/>
      <c r="F40" s="584"/>
      <c r="G40" s="869"/>
      <c r="H40" s="870"/>
      <c r="I40" s="871"/>
      <c r="J40" s="833" t="s">
        <v>3960</v>
      </c>
      <c r="K40" s="834"/>
      <c r="L40" s="834"/>
      <c r="M40" s="834"/>
      <c r="N40" s="835"/>
      <c r="O40" s="275"/>
      <c r="P40" s="276"/>
      <c r="Q40" s="277"/>
      <c r="R40" s="517"/>
      <c r="S40" s="609"/>
      <c r="T40" s="609"/>
      <c r="U40" s="609"/>
      <c r="V40" s="609"/>
      <c r="W40" s="169"/>
      <c r="X40" s="169"/>
      <c r="Y40" s="169"/>
      <c r="Z40" s="169"/>
      <c r="AA40" s="518"/>
      <c r="AB40" s="604" t="s">
        <v>2755</v>
      </c>
      <c r="AC40" s="202"/>
      <c r="AD40" s="202"/>
      <c r="AE40" s="841">
        <f>予防認知通所介護!AG40</f>
        <v>684</v>
      </c>
      <c r="AF40" s="841"/>
      <c r="AG40" s="186" t="s">
        <v>391</v>
      </c>
      <c r="AH40" s="202"/>
      <c r="AI40" s="32" t="s">
        <v>2342</v>
      </c>
      <c r="AJ40" s="831">
        <f t="shared" si="7"/>
        <v>0.7</v>
      </c>
      <c r="AK40" s="831"/>
      <c r="AL40" s="190"/>
      <c r="AM40" s="40"/>
      <c r="AN40" s="43"/>
      <c r="AO40" s="403">
        <f t="shared" si="9"/>
        <v>479</v>
      </c>
      <c r="AP40" s="18"/>
    </row>
    <row r="41" spans="1:49" ht="17.25" customHeight="1" x14ac:dyDescent="0.15">
      <c r="A41" s="12">
        <v>74</v>
      </c>
      <c r="B41" s="13">
        <v>9524</v>
      </c>
      <c r="C41" s="39" t="s">
        <v>1334</v>
      </c>
      <c r="D41" s="582"/>
      <c r="E41" s="583"/>
      <c r="F41" s="584"/>
      <c r="G41" s="869"/>
      <c r="H41" s="870"/>
      <c r="I41" s="871"/>
      <c r="J41" s="849"/>
      <c r="K41" s="839"/>
      <c r="L41" s="839"/>
      <c r="M41" s="839"/>
      <c r="N41" s="840"/>
      <c r="O41" s="275"/>
      <c r="P41" s="276"/>
      <c r="Q41" s="277"/>
      <c r="R41" s="517"/>
      <c r="S41" s="609"/>
      <c r="T41" s="609"/>
      <c r="U41" s="609"/>
      <c r="V41" s="609"/>
      <c r="W41" s="169"/>
      <c r="X41" s="169"/>
      <c r="Y41" s="169"/>
      <c r="Z41" s="169"/>
      <c r="AA41" s="518"/>
      <c r="AB41" s="604" t="s">
        <v>2756</v>
      </c>
      <c r="AC41" s="202"/>
      <c r="AD41" s="202"/>
      <c r="AE41" s="841">
        <f>予防認知通所介護!AG41</f>
        <v>762</v>
      </c>
      <c r="AF41" s="841"/>
      <c r="AG41" s="186" t="s">
        <v>391</v>
      </c>
      <c r="AH41" s="202"/>
      <c r="AI41" s="32" t="s">
        <v>2342</v>
      </c>
      <c r="AJ41" s="831">
        <f t="shared" si="7"/>
        <v>0.7</v>
      </c>
      <c r="AK41" s="831"/>
      <c r="AL41" s="190"/>
      <c r="AM41" s="40"/>
      <c r="AN41" s="43"/>
      <c r="AO41" s="403">
        <f t="shared" si="9"/>
        <v>533</v>
      </c>
      <c r="AP41" s="18"/>
    </row>
    <row r="42" spans="1:49" ht="17.25" customHeight="1" x14ac:dyDescent="0.15">
      <c r="A42" s="12">
        <v>74</v>
      </c>
      <c r="B42" s="13">
        <v>9531</v>
      </c>
      <c r="C42" s="39" t="s">
        <v>1335</v>
      </c>
      <c r="D42" s="582"/>
      <c r="E42" s="583"/>
      <c r="F42" s="584"/>
      <c r="G42" s="869"/>
      <c r="H42" s="870"/>
      <c r="I42" s="871"/>
      <c r="J42" s="833" t="s">
        <v>3961</v>
      </c>
      <c r="K42" s="834"/>
      <c r="L42" s="834"/>
      <c r="M42" s="834"/>
      <c r="N42" s="835"/>
      <c r="O42" s="275"/>
      <c r="P42" s="276"/>
      <c r="Q42" s="277"/>
      <c r="R42" s="517"/>
      <c r="S42" s="609"/>
      <c r="T42" s="609"/>
      <c r="U42" s="609"/>
      <c r="V42" s="609"/>
      <c r="W42" s="169"/>
      <c r="X42" s="169"/>
      <c r="Y42" s="169"/>
      <c r="Z42" s="169"/>
      <c r="AA42" s="518"/>
      <c r="AB42" s="604" t="s">
        <v>2755</v>
      </c>
      <c r="AC42" s="202"/>
      <c r="AD42" s="202"/>
      <c r="AE42" s="841">
        <f>予防認知通所介護!AG42</f>
        <v>773</v>
      </c>
      <c r="AF42" s="841"/>
      <c r="AG42" s="186" t="s">
        <v>391</v>
      </c>
      <c r="AH42" s="202"/>
      <c r="AI42" s="32" t="s">
        <v>2342</v>
      </c>
      <c r="AJ42" s="831">
        <f t="shared" si="7"/>
        <v>0.7</v>
      </c>
      <c r="AK42" s="831"/>
      <c r="AL42" s="190"/>
      <c r="AM42" s="40"/>
      <c r="AN42" s="43"/>
      <c r="AO42" s="403">
        <f t="shared" si="9"/>
        <v>541</v>
      </c>
      <c r="AP42" s="41"/>
    </row>
    <row r="43" spans="1:49" ht="17.25" customHeight="1" x14ac:dyDescent="0.15">
      <c r="A43" s="12">
        <v>74</v>
      </c>
      <c r="B43" s="13">
        <v>9532</v>
      </c>
      <c r="C43" s="39" t="s">
        <v>1336</v>
      </c>
      <c r="D43" s="582"/>
      <c r="E43" s="583"/>
      <c r="F43" s="584"/>
      <c r="G43" s="869"/>
      <c r="H43" s="870"/>
      <c r="I43" s="871"/>
      <c r="J43" s="849"/>
      <c r="K43" s="839"/>
      <c r="L43" s="839"/>
      <c r="M43" s="839"/>
      <c r="N43" s="840"/>
      <c r="O43" s="275"/>
      <c r="P43" s="276"/>
      <c r="Q43" s="277"/>
      <c r="R43" s="517"/>
      <c r="S43" s="609"/>
      <c r="T43" s="609"/>
      <c r="U43" s="609"/>
      <c r="V43" s="609"/>
      <c r="W43" s="169"/>
      <c r="X43" s="169"/>
      <c r="Y43" s="169"/>
      <c r="Z43" s="169"/>
      <c r="AA43" s="518"/>
      <c r="AB43" s="604" t="s">
        <v>2756</v>
      </c>
      <c r="AC43" s="202"/>
      <c r="AD43" s="202"/>
      <c r="AE43" s="841">
        <f>予防認知通所介護!AG43</f>
        <v>864</v>
      </c>
      <c r="AF43" s="841"/>
      <c r="AG43" s="186" t="s">
        <v>391</v>
      </c>
      <c r="AH43" s="202"/>
      <c r="AI43" s="32" t="s">
        <v>2342</v>
      </c>
      <c r="AJ43" s="831">
        <f t="shared" si="7"/>
        <v>0.7</v>
      </c>
      <c r="AK43" s="831"/>
      <c r="AL43" s="190"/>
      <c r="AM43" s="40"/>
      <c r="AN43" s="43"/>
      <c r="AO43" s="403">
        <f t="shared" si="9"/>
        <v>605</v>
      </c>
      <c r="AP43" s="41"/>
    </row>
    <row r="44" spans="1:49" ht="17.25" customHeight="1" x14ac:dyDescent="0.15">
      <c r="A44" s="12">
        <v>74</v>
      </c>
      <c r="B44" s="13">
        <v>9533</v>
      </c>
      <c r="C44" s="39" t="s">
        <v>1337</v>
      </c>
      <c r="D44" s="582"/>
      <c r="E44" s="583"/>
      <c r="F44" s="584"/>
      <c r="G44" s="869"/>
      <c r="H44" s="870"/>
      <c r="I44" s="871"/>
      <c r="J44" s="833" t="s">
        <v>3962</v>
      </c>
      <c r="K44" s="834"/>
      <c r="L44" s="834"/>
      <c r="M44" s="834"/>
      <c r="N44" s="835"/>
      <c r="O44" s="275"/>
      <c r="P44" s="276"/>
      <c r="Q44" s="277"/>
      <c r="R44" s="517"/>
      <c r="S44" s="609"/>
      <c r="T44" s="609"/>
      <c r="U44" s="609"/>
      <c r="V44" s="609"/>
      <c r="W44" s="169"/>
      <c r="X44" s="169"/>
      <c r="Y44" s="169"/>
      <c r="Z44" s="169"/>
      <c r="AA44" s="518"/>
      <c r="AB44" s="604" t="s">
        <v>2755</v>
      </c>
      <c r="AC44" s="202"/>
      <c r="AD44" s="202"/>
      <c r="AE44" s="841">
        <f>予防認知通所介護!AG44</f>
        <v>798</v>
      </c>
      <c r="AF44" s="841"/>
      <c r="AG44" s="186" t="s">
        <v>391</v>
      </c>
      <c r="AH44" s="202"/>
      <c r="AI44" s="32" t="s">
        <v>2342</v>
      </c>
      <c r="AJ44" s="831">
        <f t="shared" si="7"/>
        <v>0.7</v>
      </c>
      <c r="AK44" s="831"/>
      <c r="AL44" s="190"/>
      <c r="AM44" s="40"/>
      <c r="AN44" s="43"/>
      <c r="AO44" s="403">
        <f t="shared" si="9"/>
        <v>559</v>
      </c>
      <c r="AP44" s="41"/>
    </row>
    <row r="45" spans="1:49" ht="17.25" customHeight="1" x14ac:dyDescent="0.15">
      <c r="A45" s="12">
        <v>74</v>
      </c>
      <c r="B45" s="13">
        <v>9534</v>
      </c>
      <c r="C45" s="39" t="s">
        <v>1338</v>
      </c>
      <c r="D45" s="582"/>
      <c r="E45" s="583"/>
      <c r="F45" s="584"/>
      <c r="G45" s="872"/>
      <c r="H45" s="873"/>
      <c r="I45" s="874"/>
      <c r="J45" s="849"/>
      <c r="K45" s="839"/>
      <c r="L45" s="839"/>
      <c r="M45" s="839"/>
      <c r="N45" s="840"/>
      <c r="O45" s="364"/>
      <c r="P45" s="365"/>
      <c r="Q45" s="366"/>
      <c r="R45" s="517"/>
      <c r="S45" s="609"/>
      <c r="T45" s="609"/>
      <c r="U45" s="609"/>
      <c r="V45" s="609"/>
      <c r="W45" s="169"/>
      <c r="X45" s="169"/>
      <c r="Y45" s="169"/>
      <c r="Z45" s="169"/>
      <c r="AA45" s="518"/>
      <c r="AB45" s="604" t="s">
        <v>2756</v>
      </c>
      <c r="AC45" s="202"/>
      <c r="AD45" s="202"/>
      <c r="AE45" s="841">
        <f>予防認知通所介護!AG45</f>
        <v>891</v>
      </c>
      <c r="AF45" s="841"/>
      <c r="AG45" s="186" t="s">
        <v>391</v>
      </c>
      <c r="AH45" s="202"/>
      <c r="AI45" s="32" t="s">
        <v>2342</v>
      </c>
      <c r="AJ45" s="831">
        <f t="shared" si="7"/>
        <v>0.7</v>
      </c>
      <c r="AK45" s="831"/>
      <c r="AL45" s="190"/>
      <c r="AM45" s="40"/>
      <c r="AN45" s="43"/>
      <c r="AO45" s="403">
        <f t="shared" si="9"/>
        <v>624</v>
      </c>
      <c r="AP45" s="41"/>
    </row>
    <row r="46" spans="1:49" ht="17.25" customHeight="1" x14ac:dyDescent="0.15">
      <c r="A46" s="132">
        <v>74</v>
      </c>
      <c r="B46" s="236">
        <v>9601</v>
      </c>
      <c r="C46" s="157" t="s">
        <v>2824</v>
      </c>
      <c r="D46" s="866" t="s">
        <v>498</v>
      </c>
      <c r="E46" s="867"/>
      <c r="F46" s="868"/>
      <c r="G46" s="706" t="s">
        <v>208</v>
      </c>
      <c r="H46" s="707"/>
      <c r="I46" s="707"/>
      <c r="J46" s="707"/>
      <c r="K46" s="707"/>
      <c r="L46" s="707"/>
      <c r="M46" s="707"/>
      <c r="N46" s="708"/>
      <c r="O46" s="64"/>
      <c r="P46" s="65"/>
      <c r="Q46" s="65"/>
      <c r="R46" s="706"/>
      <c r="S46" s="607"/>
      <c r="T46" s="607"/>
      <c r="U46" s="608"/>
      <c r="V46" s="210"/>
      <c r="W46" s="17"/>
      <c r="X46" s="17"/>
      <c r="Y46" s="17"/>
      <c r="Z46" s="17"/>
      <c r="AA46" s="67"/>
      <c r="AB46" s="604" t="s">
        <v>2755</v>
      </c>
      <c r="AC46" s="202"/>
      <c r="AD46" s="202"/>
      <c r="AE46" s="841">
        <f>予防認知通所介護!AG46</f>
        <v>260</v>
      </c>
      <c r="AF46" s="841"/>
      <c r="AG46" s="612" t="s">
        <v>391</v>
      </c>
      <c r="AH46" s="202"/>
      <c r="AI46" s="32" t="s">
        <v>2342</v>
      </c>
      <c r="AJ46" s="831">
        <f t="shared" si="7"/>
        <v>0.7</v>
      </c>
      <c r="AK46" s="831"/>
      <c r="AL46" s="32" t="s">
        <v>2342</v>
      </c>
      <c r="AM46" s="854">
        <f>AM6</f>
        <v>0.63</v>
      </c>
      <c r="AN46" s="1121"/>
      <c r="AO46" s="297">
        <f>ROUND(ROUND(AE46*AJ46,0)*AM46,0)</f>
        <v>115</v>
      </c>
      <c r="AP46" s="41"/>
    </row>
    <row r="47" spans="1:49" ht="17.25" customHeight="1" x14ac:dyDescent="0.15">
      <c r="A47" s="12">
        <v>74</v>
      </c>
      <c r="B47" s="13">
        <v>9602</v>
      </c>
      <c r="C47" s="39" t="s">
        <v>2825</v>
      </c>
      <c r="D47" s="869"/>
      <c r="E47" s="870"/>
      <c r="F47" s="871"/>
      <c r="G47" s="512"/>
      <c r="H47" s="513"/>
      <c r="I47" s="513"/>
      <c r="J47" s="513"/>
      <c r="K47" s="513"/>
      <c r="L47" s="513"/>
      <c r="M47" s="513"/>
      <c r="N47" s="514"/>
      <c r="O47" s="997" t="s">
        <v>1587</v>
      </c>
      <c r="P47" s="998"/>
      <c r="Q47" s="998"/>
      <c r="R47" s="512"/>
      <c r="S47" s="609"/>
      <c r="T47" s="609"/>
      <c r="U47" s="610"/>
      <c r="V47" s="712"/>
      <c r="W47" s="20"/>
      <c r="X47" s="20"/>
      <c r="Y47" s="20"/>
      <c r="Z47" s="20"/>
      <c r="AA47" s="42"/>
      <c r="AB47" s="604" t="s">
        <v>2756</v>
      </c>
      <c r="AC47" s="202"/>
      <c r="AD47" s="202"/>
      <c r="AE47" s="841">
        <f>予防認知通所介護!AG47</f>
        <v>274</v>
      </c>
      <c r="AF47" s="841"/>
      <c r="AG47" s="612" t="s">
        <v>391</v>
      </c>
      <c r="AH47" s="202"/>
      <c r="AI47" s="32" t="s">
        <v>2342</v>
      </c>
      <c r="AJ47" s="831">
        <f t="shared" si="7"/>
        <v>0.7</v>
      </c>
      <c r="AK47" s="831"/>
      <c r="AL47" s="32" t="s">
        <v>2342</v>
      </c>
      <c r="AM47" s="854">
        <f>AM6</f>
        <v>0.63</v>
      </c>
      <c r="AN47" s="1121"/>
      <c r="AO47" s="403">
        <f>ROUND(ROUND(AE47*AJ47,0)*AM47,0)</f>
        <v>121</v>
      </c>
      <c r="AP47" s="41"/>
    </row>
    <row r="48" spans="1:49" ht="17.25" customHeight="1" x14ac:dyDescent="0.15">
      <c r="A48" s="12">
        <v>74</v>
      </c>
      <c r="B48" s="13">
        <v>9691</v>
      </c>
      <c r="C48" s="267" t="s">
        <v>4202</v>
      </c>
      <c r="D48" s="869"/>
      <c r="E48" s="870"/>
      <c r="F48" s="871"/>
      <c r="G48" s="512"/>
      <c r="H48" s="513"/>
      <c r="I48" s="513"/>
      <c r="J48" s="562"/>
      <c r="K48" s="562"/>
      <c r="L48" s="562"/>
      <c r="M48" s="562"/>
      <c r="N48" s="563"/>
      <c r="O48" s="997"/>
      <c r="P48" s="998"/>
      <c r="Q48" s="998"/>
      <c r="R48" s="661"/>
      <c r="S48" s="609"/>
      <c r="T48" s="609"/>
      <c r="U48" s="610"/>
      <c r="V48" s="1108" t="s">
        <v>4056</v>
      </c>
      <c r="W48" s="1108"/>
      <c r="X48" s="1108"/>
      <c r="Y48" s="1108"/>
      <c r="Z48" s="1108"/>
      <c r="AA48" s="1109"/>
      <c r="AB48" s="604" t="s">
        <v>2300</v>
      </c>
      <c r="AC48" s="202"/>
      <c r="AD48" s="202"/>
      <c r="AE48" s="1015">
        <f>$AE$46</f>
        <v>260</v>
      </c>
      <c r="AF48" s="1015"/>
      <c r="AG48" s="612" t="s">
        <v>391</v>
      </c>
      <c r="AH48" s="202"/>
      <c r="AI48" s="32" t="s">
        <v>254</v>
      </c>
      <c r="AJ48" s="831">
        <v>0.7</v>
      </c>
      <c r="AK48" s="831"/>
      <c r="AL48" s="32" t="s">
        <v>254</v>
      </c>
      <c r="AM48" s="854">
        <f>予防認知通所介護!AL48</f>
        <v>0.63</v>
      </c>
      <c r="AN48" s="1121"/>
      <c r="AO48" s="403">
        <f>ROUND((ROUND(AE48*AJ48,0)-ROUND(AE48*$X$29,0))*AM48,0)</f>
        <v>113</v>
      </c>
      <c r="AP48" s="41"/>
      <c r="AQ48" s="657"/>
      <c r="AW48" s="405"/>
    </row>
    <row r="49" spans="1:49" ht="17.25" customHeight="1" x14ac:dyDescent="0.15">
      <c r="A49" s="12">
        <v>74</v>
      </c>
      <c r="B49" s="13">
        <v>9692</v>
      </c>
      <c r="C49" s="267" t="s">
        <v>4203</v>
      </c>
      <c r="D49" s="869"/>
      <c r="E49" s="870"/>
      <c r="F49" s="871"/>
      <c r="G49" s="512"/>
      <c r="H49" s="513"/>
      <c r="I49" s="513"/>
      <c r="J49" s="562"/>
      <c r="K49" s="562"/>
      <c r="L49" s="562"/>
      <c r="M49" s="562"/>
      <c r="N49" s="563"/>
      <c r="O49" s="997"/>
      <c r="P49" s="998"/>
      <c r="Q49" s="998"/>
      <c r="R49" s="712"/>
      <c r="S49" s="713"/>
      <c r="T49" s="713"/>
      <c r="U49" s="714"/>
      <c r="V49" s="502" t="s">
        <v>4057</v>
      </c>
      <c r="W49" s="713"/>
      <c r="X49" s="1110">
        <v>0.01</v>
      </c>
      <c r="Y49" s="1111"/>
      <c r="Z49" s="169" t="s">
        <v>4055</v>
      </c>
      <c r="AA49" s="42"/>
      <c r="AB49" s="604" t="s">
        <v>273</v>
      </c>
      <c r="AC49" s="202"/>
      <c r="AD49" s="202"/>
      <c r="AE49" s="1015">
        <f>$AE$47</f>
        <v>274</v>
      </c>
      <c r="AF49" s="1015"/>
      <c r="AG49" s="612" t="s">
        <v>391</v>
      </c>
      <c r="AH49" s="202"/>
      <c r="AI49" s="32" t="s">
        <v>254</v>
      </c>
      <c r="AJ49" s="831">
        <f>$AJ$6</f>
        <v>0.7</v>
      </c>
      <c r="AK49" s="831"/>
      <c r="AL49" s="32" t="s">
        <v>254</v>
      </c>
      <c r="AM49" s="854">
        <f t="shared" ref="AM49" si="10">AM48</f>
        <v>0.63</v>
      </c>
      <c r="AN49" s="1121"/>
      <c r="AO49" s="403">
        <f>ROUND((ROUND(AE49*AJ49,0)-ROUND(AE49*$X$29,0))*AM49,0)</f>
        <v>119</v>
      </c>
      <c r="AP49" s="41"/>
      <c r="AW49" s="405"/>
    </row>
    <row r="50" spans="1:49" ht="17.25" customHeight="1" x14ac:dyDescent="0.15">
      <c r="A50" s="12">
        <v>74</v>
      </c>
      <c r="B50" s="13">
        <v>9693</v>
      </c>
      <c r="C50" s="267" t="s">
        <v>4212</v>
      </c>
      <c r="D50" s="869"/>
      <c r="E50" s="870"/>
      <c r="F50" s="871"/>
      <c r="G50" s="512"/>
      <c r="H50" s="513"/>
      <c r="I50" s="513"/>
      <c r="J50" s="562"/>
      <c r="K50" s="562"/>
      <c r="L50" s="562"/>
      <c r="M50" s="562"/>
      <c r="N50" s="563"/>
      <c r="O50" s="997"/>
      <c r="P50" s="998"/>
      <c r="Q50" s="999"/>
      <c r="R50" s="833" t="s">
        <v>4054</v>
      </c>
      <c r="S50" s="834"/>
      <c r="T50" s="834"/>
      <c r="U50" s="835"/>
      <c r="V50" s="17"/>
      <c r="W50" s="17"/>
      <c r="X50" s="17"/>
      <c r="Y50" s="17"/>
      <c r="Z50" s="17"/>
      <c r="AA50" s="67"/>
      <c r="AB50" s="604" t="s">
        <v>2300</v>
      </c>
      <c r="AC50" s="202"/>
      <c r="AD50" s="202"/>
      <c r="AE50" s="1015">
        <f>$AE$46</f>
        <v>260</v>
      </c>
      <c r="AF50" s="1015"/>
      <c r="AG50" s="612" t="s">
        <v>391</v>
      </c>
      <c r="AH50" s="202"/>
      <c r="AI50" s="32" t="s">
        <v>254</v>
      </c>
      <c r="AJ50" s="831">
        <v>0.7</v>
      </c>
      <c r="AK50" s="831"/>
      <c r="AL50" s="32" t="s">
        <v>254</v>
      </c>
      <c r="AM50" s="854">
        <f>予防認知通所介護!AL50</f>
        <v>0.63</v>
      </c>
      <c r="AN50" s="1121"/>
      <c r="AO50" s="403">
        <f>ROUND((ROUND(AE50*AJ50,0)-ROUND(AE50*$R$33,0))*AM50,0)</f>
        <v>113</v>
      </c>
      <c r="AP50" s="41"/>
      <c r="AQ50" s="657"/>
      <c r="AW50" s="405"/>
    </row>
    <row r="51" spans="1:49" ht="17.25" customHeight="1" x14ac:dyDescent="0.15">
      <c r="A51" s="12">
        <v>74</v>
      </c>
      <c r="B51" s="13">
        <v>9694</v>
      </c>
      <c r="C51" s="267" t="s">
        <v>4213</v>
      </c>
      <c r="D51" s="869"/>
      <c r="E51" s="870"/>
      <c r="F51" s="871"/>
      <c r="G51" s="512"/>
      <c r="H51" s="513"/>
      <c r="I51" s="513"/>
      <c r="J51" s="562"/>
      <c r="K51" s="562"/>
      <c r="L51" s="562"/>
      <c r="M51" s="562"/>
      <c r="N51" s="563"/>
      <c r="O51" s="997"/>
      <c r="P51" s="998"/>
      <c r="Q51" s="999"/>
      <c r="R51" s="836"/>
      <c r="S51" s="837"/>
      <c r="T51" s="837"/>
      <c r="U51" s="838"/>
      <c r="V51" s="20"/>
      <c r="W51" s="20"/>
      <c r="X51" s="20"/>
      <c r="Y51" s="20"/>
      <c r="Z51" s="20"/>
      <c r="AA51" s="42"/>
      <c r="AB51" s="604" t="s">
        <v>273</v>
      </c>
      <c r="AC51" s="202"/>
      <c r="AD51" s="202"/>
      <c r="AE51" s="1015">
        <f>$AE$47</f>
        <v>274</v>
      </c>
      <c r="AF51" s="1015"/>
      <c r="AG51" s="612" t="s">
        <v>391</v>
      </c>
      <c r="AH51" s="202"/>
      <c r="AI51" s="32" t="s">
        <v>254</v>
      </c>
      <c r="AJ51" s="831">
        <f>$AJ$6</f>
        <v>0.7</v>
      </c>
      <c r="AK51" s="831"/>
      <c r="AL51" s="32" t="s">
        <v>254</v>
      </c>
      <c r="AM51" s="854">
        <f t="shared" ref="AM51" si="11">AM50</f>
        <v>0.63</v>
      </c>
      <c r="AN51" s="1121"/>
      <c r="AO51" s="403">
        <f>ROUND((ROUND(AE51*AJ51,0)-ROUND(AE51*$R$33,0))*AM51,0)</f>
        <v>119</v>
      </c>
      <c r="AP51" s="41"/>
      <c r="AW51" s="405"/>
    </row>
    <row r="52" spans="1:49" ht="17.25" customHeight="1" x14ac:dyDescent="0.15">
      <c r="A52" s="12">
        <v>74</v>
      </c>
      <c r="B52" s="13">
        <v>9695</v>
      </c>
      <c r="C52" s="267" t="s">
        <v>4214</v>
      </c>
      <c r="D52" s="869"/>
      <c r="E52" s="870"/>
      <c r="F52" s="871"/>
      <c r="G52" s="512"/>
      <c r="H52" s="513"/>
      <c r="I52" s="513"/>
      <c r="J52" s="562"/>
      <c r="K52" s="562"/>
      <c r="L52" s="562"/>
      <c r="M52" s="562"/>
      <c r="N52" s="563"/>
      <c r="O52" s="997"/>
      <c r="P52" s="998"/>
      <c r="Q52" s="999"/>
      <c r="R52" s="661"/>
      <c r="S52" s="609"/>
      <c r="T52" s="609"/>
      <c r="U52" s="610"/>
      <c r="V52" s="1107" t="s">
        <v>4056</v>
      </c>
      <c r="W52" s="1108"/>
      <c r="X52" s="1108"/>
      <c r="Y52" s="1108"/>
      <c r="Z52" s="1108"/>
      <c r="AA52" s="1109"/>
      <c r="AB52" s="604" t="s">
        <v>2300</v>
      </c>
      <c r="AC52" s="202"/>
      <c r="AD52" s="202"/>
      <c r="AE52" s="1015">
        <f>$AE$46</f>
        <v>260</v>
      </c>
      <c r="AF52" s="1015"/>
      <c r="AG52" s="612" t="s">
        <v>391</v>
      </c>
      <c r="AH52" s="202"/>
      <c r="AI52" s="32" t="s">
        <v>254</v>
      </c>
      <c r="AJ52" s="831">
        <v>0.7</v>
      </c>
      <c r="AK52" s="831"/>
      <c r="AL52" s="32" t="s">
        <v>254</v>
      </c>
      <c r="AM52" s="854">
        <f>予防認知通所介護!AL52</f>
        <v>0.63</v>
      </c>
      <c r="AN52" s="1121"/>
      <c r="AO52" s="403">
        <f>ROUND((ROUND(AE52*AJ52,0)-ROUND(AE52*$R$33,0)-ROUND(AE52*$X$33,0))*AM52,0)</f>
        <v>111</v>
      </c>
      <c r="AP52" s="41"/>
      <c r="AQ52" s="657"/>
      <c r="AW52" s="405"/>
    </row>
    <row r="53" spans="1:49" ht="17.25" customHeight="1" x14ac:dyDescent="0.15">
      <c r="A53" s="12">
        <v>74</v>
      </c>
      <c r="B53" s="13">
        <v>9696</v>
      </c>
      <c r="C53" s="267" t="s">
        <v>4215</v>
      </c>
      <c r="D53" s="869"/>
      <c r="E53" s="870"/>
      <c r="F53" s="871"/>
      <c r="G53" s="187"/>
      <c r="H53" s="30"/>
      <c r="I53" s="30"/>
      <c r="J53" s="564"/>
      <c r="K53" s="564"/>
      <c r="L53" s="564"/>
      <c r="M53" s="564"/>
      <c r="N53" s="565"/>
      <c r="O53" s="997"/>
      <c r="P53" s="998"/>
      <c r="Q53" s="999"/>
      <c r="R53" s="1124">
        <v>0.01</v>
      </c>
      <c r="S53" s="1123"/>
      <c r="T53" s="20" t="s">
        <v>4055</v>
      </c>
      <c r="U53" s="714"/>
      <c r="V53" s="500" t="s">
        <v>4057</v>
      </c>
      <c r="W53" s="713"/>
      <c r="X53" s="1122">
        <v>0.01</v>
      </c>
      <c r="Y53" s="1123"/>
      <c r="Z53" s="20" t="s">
        <v>4055</v>
      </c>
      <c r="AA53" s="42"/>
      <c r="AB53" s="604" t="s">
        <v>273</v>
      </c>
      <c r="AC53" s="202"/>
      <c r="AD53" s="202"/>
      <c r="AE53" s="1015">
        <f>$AE$47</f>
        <v>274</v>
      </c>
      <c r="AF53" s="1015"/>
      <c r="AG53" s="612" t="s">
        <v>391</v>
      </c>
      <c r="AH53" s="202"/>
      <c r="AI53" s="32" t="s">
        <v>254</v>
      </c>
      <c r="AJ53" s="831">
        <f t="shared" ref="AJ53:AJ65" si="12">$AJ$6</f>
        <v>0.7</v>
      </c>
      <c r="AK53" s="831"/>
      <c r="AL53" s="32" t="s">
        <v>254</v>
      </c>
      <c r="AM53" s="854">
        <f t="shared" ref="AM53" si="13">AM52</f>
        <v>0.63</v>
      </c>
      <c r="AN53" s="1121"/>
      <c r="AO53" s="403">
        <f>ROUND((ROUND(AE53*AJ53,0)-ROUND(AE53*$R$33,0)-ROUND(AE53*$X$33,0))*AM53,0)</f>
        <v>117</v>
      </c>
      <c r="AP53" s="41"/>
      <c r="AW53" s="405"/>
    </row>
    <row r="54" spans="1:49" ht="17.25" customHeight="1" x14ac:dyDescent="0.15">
      <c r="A54" s="12">
        <v>74</v>
      </c>
      <c r="B54" s="13">
        <v>9611</v>
      </c>
      <c r="C54" s="39" t="s">
        <v>1339</v>
      </c>
      <c r="D54" s="869"/>
      <c r="E54" s="870"/>
      <c r="F54" s="871"/>
      <c r="G54" s="707" t="s">
        <v>1185</v>
      </c>
      <c r="H54" s="707"/>
      <c r="I54" s="707"/>
      <c r="J54" s="707"/>
      <c r="K54" s="707"/>
      <c r="L54" s="707"/>
      <c r="M54" s="707"/>
      <c r="N54" s="708"/>
      <c r="O54" s="997"/>
      <c r="P54" s="998"/>
      <c r="Q54" s="999"/>
      <c r="R54" s="512"/>
      <c r="S54" s="609"/>
      <c r="T54" s="609"/>
      <c r="U54" s="609"/>
      <c r="V54" s="609"/>
      <c r="W54" s="169"/>
      <c r="X54" s="169"/>
      <c r="Y54" s="169"/>
      <c r="Z54" s="169"/>
      <c r="AA54" s="518"/>
      <c r="AB54" s="604" t="s">
        <v>2755</v>
      </c>
      <c r="AC54" s="202"/>
      <c r="AD54" s="202"/>
      <c r="AE54" s="841">
        <f>予防認知通所介護!AG54</f>
        <v>248</v>
      </c>
      <c r="AF54" s="841"/>
      <c r="AG54" s="186" t="s">
        <v>391</v>
      </c>
      <c r="AH54" s="202"/>
      <c r="AI54" s="32" t="s">
        <v>2342</v>
      </c>
      <c r="AJ54" s="831">
        <f t="shared" si="12"/>
        <v>0.7</v>
      </c>
      <c r="AK54" s="831"/>
      <c r="AL54" s="190"/>
      <c r="AM54" s="40"/>
      <c r="AN54" s="43"/>
      <c r="AO54" s="403">
        <f t="shared" ref="AO54:AO65" si="14">ROUND(AE54*AJ54,0)</f>
        <v>174</v>
      </c>
      <c r="AP54" s="41"/>
    </row>
    <row r="55" spans="1:49" ht="17.25" customHeight="1" x14ac:dyDescent="0.15">
      <c r="A55" s="12">
        <v>74</v>
      </c>
      <c r="B55" s="13">
        <v>9612</v>
      </c>
      <c r="C55" s="39" t="s">
        <v>1340</v>
      </c>
      <c r="D55" s="869"/>
      <c r="E55" s="870"/>
      <c r="F55" s="871"/>
      <c r="G55" s="513"/>
      <c r="H55" s="513"/>
      <c r="I55" s="513"/>
      <c r="J55" s="513"/>
      <c r="K55" s="513"/>
      <c r="L55" s="513"/>
      <c r="M55" s="513"/>
      <c r="N55" s="514"/>
      <c r="O55" s="997"/>
      <c r="P55" s="998"/>
      <c r="Q55" s="999"/>
      <c r="R55" s="512"/>
      <c r="S55" s="609"/>
      <c r="T55" s="609"/>
      <c r="U55" s="609"/>
      <c r="V55" s="609"/>
      <c r="W55" s="169"/>
      <c r="X55" s="169"/>
      <c r="Y55" s="169"/>
      <c r="Z55" s="169"/>
      <c r="AA55" s="518"/>
      <c r="AB55" s="604" t="s">
        <v>2756</v>
      </c>
      <c r="AC55" s="202"/>
      <c r="AD55" s="202"/>
      <c r="AE55" s="841">
        <f>予防認知通所介護!AG55</f>
        <v>262</v>
      </c>
      <c r="AF55" s="841"/>
      <c r="AG55" s="186" t="s">
        <v>391</v>
      </c>
      <c r="AH55" s="202"/>
      <c r="AI55" s="32" t="s">
        <v>2342</v>
      </c>
      <c r="AJ55" s="831">
        <f t="shared" si="12"/>
        <v>0.7</v>
      </c>
      <c r="AK55" s="831"/>
      <c r="AL55" s="190"/>
      <c r="AM55" s="40"/>
      <c r="AN55" s="43"/>
      <c r="AO55" s="403">
        <f t="shared" si="14"/>
        <v>183</v>
      </c>
      <c r="AP55" s="41"/>
    </row>
    <row r="56" spans="1:49" ht="17.25" customHeight="1" x14ac:dyDescent="0.15">
      <c r="A56" s="12">
        <v>74</v>
      </c>
      <c r="B56" s="13">
        <v>9613</v>
      </c>
      <c r="C56" s="39" t="s">
        <v>1341</v>
      </c>
      <c r="D56" s="869"/>
      <c r="E56" s="870"/>
      <c r="F56" s="871"/>
      <c r="G56" s="707" t="s">
        <v>1186</v>
      </c>
      <c r="H56" s="707"/>
      <c r="I56" s="707"/>
      <c r="J56" s="707"/>
      <c r="K56" s="707"/>
      <c r="L56" s="707"/>
      <c r="M56" s="707"/>
      <c r="N56" s="708"/>
      <c r="O56" s="997"/>
      <c r="P56" s="998"/>
      <c r="Q56" s="999"/>
      <c r="R56" s="512"/>
      <c r="S56" s="609"/>
      <c r="T56" s="609"/>
      <c r="U56" s="609"/>
      <c r="V56" s="609"/>
      <c r="W56" s="169"/>
      <c r="X56" s="169"/>
      <c r="Y56" s="169"/>
      <c r="Z56" s="169"/>
      <c r="AA56" s="518"/>
      <c r="AB56" s="604" t="s">
        <v>2755</v>
      </c>
      <c r="AC56" s="202"/>
      <c r="AD56" s="202"/>
      <c r="AE56" s="841">
        <f>予防認知通所介護!AG56</f>
        <v>260</v>
      </c>
      <c r="AF56" s="841"/>
      <c r="AG56" s="186" t="s">
        <v>391</v>
      </c>
      <c r="AH56" s="202"/>
      <c r="AI56" s="32" t="s">
        <v>2342</v>
      </c>
      <c r="AJ56" s="831">
        <f t="shared" si="12"/>
        <v>0.7</v>
      </c>
      <c r="AK56" s="831"/>
      <c r="AL56" s="190"/>
      <c r="AM56" s="40"/>
      <c r="AN56" s="43"/>
      <c r="AO56" s="403">
        <f t="shared" si="14"/>
        <v>182</v>
      </c>
      <c r="AP56" s="41"/>
    </row>
    <row r="57" spans="1:49" ht="17.25" customHeight="1" x14ac:dyDescent="0.15">
      <c r="A57" s="12">
        <v>74</v>
      </c>
      <c r="B57" s="13">
        <v>9614</v>
      </c>
      <c r="C57" s="39" t="s">
        <v>1342</v>
      </c>
      <c r="D57" s="869"/>
      <c r="E57" s="870"/>
      <c r="F57" s="871"/>
      <c r="G57" s="513"/>
      <c r="H57" s="513"/>
      <c r="I57" s="513"/>
      <c r="J57" s="513"/>
      <c r="K57" s="513"/>
      <c r="L57" s="513"/>
      <c r="M57" s="513"/>
      <c r="N57" s="514"/>
      <c r="O57" s="997"/>
      <c r="P57" s="998"/>
      <c r="Q57" s="999"/>
      <c r="R57" s="512"/>
      <c r="S57" s="609"/>
      <c r="T57" s="609"/>
      <c r="U57" s="609"/>
      <c r="V57" s="609"/>
      <c r="W57" s="169"/>
      <c r="X57" s="169"/>
      <c r="Y57" s="169"/>
      <c r="Z57" s="169"/>
      <c r="AA57" s="518"/>
      <c r="AB57" s="604" t="s">
        <v>2756</v>
      </c>
      <c r="AC57" s="202"/>
      <c r="AD57" s="202"/>
      <c r="AE57" s="841">
        <f>予防認知通所介護!AG57</f>
        <v>274</v>
      </c>
      <c r="AF57" s="841"/>
      <c r="AG57" s="186" t="s">
        <v>391</v>
      </c>
      <c r="AH57" s="202"/>
      <c r="AI57" s="32" t="s">
        <v>2342</v>
      </c>
      <c r="AJ57" s="831">
        <f t="shared" si="12"/>
        <v>0.7</v>
      </c>
      <c r="AK57" s="831"/>
      <c r="AL57" s="190"/>
      <c r="AM57" s="40"/>
      <c r="AN57" s="43"/>
      <c r="AO57" s="403">
        <f t="shared" si="14"/>
        <v>192</v>
      </c>
      <c r="AP57" s="41"/>
    </row>
    <row r="58" spans="1:49" ht="17.25" customHeight="1" x14ac:dyDescent="0.15">
      <c r="A58" s="12">
        <v>74</v>
      </c>
      <c r="B58" s="13">
        <v>9621</v>
      </c>
      <c r="C58" s="39" t="s">
        <v>1343</v>
      </c>
      <c r="D58" s="869"/>
      <c r="E58" s="870"/>
      <c r="F58" s="871"/>
      <c r="G58" s="707" t="s">
        <v>1187</v>
      </c>
      <c r="H58" s="707"/>
      <c r="I58" s="707"/>
      <c r="J58" s="707"/>
      <c r="K58" s="707"/>
      <c r="L58" s="707"/>
      <c r="M58" s="707"/>
      <c r="N58" s="708"/>
      <c r="O58" s="997"/>
      <c r="P58" s="998"/>
      <c r="Q58" s="999"/>
      <c r="R58" s="512"/>
      <c r="S58" s="609"/>
      <c r="T58" s="609"/>
      <c r="U58" s="609"/>
      <c r="V58" s="609"/>
      <c r="W58" s="169"/>
      <c r="X58" s="169"/>
      <c r="Y58" s="169"/>
      <c r="Z58" s="169"/>
      <c r="AA58" s="518"/>
      <c r="AB58" s="604" t="s">
        <v>2755</v>
      </c>
      <c r="AC58" s="202"/>
      <c r="AD58" s="202"/>
      <c r="AE58" s="841">
        <f>予防認知通所介護!AG58</f>
        <v>413</v>
      </c>
      <c r="AF58" s="841"/>
      <c r="AG58" s="186" t="s">
        <v>391</v>
      </c>
      <c r="AH58" s="202"/>
      <c r="AI58" s="32" t="s">
        <v>2342</v>
      </c>
      <c r="AJ58" s="831">
        <f t="shared" si="12"/>
        <v>0.7</v>
      </c>
      <c r="AK58" s="831"/>
      <c r="AL58" s="190"/>
      <c r="AM58" s="40"/>
      <c r="AN58" s="43"/>
      <c r="AO58" s="403">
        <f t="shared" si="14"/>
        <v>289</v>
      </c>
      <c r="AP58" s="41"/>
    </row>
    <row r="59" spans="1:49" ht="17.25" customHeight="1" x14ac:dyDescent="0.15">
      <c r="A59" s="12">
        <v>74</v>
      </c>
      <c r="B59" s="13">
        <v>9622</v>
      </c>
      <c r="C59" s="39" t="s">
        <v>1344</v>
      </c>
      <c r="D59" s="869"/>
      <c r="E59" s="870"/>
      <c r="F59" s="871"/>
      <c r="G59" s="513"/>
      <c r="H59" s="513"/>
      <c r="I59" s="513"/>
      <c r="J59" s="513"/>
      <c r="K59" s="513"/>
      <c r="L59" s="513"/>
      <c r="M59" s="513"/>
      <c r="N59" s="514"/>
      <c r="O59" s="997"/>
      <c r="P59" s="998"/>
      <c r="Q59" s="999"/>
      <c r="R59" s="512"/>
      <c r="S59" s="609"/>
      <c r="T59" s="609"/>
      <c r="U59" s="609"/>
      <c r="V59" s="609"/>
      <c r="W59" s="169"/>
      <c r="X59" s="169"/>
      <c r="Y59" s="169"/>
      <c r="Z59" s="169"/>
      <c r="AA59" s="518"/>
      <c r="AB59" s="604" t="s">
        <v>2756</v>
      </c>
      <c r="AC59" s="202"/>
      <c r="AD59" s="202"/>
      <c r="AE59" s="841">
        <f>予防認知通所介護!AG59</f>
        <v>436</v>
      </c>
      <c r="AF59" s="841"/>
      <c r="AG59" s="186" t="s">
        <v>391</v>
      </c>
      <c r="AH59" s="202"/>
      <c r="AI59" s="32" t="s">
        <v>2342</v>
      </c>
      <c r="AJ59" s="831">
        <f t="shared" si="12"/>
        <v>0.7</v>
      </c>
      <c r="AK59" s="831"/>
      <c r="AL59" s="190"/>
      <c r="AM59" s="40"/>
      <c r="AN59" s="43"/>
      <c r="AO59" s="403">
        <f t="shared" si="14"/>
        <v>305</v>
      </c>
      <c r="AP59" s="41"/>
    </row>
    <row r="60" spans="1:49" ht="17.25" customHeight="1" x14ac:dyDescent="0.15">
      <c r="A60" s="12">
        <v>74</v>
      </c>
      <c r="B60" s="13">
        <v>9623</v>
      </c>
      <c r="C60" s="39" t="s">
        <v>1345</v>
      </c>
      <c r="D60" s="869"/>
      <c r="E60" s="870"/>
      <c r="F60" s="871"/>
      <c r="G60" s="707" t="s">
        <v>1188</v>
      </c>
      <c r="H60" s="707"/>
      <c r="I60" s="707"/>
      <c r="J60" s="707"/>
      <c r="K60" s="707"/>
      <c r="L60" s="707"/>
      <c r="M60" s="707"/>
      <c r="N60" s="708"/>
      <c r="O60" s="997"/>
      <c r="P60" s="998"/>
      <c r="Q60" s="999"/>
      <c r="R60" s="512"/>
      <c r="S60" s="609"/>
      <c r="T60" s="609"/>
      <c r="U60" s="609"/>
      <c r="V60" s="609"/>
      <c r="W60" s="169"/>
      <c r="X60" s="169"/>
      <c r="Y60" s="169"/>
      <c r="Z60" s="169"/>
      <c r="AA60" s="518"/>
      <c r="AB60" s="604" t="s">
        <v>2755</v>
      </c>
      <c r="AC60" s="202"/>
      <c r="AD60" s="202"/>
      <c r="AE60" s="841">
        <f>予防認知通所介護!AG60</f>
        <v>424</v>
      </c>
      <c r="AF60" s="841"/>
      <c r="AG60" s="186" t="s">
        <v>391</v>
      </c>
      <c r="AH60" s="202"/>
      <c r="AI60" s="32" t="s">
        <v>2342</v>
      </c>
      <c r="AJ60" s="831">
        <f t="shared" si="12"/>
        <v>0.7</v>
      </c>
      <c r="AK60" s="831"/>
      <c r="AL60" s="190"/>
      <c r="AM60" s="40"/>
      <c r="AN60" s="43"/>
      <c r="AO60" s="403">
        <f t="shared" si="14"/>
        <v>297</v>
      </c>
      <c r="AP60" s="41"/>
    </row>
    <row r="61" spans="1:49" ht="17.25" customHeight="1" x14ac:dyDescent="0.15">
      <c r="A61" s="12">
        <v>74</v>
      </c>
      <c r="B61" s="13">
        <v>9624</v>
      </c>
      <c r="C61" s="39" t="s">
        <v>1346</v>
      </c>
      <c r="D61" s="869"/>
      <c r="E61" s="870"/>
      <c r="F61" s="871"/>
      <c r="G61" s="513"/>
      <c r="H61" s="513"/>
      <c r="I61" s="513"/>
      <c r="J61" s="513"/>
      <c r="K61" s="513"/>
      <c r="L61" s="513"/>
      <c r="M61" s="513"/>
      <c r="N61" s="514"/>
      <c r="O61" s="997"/>
      <c r="P61" s="998"/>
      <c r="Q61" s="999"/>
      <c r="R61" s="512"/>
      <c r="S61" s="609"/>
      <c r="T61" s="609"/>
      <c r="U61" s="609"/>
      <c r="V61" s="609"/>
      <c r="W61" s="169"/>
      <c r="X61" s="169"/>
      <c r="Y61" s="169"/>
      <c r="Z61" s="169"/>
      <c r="AA61" s="518"/>
      <c r="AB61" s="604" t="s">
        <v>2756</v>
      </c>
      <c r="AC61" s="202"/>
      <c r="AD61" s="202"/>
      <c r="AE61" s="841">
        <f>予防認知通所介護!AG61</f>
        <v>447</v>
      </c>
      <c r="AF61" s="841"/>
      <c r="AG61" s="186" t="s">
        <v>391</v>
      </c>
      <c r="AH61" s="202"/>
      <c r="AI61" s="32" t="s">
        <v>2342</v>
      </c>
      <c r="AJ61" s="831">
        <f t="shared" si="12"/>
        <v>0.7</v>
      </c>
      <c r="AK61" s="831"/>
      <c r="AL61" s="190"/>
      <c r="AM61" s="40"/>
      <c r="AN61" s="43"/>
      <c r="AO61" s="403">
        <f t="shared" si="14"/>
        <v>313</v>
      </c>
      <c r="AP61" s="41"/>
    </row>
    <row r="62" spans="1:49" ht="17.25" customHeight="1" x14ac:dyDescent="0.15">
      <c r="A62" s="12">
        <v>74</v>
      </c>
      <c r="B62" s="13">
        <v>9631</v>
      </c>
      <c r="C62" s="39" t="s">
        <v>1347</v>
      </c>
      <c r="D62" s="869"/>
      <c r="E62" s="870"/>
      <c r="F62" s="871"/>
      <c r="G62" s="707" t="s">
        <v>2575</v>
      </c>
      <c r="H62" s="707"/>
      <c r="I62" s="707"/>
      <c r="J62" s="707"/>
      <c r="K62" s="707"/>
      <c r="L62" s="707"/>
      <c r="M62" s="707"/>
      <c r="N62" s="708"/>
      <c r="O62" s="997"/>
      <c r="P62" s="998"/>
      <c r="Q62" s="999"/>
      <c r="R62" s="512"/>
      <c r="S62" s="609"/>
      <c r="T62" s="609"/>
      <c r="U62" s="609"/>
      <c r="V62" s="609"/>
      <c r="W62" s="169"/>
      <c r="X62" s="169"/>
      <c r="Y62" s="169"/>
      <c r="Z62" s="169"/>
      <c r="AA62" s="518"/>
      <c r="AB62" s="604" t="s">
        <v>2755</v>
      </c>
      <c r="AC62" s="202"/>
      <c r="AD62" s="202"/>
      <c r="AE62" s="841">
        <f>予防認知通所介護!AG62</f>
        <v>484</v>
      </c>
      <c r="AF62" s="841"/>
      <c r="AG62" s="186" t="s">
        <v>391</v>
      </c>
      <c r="AH62" s="202"/>
      <c r="AI62" s="32" t="s">
        <v>2342</v>
      </c>
      <c r="AJ62" s="831">
        <f t="shared" si="12"/>
        <v>0.7</v>
      </c>
      <c r="AK62" s="831"/>
      <c r="AL62" s="190"/>
      <c r="AM62" s="40"/>
      <c r="AN62" s="43"/>
      <c r="AO62" s="403">
        <f t="shared" si="14"/>
        <v>339</v>
      </c>
      <c r="AP62" s="41"/>
    </row>
    <row r="63" spans="1:49" ht="17.25" customHeight="1" x14ac:dyDescent="0.15">
      <c r="A63" s="12">
        <v>74</v>
      </c>
      <c r="B63" s="13">
        <v>9632</v>
      </c>
      <c r="C63" s="39" t="s">
        <v>1348</v>
      </c>
      <c r="D63" s="869"/>
      <c r="E63" s="870"/>
      <c r="F63" s="871"/>
      <c r="G63" s="513"/>
      <c r="H63" s="513"/>
      <c r="I63" s="513"/>
      <c r="J63" s="513"/>
      <c r="K63" s="513"/>
      <c r="L63" s="513"/>
      <c r="M63" s="513"/>
      <c r="N63" s="514"/>
      <c r="O63" s="997"/>
      <c r="P63" s="998"/>
      <c r="Q63" s="999"/>
      <c r="R63" s="512"/>
      <c r="S63" s="609"/>
      <c r="T63" s="609"/>
      <c r="U63" s="609"/>
      <c r="V63" s="609"/>
      <c r="W63" s="169"/>
      <c r="X63" s="169"/>
      <c r="Y63" s="169"/>
      <c r="Z63" s="169"/>
      <c r="AA63" s="518"/>
      <c r="AB63" s="604" t="s">
        <v>2756</v>
      </c>
      <c r="AC63" s="202"/>
      <c r="AD63" s="202"/>
      <c r="AE63" s="841">
        <f>予防認知通所介護!AG63</f>
        <v>513</v>
      </c>
      <c r="AF63" s="841"/>
      <c r="AG63" s="186" t="s">
        <v>391</v>
      </c>
      <c r="AH63" s="202"/>
      <c r="AI63" s="32" t="s">
        <v>2342</v>
      </c>
      <c r="AJ63" s="831">
        <f t="shared" si="12"/>
        <v>0.7</v>
      </c>
      <c r="AK63" s="831"/>
      <c r="AL63" s="190"/>
      <c r="AM63" s="40"/>
      <c r="AN63" s="43"/>
      <c r="AO63" s="403">
        <f t="shared" si="14"/>
        <v>359</v>
      </c>
      <c r="AP63" s="41"/>
    </row>
    <row r="64" spans="1:49" ht="17.25" customHeight="1" x14ac:dyDescent="0.15">
      <c r="A64" s="12">
        <v>74</v>
      </c>
      <c r="B64" s="13">
        <v>9633</v>
      </c>
      <c r="C64" s="39" t="s">
        <v>1349</v>
      </c>
      <c r="D64" s="869"/>
      <c r="E64" s="870"/>
      <c r="F64" s="871"/>
      <c r="G64" s="707" t="s">
        <v>2581</v>
      </c>
      <c r="H64" s="707"/>
      <c r="I64" s="707"/>
      <c r="J64" s="707"/>
      <c r="K64" s="707"/>
      <c r="L64" s="707"/>
      <c r="M64" s="707"/>
      <c r="N64" s="708"/>
      <c r="O64" s="997"/>
      <c r="P64" s="998"/>
      <c r="Q64" s="999"/>
      <c r="R64" s="512"/>
      <c r="S64" s="609"/>
      <c r="T64" s="609"/>
      <c r="U64" s="609"/>
      <c r="V64" s="609"/>
      <c r="W64" s="169"/>
      <c r="X64" s="169"/>
      <c r="Y64" s="169"/>
      <c r="Z64" s="169"/>
      <c r="AA64" s="518"/>
      <c r="AB64" s="604" t="s">
        <v>2755</v>
      </c>
      <c r="AC64" s="202"/>
      <c r="AD64" s="202"/>
      <c r="AE64" s="841">
        <f>予防認知通所介護!AG64</f>
        <v>500</v>
      </c>
      <c r="AF64" s="841"/>
      <c r="AG64" s="186" t="s">
        <v>391</v>
      </c>
      <c r="AH64" s="202"/>
      <c r="AI64" s="32" t="s">
        <v>2342</v>
      </c>
      <c r="AJ64" s="831">
        <f t="shared" si="12"/>
        <v>0.7</v>
      </c>
      <c r="AK64" s="831"/>
      <c r="AL64" s="190"/>
      <c r="AM64" s="40"/>
      <c r="AN64" s="43"/>
      <c r="AO64" s="403">
        <f t="shared" si="14"/>
        <v>350</v>
      </c>
      <c r="AP64" s="41"/>
    </row>
    <row r="65" spans="1:42" ht="17.25" customHeight="1" x14ac:dyDescent="0.15">
      <c r="A65" s="12">
        <v>74</v>
      </c>
      <c r="B65" s="13">
        <v>9634</v>
      </c>
      <c r="C65" s="39" t="s">
        <v>1350</v>
      </c>
      <c r="D65" s="872"/>
      <c r="E65" s="873"/>
      <c r="F65" s="874"/>
      <c r="G65" s="30"/>
      <c r="H65" s="30"/>
      <c r="I65" s="30"/>
      <c r="J65" s="30"/>
      <c r="K65" s="30"/>
      <c r="L65" s="30"/>
      <c r="M65" s="30"/>
      <c r="N65" s="79"/>
      <c r="O65" s="1000"/>
      <c r="P65" s="1001"/>
      <c r="Q65" s="1002"/>
      <c r="R65" s="187"/>
      <c r="S65" s="713"/>
      <c r="T65" s="713"/>
      <c r="U65" s="713"/>
      <c r="V65" s="713"/>
      <c r="W65" s="20"/>
      <c r="X65" s="20"/>
      <c r="Y65" s="20"/>
      <c r="Z65" s="20"/>
      <c r="AA65" s="42"/>
      <c r="AB65" s="604" t="s">
        <v>2756</v>
      </c>
      <c r="AC65" s="202"/>
      <c r="AD65" s="202"/>
      <c r="AE65" s="841">
        <f>予防認知通所介護!AG65</f>
        <v>529</v>
      </c>
      <c r="AF65" s="841"/>
      <c r="AG65" s="186" t="s">
        <v>391</v>
      </c>
      <c r="AH65" s="202"/>
      <c r="AI65" s="32" t="s">
        <v>2342</v>
      </c>
      <c r="AJ65" s="831">
        <f t="shared" si="12"/>
        <v>0.7</v>
      </c>
      <c r="AK65" s="831"/>
      <c r="AL65" s="190"/>
      <c r="AM65" s="40"/>
      <c r="AN65" s="43"/>
      <c r="AO65" s="403">
        <f t="shared" si="14"/>
        <v>370</v>
      </c>
      <c r="AP65" s="47"/>
    </row>
    <row r="66" spans="1:42" ht="17.25" customHeight="1" x14ac:dyDescent="0.15">
      <c r="S66" s="276"/>
      <c r="T66" s="276"/>
      <c r="U66" s="276"/>
      <c r="AK66" s="434"/>
      <c r="AL66" s="434"/>
    </row>
    <row r="67" spans="1:42" ht="17.25" customHeight="1" x14ac:dyDescent="0.15">
      <c r="S67" s="276"/>
      <c r="T67" s="276"/>
      <c r="U67" s="276"/>
      <c r="AK67" s="434"/>
      <c r="AL67" s="434"/>
    </row>
    <row r="68" spans="1:42" ht="17.25" customHeight="1" x14ac:dyDescent="0.15">
      <c r="S68" s="276"/>
      <c r="T68" s="276"/>
      <c r="U68" s="276"/>
      <c r="AK68" s="434"/>
      <c r="AL68" s="434"/>
    </row>
    <row r="69" spans="1:42" ht="17.25" customHeight="1" x14ac:dyDescent="0.15">
      <c r="S69" s="276"/>
      <c r="T69" s="276"/>
      <c r="U69" s="276"/>
      <c r="AK69" s="434"/>
      <c r="AL69" s="434"/>
    </row>
    <row r="70" spans="1:42" ht="17.25" customHeight="1" x14ac:dyDescent="0.15">
      <c r="AK70" s="434"/>
      <c r="AL70" s="434"/>
    </row>
    <row r="71" spans="1:42" ht="17.25" customHeight="1" x14ac:dyDescent="0.15">
      <c r="AK71" s="434"/>
      <c r="AL71" s="434"/>
    </row>
    <row r="72" spans="1:42" ht="17.25" customHeight="1" x14ac:dyDescent="0.15">
      <c r="AK72" s="434"/>
      <c r="AL72" s="434"/>
    </row>
    <row r="73" spans="1:42" ht="17.25" customHeight="1" x14ac:dyDescent="0.15">
      <c r="AK73" s="434"/>
      <c r="AL73" s="434"/>
    </row>
    <row r="74" spans="1:42" ht="17.25" customHeight="1" x14ac:dyDescent="0.15">
      <c r="AK74" s="434"/>
      <c r="AL74" s="434"/>
    </row>
    <row r="75" spans="1:42" ht="17.25" customHeight="1" x14ac:dyDescent="0.15">
      <c r="AK75" s="434"/>
      <c r="AL75" s="434"/>
    </row>
    <row r="76" spans="1:42" ht="17.25" customHeight="1" x14ac:dyDescent="0.15">
      <c r="AK76" s="434"/>
      <c r="AL76" s="434"/>
    </row>
    <row r="77" spans="1:42" ht="17.25" customHeight="1" x14ac:dyDescent="0.15">
      <c r="AK77" s="434"/>
      <c r="AL77" s="434"/>
    </row>
    <row r="78" spans="1:42" ht="17.25" customHeight="1" x14ac:dyDescent="0.15">
      <c r="AK78" s="434"/>
      <c r="AL78" s="434"/>
    </row>
    <row r="79" spans="1:42" ht="17.25" customHeight="1" x14ac:dyDescent="0.15">
      <c r="AK79" s="434"/>
      <c r="AL79" s="434"/>
    </row>
    <row r="80" spans="1:42" ht="17.25" customHeight="1" x14ac:dyDescent="0.15">
      <c r="AK80" s="434"/>
      <c r="AL80" s="434"/>
    </row>
    <row r="81" s="434" customFormat="1" ht="17.25" customHeight="1" x14ac:dyDescent="0.15"/>
    <row r="82" s="434" customFormat="1" ht="17.25" customHeight="1" x14ac:dyDescent="0.15"/>
    <row r="83" s="434" customFormat="1" ht="17.25" customHeight="1" x14ac:dyDescent="0.15"/>
    <row r="84" s="434" customFormat="1" ht="17.25" customHeight="1" x14ac:dyDescent="0.15"/>
    <row r="85" s="434" customFormat="1" ht="17.25" customHeight="1" x14ac:dyDescent="0.15"/>
    <row r="86" s="434" customFormat="1" ht="17.25" customHeight="1" x14ac:dyDescent="0.15"/>
    <row r="87" s="434" customFormat="1" ht="17.25" customHeight="1" x14ac:dyDescent="0.15"/>
    <row r="88" s="434" customFormat="1" ht="17.25" customHeight="1" x14ac:dyDescent="0.15"/>
    <row r="89" s="434" customFormat="1" ht="17.25" customHeight="1" x14ac:dyDescent="0.15"/>
    <row r="90" s="434" customFormat="1" ht="17.25" customHeight="1" x14ac:dyDescent="0.15"/>
    <row r="91" s="434" customFormat="1" ht="17.25" customHeight="1" x14ac:dyDescent="0.15"/>
    <row r="92" s="434" customFormat="1" ht="17.25" customHeight="1" x14ac:dyDescent="0.15"/>
    <row r="93" s="434" customFormat="1" ht="17.25" customHeight="1" x14ac:dyDescent="0.15"/>
    <row r="94" s="434" customFormat="1" ht="17.25" customHeight="1" x14ac:dyDescent="0.15"/>
    <row r="95" s="434" customFormat="1" ht="17.25" customHeight="1" x14ac:dyDescent="0.15"/>
    <row r="96" s="434" customFormat="1" ht="17.25" customHeight="1" x14ac:dyDescent="0.15"/>
    <row r="97" s="434" customFormat="1" ht="17.25" customHeight="1" x14ac:dyDescent="0.15"/>
    <row r="98" s="434" customFormat="1" ht="17.25" customHeight="1" x14ac:dyDescent="0.15"/>
    <row r="99" s="434" customFormat="1" ht="17.25" customHeight="1" x14ac:dyDescent="0.15"/>
    <row r="100" s="434" customFormat="1" ht="17.25" customHeight="1" x14ac:dyDescent="0.15"/>
    <row r="101" s="434" customFormat="1" ht="17.25" customHeight="1" x14ac:dyDescent="0.15"/>
    <row r="102" s="434" customFormat="1" ht="17.25" customHeight="1" x14ac:dyDescent="0.15"/>
    <row r="103" s="434" customFormat="1" ht="17.25" customHeight="1" x14ac:dyDescent="0.15"/>
    <row r="104" s="434" customFormat="1" ht="17.25" customHeight="1" x14ac:dyDescent="0.15"/>
    <row r="105" s="434" customFormat="1" ht="17.25" customHeight="1" x14ac:dyDescent="0.15"/>
    <row r="106" s="434" customFormat="1" ht="17.25" customHeight="1" x14ac:dyDescent="0.15"/>
    <row r="107" s="434" customFormat="1" ht="17.25" customHeight="1" x14ac:dyDescent="0.15"/>
    <row r="108" s="434" customFormat="1" ht="17.25" customHeight="1" x14ac:dyDescent="0.15"/>
    <row r="109" s="434" customFormat="1" ht="17.25" customHeight="1" x14ac:dyDescent="0.15"/>
    <row r="110" s="434" customFormat="1" ht="17.25" customHeight="1" x14ac:dyDescent="0.15"/>
    <row r="111" s="434" customFormat="1" ht="17.25" customHeight="1" x14ac:dyDescent="0.15"/>
    <row r="112" s="434" customFormat="1" ht="17.25" customHeight="1" x14ac:dyDescent="0.15"/>
    <row r="113" s="434" customFormat="1" ht="17.25" customHeight="1" x14ac:dyDescent="0.15"/>
    <row r="114" s="434" customFormat="1" ht="17.25" customHeight="1" x14ac:dyDescent="0.15"/>
    <row r="115" s="434" customFormat="1" ht="17.25" customHeight="1" x14ac:dyDescent="0.15"/>
    <row r="116" s="434" customFormat="1" ht="17.25" customHeight="1" x14ac:dyDescent="0.15"/>
    <row r="117" s="434" customFormat="1" ht="17.25" customHeight="1" x14ac:dyDescent="0.15"/>
    <row r="118" s="434" customFormat="1" ht="17.25" customHeight="1" x14ac:dyDescent="0.15"/>
    <row r="119" s="434" customFormat="1" ht="17.25" customHeight="1" x14ac:dyDescent="0.15"/>
    <row r="120" s="434" customFormat="1" ht="17.25" customHeight="1" x14ac:dyDescent="0.15"/>
    <row r="121" s="434" customFormat="1" ht="17.25" customHeight="1" x14ac:dyDescent="0.15"/>
    <row r="122" s="434" customFormat="1" ht="17.25" customHeight="1" x14ac:dyDescent="0.15"/>
    <row r="123" s="434" customFormat="1" ht="17.25" customHeight="1" x14ac:dyDescent="0.15"/>
    <row r="124" s="434" customFormat="1" ht="17.25" customHeight="1" x14ac:dyDescent="0.15"/>
    <row r="125" s="434" customFormat="1" ht="17.25" customHeight="1" x14ac:dyDescent="0.15"/>
    <row r="126" s="434" customFormat="1" ht="17.25" customHeight="1" x14ac:dyDescent="0.15"/>
    <row r="127" s="434" customFormat="1" ht="17.25" customHeight="1" x14ac:dyDescent="0.15"/>
    <row r="128" s="434" customFormat="1" ht="17.25" customHeight="1" x14ac:dyDescent="0.15"/>
    <row r="129" s="434" customFormat="1" ht="17.25" customHeight="1" x14ac:dyDescent="0.15"/>
    <row r="130" s="434" customFormat="1" ht="17.25" customHeight="1" x14ac:dyDescent="0.15"/>
    <row r="131" s="434" customFormat="1" ht="17.25" customHeight="1" x14ac:dyDescent="0.15"/>
    <row r="132" s="434" customFormat="1" ht="17.25" customHeight="1" x14ac:dyDescent="0.15"/>
    <row r="133" s="434" customFormat="1" ht="17.25" customHeight="1" x14ac:dyDescent="0.15"/>
  </sheetData>
  <mergeCells count="182">
    <mergeCell ref="AM6:AN6"/>
    <mergeCell ref="O7:Q25"/>
    <mergeCell ref="AE7:AF7"/>
    <mergeCell ref="AJ7:AK7"/>
    <mergeCell ref="AM7:AN7"/>
    <mergeCell ref="AE14:AF14"/>
    <mergeCell ref="AE17:AF17"/>
    <mergeCell ref="AJ17:AK17"/>
    <mergeCell ref="AJ21:AK21"/>
    <mergeCell ref="AE22:AF22"/>
    <mergeCell ref="AJ22:AK22"/>
    <mergeCell ref="AE23:AF23"/>
    <mergeCell ref="AJ23:AK23"/>
    <mergeCell ref="AE24:AF24"/>
    <mergeCell ref="AJ24:AK24"/>
    <mergeCell ref="AE25:AF25"/>
    <mergeCell ref="AE12:AF12"/>
    <mergeCell ref="AJ12:AK12"/>
    <mergeCell ref="AM12:AN12"/>
    <mergeCell ref="AE8:AF8"/>
    <mergeCell ref="AJ8:AK8"/>
    <mergeCell ref="AM8:AN8"/>
    <mergeCell ref="X9:Y9"/>
    <mergeCell ref="AE9:AF9"/>
    <mergeCell ref="D6:F25"/>
    <mergeCell ref="G6:I25"/>
    <mergeCell ref="AE6:AF6"/>
    <mergeCell ref="AJ6:AK6"/>
    <mergeCell ref="AJ14:AK14"/>
    <mergeCell ref="AE15:AF15"/>
    <mergeCell ref="AJ15:AK15"/>
    <mergeCell ref="AE16:AF16"/>
    <mergeCell ref="AJ16:AK16"/>
    <mergeCell ref="AE18:AF18"/>
    <mergeCell ref="AJ18:AK18"/>
    <mergeCell ref="AE19:AF19"/>
    <mergeCell ref="AJ19:AK19"/>
    <mergeCell ref="AE20:AF20"/>
    <mergeCell ref="AJ20:AK20"/>
    <mergeCell ref="AE21:AF21"/>
    <mergeCell ref="J6:N7"/>
    <mergeCell ref="J14:N15"/>
    <mergeCell ref="J16:N17"/>
    <mergeCell ref="J18:N19"/>
    <mergeCell ref="J20:N21"/>
    <mergeCell ref="V8:AA8"/>
    <mergeCell ref="R10:U11"/>
    <mergeCell ref="V12:AA12"/>
    <mergeCell ref="G26:I45"/>
    <mergeCell ref="AE26:AF26"/>
    <mergeCell ref="AJ26:AK26"/>
    <mergeCell ref="AE35:AF35"/>
    <mergeCell ref="AJ35:AK35"/>
    <mergeCell ref="AE36:AF36"/>
    <mergeCell ref="AE39:AF39"/>
    <mergeCell ref="AJ39:AK39"/>
    <mergeCell ref="AJ36:AK36"/>
    <mergeCell ref="AE37:AF37"/>
    <mergeCell ref="AJ37:AK37"/>
    <mergeCell ref="AE38:AF38"/>
    <mergeCell ref="AJ38:AK38"/>
    <mergeCell ref="AE40:AF40"/>
    <mergeCell ref="AJ40:AK40"/>
    <mergeCell ref="AE44:AF44"/>
    <mergeCell ref="AJ44:AK44"/>
    <mergeCell ref="AE45:AF45"/>
    <mergeCell ref="J42:N43"/>
    <mergeCell ref="J44:N45"/>
    <mergeCell ref="V28:AA28"/>
    <mergeCell ref="X29:Y29"/>
    <mergeCell ref="R30:U31"/>
    <mergeCell ref="R33:S33"/>
    <mergeCell ref="D46:F65"/>
    <mergeCell ref="AE46:AF46"/>
    <mergeCell ref="AJ46:AK46"/>
    <mergeCell ref="AJ59:AK59"/>
    <mergeCell ref="AE60:AF60"/>
    <mergeCell ref="AJ60:AK60"/>
    <mergeCell ref="AE64:AF64"/>
    <mergeCell ref="AJ64:AK64"/>
    <mergeCell ref="AE65:AF65"/>
    <mergeCell ref="AJ65:AK65"/>
    <mergeCell ref="AE61:AF61"/>
    <mergeCell ref="AJ61:AK61"/>
    <mergeCell ref="AE58:AF58"/>
    <mergeCell ref="AJ58:AK58"/>
    <mergeCell ref="AE59:AF59"/>
    <mergeCell ref="AE62:AF62"/>
    <mergeCell ref="AE63:AF63"/>
    <mergeCell ref="AJ63:AK63"/>
    <mergeCell ref="O47:Q65"/>
    <mergeCell ref="AE47:AF47"/>
    <mergeCell ref="AJ47:AK47"/>
    <mergeCell ref="X49:Y49"/>
    <mergeCell ref="V52:AA52"/>
    <mergeCell ref="R53:S53"/>
    <mergeCell ref="AM47:AN47"/>
    <mergeCell ref="AE54:AF54"/>
    <mergeCell ref="AJ54:AK54"/>
    <mergeCell ref="AE55:AF55"/>
    <mergeCell ref="AJ55:AK55"/>
    <mergeCell ref="AE56:AF56"/>
    <mergeCell ref="AJ56:AK56"/>
    <mergeCell ref="AE57:AF57"/>
    <mergeCell ref="AJ57:AK57"/>
    <mergeCell ref="AE52:AF52"/>
    <mergeCell ref="AJ52:AK52"/>
    <mergeCell ref="AM52:AN52"/>
    <mergeCell ref="AJ49:AK49"/>
    <mergeCell ref="X53:Y53"/>
    <mergeCell ref="AE53:AF53"/>
    <mergeCell ref="AJ53:AK53"/>
    <mergeCell ref="AM53:AN53"/>
    <mergeCell ref="AJ62:AK62"/>
    <mergeCell ref="AE49:AF49"/>
    <mergeCell ref="J22:N23"/>
    <mergeCell ref="J24:N25"/>
    <mergeCell ref="J26:N27"/>
    <mergeCell ref="J34:N35"/>
    <mergeCell ref="J36:N37"/>
    <mergeCell ref="AM30:AN30"/>
    <mergeCell ref="J38:N39"/>
    <mergeCell ref="J40:N41"/>
    <mergeCell ref="AE41:AF41"/>
    <mergeCell ref="AJ41:AK41"/>
    <mergeCell ref="AM26:AN26"/>
    <mergeCell ref="AE27:AF27"/>
    <mergeCell ref="AJ27:AK27"/>
    <mergeCell ref="AM27:AN27"/>
    <mergeCell ref="AE34:AF34"/>
    <mergeCell ref="AJ34:AK34"/>
    <mergeCell ref="AE28:AF28"/>
    <mergeCell ref="AM28:AN28"/>
    <mergeCell ref="AJ9:AK9"/>
    <mergeCell ref="AM9:AN9"/>
    <mergeCell ref="R13:S13"/>
    <mergeCell ref="X13:Y13"/>
    <mergeCell ref="AE13:AF13"/>
    <mergeCell ref="AJ13:AK13"/>
    <mergeCell ref="AM13:AN13"/>
    <mergeCell ref="AE10:AF10"/>
    <mergeCell ref="AJ10:AK10"/>
    <mergeCell ref="AM10:AN10"/>
    <mergeCell ref="AE11:AF11"/>
    <mergeCell ref="AJ11:AK11"/>
    <mergeCell ref="AM11:AN11"/>
    <mergeCell ref="AE29:AF29"/>
    <mergeCell ref="AJ29:AK29"/>
    <mergeCell ref="AM29:AN29"/>
    <mergeCell ref="AE30:AF30"/>
    <mergeCell ref="AJ31:AK31"/>
    <mergeCell ref="AM31:AN31"/>
    <mergeCell ref="V32:AA32"/>
    <mergeCell ref="AE32:AF32"/>
    <mergeCell ref="AJ32:AK32"/>
    <mergeCell ref="AM32:AN32"/>
    <mergeCell ref="AJ30:AK30"/>
    <mergeCell ref="AE31:AF31"/>
    <mergeCell ref="AJ25:AK25"/>
    <mergeCell ref="AM49:AN49"/>
    <mergeCell ref="R50:U51"/>
    <mergeCell ref="AE50:AF50"/>
    <mergeCell ref="AJ50:AK50"/>
    <mergeCell ref="AM50:AN50"/>
    <mergeCell ref="AE51:AF51"/>
    <mergeCell ref="AJ51:AK51"/>
    <mergeCell ref="AM51:AN51"/>
    <mergeCell ref="AE33:AF33"/>
    <mergeCell ref="AJ33:AK33"/>
    <mergeCell ref="AM33:AN33"/>
    <mergeCell ref="V48:AA48"/>
    <mergeCell ref="AE48:AF48"/>
    <mergeCell ref="AJ48:AK48"/>
    <mergeCell ref="AM48:AN48"/>
    <mergeCell ref="AJ45:AK45"/>
    <mergeCell ref="AE42:AF42"/>
    <mergeCell ref="AJ42:AK42"/>
    <mergeCell ref="AE43:AF43"/>
    <mergeCell ref="AJ43:AK43"/>
    <mergeCell ref="X33:Y33"/>
    <mergeCell ref="AM46:AN46"/>
    <mergeCell ref="AJ28:AK28"/>
  </mergeCells>
  <phoneticPr fontId="8"/>
  <printOptions horizontalCentered="1"/>
  <pageMargins left="0.39370078740157483" right="0.39370078740157483" top="0.78740157480314965" bottom="0.59055118110236227" header="0.51181102362204722" footer="0.31496062992125984"/>
  <pageSetup paperSize="9" scale="63" firstPageNumber="66" orientation="portrait" useFirstPageNumber="1" r:id="rId1"/>
  <headerFooter alignWithMargins="0">
    <oddHeader>&amp;R&amp;9介護予防認知症対応型通所介護</oddHeader>
    <oddFooter>&amp;C&amp;14&amp;P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FF00"/>
  </sheetPr>
  <dimension ref="A1:AQ97"/>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4" width="2.5" style="434" customWidth="1"/>
    <col min="5" max="12" width="2.5" style="58" customWidth="1"/>
    <col min="13" max="13" width="3" style="58" customWidth="1"/>
    <col min="14" max="34" width="2.5" style="58" customWidth="1"/>
    <col min="35" max="35" width="3.5" style="58" customWidth="1"/>
    <col min="36" max="40" width="2.5" style="58" customWidth="1"/>
    <col min="41" max="42" width="8.5" style="434" customWidth="1"/>
    <col min="43" max="43" width="8.875" style="434" customWidth="1"/>
    <col min="44" max="16384" width="9" style="434"/>
  </cols>
  <sheetData>
    <row r="1" spans="1:43" ht="17.25" customHeight="1" x14ac:dyDescent="0.2">
      <c r="A1" s="57"/>
    </row>
    <row r="2" spans="1:43" ht="17.25" customHeight="1" x14ac:dyDescent="0.2">
      <c r="B2" s="57" t="s">
        <v>790</v>
      </c>
    </row>
    <row r="3" spans="1:43" ht="13.5" customHeight="1" x14ac:dyDescent="0.15"/>
    <row r="4" spans="1:43" ht="18" customHeight="1" x14ac:dyDescent="0.2">
      <c r="B4" s="57" t="s">
        <v>1137</v>
      </c>
    </row>
    <row r="5" spans="1:43" ht="13.5" customHeight="1" x14ac:dyDescent="0.15"/>
    <row r="6" spans="1:43" ht="17.25" customHeight="1" x14ac:dyDescent="0.15">
      <c r="A6" s="2" t="s">
        <v>202</v>
      </c>
      <c r="B6" s="201"/>
      <c r="C6" s="82" t="s">
        <v>203</v>
      </c>
      <c r="D6" s="83"/>
      <c r="E6" s="1"/>
      <c r="F6" s="1"/>
      <c r="G6" s="1"/>
      <c r="H6" s="1"/>
      <c r="I6" s="1"/>
      <c r="J6" s="1"/>
      <c r="K6" s="1"/>
      <c r="L6" s="1"/>
      <c r="M6" s="1"/>
      <c r="N6" s="1"/>
      <c r="O6" s="4"/>
      <c r="P6" s="1"/>
      <c r="Q6" s="1"/>
      <c r="R6" s="1"/>
      <c r="S6" s="1"/>
      <c r="T6" s="1"/>
      <c r="U6" s="1"/>
      <c r="V6" s="4" t="s">
        <v>204</v>
      </c>
      <c r="W6" s="4"/>
      <c r="X6" s="1"/>
      <c r="Y6" s="1"/>
      <c r="Z6" s="1"/>
      <c r="AA6" s="1"/>
      <c r="AB6" s="1"/>
      <c r="AC6" s="1"/>
      <c r="AD6" s="1"/>
      <c r="AE6" s="1"/>
      <c r="AF6" s="1"/>
      <c r="AG6" s="1"/>
      <c r="AH6" s="1"/>
      <c r="AI6" s="1"/>
      <c r="AJ6" s="1"/>
      <c r="AK6" s="1"/>
      <c r="AL6" s="1"/>
      <c r="AM6" s="1"/>
      <c r="AN6" s="1"/>
      <c r="AO6" s="59" t="s">
        <v>251</v>
      </c>
      <c r="AP6" s="305" t="s">
        <v>1733</v>
      </c>
      <c r="AQ6" s="59" t="s">
        <v>2826</v>
      </c>
    </row>
    <row r="7" spans="1:43" ht="17.25" customHeight="1" x14ac:dyDescent="0.15">
      <c r="A7" s="5" t="s">
        <v>205</v>
      </c>
      <c r="B7" s="82" t="s">
        <v>206</v>
      </c>
      <c r="C7" s="610"/>
      <c r="D7" s="661"/>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373" t="s">
        <v>390</v>
      </c>
      <c r="AP7" s="374" t="s">
        <v>390</v>
      </c>
      <c r="AQ7" s="373" t="s">
        <v>391</v>
      </c>
    </row>
    <row r="8" spans="1:43" ht="17.25" customHeight="1" x14ac:dyDescent="0.15">
      <c r="A8" s="12">
        <v>75</v>
      </c>
      <c r="B8" s="13">
        <v>1111</v>
      </c>
      <c r="C8" s="61" t="s">
        <v>1031</v>
      </c>
      <c r="D8" s="833" t="s">
        <v>1030</v>
      </c>
      <c r="E8" s="834"/>
      <c r="F8" s="834"/>
      <c r="G8" s="835"/>
      <c r="H8" s="1128" t="s">
        <v>1159</v>
      </c>
      <c r="I8" s="1128"/>
      <c r="J8" s="1128"/>
      <c r="K8" s="1128"/>
      <c r="L8" s="1128"/>
      <c r="M8" s="1128"/>
      <c r="N8" s="1128"/>
      <c r="O8" s="1128"/>
      <c r="P8" s="1128"/>
      <c r="Q8" s="1128"/>
      <c r="R8" s="1128"/>
      <c r="S8" s="1128"/>
      <c r="T8" s="186" t="s">
        <v>3204</v>
      </c>
      <c r="U8" s="605"/>
      <c r="V8" s="605"/>
      <c r="W8" s="605"/>
      <c r="X8" s="605"/>
      <c r="Y8" s="605"/>
      <c r="Z8" s="605"/>
      <c r="AA8" s="605"/>
      <c r="AB8" s="605"/>
      <c r="AC8" s="605"/>
      <c r="AD8" s="605"/>
      <c r="AE8" s="605"/>
      <c r="AF8" s="186"/>
      <c r="AG8" s="186"/>
      <c r="AH8" s="862">
        <v>3450</v>
      </c>
      <c r="AI8" s="862"/>
      <c r="AJ8" s="186" t="s">
        <v>391</v>
      </c>
      <c r="AK8" s="186"/>
      <c r="AL8" s="186"/>
      <c r="AM8" s="186"/>
      <c r="AN8" s="22"/>
      <c r="AO8" s="401">
        <f>AH8</f>
        <v>3450</v>
      </c>
      <c r="AP8" s="401"/>
      <c r="AQ8" s="400" t="s">
        <v>743</v>
      </c>
    </row>
    <row r="9" spans="1:43" ht="17.25" customHeight="1" x14ac:dyDescent="0.15">
      <c r="A9" s="12">
        <v>75</v>
      </c>
      <c r="B9" s="13">
        <v>1121</v>
      </c>
      <c r="C9" s="61" t="s">
        <v>1356</v>
      </c>
      <c r="D9" s="836"/>
      <c r="E9" s="837"/>
      <c r="F9" s="837"/>
      <c r="G9" s="838"/>
      <c r="H9" s="1128"/>
      <c r="I9" s="1128"/>
      <c r="J9" s="1128"/>
      <c r="K9" s="1128"/>
      <c r="L9" s="1128"/>
      <c r="M9" s="1128"/>
      <c r="N9" s="1128"/>
      <c r="O9" s="1128"/>
      <c r="P9" s="1128"/>
      <c r="Q9" s="1128"/>
      <c r="R9" s="1128"/>
      <c r="S9" s="1128"/>
      <c r="T9" s="186" t="s">
        <v>3205</v>
      </c>
      <c r="U9" s="605"/>
      <c r="V9" s="605"/>
      <c r="W9" s="605"/>
      <c r="X9" s="605"/>
      <c r="Y9" s="605"/>
      <c r="Z9" s="605"/>
      <c r="AA9" s="605"/>
      <c r="AB9" s="605"/>
      <c r="AC9" s="605"/>
      <c r="AD9" s="605"/>
      <c r="AE9" s="605"/>
      <c r="AF9" s="186"/>
      <c r="AG9" s="186"/>
      <c r="AH9" s="862">
        <v>6972</v>
      </c>
      <c r="AI9" s="862"/>
      <c r="AJ9" s="186" t="s">
        <v>391</v>
      </c>
      <c r="AK9" s="186"/>
      <c r="AL9" s="186"/>
      <c r="AM9" s="186"/>
      <c r="AN9" s="22"/>
      <c r="AO9" s="401">
        <f>AH9</f>
        <v>6972</v>
      </c>
      <c r="AP9" s="401"/>
      <c r="AQ9" s="41"/>
    </row>
    <row r="10" spans="1:43" ht="17.25" customHeight="1" x14ac:dyDescent="0.15">
      <c r="A10" s="12">
        <v>75</v>
      </c>
      <c r="B10" s="13">
        <v>1211</v>
      </c>
      <c r="C10" s="61" t="s">
        <v>1033</v>
      </c>
      <c r="D10" s="836"/>
      <c r="E10" s="837"/>
      <c r="F10" s="837"/>
      <c r="G10" s="838"/>
      <c r="H10" s="1128" t="s">
        <v>1160</v>
      </c>
      <c r="I10" s="1128"/>
      <c r="J10" s="1128"/>
      <c r="K10" s="1128"/>
      <c r="L10" s="1128"/>
      <c r="M10" s="1128"/>
      <c r="N10" s="1128"/>
      <c r="O10" s="1128"/>
      <c r="P10" s="1128"/>
      <c r="Q10" s="1128"/>
      <c r="R10" s="1128"/>
      <c r="S10" s="1128"/>
      <c r="T10" s="186" t="s">
        <v>3204</v>
      </c>
      <c r="U10" s="605"/>
      <c r="V10" s="605"/>
      <c r="W10" s="605"/>
      <c r="X10" s="605"/>
      <c r="Y10" s="605"/>
      <c r="Z10" s="605"/>
      <c r="AA10" s="605"/>
      <c r="AB10" s="605"/>
      <c r="AC10" s="605"/>
      <c r="AD10" s="605"/>
      <c r="AE10" s="605"/>
      <c r="AF10" s="186"/>
      <c r="AG10" s="186"/>
      <c r="AH10" s="862">
        <v>3109</v>
      </c>
      <c r="AI10" s="862"/>
      <c r="AJ10" s="186" t="s">
        <v>391</v>
      </c>
      <c r="AK10" s="186"/>
      <c r="AL10" s="186"/>
      <c r="AM10" s="186"/>
      <c r="AN10" s="22"/>
      <c r="AO10" s="401">
        <f>AH10</f>
        <v>3109</v>
      </c>
      <c r="AP10" s="401">
        <f>AH8</f>
        <v>3450</v>
      </c>
      <c r="AQ10" s="18"/>
    </row>
    <row r="11" spans="1:43" ht="17.25" customHeight="1" x14ac:dyDescent="0.15">
      <c r="A11" s="12">
        <v>75</v>
      </c>
      <c r="B11" s="13">
        <v>1221</v>
      </c>
      <c r="C11" s="61" t="s">
        <v>1032</v>
      </c>
      <c r="D11" s="561"/>
      <c r="E11" s="562"/>
      <c r="F11" s="562"/>
      <c r="G11" s="563"/>
      <c r="H11" s="1128"/>
      <c r="I11" s="1128"/>
      <c r="J11" s="1128"/>
      <c r="K11" s="1128"/>
      <c r="L11" s="1128"/>
      <c r="M11" s="1128"/>
      <c r="N11" s="1128"/>
      <c r="O11" s="1128"/>
      <c r="P11" s="1128"/>
      <c r="Q11" s="1128"/>
      <c r="R11" s="1128"/>
      <c r="S11" s="1128"/>
      <c r="T11" s="186" t="s">
        <v>3205</v>
      </c>
      <c r="U11" s="605"/>
      <c r="V11" s="605"/>
      <c r="W11" s="605"/>
      <c r="X11" s="605"/>
      <c r="Y11" s="605"/>
      <c r="Z11" s="605"/>
      <c r="AA11" s="605"/>
      <c r="AB11" s="605"/>
      <c r="AC11" s="605"/>
      <c r="AD11" s="605"/>
      <c r="AE11" s="605"/>
      <c r="AF11" s="186"/>
      <c r="AG11" s="186"/>
      <c r="AH11" s="862">
        <v>6281</v>
      </c>
      <c r="AI11" s="862"/>
      <c r="AJ11" s="186" t="s">
        <v>391</v>
      </c>
      <c r="AK11" s="186"/>
      <c r="AL11" s="186"/>
      <c r="AM11" s="186"/>
      <c r="AN11" s="22"/>
      <c r="AO11" s="401">
        <f>AH11</f>
        <v>6281</v>
      </c>
      <c r="AP11" s="401">
        <f>AH9</f>
        <v>6972</v>
      </c>
      <c r="AQ11" s="41"/>
    </row>
    <row r="12" spans="1:43" ht="17.100000000000001" customHeight="1" x14ac:dyDescent="0.15">
      <c r="A12" s="12">
        <v>75</v>
      </c>
      <c r="B12" s="13" t="s">
        <v>4490</v>
      </c>
      <c r="C12" s="49" t="s">
        <v>4413</v>
      </c>
      <c r="D12" s="1128" t="s">
        <v>4408</v>
      </c>
      <c r="E12" s="1128"/>
      <c r="F12" s="1128"/>
      <c r="G12" s="1128"/>
      <c r="H12" s="1128" t="s">
        <v>2845</v>
      </c>
      <c r="I12" s="1128"/>
      <c r="J12" s="1128"/>
      <c r="K12" s="1128"/>
      <c r="L12" s="1128" t="s">
        <v>1159</v>
      </c>
      <c r="M12" s="1128"/>
      <c r="N12" s="1128"/>
      <c r="O12" s="1128"/>
      <c r="P12" s="1128"/>
      <c r="Q12" s="1128"/>
      <c r="R12" s="1128"/>
      <c r="S12" s="1128"/>
      <c r="T12" s="186" t="s">
        <v>3204</v>
      </c>
      <c r="U12" s="186"/>
      <c r="V12" s="186"/>
      <c r="W12" s="186"/>
      <c r="X12" s="32"/>
      <c r="Y12" s="202"/>
      <c r="Z12" s="202"/>
      <c r="AA12" s="202"/>
      <c r="AB12" s="202"/>
      <c r="AC12" s="202"/>
      <c r="AD12" s="186"/>
      <c r="AE12" s="186"/>
      <c r="AF12" s="186"/>
      <c r="AG12" s="186"/>
      <c r="AH12" s="841">
        <f>ROUND(AH8*0.01,0)</f>
        <v>35</v>
      </c>
      <c r="AI12" s="848"/>
      <c r="AJ12" s="612" t="s">
        <v>1392</v>
      </c>
      <c r="AK12" s="202"/>
      <c r="AL12" s="186"/>
      <c r="AM12" s="186"/>
      <c r="AN12" s="503"/>
      <c r="AO12" s="501">
        <f>-AH12</f>
        <v>-35</v>
      </c>
      <c r="AP12" s="268"/>
      <c r="AQ12" s="18"/>
    </row>
    <row r="13" spans="1:43" ht="17.100000000000001" customHeight="1" x14ac:dyDescent="0.15">
      <c r="A13" s="12">
        <v>75</v>
      </c>
      <c r="B13" s="13" t="s">
        <v>4513</v>
      </c>
      <c r="C13" s="49" t="s">
        <v>4414</v>
      </c>
      <c r="D13" s="1128"/>
      <c r="E13" s="1128"/>
      <c r="F13" s="1128"/>
      <c r="G13" s="1128"/>
      <c r="H13" s="1128"/>
      <c r="I13" s="1128"/>
      <c r="J13" s="1128"/>
      <c r="K13" s="1128"/>
      <c r="L13" s="1128"/>
      <c r="M13" s="1128"/>
      <c r="N13" s="1128"/>
      <c r="O13" s="1128"/>
      <c r="P13" s="1128"/>
      <c r="Q13" s="1128"/>
      <c r="R13" s="1128"/>
      <c r="S13" s="1128"/>
      <c r="T13" s="186" t="s">
        <v>3205</v>
      </c>
      <c r="U13" s="186"/>
      <c r="V13" s="186"/>
      <c r="W13" s="186"/>
      <c r="X13" s="32"/>
      <c r="Y13" s="202"/>
      <c r="Z13" s="202"/>
      <c r="AA13" s="202"/>
      <c r="AB13" s="202"/>
      <c r="AC13" s="202"/>
      <c r="AD13" s="186"/>
      <c r="AE13" s="186"/>
      <c r="AF13" s="186"/>
      <c r="AG13" s="186"/>
      <c r="AH13" s="841">
        <f t="shared" ref="AH13:AH15" si="0">ROUND(AH9*0.01,0)</f>
        <v>70</v>
      </c>
      <c r="AI13" s="848"/>
      <c r="AJ13" s="612" t="s">
        <v>1392</v>
      </c>
      <c r="AK13" s="202"/>
      <c r="AL13" s="186"/>
      <c r="AM13" s="186"/>
      <c r="AN13" s="503"/>
      <c r="AO13" s="501">
        <f t="shared" ref="AO13:AO14" si="1">-AH13</f>
        <v>-70</v>
      </c>
      <c r="AP13" s="268"/>
      <c r="AQ13" s="18"/>
    </row>
    <row r="14" spans="1:43" ht="17.100000000000001" customHeight="1" x14ac:dyDescent="0.15">
      <c r="A14" s="12">
        <v>75</v>
      </c>
      <c r="B14" s="13" t="s">
        <v>4494</v>
      </c>
      <c r="C14" s="49" t="s">
        <v>4415</v>
      </c>
      <c r="D14" s="1128"/>
      <c r="E14" s="1128"/>
      <c r="F14" s="1128"/>
      <c r="G14" s="1128"/>
      <c r="H14" s="1128"/>
      <c r="I14" s="1128"/>
      <c r="J14" s="1128"/>
      <c r="K14" s="1128"/>
      <c r="L14" s="1128" t="s">
        <v>1160</v>
      </c>
      <c r="M14" s="1128"/>
      <c r="N14" s="1128"/>
      <c r="O14" s="1128"/>
      <c r="P14" s="1128"/>
      <c r="Q14" s="1128"/>
      <c r="R14" s="1128"/>
      <c r="S14" s="1128"/>
      <c r="T14" s="186" t="s">
        <v>3204</v>
      </c>
      <c r="U14" s="186"/>
      <c r="V14" s="186"/>
      <c r="W14" s="186"/>
      <c r="X14" s="32"/>
      <c r="Y14" s="202"/>
      <c r="Z14" s="202"/>
      <c r="AA14" s="202"/>
      <c r="AB14" s="202"/>
      <c r="AC14" s="202"/>
      <c r="AD14" s="186"/>
      <c r="AE14" s="186"/>
      <c r="AF14" s="186"/>
      <c r="AG14" s="186"/>
      <c r="AH14" s="841">
        <f t="shared" si="0"/>
        <v>31</v>
      </c>
      <c r="AI14" s="848"/>
      <c r="AJ14" s="612" t="s">
        <v>1392</v>
      </c>
      <c r="AK14" s="202"/>
      <c r="AL14" s="186"/>
      <c r="AM14" s="186"/>
      <c r="AN14" s="503"/>
      <c r="AO14" s="501">
        <f t="shared" si="1"/>
        <v>-31</v>
      </c>
      <c r="AP14" s="532">
        <f>-AH12</f>
        <v>-35</v>
      </c>
      <c r="AQ14" s="18"/>
    </row>
    <row r="15" spans="1:43" ht="17.100000000000001" customHeight="1" x14ac:dyDescent="0.15">
      <c r="A15" s="12">
        <v>75</v>
      </c>
      <c r="B15" s="13" t="s">
        <v>4496</v>
      </c>
      <c r="C15" s="49" t="s">
        <v>4416</v>
      </c>
      <c r="D15" s="1128"/>
      <c r="E15" s="1128"/>
      <c r="F15" s="1128"/>
      <c r="G15" s="1128"/>
      <c r="H15" s="1128"/>
      <c r="I15" s="1128"/>
      <c r="J15" s="1128"/>
      <c r="K15" s="1128"/>
      <c r="L15" s="1128"/>
      <c r="M15" s="1128"/>
      <c r="N15" s="1128"/>
      <c r="O15" s="1128"/>
      <c r="P15" s="1128"/>
      <c r="Q15" s="1128"/>
      <c r="R15" s="1128"/>
      <c r="S15" s="1128"/>
      <c r="T15" s="186" t="s">
        <v>3205</v>
      </c>
      <c r="U15" s="186"/>
      <c r="V15" s="186"/>
      <c r="W15" s="186"/>
      <c r="X15" s="32"/>
      <c r="Y15" s="202"/>
      <c r="Z15" s="202"/>
      <c r="AA15" s="202"/>
      <c r="AB15" s="202"/>
      <c r="AC15" s="202"/>
      <c r="AD15" s="186"/>
      <c r="AE15" s="186"/>
      <c r="AF15" s="186"/>
      <c r="AG15" s="186"/>
      <c r="AH15" s="841">
        <f t="shared" si="0"/>
        <v>63</v>
      </c>
      <c r="AI15" s="848"/>
      <c r="AJ15" s="612" t="s">
        <v>1392</v>
      </c>
      <c r="AK15" s="202"/>
      <c r="AL15" s="186"/>
      <c r="AM15" s="186"/>
      <c r="AN15" s="503"/>
      <c r="AO15" s="501">
        <f>-AH15</f>
        <v>-63</v>
      </c>
      <c r="AP15" s="532">
        <f>-AH13</f>
        <v>-70</v>
      </c>
      <c r="AQ15" s="18"/>
    </row>
    <row r="16" spans="1:43" ht="17.100000000000001" customHeight="1" x14ac:dyDescent="0.15">
      <c r="A16" s="12">
        <v>75</v>
      </c>
      <c r="B16" s="13" t="s">
        <v>3386</v>
      </c>
      <c r="C16" s="49" t="s">
        <v>4312</v>
      </c>
      <c r="D16" s="1128" t="s">
        <v>2948</v>
      </c>
      <c r="E16" s="1128"/>
      <c r="F16" s="1128"/>
      <c r="G16" s="1128"/>
      <c r="H16" s="1128" t="s">
        <v>2845</v>
      </c>
      <c r="I16" s="1128"/>
      <c r="J16" s="1128"/>
      <c r="K16" s="1128"/>
      <c r="L16" s="1128" t="s">
        <v>1159</v>
      </c>
      <c r="M16" s="1128"/>
      <c r="N16" s="1128"/>
      <c r="O16" s="1128"/>
      <c r="P16" s="1128"/>
      <c r="Q16" s="1128"/>
      <c r="R16" s="1128"/>
      <c r="S16" s="1128"/>
      <c r="T16" s="186" t="s">
        <v>3204</v>
      </c>
      <c r="U16" s="186"/>
      <c r="V16" s="186"/>
      <c r="W16" s="186"/>
      <c r="X16" s="32"/>
      <c r="Y16" s="202"/>
      <c r="Z16" s="202"/>
      <c r="AA16" s="202"/>
      <c r="AB16" s="202"/>
      <c r="AC16" s="202"/>
      <c r="AD16" s="186"/>
      <c r="AE16" s="186"/>
      <c r="AF16" s="186"/>
      <c r="AG16" s="186"/>
      <c r="AH16" s="841">
        <f>ROUND(AH8*0.01,0)</f>
        <v>35</v>
      </c>
      <c r="AI16" s="848"/>
      <c r="AJ16" s="612" t="s">
        <v>1392</v>
      </c>
      <c r="AK16" s="202"/>
      <c r="AL16" s="186"/>
      <c r="AM16" s="186"/>
      <c r="AN16" s="503"/>
      <c r="AO16" s="501">
        <f>-AH16</f>
        <v>-35</v>
      </c>
      <c r="AP16" s="268"/>
      <c r="AQ16" s="18"/>
    </row>
    <row r="17" spans="1:43" ht="17.100000000000001" customHeight="1" x14ac:dyDescent="0.15">
      <c r="A17" s="12">
        <v>75</v>
      </c>
      <c r="B17" s="13" t="s">
        <v>3478</v>
      </c>
      <c r="C17" s="49" t="s">
        <v>4313</v>
      </c>
      <c r="D17" s="1128"/>
      <c r="E17" s="1128"/>
      <c r="F17" s="1128"/>
      <c r="G17" s="1128"/>
      <c r="H17" s="1128"/>
      <c r="I17" s="1128"/>
      <c r="J17" s="1128"/>
      <c r="K17" s="1128"/>
      <c r="L17" s="1128"/>
      <c r="M17" s="1128"/>
      <c r="N17" s="1128"/>
      <c r="O17" s="1128"/>
      <c r="P17" s="1128"/>
      <c r="Q17" s="1128"/>
      <c r="R17" s="1128"/>
      <c r="S17" s="1128"/>
      <c r="T17" s="186" t="s">
        <v>3205</v>
      </c>
      <c r="U17" s="186"/>
      <c r="V17" s="186"/>
      <c r="W17" s="186"/>
      <c r="X17" s="32"/>
      <c r="Y17" s="202"/>
      <c r="Z17" s="202"/>
      <c r="AA17" s="202"/>
      <c r="AB17" s="202"/>
      <c r="AC17" s="202"/>
      <c r="AD17" s="186"/>
      <c r="AE17" s="186"/>
      <c r="AF17" s="186"/>
      <c r="AG17" s="186"/>
      <c r="AH17" s="841">
        <f>ROUND(AH9*0.01,0)</f>
        <v>70</v>
      </c>
      <c r="AI17" s="848"/>
      <c r="AJ17" s="612" t="s">
        <v>1392</v>
      </c>
      <c r="AK17" s="202"/>
      <c r="AL17" s="186"/>
      <c r="AM17" s="186"/>
      <c r="AN17" s="503"/>
      <c r="AO17" s="501">
        <f t="shared" ref="AO17:AO18" si="2">-AH17</f>
        <v>-70</v>
      </c>
      <c r="AP17" s="268"/>
      <c r="AQ17" s="18"/>
    </row>
    <row r="18" spans="1:43" ht="17.100000000000001" customHeight="1" x14ac:dyDescent="0.15">
      <c r="A18" s="12">
        <v>75</v>
      </c>
      <c r="B18" s="13" t="s">
        <v>3390</v>
      </c>
      <c r="C18" s="49" t="s">
        <v>4314</v>
      </c>
      <c r="D18" s="1128"/>
      <c r="E18" s="1128"/>
      <c r="F18" s="1128"/>
      <c r="G18" s="1128"/>
      <c r="H18" s="1128"/>
      <c r="I18" s="1128"/>
      <c r="J18" s="1128"/>
      <c r="K18" s="1128"/>
      <c r="L18" s="1128" t="s">
        <v>1160</v>
      </c>
      <c r="M18" s="1128"/>
      <c r="N18" s="1128"/>
      <c r="O18" s="1128"/>
      <c r="P18" s="1128"/>
      <c r="Q18" s="1128"/>
      <c r="R18" s="1128"/>
      <c r="S18" s="1128"/>
      <c r="T18" s="186" t="s">
        <v>3204</v>
      </c>
      <c r="U18" s="186"/>
      <c r="V18" s="186"/>
      <c r="W18" s="186"/>
      <c r="X18" s="32"/>
      <c r="Y18" s="202"/>
      <c r="Z18" s="202"/>
      <c r="AA18" s="202"/>
      <c r="AB18" s="202"/>
      <c r="AC18" s="202"/>
      <c r="AD18" s="186"/>
      <c r="AE18" s="186"/>
      <c r="AF18" s="186"/>
      <c r="AG18" s="186"/>
      <c r="AH18" s="841">
        <f>ROUND(AH10*0.01,0)</f>
        <v>31</v>
      </c>
      <c r="AI18" s="848"/>
      <c r="AJ18" s="612" t="s">
        <v>1392</v>
      </c>
      <c r="AK18" s="202"/>
      <c r="AL18" s="186"/>
      <c r="AM18" s="186"/>
      <c r="AN18" s="503"/>
      <c r="AO18" s="501">
        <f t="shared" si="2"/>
        <v>-31</v>
      </c>
      <c r="AP18" s="532">
        <f>-AH16</f>
        <v>-35</v>
      </c>
      <c r="AQ18" s="18"/>
    </row>
    <row r="19" spans="1:43" ht="17.100000000000001" customHeight="1" x14ac:dyDescent="0.15">
      <c r="A19" s="12">
        <v>75</v>
      </c>
      <c r="B19" s="13" t="s">
        <v>3392</v>
      </c>
      <c r="C19" s="49" t="s">
        <v>4315</v>
      </c>
      <c r="D19" s="1128"/>
      <c r="E19" s="1128"/>
      <c r="F19" s="1128"/>
      <c r="G19" s="1128"/>
      <c r="H19" s="1128"/>
      <c r="I19" s="1128"/>
      <c r="J19" s="1128"/>
      <c r="K19" s="1128"/>
      <c r="L19" s="1128"/>
      <c r="M19" s="1128"/>
      <c r="N19" s="1128"/>
      <c r="O19" s="1128"/>
      <c r="P19" s="1128"/>
      <c r="Q19" s="1128"/>
      <c r="R19" s="1128"/>
      <c r="S19" s="1128"/>
      <c r="T19" s="186" t="s">
        <v>3205</v>
      </c>
      <c r="U19" s="186"/>
      <c r="V19" s="186"/>
      <c r="W19" s="186"/>
      <c r="X19" s="32"/>
      <c r="Y19" s="202"/>
      <c r="Z19" s="202"/>
      <c r="AA19" s="202"/>
      <c r="AB19" s="202"/>
      <c r="AC19" s="202"/>
      <c r="AD19" s="186"/>
      <c r="AE19" s="186"/>
      <c r="AF19" s="186"/>
      <c r="AG19" s="186"/>
      <c r="AH19" s="841">
        <f>ROUND(AH11*0.01,0)</f>
        <v>63</v>
      </c>
      <c r="AI19" s="848"/>
      <c r="AJ19" s="612" t="s">
        <v>1392</v>
      </c>
      <c r="AK19" s="202"/>
      <c r="AL19" s="186"/>
      <c r="AM19" s="186"/>
      <c r="AN19" s="503"/>
      <c r="AO19" s="501">
        <f>-AH19</f>
        <v>-63</v>
      </c>
      <c r="AP19" s="532">
        <f>-AH17</f>
        <v>-70</v>
      </c>
      <c r="AQ19" s="18"/>
    </row>
    <row r="20" spans="1:43" ht="17.100000000000001" customHeight="1" x14ac:dyDescent="0.15">
      <c r="A20" s="12">
        <v>75</v>
      </c>
      <c r="B20" s="523" t="s">
        <v>3769</v>
      </c>
      <c r="C20" s="49" t="s">
        <v>4316</v>
      </c>
      <c r="D20" s="1128" t="s">
        <v>2015</v>
      </c>
      <c r="E20" s="1128"/>
      <c r="F20" s="1128"/>
      <c r="G20" s="1128"/>
      <c r="H20" s="1128" t="s">
        <v>2845</v>
      </c>
      <c r="I20" s="1128"/>
      <c r="J20" s="1128"/>
      <c r="K20" s="1128"/>
      <c r="L20" s="1128" t="s">
        <v>1159</v>
      </c>
      <c r="M20" s="1128"/>
      <c r="N20" s="1128"/>
      <c r="O20" s="1128"/>
      <c r="P20" s="1128"/>
      <c r="Q20" s="1128"/>
      <c r="R20" s="1128"/>
      <c r="S20" s="1128"/>
      <c r="T20" s="186" t="s">
        <v>3204</v>
      </c>
      <c r="U20" s="186"/>
      <c r="V20" s="186"/>
      <c r="W20" s="186"/>
      <c r="X20" s="32"/>
      <c r="Y20" s="202"/>
      <c r="Z20" s="202"/>
      <c r="AA20" s="202"/>
      <c r="AB20" s="202"/>
      <c r="AC20" s="202"/>
      <c r="AD20" s="186"/>
      <c r="AE20" s="186"/>
      <c r="AF20" s="186"/>
      <c r="AG20" s="186"/>
      <c r="AH20" s="841">
        <f>ROUND(AH8*0.01,0)</f>
        <v>35</v>
      </c>
      <c r="AI20" s="848"/>
      <c r="AJ20" s="612" t="s">
        <v>1392</v>
      </c>
      <c r="AK20" s="202"/>
      <c r="AL20" s="186"/>
      <c r="AM20" s="186"/>
      <c r="AN20" s="503"/>
      <c r="AO20" s="501">
        <f>-AH20</f>
        <v>-35</v>
      </c>
      <c r="AP20" s="268"/>
      <c r="AQ20" s="18"/>
    </row>
    <row r="21" spans="1:43" ht="17.100000000000001" customHeight="1" x14ac:dyDescent="0.15">
      <c r="A21" s="12">
        <v>75</v>
      </c>
      <c r="B21" s="523" t="s">
        <v>3761</v>
      </c>
      <c r="C21" s="49" t="s">
        <v>4317</v>
      </c>
      <c r="D21" s="1128"/>
      <c r="E21" s="1128"/>
      <c r="F21" s="1128"/>
      <c r="G21" s="1128"/>
      <c r="H21" s="1128"/>
      <c r="I21" s="1128"/>
      <c r="J21" s="1128"/>
      <c r="K21" s="1128"/>
      <c r="L21" s="1128"/>
      <c r="M21" s="1128"/>
      <c r="N21" s="1128"/>
      <c r="O21" s="1128"/>
      <c r="P21" s="1128"/>
      <c r="Q21" s="1128"/>
      <c r="R21" s="1128"/>
      <c r="S21" s="1128"/>
      <c r="T21" s="186" t="s">
        <v>3205</v>
      </c>
      <c r="U21" s="186"/>
      <c r="V21" s="186"/>
      <c r="W21" s="186"/>
      <c r="X21" s="32"/>
      <c r="Y21" s="202"/>
      <c r="Z21" s="202"/>
      <c r="AA21" s="202"/>
      <c r="AB21" s="202"/>
      <c r="AC21" s="202"/>
      <c r="AD21" s="186"/>
      <c r="AE21" s="186"/>
      <c r="AF21" s="186"/>
      <c r="AG21" s="186"/>
      <c r="AH21" s="841">
        <f>ROUND(AH9*0.01,0)</f>
        <v>70</v>
      </c>
      <c r="AI21" s="848"/>
      <c r="AJ21" s="612" t="s">
        <v>1392</v>
      </c>
      <c r="AK21" s="202"/>
      <c r="AL21" s="186"/>
      <c r="AM21" s="186"/>
      <c r="AN21" s="503"/>
      <c r="AO21" s="501">
        <f t="shared" ref="AO21:AO22" si="3">-AH21</f>
        <v>-70</v>
      </c>
      <c r="AP21" s="268"/>
      <c r="AQ21" s="18"/>
    </row>
    <row r="22" spans="1:43" ht="17.100000000000001" customHeight="1" x14ac:dyDescent="0.15">
      <c r="A22" s="12">
        <v>75</v>
      </c>
      <c r="B22" s="523" t="s">
        <v>3764</v>
      </c>
      <c r="C22" s="49" t="s">
        <v>4318</v>
      </c>
      <c r="D22" s="1128"/>
      <c r="E22" s="1128"/>
      <c r="F22" s="1128"/>
      <c r="G22" s="1128"/>
      <c r="H22" s="1128"/>
      <c r="I22" s="1128"/>
      <c r="J22" s="1128"/>
      <c r="K22" s="1128"/>
      <c r="L22" s="1128" t="s">
        <v>1160</v>
      </c>
      <c r="M22" s="1128"/>
      <c r="N22" s="1128"/>
      <c r="O22" s="1128"/>
      <c r="P22" s="1128"/>
      <c r="Q22" s="1128"/>
      <c r="R22" s="1128"/>
      <c r="S22" s="1128"/>
      <c r="T22" s="186" t="s">
        <v>3204</v>
      </c>
      <c r="U22" s="186"/>
      <c r="V22" s="186"/>
      <c r="W22" s="186"/>
      <c r="X22" s="32"/>
      <c r="Y22" s="202"/>
      <c r="Z22" s="202"/>
      <c r="AA22" s="202"/>
      <c r="AB22" s="202"/>
      <c r="AC22" s="202"/>
      <c r="AD22" s="186"/>
      <c r="AE22" s="186"/>
      <c r="AF22" s="186"/>
      <c r="AG22" s="186"/>
      <c r="AH22" s="841">
        <f>ROUND(AH10*0.01,0)</f>
        <v>31</v>
      </c>
      <c r="AI22" s="848"/>
      <c r="AJ22" s="612" t="s">
        <v>1392</v>
      </c>
      <c r="AK22" s="202"/>
      <c r="AL22" s="186"/>
      <c r="AM22" s="186"/>
      <c r="AN22" s="503"/>
      <c r="AO22" s="501">
        <f t="shared" si="3"/>
        <v>-31</v>
      </c>
      <c r="AP22" s="532">
        <f>-AH20</f>
        <v>-35</v>
      </c>
      <c r="AQ22" s="18"/>
    </row>
    <row r="23" spans="1:43" ht="17.100000000000001" customHeight="1" x14ac:dyDescent="0.15">
      <c r="A23" s="12">
        <v>75</v>
      </c>
      <c r="B23" s="523" t="s">
        <v>3766</v>
      </c>
      <c r="C23" s="49" t="s">
        <v>4319</v>
      </c>
      <c r="D23" s="1128"/>
      <c r="E23" s="1128"/>
      <c r="F23" s="1128"/>
      <c r="G23" s="1128"/>
      <c r="H23" s="1128"/>
      <c r="I23" s="1128"/>
      <c r="J23" s="1128"/>
      <c r="K23" s="1128"/>
      <c r="L23" s="1128"/>
      <c r="M23" s="1128"/>
      <c r="N23" s="1128"/>
      <c r="O23" s="1128"/>
      <c r="P23" s="1128"/>
      <c r="Q23" s="1128"/>
      <c r="R23" s="1128"/>
      <c r="S23" s="1128"/>
      <c r="T23" s="186" t="s">
        <v>3205</v>
      </c>
      <c r="U23" s="186"/>
      <c r="V23" s="186"/>
      <c r="W23" s="186"/>
      <c r="X23" s="32"/>
      <c r="Y23" s="202"/>
      <c r="Z23" s="202"/>
      <c r="AA23" s="202"/>
      <c r="AB23" s="202"/>
      <c r="AC23" s="202"/>
      <c r="AD23" s="186"/>
      <c r="AE23" s="186"/>
      <c r="AF23" s="186"/>
      <c r="AG23" s="186"/>
      <c r="AH23" s="841">
        <f>ROUND(AH11*0.01,0)</f>
        <v>63</v>
      </c>
      <c r="AI23" s="848"/>
      <c r="AJ23" s="612" t="s">
        <v>1392</v>
      </c>
      <c r="AK23" s="202"/>
      <c r="AL23" s="186"/>
      <c r="AM23" s="186"/>
      <c r="AN23" s="503"/>
      <c r="AO23" s="501">
        <f>-AH23</f>
        <v>-63</v>
      </c>
      <c r="AP23" s="532">
        <f>-AH21</f>
        <v>-70</v>
      </c>
      <c r="AQ23" s="18"/>
    </row>
    <row r="24" spans="1:43" ht="17.100000000000001" customHeight="1" x14ac:dyDescent="0.15">
      <c r="A24" s="12">
        <v>75</v>
      </c>
      <c r="B24" s="523">
        <v>8200</v>
      </c>
      <c r="C24" s="49" t="s">
        <v>4320</v>
      </c>
      <c r="D24" s="592"/>
      <c r="E24" s="605" t="s">
        <v>554</v>
      </c>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32" t="s">
        <v>328</v>
      </c>
      <c r="AI24" s="854">
        <v>0.3</v>
      </c>
      <c r="AJ24" s="854"/>
      <c r="AK24" s="572"/>
      <c r="AL24" s="186" t="s">
        <v>3863</v>
      </c>
      <c r="AM24" s="186"/>
      <c r="AN24" s="503"/>
      <c r="AO24" s="501"/>
      <c r="AP24" s="532"/>
      <c r="AQ24" s="18"/>
    </row>
    <row r="25" spans="1:43" ht="17.25" customHeight="1" x14ac:dyDescent="0.15">
      <c r="A25" s="12">
        <v>75</v>
      </c>
      <c r="B25" s="13">
        <v>8000</v>
      </c>
      <c r="C25" s="49" t="s">
        <v>1717</v>
      </c>
      <c r="D25" s="345"/>
      <c r="E25" s="605" t="s">
        <v>1581</v>
      </c>
      <c r="F25" s="346"/>
      <c r="G25" s="346"/>
      <c r="H25" s="346"/>
      <c r="I25" s="346"/>
      <c r="J25" s="346"/>
      <c r="K25" s="346"/>
      <c r="L25" s="605"/>
      <c r="M25" s="605"/>
      <c r="N25" s="588"/>
      <c r="O25" s="588"/>
      <c r="P25" s="605"/>
      <c r="Q25" s="605"/>
      <c r="R25" s="605"/>
      <c r="S25" s="599"/>
      <c r="T25" s="605"/>
      <c r="U25" s="605"/>
      <c r="V25" s="605"/>
      <c r="W25" s="605"/>
      <c r="X25" s="605"/>
      <c r="Y25" s="605"/>
      <c r="Z25" s="605"/>
      <c r="AA25" s="605"/>
      <c r="AB25" s="605"/>
      <c r="AC25" s="605"/>
      <c r="AD25" s="556"/>
      <c r="AE25" s="186"/>
      <c r="AF25" s="605"/>
      <c r="AG25" s="32"/>
      <c r="AH25" s="32" t="s">
        <v>328</v>
      </c>
      <c r="AI25" s="854">
        <v>0.15</v>
      </c>
      <c r="AJ25" s="854"/>
      <c r="AK25" s="572"/>
      <c r="AL25" s="186" t="s">
        <v>811</v>
      </c>
      <c r="AM25" s="186"/>
      <c r="AN25" s="66"/>
      <c r="AO25" s="401"/>
      <c r="AP25" s="401"/>
      <c r="AQ25" s="41"/>
    </row>
    <row r="26" spans="1:43" ht="17.25" customHeight="1" x14ac:dyDescent="0.15">
      <c r="A26" s="12">
        <v>75</v>
      </c>
      <c r="B26" s="13">
        <v>8100</v>
      </c>
      <c r="C26" s="49" t="s">
        <v>1637</v>
      </c>
      <c r="D26" s="345"/>
      <c r="E26" s="605" t="s">
        <v>2828</v>
      </c>
      <c r="F26" s="346"/>
      <c r="G26" s="346"/>
      <c r="H26" s="346"/>
      <c r="I26" s="346"/>
      <c r="J26" s="346"/>
      <c r="K26" s="346"/>
      <c r="L26" s="605"/>
      <c r="M26" s="605"/>
      <c r="N26" s="588"/>
      <c r="O26" s="588"/>
      <c r="P26" s="605"/>
      <c r="Q26" s="605"/>
      <c r="R26" s="605"/>
      <c r="S26" s="599"/>
      <c r="T26" s="605"/>
      <c r="U26" s="605"/>
      <c r="V26" s="605"/>
      <c r="W26" s="605"/>
      <c r="X26" s="605"/>
      <c r="Y26" s="605"/>
      <c r="Z26" s="605"/>
      <c r="AA26" s="605"/>
      <c r="AB26" s="605"/>
      <c r="AC26" s="605"/>
      <c r="AD26" s="556"/>
      <c r="AE26" s="186"/>
      <c r="AF26" s="605"/>
      <c r="AG26" s="32"/>
      <c r="AH26" s="32" t="s">
        <v>328</v>
      </c>
      <c r="AI26" s="854">
        <v>0.1</v>
      </c>
      <c r="AJ26" s="854"/>
      <c r="AK26" s="572"/>
      <c r="AL26" s="186" t="s">
        <v>811</v>
      </c>
      <c r="AM26" s="186"/>
      <c r="AN26" s="66"/>
      <c r="AO26" s="401"/>
      <c r="AP26" s="401"/>
      <c r="AQ26" s="41"/>
    </row>
    <row r="27" spans="1:43" ht="17.25" customHeight="1" x14ac:dyDescent="0.15">
      <c r="A27" s="12">
        <v>75</v>
      </c>
      <c r="B27" s="12">
        <v>6310</v>
      </c>
      <c r="C27" s="14" t="s">
        <v>1139</v>
      </c>
      <c r="D27" s="16"/>
      <c r="E27" s="17" t="s">
        <v>2718</v>
      </c>
      <c r="F27" s="694"/>
      <c r="G27" s="694"/>
      <c r="H27" s="694"/>
      <c r="I27" s="694"/>
      <c r="J27" s="694"/>
      <c r="K27" s="694"/>
      <c r="L27" s="186"/>
      <c r="M27" s="186"/>
      <c r="N27" s="186"/>
      <c r="O27" s="186"/>
      <c r="P27" s="186"/>
      <c r="Q27" s="186"/>
      <c r="R27" s="186"/>
      <c r="S27" s="186"/>
      <c r="T27" s="186"/>
      <c r="U27" s="186"/>
      <c r="V27" s="186"/>
      <c r="W27" s="186"/>
      <c r="X27" s="186"/>
      <c r="Y27" s="186"/>
      <c r="Z27" s="186"/>
      <c r="AA27" s="32"/>
      <c r="AB27" s="202"/>
      <c r="AC27" s="202"/>
      <c r="AD27" s="186"/>
      <c r="AE27" s="186"/>
      <c r="AF27" s="605"/>
      <c r="AG27" s="32"/>
      <c r="AH27" s="32" t="s">
        <v>328</v>
      </c>
      <c r="AI27" s="854">
        <v>0.05</v>
      </c>
      <c r="AJ27" s="854"/>
      <c r="AK27" s="572"/>
      <c r="AL27" s="186" t="s">
        <v>811</v>
      </c>
      <c r="AM27" s="186"/>
      <c r="AN27" s="66"/>
      <c r="AO27" s="268"/>
      <c r="AP27" s="268"/>
      <c r="AQ27" s="41"/>
    </row>
    <row r="28" spans="1:43" ht="17.25" customHeight="1" x14ac:dyDescent="0.15">
      <c r="A28" s="12">
        <v>75</v>
      </c>
      <c r="B28" s="12">
        <v>6300</v>
      </c>
      <c r="C28" s="14" t="s">
        <v>1112</v>
      </c>
      <c r="D28" s="185" t="s">
        <v>523</v>
      </c>
      <c r="E28" s="186"/>
      <c r="F28" s="186"/>
      <c r="G28" s="186"/>
      <c r="H28" s="186"/>
      <c r="I28" s="186"/>
      <c r="J28" s="186"/>
      <c r="K28" s="186"/>
      <c r="L28" s="186"/>
      <c r="M28" s="186"/>
      <c r="N28" s="186"/>
      <c r="O28" s="848">
        <v>30</v>
      </c>
      <c r="P28" s="848"/>
      <c r="Q28" s="186" t="s">
        <v>307</v>
      </c>
      <c r="R28" s="186"/>
      <c r="S28" s="40"/>
      <c r="T28" s="186"/>
      <c r="U28" s="186"/>
      <c r="V28" s="186"/>
      <c r="W28" s="186"/>
      <c r="X28" s="605"/>
      <c r="Y28" s="32"/>
      <c r="Z28" s="32"/>
      <c r="AA28" s="32"/>
      <c r="AB28" s="32"/>
      <c r="AC28" s="32"/>
      <c r="AD28" s="32"/>
      <c r="AE28" s="32"/>
      <c r="AF28" s="572"/>
      <c r="AG28" s="572"/>
      <c r="AH28" s="572"/>
      <c r="AI28" s="605"/>
      <c r="AJ28" s="679"/>
      <c r="AK28" s="679"/>
      <c r="AL28" s="605"/>
      <c r="AM28" s="605"/>
      <c r="AN28" s="605"/>
      <c r="AO28" s="401">
        <f>O28</f>
        <v>30</v>
      </c>
      <c r="AP28" s="401"/>
      <c r="AQ28" s="400" t="s">
        <v>457</v>
      </c>
    </row>
    <row r="29" spans="1:43" ht="17.25" customHeight="1" x14ac:dyDescent="0.15">
      <c r="A29" s="12">
        <v>75</v>
      </c>
      <c r="B29" s="12">
        <v>6109</v>
      </c>
      <c r="C29" s="14" t="s">
        <v>1357</v>
      </c>
      <c r="D29" s="23" t="s">
        <v>2829</v>
      </c>
      <c r="E29" s="186"/>
      <c r="F29" s="186"/>
      <c r="G29" s="186"/>
      <c r="H29" s="186"/>
      <c r="I29" s="186"/>
      <c r="J29" s="186"/>
      <c r="K29" s="186"/>
      <c r="L29" s="186"/>
      <c r="M29" s="186"/>
      <c r="N29" s="186"/>
      <c r="O29" s="599"/>
      <c r="P29" s="599"/>
      <c r="Q29" s="186"/>
      <c r="R29" s="186"/>
      <c r="S29" s="40"/>
      <c r="T29" s="186"/>
      <c r="U29" s="186"/>
      <c r="V29" s="186"/>
      <c r="W29" s="186"/>
      <c r="X29" s="605"/>
      <c r="Y29" s="32"/>
      <c r="Z29" s="32"/>
      <c r="AA29" s="32"/>
      <c r="AB29" s="32"/>
      <c r="AC29" s="32"/>
      <c r="AD29" s="32"/>
      <c r="AE29" s="32"/>
      <c r="AF29" s="572"/>
      <c r="AG29" s="572"/>
      <c r="AH29" s="841">
        <v>450</v>
      </c>
      <c r="AI29" s="841"/>
      <c r="AJ29" s="186" t="s">
        <v>307</v>
      </c>
      <c r="AK29" s="605"/>
      <c r="AL29" s="605"/>
      <c r="AM29" s="605"/>
      <c r="AN29" s="66"/>
      <c r="AO29" s="401">
        <f t="shared" ref="AO29:AO40" si="4">AH29</f>
        <v>450</v>
      </c>
      <c r="AP29" s="401"/>
      <c r="AQ29" s="400" t="s">
        <v>743</v>
      </c>
    </row>
    <row r="30" spans="1:43" ht="17.25" customHeight="1" x14ac:dyDescent="0.15">
      <c r="A30" s="12">
        <v>75</v>
      </c>
      <c r="B30" s="445">
        <v>4009</v>
      </c>
      <c r="C30" s="49" t="s">
        <v>2903</v>
      </c>
      <c r="D30" s="16" t="s">
        <v>1601</v>
      </c>
      <c r="E30" s="1"/>
      <c r="F30" s="1"/>
      <c r="G30" s="1"/>
      <c r="H30" s="1"/>
      <c r="I30" s="1"/>
      <c r="J30" s="17"/>
      <c r="K30" s="17"/>
      <c r="L30" s="17"/>
      <c r="M30" s="17"/>
      <c r="N30" s="67"/>
      <c r="O30" s="186" t="s">
        <v>2905</v>
      </c>
      <c r="P30" s="605"/>
      <c r="Q30" s="605"/>
      <c r="R30" s="605"/>
      <c r="S30" s="605"/>
      <c r="T30" s="186"/>
      <c r="U30" s="186"/>
      <c r="V30" s="186"/>
      <c r="W30" s="186"/>
      <c r="X30" s="186"/>
      <c r="Y30" s="605"/>
      <c r="Z30" s="186"/>
      <c r="AA30" s="186"/>
      <c r="AB30" s="186"/>
      <c r="AC30" s="605"/>
      <c r="AD30" s="605"/>
      <c r="AE30" s="605"/>
      <c r="AF30" s="186"/>
      <c r="AG30" s="32"/>
      <c r="AH30" s="841">
        <v>1200</v>
      </c>
      <c r="AI30" s="841"/>
      <c r="AJ30" s="186" t="s">
        <v>307</v>
      </c>
      <c r="AK30" s="605"/>
      <c r="AL30" s="605"/>
      <c r="AM30" s="605"/>
      <c r="AN30" s="66"/>
      <c r="AO30" s="401">
        <f t="shared" si="4"/>
        <v>1200</v>
      </c>
      <c r="AP30" s="401"/>
      <c r="AQ30" s="18"/>
    </row>
    <row r="31" spans="1:43" ht="17.25" customHeight="1" x14ac:dyDescent="0.15">
      <c r="A31" s="12">
        <v>75</v>
      </c>
      <c r="B31" s="12">
        <v>4010</v>
      </c>
      <c r="C31" s="49" t="s">
        <v>2904</v>
      </c>
      <c r="D31" s="183"/>
      <c r="E31" s="184"/>
      <c r="F31" s="184"/>
      <c r="G31" s="184"/>
      <c r="H31" s="184"/>
      <c r="I31" s="184"/>
      <c r="J31" s="20"/>
      <c r="K31" s="20"/>
      <c r="L31" s="20"/>
      <c r="M31" s="20"/>
      <c r="N31" s="42"/>
      <c r="O31" s="186" t="s">
        <v>2906</v>
      </c>
      <c r="P31" s="605"/>
      <c r="Q31" s="605"/>
      <c r="R31" s="605"/>
      <c r="S31" s="605"/>
      <c r="T31" s="186"/>
      <c r="U31" s="186"/>
      <c r="V31" s="186"/>
      <c r="W31" s="186"/>
      <c r="X31" s="186"/>
      <c r="Y31" s="605"/>
      <c r="Z31" s="186"/>
      <c r="AA31" s="186"/>
      <c r="AB31" s="186"/>
      <c r="AC31" s="605"/>
      <c r="AD31" s="605"/>
      <c r="AE31" s="605"/>
      <c r="AF31" s="186"/>
      <c r="AG31" s="32"/>
      <c r="AH31" s="841">
        <v>800</v>
      </c>
      <c r="AI31" s="841"/>
      <c r="AJ31" s="186" t="s">
        <v>307</v>
      </c>
      <c r="AK31" s="605"/>
      <c r="AL31" s="605"/>
      <c r="AM31" s="605"/>
      <c r="AN31" s="66"/>
      <c r="AO31" s="401">
        <f t="shared" si="4"/>
        <v>800</v>
      </c>
      <c r="AP31" s="401"/>
      <c r="AQ31" s="18"/>
    </row>
    <row r="32" spans="1:43" ht="17.25" customHeight="1" x14ac:dyDescent="0.15">
      <c r="A32" s="12">
        <v>75</v>
      </c>
      <c r="B32" s="12">
        <v>4002</v>
      </c>
      <c r="C32" s="49" t="s">
        <v>2830</v>
      </c>
      <c r="D32" s="16" t="s">
        <v>2831</v>
      </c>
      <c r="E32" s="1"/>
      <c r="F32" s="1"/>
      <c r="G32" s="1"/>
      <c r="H32" s="1"/>
      <c r="I32" s="1"/>
      <c r="J32" s="1"/>
      <c r="K32" s="17"/>
      <c r="L32" s="17"/>
      <c r="M32" s="17"/>
      <c r="N32" s="67"/>
      <c r="O32" s="186" t="s">
        <v>2832</v>
      </c>
      <c r="P32" s="605"/>
      <c r="Q32" s="605"/>
      <c r="R32" s="605"/>
      <c r="S32" s="605"/>
      <c r="T32" s="186"/>
      <c r="U32" s="186"/>
      <c r="V32" s="186"/>
      <c r="W32" s="186"/>
      <c r="X32" s="186"/>
      <c r="Y32" s="605"/>
      <c r="Z32" s="605"/>
      <c r="AA32" s="186"/>
      <c r="AB32" s="186"/>
      <c r="AC32" s="605"/>
      <c r="AD32" s="605"/>
      <c r="AE32" s="186"/>
      <c r="AF32" s="605"/>
      <c r="AG32" s="32"/>
      <c r="AH32" s="848">
        <v>100</v>
      </c>
      <c r="AI32" s="848"/>
      <c r="AJ32" s="186" t="s">
        <v>307</v>
      </c>
      <c r="AK32" s="605"/>
      <c r="AL32" s="605"/>
      <c r="AM32" s="605"/>
      <c r="AN32" s="66"/>
      <c r="AO32" s="401">
        <f t="shared" si="4"/>
        <v>100</v>
      </c>
      <c r="AP32" s="401"/>
      <c r="AQ32" s="18"/>
    </row>
    <row r="33" spans="1:43" ht="17.25" customHeight="1" x14ac:dyDescent="0.15">
      <c r="A33" s="12">
        <v>75</v>
      </c>
      <c r="B33" s="12">
        <v>4003</v>
      </c>
      <c r="C33" s="49" t="s">
        <v>2833</v>
      </c>
      <c r="D33" s="183"/>
      <c r="E33" s="184"/>
      <c r="F33" s="184"/>
      <c r="G33" s="184"/>
      <c r="H33" s="184"/>
      <c r="I33" s="184"/>
      <c r="J33" s="184"/>
      <c r="K33" s="20"/>
      <c r="L33" s="20"/>
      <c r="M33" s="20"/>
      <c r="N33" s="42"/>
      <c r="O33" s="186" t="s">
        <v>2834</v>
      </c>
      <c r="P33" s="605"/>
      <c r="Q33" s="605"/>
      <c r="R33" s="605"/>
      <c r="S33" s="605"/>
      <c r="T33" s="186"/>
      <c r="U33" s="186"/>
      <c r="V33" s="186"/>
      <c r="W33" s="186"/>
      <c r="X33" s="184"/>
      <c r="Y33" s="20"/>
      <c r="Z33" s="20"/>
      <c r="AA33" s="186"/>
      <c r="AB33" s="186"/>
      <c r="AC33" s="605"/>
      <c r="AD33" s="605"/>
      <c r="AE33" s="186"/>
      <c r="AF33" s="605"/>
      <c r="AG33" s="32"/>
      <c r="AH33" s="848">
        <v>200</v>
      </c>
      <c r="AI33" s="848"/>
      <c r="AJ33" s="186" t="s">
        <v>307</v>
      </c>
      <c r="AK33" s="605"/>
      <c r="AL33" s="605"/>
      <c r="AM33" s="605"/>
      <c r="AN33" s="66"/>
      <c r="AO33" s="401">
        <f t="shared" si="4"/>
        <v>200</v>
      </c>
      <c r="AP33" s="401"/>
      <c r="AQ33" s="18"/>
    </row>
    <row r="34" spans="1:43" ht="17.25" customHeight="1" x14ac:dyDescent="0.15">
      <c r="A34" s="12">
        <v>75</v>
      </c>
      <c r="B34" s="12">
        <v>6201</v>
      </c>
      <c r="C34" s="49" t="s">
        <v>1631</v>
      </c>
      <c r="D34" s="185" t="s">
        <v>1632</v>
      </c>
      <c r="E34" s="184"/>
      <c r="F34" s="184"/>
      <c r="G34" s="184"/>
      <c r="H34" s="184"/>
      <c r="I34" s="184"/>
      <c r="J34" s="184"/>
      <c r="K34" s="184"/>
      <c r="L34" s="184"/>
      <c r="M34" s="184"/>
      <c r="N34" s="184"/>
      <c r="O34" s="186"/>
      <c r="P34" s="599"/>
      <c r="Q34" s="186"/>
      <c r="R34" s="186"/>
      <c r="S34" s="40"/>
      <c r="T34" s="186"/>
      <c r="U34" s="186"/>
      <c r="V34" s="186"/>
      <c r="W34" s="186"/>
      <c r="X34" s="605"/>
      <c r="Y34" s="32"/>
      <c r="Z34" s="32"/>
      <c r="AA34" s="32"/>
      <c r="AB34" s="32"/>
      <c r="AC34" s="32"/>
      <c r="AD34" s="32"/>
      <c r="AE34" s="32"/>
      <c r="AF34" s="572"/>
      <c r="AG34" s="572"/>
      <c r="AH34" s="841">
        <v>20</v>
      </c>
      <c r="AI34" s="841"/>
      <c r="AJ34" s="186" t="s">
        <v>307</v>
      </c>
      <c r="AK34" s="605"/>
      <c r="AL34" s="605"/>
      <c r="AM34" s="605"/>
      <c r="AN34" s="66"/>
      <c r="AO34" s="401">
        <f t="shared" si="4"/>
        <v>20</v>
      </c>
      <c r="AP34" s="401"/>
      <c r="AQ34" s="400" t="s">
        <v>467</v>
      </c>
    </row>
    <row r="35" spans="1:43" ht="17.25" customHeight="1" x14ac:dyDescent="0.15">
      <c r="A35" s="12">
        <v>75</v>
      </c>
      <c r="B35" s="12">
        <v>6361</v>
      </c>
      <c r="C35" s="49" t="s">
        <v>2835</v>
      </c>
      <c r="D35" s="23" t="s">
        <v>2836</v>
      </c>
      <c r="E35" s="9"/>
      <c r="F35" s="9"/>
      <c r="G35" s="9"/>
      <c r="H35" s="9"/>
      <c r="I35" s="9"/>
      <c r="J35" s="9"/>
      <c r="K35" s="9"/>
      <c r="L35" s="9"/>
      <c r="M35" s="9"/>
      <c r="N35" s="9"/>
      <c r="O35" s="70"/>
      <c r="P35" s="70"/>
      <c r="Q35" s="184"/>
      <c r="R35" s="184"/>
      <c r="S35" s="38"/>
      <c r="T35" s="186"/>
      <c r="U35" s="186"/>
      <c r="V35" s="186"/>
      <c r="W35" s="186"/>
      <c r="X35" s="605"/>
      <c r="Y35" s="32"/>
      <c r="Z35" s="32"/>
      <c r="AA35" s="32"/>
      <c r="AB35" s="32"/>
      <c r="AC35" s="32"/>
      <c r="AD35" s="32"/>
      <c r="AE35" s="32"/>
      <c r="AF35" s="572"/>
      <c r="AG35" s="572"/>
      <c r="AH35" s="841">
        <v>40</v>
      </c>
      <c r="AI35" s="841"/>
      <c r="AJ35" s="186" t="s">
        <v>307</v>
      </c>
      <c r="AK35" s="605"/>
      <c r="AL35" s="605"/>
      <c r="AM35" s="605"/>
      <c r="AN35" s="66"/>
      <c r="AO35" s="401">
        <f t="shared" si="4"/>
        <v>40</v>
      </c>
      <c r="AP35" s="401"/>
      <c r="AQ35" s="400" t="s">
        <v>743</v>
      </c>
    </row>
    <row r="36" spans="1:43" ht="17.25" customHeight="1" x14ac:dyDescent="0.15">
      <c r="A36" s="12">
        <v>75</v>
      </c>
      <c r="B36" s="13">
        <v>6237</v>
      </c>
      <c r="C36" s="49" t="s">
        <v>2837</v>
      </c>
      <c r="D36" s="16" t="s">
        <v>3249</v>
      </c>
      <c r="E36" s="1"/>
      <c r="F36" s="482"/>
      <c r="G36" s="620"/>
      <c r="H36" s="483"/>
      <c r="I36" s="484"/>
      <c r="J36" s="484"/>
      <c r="K36" s="485"/>
      <c r="L36" s="486"/>
      <c r="M36" s="607"/>
      <c r="N36" s="1"/>
      <c r="O36" s="185" t="s">
        <v>2931</v>
      </c>
      <c r="P36" s="576"/>
      <c r="Q36" s="576"/>
      <c r="R36" s="576"/>
      <c r="S36" s="576"/>
      <c r="T36" s="576"/>
      <c r="U36" s="576"/>
      <c r="V36" s="576"/>
      <c r="W36" s="576"/>
      <c r="X36" s="576"/>
      <c r="Y36" s="576"/>
      <c r="Z36" s="576"/>
      <c r="AA36" s="576"/>
      <c r="AB36" s="605"/>
      <c r="AC36" s="186"/>
      <c r="AD36" s="186"/>
      <c r="AE36" s="186"/>
      <c r="AF36" s="186"/>
      <c r="AG36" s="186"/>
      <c r="AH36" s="848">
        <v>100</v>
      </c>
      <c r="AI36" s="848"/>
      <c r="AJ36" s="17" t="s">
        <v>2349</v>
      </c>
      <c r="AK36" s="1"/>
      <c r="AL36" s="186"/>
      <c r="AM36" s="186"/>
      <c r="AN36" s="404"/>
      <c r="AO36" s="340">
        <f t="shared" si="4"/>
        <v>100</v>
      </c>
      <c r="AP36" s="401"/>
      <c r="AQ36" s="18"/>
    </row>
    <row r="37" spans="1:43" ht="17.25" customHeight="1" x14ac:dyDescent="0.15">
      <c r="A37" s="12">
        <v>75</v>
      </c>
      <c r="B37" s="13">
        <v>6238</v>
      </c>
      <c r="C37" s="49" t="s">
        <v>2838</v>
      </c>
      <c r="D37" s="183"/>
      <c r="E37" s="184"/>
      <c r="F37" s="488"/>
      <c r="G37" s="621"/>
      <c r="H37" s="489"/>
      <c r="I37" s="490"/>
      <c r="J37" s="490"/>
      <c r="K37" s="491"/>
      <c r="L37" s="492"/>
      <c r="M37" s="713"/>
      <c r="N37" s="21"/>
      <c r="O37" s="183" t="s">
        <v>2932</v>
      </c>
      <c r="P37" s="576"/>
      <c r="Q37" s="576"/>
      <c r="R37" s="576"/>
      <c r="S37" s="576"/>
      <c r="T37" s="576"/>
      <c r="U37" s="576"/>
      <c r="V37" s="576"/>
      <c r="W37" s="576"/>
      <c r="X37" s="576"/>
      <c r="Y37" s="576"/>
      <c r="Z37" s="576"/>
      <c r="AA37" s="576"/>
      <c r="AB37" s="605"/>
      <c r="AC37" s="186"/>
      <c r="AD37" s="186"/>
      <c r="AE37" s="186"/>
      <c r="AF37" s="186"/>
      <c r="AG37" s="186"/>
      <c r="AH37" s="848">
        <v>10</v>
      </c>
      <c r="AI37" s="848"/>
      <c r="AJ37" s="17" t="s">
        <v>2349</v>
      </c>
      <c r="AK37" s="1"/>
      <c r="AL37" s="186"/>
      <c r="AM37" s="186"/>
      <c r="AN37" s="404"/>
      <c r="AO37" s="340">
        <f t="shared" si="4"/>
        <v>10</v>
      </c>
      <c r="AP37" s="401"/>
      <c r="AQ37" s="18"/>
    </row>
    <row r="38" spans="1:43" ht="17.25" customHeight="1" x14ac:dyDescent="0.15">
      <c r="A38" s="12">
        <v>75</v>
      </c>
      <c r="B38" s="12">
        <v>6099</v>
      </c>
      <c r="C38" s="49" t="s">
        <v>1502</v>
      </c>
      <c r="D38" s="546" t="s">
        <v>3250</v>
      </c>
      <c r="E38" s="547"/>
      <c r="F38" s="707"/>
      <c r="G38" s="707"/>
      <c r="H38" s="707"/>
      <c r="I38" s="707"/>
      <c r="J38" s="707"/>
      <c r="K38" s="1"/>
      <c r="L38" s="1"/>
      <c r="M38" s="1"/>
      <c r="N38" s="15"/>
      <c r="O38" s="185" t="s">
        <v>2839</v>
      </c>
      <c r="P38" s="70"/>
      <c r="Q38" s="184"/>
      <c r="R38" s="184"/>
      <c r="S38" s="38"/>
      <c r="T38" s="186"/>
      <c r="U38" s="186"/>
      <c r="V38" s="186"/>
      <c r="W38" s="186"/>
      <c r="X38" s="605"/>
      <c r="Y38" s="32"/>
      <c r="Z38" s="32"/>
      <c r="AA38" s="32"/>
      <c r="AB38" s="32"/>
      <c r="AC38" s="32"/>
      <c r="AD38" s="32"/>
      <c r="AE38" s="32"/>
      <c r="AF38" s="572"/>
      <c r="AG38" s="572"/>
      <c r="AH38" s="848">
        <v>750</v>
      </c>
      <c r="AI38" s="848"/>
      <c r="AJ38" s="186" t="s">
        <v>307</v>
      </c>
      <c r="AK38" s="605"/>
      <c r="AL38" s="605"/>
      <c r="AM38" s="605"/>
      <c r="AN38" s="66"/>
      <c r="AO38" s="401">
        <f t="shared" si="4"/>
        <v>750</v>
      </c>
      <c r="AP38" s="401"/>
      <c r="AQ38" s="18"/>
    </row>
    <row r="39" spans="1:43" ht="17.25" customHeight="1" x14ac:dyDescent="0.15">
      <c r="A39" s="12">
        <v>75</v>
      </c>
      <c r="B39" s="12">
        <v>6100</v>
      </c>
      <c r="C39" s="49" t="s">
        <v>365</v>
      </c>
      <c r="D39" s="609"/>
      <c r="E39" s="609"/>
      <c r="F39" s="609"/>
      <c r="G39" s="609"/>
      <c r="H39" s="609"/>
      <c r="I39" s="609"/>
      <c r="J39" s="609"/>
      <c r="K39" s="609"/>
      <c r="L39" s="609"/>
      <c r="M39" s="609"/>
      <c r="N39" s="609"/>
      <c r="O39" s="185" t="s">
        <v>2840</v>
      </c>
      <c r="P39" s="186"/>
      <c r="Q39" s="605"/>
      <c r="R39" s="605"/>
      <c r="S39" s="605"/>
      <c r="T39" s="186"/>
      <c r="U39" s="186"/>
      <c r="V39" s="186"/>
      <c r="W39" s="605"/>
      <c r="X39" s="186"/>
      <c r="Y39" s="605"/>
      <c r="Z39" s="186"/>
      <c r="AA39" s="186"/>
      <c r="AB39" s="186"/>
      <c r="AC39" s="605"/>
      <c r="AD39" s="605"/>
      <c r="AE39" s="605"/>
      <c r="AF39" s="186"/>
      <c r="AG39" s="32"/>
      <c r="AH39" s="848">
        <v>640</v>
      </c>
      <c r="AI39" s="848"/>
      <c r="AJ39" s="186" t="s">
        <v>307</v>
      </c>
      <c r="AK39" s="605"/>
      <c r="AL39" s="605"/>
      <c r="AM39" s="605"/>
      <c r="AN39" s="66"/>
      <c r="AO39" s="401">
        <f t="shared" si="4"/>
        <v>640</v>
      </c>
      <c r="AP39" s="401"/>
      <c r="AQ39" s="18"/>
    </row>
    <row r="40" spans="1:43" ht="17.25" customHeight="1" x14ac:dyDescent="0.15">
      <c r="A40" s="12">
        <v>75</v>
      </c>
      <c r="B40" s="12">
        <v>6103</v>
      </c>
      <c r="C40" s="49" t="s">
        <v>366</v>
      </c>
      <c r="D40" s="183"/>
      <c r="E40" s="184"/>
      <c r="F40" s="184"/>
      <c r="G40" s="184"/>
      <c r="H40" s="184"/>
      <c r="I40" s="184"/>
      <c r="J40" s="20"/>
      <c r="K40" s="20"/>
      <c r="L40" s="20"/>
      <c r="M40" s="20"/>
      <c r="N40" s="20"/>
      <c r="O40" s="185" t="s">
        <v>2841</v>
      </c>
      <c r="P40" s="605"/>
      <c r="Q40" s="605"/>
      <c r="R40" s="605"/>
      <c r="S40" s="605"/>
      <c r="T40" s="186"/>
      <c r="U40" s="186"/>
      <c r="V40" s="186"/>
      <c r="W40" s="186"/>
      <c r="X40" s="186"/>
      <c r="Y40" s="605"/>
      <c r="Z40" s="186"/>
      <c r="AA40" s="186"/>
      <c r="AB40" s="186"/>
      <c r="AC40" s="605"/>
      <c r="AD40" s="605"/>
      <c r="AE40" s="605"/>
      <c r="AF40" s="186"/>
      <c r="AG40" s="32"/>
      <c r="AH40" s="848">
        <v>350</v>
      </c>
      <c r="AI40" s="848"/>
      <c r="AJ40" s="186" t="s">
        <v>307</v>
      </c>
      <c r="AK40" s="605"/>
      <c r="AL40" s="605"/>
      <c r="AM40" s="605"/>
      <c r="AN40" s="66"/>
      <c r="AO40" s="401">
        <f t="shared" si="4"/>
        <v>350</v>
      </c>
      <c r="AP40" s="401"/>
      <c r="AQ40" s="18"/>
    </row>
    <row r="41" spans="1:43" ht="17.25" customHeight="1" x14ac:dyDescent="0.15">
      <c r="A41" s="12">
        <v>75</v>
      </c>
      <c r="B41" s="12">
        <v>6112</v>
      </c>
      <c r="C41" s="742" t="s">
        <v>4582</v>
      </c>
      <c r="D41" s="863" t="s">
        <v>4159</v>
      </c>
      <c r="E41" s="864"/>
      <c r="F41" s="864"/>
      <c r="G41" s="864"/>
      <c r="H41" s="864"/>
      <c r="I41" s="864"/>
      <c r="J41" s="864"/>
      <c r="K41" s="864"/>
      <c r="L41" s="864"/>
      <c r="M41" s="744" t="s">
        <v>4549</v>
      </c>
      <c r="N41" s="741"/>
      <c r="O41" s="741"/>
      <c r="P41" s="741"/>
      <c r="Q41" s="741"/>
      <c r="R41" s="741"/>
      <c r="S41" s="741"/>
      <c r="T41" s="741"/>
      <c r="U41" s="746"/>
      <c r="V41" s="741"/>
      <c r="W41" s="741"/>
      <c r="X41" s="186"/>
      <c r="Y41" s="186"/>
      <c r="Z41" s="202"/>
      <c r="AA41" s="108"/>
      <c r="AB41" s="727"/>
      <c r="AC41" s="186"/>
      <c r="AD41" s="186"/>
      <c r="AE41" s="186"/>
      <c r="AF41" s="186"/>
      <c r="AG41" s="186"/>
      <c r="AH41" s="32"/>
      <c r="AI41" s="32" t="s">
        <v>328</v>
      </c>
      <c r="AJ41" s="741" t="s">
        <v>4605</v>
      </c>
      <c r="AK41" s="741"/>
      <c r="AL41" s="758"/>
      <c r="AM41" s="186" t="s">
        <v>811</v>
      </c>
      <c r="AN41" s="544"/>
      <c r="AO41" s="92"/>
      <c r="AP41" s="401"/>
      <c r="AQ41" s="18"/>
    </row>
    <row r="42" spans="1:43" ht="17.25" customHeight="1" x14ac:dyDescent="0.15">
      <c r="A42" s="760">
        <v>75</v>
      </c>
      <c r="B42" s="760">
        <v>6183</v>
      </c>
      <c r="C42" s="769" t="s">
        <v>4542</v>
      </c>
      <c r="D42" s="770"/>
      <c r="E42" s="771"/>
      <c r="F42" s="771"/>
      <c r="G42" s="771"/>
      <c r="H42" s="771"/>
      <c r="I42" s="771"/>
      <c r="J42" s="771"/>
      <c r="K42" s="771"/>
      <c r="L42" s="771"/>
      <c r="M42" s="762" t="s">
        <v>4516</v>
      </c>
      <c r="N42" s="763"/>
      <c r="O42" s="763"/>
      <c r="P42" s="763"/>
      <c r="Q42" s="763"/>
      <c r="R42" s="763"/>
      <c r="S42" s="763"/>
      <c r="T42" s="763"/>
      <c r="U42" s="764"/>
      <c r="V42" s="763"/>
      <c r="W42" s="763"/>
      <c r="X42" s="765"/>
      <c r="Y42" s="765"/>
      <c r="Z42" s="772"/>
      <c r="AA42" s="773"/>
      <c r="AB42" s="766"/>
      <c r="AC42" s="765"/>
      <c r="AD42" s="765"/>
      <c r="AE42" s="765"/>
      <c r="AF42" s="765"/>
      <c r="AG42" s="765"/>
      <c r="AH42" s="764"/>
      <c r="AI42" s="764" t="s">
        <v>328</v>
      </c>
      <c r="AJ42" s="763" t="s">
        <v>4155</v>
      </c>
      <c r="AK42" s="763"/>
      <c r="AL42" s="766"/>
      <c r="AM42" s="765" t="s">
        <v>811</v>
      </c>
      <c r="AN42" s="806"/>
      <c r="AO42" s="795"/>
      <c r="AP42" s="786"/>
      <c r="AQ42" s="743"/>
    </row>
    <row r="43" spans="1:43" ht="17.25" customHeight="1" x14ac:dyDescent="0.15">
      <c r="A43" s="12">
        <v>75</v>
      </c>
      <c r="B43" s="12">
        <v>6110</v>
      </c>
      <c r="C43" s="742" t="s">
        <v>4583</v>
      </c>
      <c r="D43" s="23"/>
      <c r="E43" s="55"/>
      <c r="F43" s="55"/>
      <c r="G43" s="55"/>
      <c r="H43" s="55"/>
      <c r="I43" s="55"/>
      <c r="J43" s="55"/>
      <c r="K43" s="731"/>
      <c r="L43" s="731"/>
      <c r="M43" s="744" t="s">
        <v>4551</v>
      </c>
      <c r="N43" s="741"/>
      <c r="O43" s="741"/>
      <c r="P43" s="741"/>
      <c r="Q43" s="741"/>
      <c r="R43" s="741"/>
      <c r="S43" s="741"/>
      <c r="T43" s="741"/>
      <c r="U43" s="746"/>
      <c r="V43" s="741"/>
      <c r="W43" s="741"/>
      <c r="X43" s="186"/>
      <c r="Y43" s="186"/>
      <c r="Z43" s="202"/>
      <c r="AA43" s="108"/>
      <c r="AB43" s="727"/>
      <c r="AC43" s="186"/>
      <c r="AD43" s="186"/>
      <c r="AE43" s="186"/>
      <c r="AF43" s="186"/>
      <c r="AG43" s="186"/>
      <c r="AH43" s="32"/>
      <c r="AI43" s="32" t="s">
        <v>328</v>
      </c>
      <c r="AJ43" s="741" t="s">
        <v>4606</v>
      </c>
      <c r="AK43" s="741"/>
      <c r="AL43" s="758"/>
      <c r="AM43" s="186" t="s">
        <v>811</v>
      </c>
      <c r="AN43" s="544"/>
      <c r="AO43" s="92"/>
      <c r="AP43" s="401"/>
      <c r="AQ43" s="18"/>
    </row>
    <row r="44" spans="1:43" ht="17.25" customHeight="1" x14ac:dyDescent="0.15">
      <c r="A44" s="760">
        <v>75</v>
      </c>
      <c r="B44" s="760">
        <v>6184</v>
      </c>
      <c r="C44" s="769" t="s">
        <v>4543</v>
      </c>
      <c r="D44" s="777"/>
      <c r="E44" s="778"/>
      <c r="F44" s="778"/>
      <c r="G44" s="778"/>
      <c r="H44" s="778"/>
      <c r="I44" s="778"/>
      <c r="J44" s="778"/>
      <c r="K44" s="779"/>
      <c r="L44" s="779"/>
      <c r="M44" s="762" t="s">
        <v>4517</v>
      </c>
      <c r="N44" s="763"/>
      <c r="O44" s="763"/>
      <c r="P44" s="763"/>
      <c r="Q44" s="763"/>
      <c r="R44" s="763"/>
      <c r="S44" s="763"/>
      <c r="T44" s="763"/>
      <c r="U44" s="764"/>
      <c r="V44" s="763"/>
      <c r="W44" s="763"/>
      <c r="X44" s="765"/>
      <c r="Y44" s="765"/>
      <c r="Z44" s="772"/>
      <c r="AA44" s="773"/>
      <c r="AB44" s="766"/>
      <c r="AC44" s="765"/>
      <c r="AD44" s="765"/>
      <c r="AE44" s="765"/>
      <c r="AF44" s="765"/>
      <c r="AG44" s="765"/>
      <c r="AH44" s="764"/>
      <c r="AI44" s="764" t="s">
        <v>328</v>
      </c>
      <c r="AJ44" s="763" t="s">
        <v>4607</v>
      </c>
      <c r="AK44" s="763"/>
      <c r="AL44" s="766"/>
      <c r="AM44" s="765" t="s">
        <v>811</v>
      </c>
      <c r="AN44" s="806"/>
      <c r="AO44" s="795"/>
      <c r="AP44" s="786"/>
      <c r="AQ44" s="743"/>
    </row>
    <row r="45" spans="1:43" ht="17.25" customHeight="1" x14ac:dyDescent="0.15">
      <c r="A45" s="12">
        <v>75</v>
      </c>
      <c r="B45" s="12">
        <v>6104</v>
      </c>
      <c r="C45" s="49" t="s">
        <v>2842</v>
      </c>
      <c r="D45" s="23"/>
      <c r="E45" s="9"/>
      <c r="F45" s="9"/>
      <c r="G45" s="9"/>
      <c r="H45" s="9"/>
      <c r="I45" s="9"/>
      <c r="J45" s="9"/>
      <c r="K45" s="731"/>
      <c r="L45" s="731"/>
      <c r="M45" s="744" t="s">
        <v>4552</v>
      </c>
      <c r="N45" s="741"/>
      <c r="O45" s="741"/>
      <c r="P45" s="741"/>
      <c r="Q45" s="741"/>
      <c r="R45" s="741"/>
      <c r="S45" s="741"/>
      <c r="T45" s="741"/>
      <c r="U45" s="746"/>
      <c r="V45" s="741"/>
      <c r="W45" s="741"/>
      <c r="X45" s="186"/>
      <c r="Y45" s="186"/>
      <c r="Z45" s="202"/>
      <c r="AA45" s="108"/>
      <c r="AB45" s="727"/>
      <c r="AC45" s="186"/>
      <c r="AD45" s="186"/>
      <c r="AE45" s="186"/>
      <c r="AF45" s="186"/>
      <c r="AG45" s="186"/>
      <c r="AH45" s="32"/>
      <c r="AI45" s="32" t="s">
        <v>328</v>
      </c>
      <c r="AJ45" s="741" t="s">
        <v>4608</v>
      </c>
      <c r="AK45" s="741"/>
      <c r="AL45" s="758"/>
      <c r="AM45" s="186" t="s">
        <v>811</v>
      </c>
      <c r="AN45" s="544"/>
      <c r="AO45" s="92"/>
      <c r="AP45" s="401"/>
      <c r="AQ45" s="18"/>
    </row>
    <row r="46" spans="1:43" s="225" customFormat="1" ht="17.25" customHeight="1" x14ac:dyDescent="0.15">
      <c r="A46" s="12">
        <v>75</v>
      </c>
      <c r="B46" s="12">
        <v>6380</v>
      </c>
      <c r="C46" s="49" t="s">
        <v>2843</v>
      </c>
      <c r="D46" s="721"/>
      <c r="E46" s="722"/>
      <c r="F46" s="722"/>
      <c r="G46" s="722"/>
      <c r="H46" s="722"/>
      <c r="I46" s="722"/>
      <c r="J46" s="722"/>
      <c r="K46" s="393"/>
      <c r="L46" s="393"/>
      <c r="M46" s="744" t="s">
        <v>4553</v>
      </c>
      <c r="N46" s="741"/>
      <c r="O46" s="741"/>
      <c r="P46" s="741"/>
      <c r="Q46" s="741"/>
      <c r="R46" s="741"/>
      <c r="S46" s="741"/>
      <c r="T46" s="741"/>
      <c r="U46" s="745"/>
      <c r="V46" s="741"/>
      <c r="W46" s="741"/>
      <c r="X46" s="32"/>
      <c r="Y46" s="727"/>
      <c r="Z46" s="734"/>
      <c r="AA46" s="734"/>
      <c r="AB46" s="734"/>
      <c r="AC46" s="734"/>
      <c r="AD46" s="734"/>
      <c r="AE46" s="734"/>
      <c r="AF46" s="734"/>
      <c r="AG46" s="734"/>
      <c r="AH46" s="734"/>
      <c r="AI46" s="32" t="s">
        <v>328</v>
      </c>
      <c r="AJ46" s="741" t="s">
        <v>4160</v>
      </c>
      <c r="AK46" s="741"/>
      <c r="AL46" s="758"/>
      <c r="AM46" s="186" t="s">
        <v>811</v>
      </c>
      <c r="AN46" s="544"/>
      <c r="AO46" s="545"/>
      <c r="AP46" s="542"/>
      <c r="AQ46" s="29"/>
    </row>
    <row r="47" spans="1:43" ht="17.25" x14ac:dyDescent="0.2">
      <c r="A47" s="372"/>
      <c r="B47" s="372"/>
      <c r="C47" s="609"/>
      <c r="D47" s="60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609"/>
      <c r="AP47" s="609"/>
      <c r="AQ47" s="609"/>
    </row>
    <row r="48" spans="1:43" ht="17.25" x14ac:dyDescent="0.2">
      <c r="A48" s="372"/>
      <c r="B48" s="372" t="s">
        <v>465</v>
      </c>
      <c r="C48" s="609"/>
      <c r="D48" s="60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609"/>
      <c r="AP48" s="609"/>
      <c r="AQ48" s="609"/>
    </row>
    <row r="49" spans="1:43" x14ac:dyDescent="0.15">
      <c r="A49" s="609"/>
      <c r="B49" s="609"/>
      <c r="C49" s="609"/>
      <c r="D49" s="60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609"/>
      <c r="AP49" s="609"/>
      <c r="AQ49" s="609"/>
    </row>
    <row r="50" spans="1:43" ht="17.25" customHeight="1" x14ac:dyDescent="0.15">
      <c r="A50" s="2" t="s">
        <v>202</v>
      </c>
      <c r="B50" s="201"/>
      <c r="C50" s="82" t="s">
        <v>203</v>
      </c>
      <c r="D50" s="83"/>
      <c r="E50" s="1"/>
      <c r="F50" s="1"/>
      <c r="G50" s="1"/>
      <c r="H50" s="1"/>
      <c r="I50" s="1"/>
      <c r="J50" s="1"/>
      <c r="K50" s="1"/>
      <c r="L50" s="1"/>
      <c r="M50" s="1"/>
      <c r="N50" s="1"/>
      <c r="O50" s="4"/>
      <c r="P50" s="1"/>
      <c r="Q50" s="1"/>
      <c r="R50" s="1"/>
      <c r="S50" s="1"/>
      <c r="T50" s="1"/>
      <c r="U50" s="1"/>
      <c r="V50" s="4" t="s">
        <v>204</v>
      </c>
      <c r="W50" s="1"/>
      <c r="X50" s="1"/>
      <c r="Y50" s="1"/>
      <c r="Z50" s="1"/>
      <c r="AA50" s="1"/>
      <c r="AB50" s="1"/>
      <c r="AC50" s="1"/>
      <c r="AD50" s="1"/>
      <c r="AE50" s="1"/>
      <c r="AF50" s="1"/>
      <c r="AG50" s="1"/>
      <c r="AH50" s="1"/>
      <c r="AI50" s="1"/>
      <c r="AJ50" s="1"/>
      <c r="AK50" s="1"/>
      <c r="AL50" s="1"/>
      <c r="AM50" s="1"/>
      <c r="AN50" s="1"/>
      <c r="AO50" s="59" t="s">
        <v>2361</v>
      </c>
      <c r="AP50" s="305" t="s">
        <v>1733</v>
      </c>
      <c r="AQ50" s="59" t="s">
        <v>2362</v>
      </c>
    </row>
    <row r="51" spans="1:43" ht="17.25" customHeight="1" x14ac:dyDescent="0.15">
      <c r="A51" s="5" t="s">
        <v>205</v>
      </c>
      <c r="B51" s="82" t="s">
        <v>206</v>
      </c>
      <c r="C51" s="610"/>
      <c r="D51" s="661"/>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373" t="s">
        <v>390</v>
      </c>
      <c r="AP51" s="374" t="s">
        <v>390</v>
      </c>
      <c r="AQ51" s="373" t="s">
        <v>391</v>
      </c>
    </row>
    <row r="52" spans="1:43" ht="17.25" customHeight="1" x14ac:dyDescent="0.15">
      <c r="A52" s="12">
        <v>75</v>
      </c>
      <c r="B52" s="13">
        <v>8011</v>
      </c>
      <c r="C52" s="61" t="s">
        <v>1035</v>
      </c>
      <c r="D52" s="833" t="s">
        <v>1030</v>
      </c>
      <c r="E52" s="834"/>
      <c r="F52" s="834"/>
      <c r="G52" s="835"/>
      <c r="H52" s="833" t="s">
        <v>1159</v>
      </c>
      <c r="I52" s="834"/>
      <c r="J52" s="834"/>
      <c r="K52" s="834"/>
      <c r="L52" s="834"/>
      <c r="M52" s="834"/>
      <c r="N52" s="834"/>
      <c r="O52" s="834"/>
      <c r="P52" s="834"/>
      <c r="Q52" s="835"/>
      <c r="R52" s="604" t="s">
        <v>389</v>
      </c>
      <c r="S52" s="202"/>
      <c r="T52" s="202"/>
      <c r="U52" s="599"/>
      <c r="V52" s="862">
        <f>AH8</f>
        <v>3450</v>
      </c>
      <c r="W52" s="862"/>
      <c r="X52" s="862"/>
      <c r="Y52" s="186" t="s">
        <v>391</v>
      </c>
      <c r="Z52" s="202"/>
      <c r="AA52" s="209"/>
      <c r="AB52" s="34"/>
      <c r="AC52" s="17"/>
      <c r="AD52" s="17"/>
      <c r="AE52" s="17"/>
      <c r="AF52" s="67"/>
      <c r="AG52" s="146"/>
      <c r="AH52" s="146"/>
      <c r="AI52" s="146"/>
      <c r="AJ52" s="202"/>
      <c r="AK52" s="202"/>
      <c r="AL52" s="202"/>
      <c r="AM52" s="202"/>
      <c r="AN52" s="209"/>
      <c r="AO52" s="401">
        <f>ROUND(V52*AD54,0)</f>
        <v>2415</v>
      </c>
      <c r="AP52" s="401"/>
      <c r="AQ52" s="400" t="s">
        <v>743</v>
      </c>
    </row>
    <row r="53" spans="1:43" ht="17.25" customHeight="1" x14ac:dyDescent="0.15">
      <c r="A53" s="12">
        <v>75</v>
      </c>
      <c r="B53" s="13">
        <v>8021</v>
      </c>
      <c r="C53" s="61" t="s">
        <v>1036</v>
      </c>
      <c r="D53" s="836"/>
      <c r="E53" s="837"/>
      <c r="F53" s="837"/>
      <c r="G53" s="838"/>
      <c r="H53" s="849"/>
      <c r="I53" s="839"/>
      <c r="J53" s="839"/>
      <c r="K53" s="839"/>
      <c r="L53" s="839"/>
      <c r="M53" s="839"/>
      <c r="N53" s="839"/>
      <c r="O53" s="839"/>
      <c r="P53" s="839"/>
      <c r="Q53" s="840"/>
      <c r="R53" s="604" t="s">
        <v>2827</v>
      </c>
      <c r="S53" s="202"/>
      <c r="T53" s="202"/>
      <c r="U53" s="202"/>
      <c r="V53" s="862">
        <f>AH9</f>
        <v>6972</v>
      </c>
      <c r="W53" s="862"/>
      <c r="X53" s="862"/>
      <c r="Y53" s="186" t="s">
        <v>391</v>
      </c>
      <c r="Z53" s="202"/>
      <c r="AA53" s="209"/>
      <c r="AB53" s="696" t="s">
        <v>349</v>
      </c>
      <c r="AC53" s="697"/>
      <c r="AD53" s="697"/>
      <c r="AE53" s="697"/>
      <c r="AF53" s="698"/>
      <c r="AG53" s="146"/>
      <c r="AH53" s="146"/>
      <c r="AI53" s="146"/>
      <c r="AJ53" s="202"/>
      <c r="AK53" s="202"/>
      <c r="AL53" s="202"/>
      <c r="AM53" s="202"/>
      <c r="AN53" s="209"/>
      <c r="AO53" s="401">
        <f>ROUND(V53*AD54,0)</f>
        <v>4880</v>
      </c>
      <c r="AP53" s="401"/>
      <c r="AQ53" s="41"/>
    </row>
    <row r="54" spans="1:43" ht="17.25" customHeight="1" x14ac:dyDescent="0.15">
      <c r="A54" s="12">
        <v>75</v>
      </c>
      <c r="B54" s="13">
        <v>8111</v>
      </c>
      <c r="C54" s="61" t="s">
        <v>1037</v>
      </c>
      <c r="D54" s="836"/>
      <c r="E54" s="837"/>
      <c r="F54" s="837"/>
      <c r="G54" s="838"/>
      <c r="H54" s="836" t="s">
        <v>1160</v>
      </c>
      <c r="I54" s="837"/>
      <c r="J54" s="837"/>
      <c r="K54" s="837"/>
      <c r="L54" s="837"/>
      <c r="M54" s="837"/>
      <c r="N54" s="837"/>
      <c r="O54" s="837"/>
      <c r="P54" s="837"/>
      <c r="Q54" s="838"/>
      <c r="R54" s="604" t="s">
        <v>389</v>
      </c>
      <c r="S54" s="202"/>
      <c r="T54" s="202"/>
      <c r="U54" s="599"/>
      <c r="V54" s="862">
        <f>AH10</f>
        <v>3109</v>
      </c>
      <c r="W54" s="862"/>
      <c r="X54" s="862"/>
      <c r="Y54" s="186" t="s">
        <v>391</v>
      </c>
      <c r="Z54" s="202"/>
      <c r="AA54" s="209"/>
      <c r="AB54" s="517"/>
      <c r="AC54" s="600" t="s">
        <v>254</v>
      </c>
      <c r="AD54" s="1032">
        <v>0.7</v>
      </c>
      <c r="AE54" s="1033"/>
      <c r="AF54" s="518"/>
      <c r="AG54" s="146"/>
      <c r="AH54" s="146"/>
      <c r="AI54" s="146"/>
      <c r="AJ54" s="202"/>
      <c r="AK54" s="202"/>
      <c r="AL54" s="202"/>
      <c r="AM54" s="202"/>
      <c r="AN54" s="209"/>
      <c r="AO54" s="401">
        <f>ROUND(V54*AD54,0)</f>
        <v>2176</v>
      </c>
      <c r="AP54" s="401">
        <f>ROUND(V52*AD54,0)</f>
        <v>2415</v>
      </c>
      <c r="AQ54" s="18"/>
    </row>
    <row r="55" spans="1:43" ht="17.25" customHeight="1" x14ac:dyDescent="0.15">
      <c r="A55" s="12">
        <v>75</v>
      </c>
      <c r="B55" s="13">
        <v>8121</v>
      </c>
      <c r="C55" s="61" t="s">
        <v>1038</v>
      </c>
      <c r="D55" s="573"/>
      <c r="E55" s="564"/>
      <c r="F55" s="564"/>
      <c r="G55" s="565"/>
      <c r="H55" s="849"/>
      <c r="I55" s="839"/>
      <c r="J55" s="839"/>
      <c r="K55" s="839"/>
      <c r="L55" s="839"/>
      <c r="M55" s="839"/>
      <c r="N55" s="839"/>
      <c r="O55" s="839"/>
      <c r="P55" s="839"/>
      <c r="Q55" s="840"/>
      <c r="R55" s="604" t="s">
        <v>2827</v>
      </c>
      <c r="S55" s="202"/>
      <c r="T55" s="202"/>
      <c r="U55" s="31"/>
      <c r="V55" s="862">
        <f>AH11</f>
        <v>6281</v>
      </c>
      <c r="W55" s="862"/>
      <c r="X55" s="862"/>
      <c r="Y55" s="186" t="s">
        <v>391</v>
      </c>
      <c r="Z55" s="202"/>
      <c r="AA55" s="209"/>
      <c r="AB55" s="120"/>
      <c r="AC55" s="27"/>
      <c r="AD55" s="713"/>
      <c r="AE55" s="713"/>
      <c r="AF55" s="714"/>
      <c r="AG55" s="146"/>
      <c r="AH55" s="146"/>
      <c r="AI55" s="146"/>
      <c r="AJ55" s="202"/>
      <c r="AK55" s="202"/>
      <c r="AL55" s="202"/>
      <c r="AM55" s="202"/>
      <c r="AN55" s="209"/>
      <c r="AO55" s="401">
        <f>ROUND(V55*AD54,0)</f>
        <v>4397</v>
      </c>
      <c r="AP55" s="401">
        <f>ROUND(V53*AD54,0)</f>
        <v>4880</v>
      </c>
      <c r="AQ55" s="47"/>
    </row>
    <row r="56" spans="1:43" ht="17.25" customHeight="1" x14ac:dyDescent="0.15">
      <c r="A56" s="609"/>
      <c r="B56" s="609"/>
      <c r="C56" s="609"/>
      <c r="D56" s="60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609"/>
      <c r="AP56" s="609"/>
      <c r="AQ56" s="609"/>
    </row>
    <row r="57" spans="1:43" ht="17.25" x14ac:dyDescent="0.2">
      <c r="A57" s="372"/>
      <c r="B57" s="372" t="s">
        <v>545</v>
      </c>
      <c r="C57" s="609"/>
      <c r="D57" s="60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609"/>
      <c r="AP57" s="609"/>
      <c r="AQ57" s="609"/>
    </row>
    <row r="58" spans="1:43" x14ac:dyDescent="0.15">
      <c r="A58" s="609"/>
      <c r="B58" s="609"/>
      <c r="C58" s="609"/>
      <c r="D58" s="60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609"/>
      <c r="AP58" s="609"/>
      <c r="AQ58" s="609"/>
    </row>
    <row r="59" spans="1:43" ht="17.25" customHeight="1" x14ac:dyDescent="0.15">
      <c r="A59" s="2" t="s">
        <v>202</v>
      </c>
      <c r="B59" s="201"/>
      <c r="C59" s="82" t="s">
        <v>203</v>
      </c>
      <c r="D59" s="83"/>
      <c r="E59" s="1"/>
      <c r="F59" s="1"/>
      <c r="G59" s="1"/>
      <c r="H59" s="1"/>
      <c r="I59" s="1"/>
      <c r="J59" s="1"/>
      <c r="K59" s="1"/>
      <c r="L59" s="1"/>
      <c r="M59" s="1"/>
      <c r="N59" s="1"/>
      <c r="O59" s="4"/>
      <c r="P59" s="1"/>
      <c r="Q59" s="1"/>
      <c r="R59" s="1"/>
      <c r="S59" s="1"/>
      <c r="T59" s="1"/>
      <c r="U59" s="1"/>
      <c r="V59" s="4" t="s">
        <v>204</v>
      </c>
      <c r="W59" s="1"/>
      <c r="X59" s="1"/>
      <c r="Y59" s="1"/>
      <c r="Z59" s="1"/>
      <c r="AA59" s="1"/>
      <c r="AB59" s="1"/>
      <c r="AC59" s="1"/>
      <c r="AD59" s="1"/>
      <c r="AE59" s="1"/>
      <c r="AF59" s="1"/>
      <c r="AG59" s="1"/>
      <c r="AH59" s="1"/>
      <c r="AI59" s="1"/>
      <c r="AJ59" s="1"/>
      <c r="AK59" s="1"/>
      <c r="AL59" s="1"/>
      <c r="AM59" s="1"/>
      <c r="AN59" s="15"/>
      <c r="AO59" s="59" t="s">
        <v>2361</v>
      </c>
      <c r="AP59" s="305" t="s">
        <v>1733</v>
      </c>
      <c r="AQ59" s="59" t="s">
        <v>2491</v>
      </c>
    </row>
    <row r="60" spans="1:43" ht="17.25" customHeight="1" x14ac:dyDescent="0.15">
      <c r="A60" s="6" t="s">
        <v>205</v>
      </c>
      <c r="B60" s="7" t="s">
        <v>206</v>
      </c>
      <c r="C60" s="714"/>
      <c r="D60" s="712"/>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21"/>
      <c r="AO60" s="60" t="s">
        <v>390</v>
      </c>
      <c r="AP60" s="306" t="s">
        <v>390</v>
      </c>
      <c r="AQ60" s="60" t="s">
        <v>391</v>
      </c>
    </row>
    <row r="61" spans="1:43" ht="17.25" customHeight="1" x14ac:dyDescent="0.15">
      <c r="A61" s="12">
        <v>75</v>
      </c>
      <c r="B61" s="13">
        <v>9011</v>
      </c>
      <c r="C61" s="61" t="s">
        <v>1039</v>
      </c>
      <c r="D61" s="833" t="s">
        <v>1030</v>
      </c>
      <c r="E61" s="834"/>
      <c r="F61" s="834"/>
      <c r="G61" s="835"/>
      <c r="H61" s="833" t="s">
        <v>1159</v>
      </c>
      <c r="I61" s="834"/>
      <c r="J61" s="834"/>
      <c r="K61" s="834"/>
      <c r="L61" s="834"/>
      <c r="M61" s="834"/>
      <c r="N61" s="834"/>
      <c r="O61" s="834"/>
      <c r="P61" s="834"/>
      <c r="Q61" s="835"/>
      <c r="R61" s="604" t="s">
        <v>389</v>
      </c>
      <c r="S61" s="186"/>
      <c r="T61" s="202"/>
      <c r="U61" s="202"/>
      <c r="V61" s="862">
        <f>AH8</f>
        <v>3450</v>
      </c>
      <c r="W61" s="862"/>
      <c r="X61" s="862"/>
      <c r="Y61" s="186" t="s">
        <v>391</v>
      </c>
      <c r="Z61" s="605"/>
      <c r="AA61" s="43"/>
      <c r="AB61" s="613"/>
      <c r="AC61" s="694"/>
      <c r="AD61" s="694"/>
      <c r="AE61" s="694"/>
      <c r="AF61" s="695"/>
      <c r="AG61" s="146"/>
      <c r="AH61" s="146"/>
      <c r="AI61" s="146"/>
      <c r="AJ61" s="202"/>
      <c r="AK61" s="202"/>
      <c r="AL61" s="202"/>
      <c r="AM61" s="202"/>
      <c r="AN61" s="209"/>
      <c r="AO61" s="401">
        <f>ROUND(V61*$AD$64,0)</f>
        <v>2415</v>
      </c>
      <c r="AP61" s="401"/>
      <c r="AQ61" s="400" t="s">
        <v>743</v>
      </c>
    </row>
    <row r="62" spans="1:43" ht="17.25" customHeight="1" x14ac:dyDescent="0.15">
      <c r="A62" s="12">
        <v>75</v>
      </c>
      <c r="B62" s="13">
        <v>9021</v>
      </c>
      <c r="C62" s="61" t="s">
        <v>1040</v>
      </c>
      <c r="D62" s="836"/>
      <c r="E62" s="837"/>
      <c r="F62" s="837"/>
      <c r="G62" s="838"/>
      <c r="H62" s="849"/>
      <c r="I62" s="839"/>
      <c r="J62" s="839"/>
      <c r="K62" s="839"/>
      <c r="L62" s="839"/>
      <c r="M62" s="839"/>
      <c r="N62" s="839"/>
      <c r="O62" s="839"/>
      <c r="P62" s="839"/>
      <c r="Q62" s="840"/>
      <c r="R62" s="604" t="s">
        <v>2827</v>
      </c>
      <c r="S62" s="186"/>
      <c r="T62" s="202"/>
      <c r="U62" s="202"/>
      <c r="V62" s="862">
        <f>AH9</f>
        <v>6972</v>
      </c>
      <c r="W62" s="862"/>
      <c r="X62" s="862"/>
      <c r="Y62" s="186" t="s">
        <v>391</v>
      </c>
      <c r="Z62" s="605"/>
      <c r="AA62" s="43"/>
      <c r="AB62" s="836" t="s">
        <v>545</v>
      </c>
      <c r="AC62" s="837"/>
      <c r="AD62" s="837"/>
      <c r="AE62" s="837"/>
      <c r="AF62" s="838"/>
      <c r="AG62" s="146"/>
      <c r="AH62" s="146"/>
      <c r="AI62" s="146"/>
      <c r="AJ62" s="202"/>
      <c r="AK62" s="202"/>
      <c r="AL62" s="202"/>
      <c r="AM62" s="202"/>
      <c r="AN62" s="209"/>
      <c r="AO62" s="401">
        <f>ROUND(V62*$AD$64,0)</f>
        <v>4880</v>
      </c>
      <c r="AP62" s="401"/>
      <c r="AQ62" s="41"/>
    </row>
    <row r="63" spans="1:43" ht="17.100000000000001" customHeight="1" x14ac:dyDescent="0.15">
      <c r="A63" s="12">
        <v>75</v>
      </c>
      <c r="B63" s="13">
        <v>9111</v>
      </c>
      <c r="C63" s="61" t="s">
        <v>1041</v>
      </c>
      <c r="D63" s="836"/>
      <c r="E63" s="837"/>
      <c r="F63" s="837"/>
      <c r="G63" s="838"/>
      <c r="H63" s="836" t="s">
        <v>1160</v>
      </c>
      <c r="I63" s="837"/>
      <c r="J63" s="837"/>
      <c r="K63" s="837"/>
      <c r="L63" s="837"/>
      <c r="M63" s="837"/>
      <c r="N63" s="837"/>
      <c r="O63" s="837"/>
      <c r="P63" s="837"/>
      <c r="Q63" s="838"/>
      <c r="R63" s="604" t="s">
        <v>389</v>
      </c>
      <c r="S63" s="186"/>
      <c r="T63" s="202"/>
      <c r="U63" s="202"/>
      <c r="V63" s="862">
        <f>AH10</f>
        <v>3109</v>
      </c>
      <c r="W63" s="862"/>
      <c r="X63" s="862"/>
      <c r="Y63" s="186" t="s">
        <v>391</v>
      </c>
      <c r="Z63" s="605"/>
      <c r="AA63" s="43"/>
      <c r="AB63" s="836"/>
      <c r="AC63" s="837"/>
      <c r="AD63" s="837"/>
      <c r="AE63" s="837"/>
      <c r="AF63" s="838"/>
      <c r="AG63" s="609"/>
      <c r="AH63" s="609"/>
      <c r="AI63" s="609"/>
      <c r="AJ63" s="609"/>
      <c r="AK63" s="609"/>
      <c r="AL63" s="609"/>
      <c r="AM63" s="609"/>
      <c r="AN63" s="209"/>
      <c r="AO63" s="401">
        <f>ROUND(V63*$AD$64,0)</f>
        <v>2176</v>
      </c>
      <c r="AP63" s="401">
        <f>ROUND(V61*$AD$64,0)</f>
        <v>2415</v>
      </c>
      <c r="AQ63" s="18"/>
    </row>
    <row r="64" spans="1:43" ht="17.25" customHeight="1" x14ac:dyDescent="0.15">
      <c r="A64" s="12">
        <v>75</v>
      </c>
      <c r="B64" s="13">
        <v>9121</v>
      </c>
      <c r="C64" s="61" t="s">
        <v>1042</v>
      </c>
      <c r="D64" s="573"/>
      <c r="E64" s="564"/>
      <c r="F64" s="564"/>
      <c r="G64" s="565"/>
      <c r="H64" s="849"/>
      <c r="I64" s="839"/>
      <c r="J64" s="839"/>
      <c r="K64" s="839"/>
      <c r="L64" s="839"/>
      <c r="M64" s="839"/>
      <c r="N64" s="839"/>
      <c r="O64" s="839"/>
      <c r="P64" s="839"/>
      <c r="Q64" s="840"/>
      <c r="R64" s="604" t="s">
        <v>2827</v>
      </c>
      <c r="S64" s="202"/>
      <c r="T64" s="202"/>
      <c r="U64" s="202"/>
      <c r="V64" s="862">
        <f>AH11</f>
        <v>6281</v>
      </c>
      <c r="W64" s="862"/>
      <c r="X64" s="862"/>
      <c r="Y64" s="186" t="s">
        <v>391</v>
      </c>
      <c r="Z64" s="605"/>
      <c r="AA64" s="43"/>
      <c r="AB64" s="120"/>
      <c r="AC64" s="578" t="s">
        <v>254</v>
      </c>
      <c r="AD64" s="1055">
        <v>0.7</v>
      </c>
      <c r="AE64" s="1056"/>
      <c r="AF64" s="565"/>
      <c r="AG64" s="146"/>
      <c r="AH64" s="146"/>
      <c r="AI64" s="146"/>
      <c r="AJ64" s="202"/>
      <c r="AK64" s="202"/>
      <c r="AL64" s="202"/>
      <c r="AM64" s="202"/>
      <c r="AN64" s="209"/>
      <c r="AO64" s="401">
        <f>ROUND(V64*$AD$64,0)</f>
        <v>4397</v>
      </c>
      <c r="AP64" s="401">
        <f>ROUND(V62*$AD$64,0)</f>
        <v>4880</v>
      </c>
      <c r="AQ64" s="47"/>
    </row>
    <row r="65" spans="1:43" ht="17.25" customHeight="1" x14ac:dyDescent="0.15">
      <c r="A65" s="609"/>
      <c r="B65" s="609"/>
      <c r="C65" s="609"/>
      <c r="D65" s="60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609"/>
      <c r="AP65" s="609"/>
      <c r="AQ65" s="609"/>
    </row>
    <row r="66" spans="1:43" ht="17.25" customHeight="1" x14ac:dyDescent="0.2">
      <c r="A66" s="609"/>
      <c r="B66" s="372" t="s">
        <v>693</v>
      </c>
      <c r="C66" s="609"/>
      <c r="D66" s="60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609"/>
      <c r="AP66" s="609"/>
      <c r="AQ66" s="609"/>
    </row>
    <row r="67" spans="1:43" ht="17.25" customHeight="1" x14ac:dyDescent="0.15">
      <c r="A67" s="609"/>
      <c r="B67" s="609"/>
      <c r="C67" s="609"/>
      <c r="D67" s="60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609"/>
      <c r="AP67" s="609"/>
      <c r="AQ67" s="609"/>
    </row>
    <row r="68" spans="1:43" ht="17.25" customHeight="1" x14ac:dyDescent="0.15">
      <c r="A68" s="2" t="s">
        <v>202</v>
      </c>
      <c r="B68" s="201"/>
      <c r="C68" s="82" t="s">
        <v>203</v>
      </c>
      <c r="D68" s="83"/>
      <c r="E68" s="1"/>
      <c r="F68" s="1"/>
      <c r="G68" s="1"/>
      <c r="H68" s="1"/>
      <c r="I68" s="1"/>
      <c r="J68" s="1"/>
      <c r="K68" s="1"/>
      <c r="L68" s="1"/>
      <c r="M68" s="1"/>
      <c r="N68" s="1"/>
      <c r="O68" s="4"/>
      <c r="P68" s="1"/>
      <c r="Q68" s="1"/>
      <c r="R68" s="1"/>
      <c r="S68" s="1"/>
      <c r="T68" s="1"/>
      <c r="U68" s="1"/>
      <c r="V68" s="4" t="s">
        <v>204</v>
      </c>
      <c r="W68" s="1"/>
      <c r="X68" s="1"/>
      <c r="Y68" s="1"/>
      <c r="Z68" s="1"/>
      <c r="AA68" s="1"/>
      <c r="AB68" s="1"/>
      <c r="AC68" s="1"/>
      <c r="AD68" s="1"/>
      <c r="AE68" s="1"/>
      <c r="AF68" s="1"/>
      <c r="AG68" s="1"/>
      <c r="AH68" s="1"/>
      <c r="AI68" s="1"/>
      <c r="AJ68" s="1"/>
      <c r="AK68" s="1"/>
      <c r="AL68" s="1"/>
      <c r="AM68" s="1"/>
      <c r="AN68" s="1"/>
      <c r="AO68" s="59" t="s">
        <v>2361</v>
      </c>
      <c r="AP68" s="305" t="s">
        <v>1733</v>
      </c>
      <c r="AQ68" s="59" t="s">
        <v>2491</v>
      </c>
    </row>
    <row r="69" spans="1:43" ht="17.25" customHeight="1" x14ac:dyDescent="0.15">
      <c r="A69" s="6" t="s">
        <v>205</v>
      </c>
      <c r="B69" s="7" t="s">
        <v>206</v>
      </c>
      <c r="C69" s="714"/>
      <c r="D69" s="712"/>
      <c r="E69" s="184"/>
      <c r="F69" s="184"/>
      <c r="G69" s="184"/>
      <c r="H69" s="184"/>
      <c r="I69" s="184"/>
      <c r="J69" s="184"/>
      <c r="K69" s="184"/>
      <c r="L69" s="184"/>
      <c r="M69" s="184"/>
      <c r="N69" s="184"/>
      <c r="O69" s="184"/>
      <c r="P69" s="184"/>
      <c r="Q69" s="184"/>
      <c r="R69" s="9"/>
      <c r="S69" s="9"/>
      <c r="T69" s="9"/>
      <c r="U69" s="9"/>
      <c r="V69" s="9"/>
      <c r="W69" s="9"/>
      <c r="X69" s="9"/>
      <c r="Y69" s="9"/>
      <c r="Z69" s="9"/>
      <c r="AA69" s="9"/>
      <c r="AB69" s="9"/>
      <c r="AC69" s="9"/>
      <c r="AD69" s="9"/>
      <c r="AE69" s="9"/>
      <c r="AF69" s="9"/>
      <c r="AG69" s="9"/>
      <c r="AH69" s="9"/>
      <c r="AI69" s="9"/>
      <c r="AJ69" s="9"/>
      <c r="AK69" s="9"/>
      <c r="AL69" s="9"/>
      <c r="AM69" s="9"/>
      <c r="AN69" s="9"/>
      <c r="AO69" s="60" t="s">
        <v>390</v>
      </c>
      <c r="AP69" s="306" t="s">
        <v>390</v>
      </c>
      <c r="AQ69" s="60" t="s">
        <v>391</v>
      </c>
    </row>
    <row r="70" spans="1:43" ht="17.100000000000001" customHeight="1" x14ac:dyDescent="0.15">
      <c r="A70" s="12">
        <v>75</v>
      </c>
      <c r="B70" s="13">
        <v>1112</v>
      </c>
      <c r="C70" s="61" t="s">
        <v>1043</v>
      </c>
      <c r="D70" s="833" t="s">
        <v>1030</v>
      </c>
      <c r="E70" s="834"/>
      <c r="F70" s="834"/>
      <c r="G70" s="835"/>
      <c r="H70" s="833" t="s">
        <v>1159</v>
      </c>
      <c r="I70" s="834"/>
      <c r="J70" s="834"/>
      <c r="K70" s="834"/>
      <c r="L70" s="834"/>
      <c r="M70" s="834"/>
      <c r="N70" s="834"/>
      <c r="O70" s="834"/>
      <c r="P70" s="834"/>
      <c r="Q70" s="835"/>
      <c r="R70" s="604" t="s">
        <v>389</v>
      </c>
      <c r="S70" s="605"/>
      <c r="T70" s="605"/>
      <c r="U70" s="605"/>
      <c r="V70" s="862">
        <f>AH8</f>
        <v>3450</v>
      </c>
      <c r="W70" s="862"/>
      <c r="X70" s="862"/>
      <c r="Y70" s="186" t="s">
        <v>391</v>
      </c>
      <c r="Z70" s="605"/>
      <c r="AA70" s="605"/>
      <c r="AB70" s="605"/>
      <c r="AC70" s="605"/>
      <c r="AD70" s="202"/>
      <c r="AE70" s="202"/>
      <c r="AF70" s="202"/>
      <c r="AG70" s="202"/>
      <c r="AH70" s="202"/>
      <c r="AI70" s="209"/>
      <c r="AJ70" s="683"/>
      <c r="AK70" s="684"/>
      <c r="AL70" s="684"/>
      <c r="AM70" s="684"/>
      <c r="AN70" s="515"/>
      <c r="AO70" s="401">
        <f>ROUND(V70/AL73,0)</f>
        <v>113</v>
      </c>
      <c r="AP70" s="401"/>
      <c r="AQ70" s="400" t="s">
        <v>457</v>
      </c>
    </row>
    <row r="71" spans="1:43" ht="17.25" customHeight="1" x14ac:dyDescent="0.15">
      <c r="A71" s="12">
        <v>75</v>
      </c>
      <c r="B71" s="13">
        <v>1122</v>
      </c>
      <c r="C71" s="61" t="s">
        <v>1044</v>
      </c>
      <c r="D71" s="836"/>
      <c r="E71" s="837"/>
      <c r="F71" s="837"/>
      <c r="G71" s="838"/>
      <c r="H71" s="849"/>
      <c r="I71" s="839"/>
      <c r="J71" s="839"/>
      <c r="K71" s="839"/>
      <c r="L71" s="839"/>
      <c r="M71" s="839"/>
      <c r="N71" s="839"/>
      <c r="O71" s="839"/>
      <c r="P71" s="839"/>
      <c r="Q71" s="840"/>
      <c r="R71" s="604" t="s">
        <v>2827</v>
      </c>
      <c r="S71" s="605"/>
      <c r="T71" s="605"/>
      <c r="U71" s="605"/>
      <c r="V71" s="862">
        <f>AH9</f>
        <v>6972</v>
      </c>
      <c r="W71" s="862"/>
      <c r="X71" s="862"/>
      <c r="Y71" s="186" t="s">
        <v>391</v>
      </c>
      <c r="Z71" s="605"/>
      <c r="AA71" s="605"/>
      <c r="AB71" s="605"/>
      <c r="AC71" s="605"/>
      <c r="AD71" s="202"/>
      <c r="AE71" s="202"/>
      <c r="AF71" s="202"/>
      <c r="AG71" s="202"/>
      <c r="AH71" s="202"/>
      <c r="AI71" s="209"/>
      <c r="AJ71" s="1125" t="s">
        <v>420</v>
      </c>
      <c r="AK71" s="1126"/>
      <c r="AL71" s="1126"/>
      <c r="AM71" s="1126"/>
      <c r="AN71" s="1127"/>
      <c r="AO71" s="401">
        <f>ROUND(V71/AL73,0)</f>
        <v>229</v>
      </c>
      <c r="AP71" s="401"/>
      <c r="AQ71" s="41"/>
    </row>
    <row r="72" spans="1:43" ht="17.100000000000001" customHeight="1" x14ac:dyDescent="0.15">
      <c r="A72" s="12">
        <v>75</v>
      </c>
      <c r="B72" s="13">
        <v>1212</v>
      </c>
      <c r="C72" s="61" t="s">
        <v>1049</v>
      </c>
      <c r="D72" s="836"/>
      <c r="E72" s="837"/>
      <c r="F72" s="837"/>
      <c r="G72" s="838"/>
      <c r="H72" s="836" t="s">
        <v>1160</v>
      </c>
      <c r="I72" s="837"/>
      <c r="J72" s="837"/>
      <c r="K72" s="837"/>
      <c r="L72" s="837"/>
      <c r="M72" s="837"/>
      <c r="N72" s="837"/>
      <c r="O72" s="837"/>
      <c r="P72" s="837"/>
      <c r="Q72" s="838"/>
      <c r="R72" s="604" t="s">
        <v>389</v>
      </c>
      <c r="S72" s="605"/>
      <c r="T72" s="605"/>
      <c r="U72" s="605"/>
      <c r="V72" s="862">
        <f>AH10</f>
        <v>3109</v>
      </c>
      <c r="W72" s="862"/>
      <c r="X72" s="862"/>
      <c r="Y72" s="186" t="s">
        <v>391</v>
      </c>
      <c r="Z72" s="605"/>
      <c r="AA72" s="605"/>
      <c r="AB72" s="605"/>
      <c r="AC72" s="605"/>
      <c r="AD72" s="202"/>
      <c r="AE72" s="202"/>
      <c r="AF72" s="202"/>
      <c r="AG72" s="202"/>
      <c r="AH72" s="202"/>
      <c r="AI72" s="209"/>
      <c r="AJ72" s="703"/>
      <c r="AK72" s="704"/>
      <c r="AL72" s="704"/>
      <c r="AM72" s="704"/>
      <c r="AN72" s="705"/>
      <c r="AO72" s="401">
        <f>ROUND(V72/AL73,0)</f>
        <v>102</v>
      </c>
      <c r="AP72" s="401">
        <f>ROUND(V70/AL73,0)</f>
        <v>113</v>
      </c>
      <c r="AQ72" s="18"/>
    </row>
    <row r="73" spans="1:43" ht="17.25" customHeight="1" x14ac:dyDescent="0.15">
      <c r="A73" s="12">
        <v>75</v>
      </c>
      <c r="B73" s="13">
        <v>1222</v>
      </c>
      <c r="C73" s="61" t="s">
        <v>1050</v>
      </c>
      <c r="D73" s="573"/>
      <c r="E73" s="564"/>
      <c r="F73" s="564"/>
      <c r="G73" s="565"/>
      <c r="H73" s="849"/>
      <c r="I73" s="839"/>
      <c r="J73" s="839"/>
      <c r="K73" s="839"/>
      <c r="L73" s="839"/>
      <c r="M73" s="839"/>
      <c r="N73" s="839"/>
      <c r="O73" s="839"/>
      <c r="P73" s="839"/>
      <c r="Q73" s="840"/>
      <c r="R73" s="604" t="s">
        <v>2827</v>
      </c>
      <c r="S73" s="605"/>
      <c r="T73" s="605"/>
      <c r="U73" s="605"/>
      <c r="V73" s="862">
        <f>AH11</f>
        <v>6281</v>
      </c>
      <c r="W73" s="862"/>
      <c r="X73" s="862"/>
      <c r="Y73" s="186" t="s">
        <v>391</v>
      </c>
      <c r="Z73" s="605"/>
      <c r="AA73" s="605"/>
      <c r="AB73" s="605"/>
      <c r="AC73" s="605"/>
      <c r="AD73" s="202"/>
      <c r="AE73" s="202"/>
      <c r="AF73" s="202"/>
      <c r="AG73" s="202"/>
      <c r="AH73" s="202"/>
      <c r="AI73" s="209"/>
      <c r="AJ73" s="23"/>
      <c r="AK73" s="169" t="s">
        <v>255</v>
      </c>
      <c r="AL73" s="878">
        <v>30.4</v>
      </c>
      <c r="AM73" s="936"/>
      <c r="AN73" s="278" t="s">
        <v>765</v>
      </c>
      <c r="AO73" s="401">
        <f>ROUND(V73/AL73,0)</f>
        <v>207</v>
      </c>
      <c r="AP73" s="401">
        <f>ROUND(V71/AL73,0)</f>
        <v>229</v>
      </c>
      <c r="AQ73" s="41"/>
    </row>
    <row r="74" spans="1:43" ht="17.100000000000001" customHeight="1" x14ac:dyDescent="0.15">
      <c r="A74" s="12">
        <v>75</v>
      </c>
      <c r="B74" s="13" t="s">
        <v>4506</v>
      </c>
      <c r="C74" s="49" t="s">
        <v>4417</v>
      </c>
      <c r="D74" s="833" t="s">
        <v>4408</v>
      </c>
      <c r="E74" s="834"/>
      <c r="F74" s="834"/>
      <c r="G74" s="834"/>
      <c r="H74" s="834"/>
      <c r="I74" s="835"/>
      <c r="J74" s="833" t="s">
        <v>2845</v>
      </c>
      <c r="K74" s="834"/>
      <c r="L74" s="834"/>
      <c r="M74" s="834"/>
      <c r="N74" s="835"/>
      <c r="O74" s="833" t="s">
        <v>1159</v>
      </c>
      <c r="P74" s="834"/>
      <c r="Q74" s="834"/>
      <c r="R74" s="834"/>
      <c r="S74" s="834"/>
      <c r="T74" s="834"/>
      <c r="U74" s="835"/>
      <c r="V74" s="186" t="s">
        <v>3204</v>
      </c>
      <c r="W74" s="186"/>
      <c r="X74" s="32"/>
      <c r="Y74" s="202"/>
      <c r="Z74" s="202"/>
      <c r="AA74" s="202"/>
      <c r="AB74" s="202"/>
      <c r="AC74" s="202"/>
      <c r="AD74" s="1015">
        <f>AH12</f>
        <v>35</v>
      </c>
      <c r="AE74" s="1015"/>
      <c r="AF74" s="1015"/>
      <c r="AG74" s="612" t="s">
        <v>1392</v>
      </c>
      <c r="AH74" s="202"/>
      <c r="AI74" s="186"/>
      <c r="AJ74" s="23"/>
      <c r="AK74" s="609"/>
      <c r="AL74" s="9"/>
      <c r="AM74" s="9"/>
      <c r="AN74" s="533"/>
      <c r="AO74" s="501">
        <f t="shared" ref="AO74:AO77" si="5">ROUND(AD74/$AL$73,0)*-1</f>
        <v>-1</v>
      </c>
      <c r="AP74" s="268"/>
      <c r="AQ74" s="18"/>
    </row>
    <row r="75" spans="1:43" ht="17.100000000000001" customHeight="1" x14ac:dyDescent="0.15">
      <c r="A75" s="12">
        <v>75</v>
      </c>
      <c r="B75" s="13" t="s">
        <v>4507</v>
      </c>
      <c r="C75" s="49" t="s">
        <v>4418</v>
      </c>
      <c r="D75" s="836"/>
      <c r="E75" s="837"/>
      <c r="F75" s="837"/>
      <c r="G75" s="837"/>
      <c r="H75" s="837"/>
      <c r="I75" s="838"/>
      <c r="J75" s="836"/>
      <c r="K75" s="837"/>
      <c r="L75" s="837"/>
      <c r="M75" s="837"/>
      <c r="N75" s="838"/>
      <c r="O75" s="849"/>
      <c r="P75" s="839"/>
      <c r="Q75" s="839"/>
      <c r="R75" s="839"/>
      <c r="S75" s="839"/>
      <c r="T75" s="839"/>
      <c r="U75" s="840"/>
      <c r="V75" s="186" t="s">
        <v>3205</v>
      </c>
      <c r="W75" s="186"/>
      <c r="X75" s="32"/>
      <c r="Y75" s="202"/>
      <c r="Z75" s="202"/>
      <c r="AA75" s="202"/>
      <c r="AB75" s="202"/>
      <c r="AC75" s="202"/>
      <c r="AD75" s="1015">
        <f>AH13</f>
        <v>70</v>
      </c>
      <c r="AE75" s="1015"/>
      <c r="AF75" s="1015"/>
      <c r="AG75" s="612" t="s">
        <v>1392</v>
      </c>
      <c r="AH75" s="202"/>
      <c r="AI75" s="186"/>
      <c r="AJ75" s="23"/>
      <c r="AK75" s="609"/>
      <c r="AL75" s="9"/>
      <c r="AM75" s="9"/>
      <c r="AN75" s="533"/>
      <c r="AO75" s="501">
        <f t="shared" si="5"/>
        <v>-2</v>
      </c>
      <c r="AP75" s="268"/>
      <c r="AQ75" s="18"/>
    </row>
    <row r="76" spans="1:43" ht="17.100000000000001" customHeight="1" x14ac:dyDescent="0.15">
      <c r="A76" s="12">
        <v>75</v>
      </c>
      <c r="B76" s="13" t="s">
        <v>4495</v>
      </c>
      <c r="C76" s="49" t="s">
        <v>4419</v>
      </c>
      <c r="D76" s="836"/>
      <c r="E76" s="837"/>
      <c r="F76" s="837"/>
      <c r="G76" s="837"/>
      <c r="H76" s="837"/>
      <c r="I76" s="838"/>
      <c r="J76" s="836"/>
      <c r="K76" s="837"/>
      <c r="L76" s="837"/>
      <c r="M76" s="837"/>
      <c r="N76" s="838"/>
      <c r="O76" s="833" t="s">
        <v>1160</v>
      </c>
      <c r="P76" s="834"/>
      <c r="Q76" s="834"/>
      <c r="R76" s="834"/>
      <c r="S76" s="834"/>
      <c r="T76" s="834"/>
      <c r="U76" s="835"/>
      <c r="V76" s="186" t="s">
        <v>3204</v>
      </c>
      <c r="W76" s="186"/>
      <c r="X76" s="32"/>
      <c r="Y76" s="202"/>
      <c r="Z76" s="202"/>
      <c r="AA76" s="202"/>
      <c r="AB76" s="202"/>
      <c r="AC76" s="202"/>
      <c r="AD76" s="1015">
        <f>AH14</f>
        <v>31</v>
      </c>
      <c r="AE76" s="1015"/>
      <c r="AF76" s="1015"/>
      <c r="AG76" s="612" t="s">
        <v>1392</v>
      </c>
      <c r="AH76" s="202"/>
      <c r="AI76" s="186"/>
      <c r="AJ76" s="23"/>
      <c r="AK76" s="609"/>
      <c r="AL76" s="9"/>
      <c r="AM76" s="9"/>
      <c r="AN76" s="533"/>
      <c r="AO76" s="501">
        <f t="shared" si="5"/>
        <v>-1</v>
      </c>
      <c r="AP76" s="90">
        <f>ROUND(AD74/$AL$73,0)*-1</f>
        <v>-1</v>
      </c>
      <c r="AQ76" s="18"/>
    </row>
    <row r="77" spans="1:43" ht="17.100000000000001" customHeight="1" x14ac:dyDescent="0.15">
      <c r="A77" s="12">
        <v>75</v>
      </c>
      <c r="B77" s="13" t="s">
        <v>4497</v>
      </c>
      <c r="C77" s="49" t="s">
        <v>4420</v>
      </c>
      <c r="D77" s="849"/>
      <c r="E77" s="839"/>
      <c r="F77" s="839"/>
      <c r="G77" s="839"/>
      <c r="H77" s="839"/>
      <c r="I77" s="840"/>
      <c r="J77" s="849"/>
      <c r="K77" s="839"/>
      <c r="L77" s="839"/>
      <c r="M77" s="839"/>
      <c r="N77" s="840"/>
      <c r="O77" s="849"/>
      <c r="P77" s="839"/>
      <c r="Q77" s="839"/>
      <c r="R77" s="839"/>
      <c r="S77" s="839"/>
      <c r="T77" s="839"/>
      <c r="U77" s="840"/>
      <c r="V77" s="186" t="s">
        <v>3205</v>
      </c>
      <c r="W77" s="186"/>
      <c r="X77" s="32"/>
      <c r="Y77" s="202"/>
      <c r="Z77" s="202"/>
      <c r="AA77" s="202"/>
      <c r="AB77" s="202"/>
      <c r="AC77" s="202"/>
      <c r="AD77" s="1015">
        <f>AH15</f>
        <v>63</v>
      </c>
      <c r="AE77" s="1015"/>
      <c r="AF77" s="1015"/>
      <c r="AG77" s="612" t="s">
        <v>1392</v>
      </c>
      <c r="AH77" s="202"/>
      <c r="AI77" s="186"/>
      <c r="AJ77" s="23"/>
      <c r="AK77" s="609"/>
      <c r="AL77" s="9"/>
      <c r="AM77" s="9"/>
      <c r="AN77" s="533"/>
      <c r="AO77" s="501">
        <f t="shared" si="5"/>
        <v>-2</v>
      </c>
      <c r="AP77" s="90">
        <f>ROUND(AD75/$AL$73,0)*-1</f>
        <v>-2</v>
      </c>
      <c r="AQ77" s="18"/>
    </row>
    <row r="78" spans="1:43" ht="17.100000000000001" customHeight="1" x14ac:dyDescent="0.15">
      <c r="A78" s="12">
        <v>75</v>
      </c>
      <c r="B78" s="13" t="s">
        <v>3479</v>
      </c>
      <c r="C78" s="49" t="s">
        <v>4321</v>
      </c>
      <c r="D78" s="833" t="s">
        <v>2948</v>
      </c>
      <c r="E78" s="834"/>
      <c r="F78" s="834"/>
      <c r="G78" s="834"/>
      <c r="H78" s="834"/>
      <c r="I78" s="835"/>
      <c r="J78" s="833" t="s">
        <v>2845</v>
      </c>
      <c r="K78" s="834"/>
      <c r="L78" s="834"/>
      <c r="M78" s="834"/>
      <c r="N78" s="835"/>
      <c r="O78" s="833" t="s">
        <v>1159</v>
      </c>
      <c r="P78" s="834"/>
      <c r="Q78" s="834"/>
      <c r="R78" s="834"/>
      <c r="S78" s="834"/>
      <c r="T78" s="834"/>
      <c r="U78" s="835"/>
      <c r="V78" s="186" t="s">
        <v>3204</v>
      </c>
      <c r="W78" s="186"/>
      <c r="X78" s="32"/>
      <c r="Y78" s="202"/>
      <c r="Z78" s="202"/>
      <c r="AA78" s="202"/>
      <c r="AB78" s="202"/>
      <c r="AC78" s="202"/>
      <c r="AD78" s="1015">
        <f>AH16</f>
        <v>35</v>
      </c>
      <c r="AE78" s="1015"/>
      <c r="AF78" s="1015"/>
      <c r="AG78" s="612" t="s">
        <v>1392</v>
      </c>
      <c r="AH78" s="202"/>
      <c r="AI78" s="186"/>
      <c r="AJ78" s="23"/>
      <c r="AK78" s="609"/>
      <c r="AL78" s="9"/>
      <c r="AM78" s="9"/>
      <c r="AN78" s="533"/>
      <c r="AO78" s="501">
        <f t="shared" ref="AO78:AO85" si="6">ROUND(AD78/$AL$73,0)*-1</f>
        <v>-1</v>
      </c>
      <c r="AP78" s="268"/>
      <c r="AQ78" s="18"/>
    </row>
    <row r="79" spans="1:43" ht="17.100000000000001" customHeight="1" x14ac:dyDescent="0.15">
      <c r="A79" s="12">
        <v>75</v>
      </c>
      <c r="B79" s="13" t="s">
        <v>3480</v>
      </c>
      <c r="C79" s="49" t="s">
        <v>4322</v>
      </c>
      <c r="D79" s="836"/>
      <c r="E79" s="837"/>
      <c r="F79" s="837"/>
      <c r="G79" s="837"/>
      <c r="H79" s="837"/>
      <c r="I79" s="838"/>
      <c r="J79" s="836"/>
      <c r="K79" s="837"/>
      <c r="L79" s="837"/>
      <c r="M79" s="837"/>
      <c r="N79" s="838"/>
      <c r="O79" s="849"/>
      <c r="P79" s="839"/>
      <c r="Q79" s="839"/>
      <c r="R79" s="839"/>
      <c r="S79" s="839"/>
      <c r="T79" s="839"/>
      <c r="U79" s="840"/>
      <c r="V79" s="186" t="s">
        <v>3205</v>
      </c>
      <c r="W79" s="186"/>
      <c r="X79" s="32"/>
      <c r="Y79" s="202"/>
      <c r="Z79" s="202"/>
      <c r="AA79" s="202"/>
      <c r="AB79" s="202"/>
      <c r="AC79" s="202"/>
      <c r="AD79" s="1015">
        <f t="shared" ref="AD79:AD85" si="7">AH17</f>
        <v>70</v>
      </c>
      <c r="AE79" s="1015"/>
      <c r="AF79" s="1015"/>
      <c r="AG79" s="612" t="s">
        <v>1392</v>
      </c>
      <c r="AH79" s="202"/>
      <c r="AI79" s="186"/>
      <c r="AJ79" s="23"/>
      <c r="AK79" s="609"/>
      <c r="AL79" s="9"/>
      <c r="AM79" s="9"/>
      <c r="AN79" s="533"/>
      <c r="AO79" s="501">
        <f t="shared" si="6"/>
        <v>-2</v>
      </c>
      <c r="AP79" s="268"/>
      <c r="AQ79" s="18"/>
    </row>
    <row r="80" spans="1:43" ht="17.100000000000001" customHeight="1" x14ac:dyDescent="0.15">
      <c r="A80" s="12">
        <v>75</v>
      </c>
      <c r="B80" s="13" t="s">
        <v>3391</v>
      </c>
      <c r="C80" s="49" t="s">
        <v>4323</v>
      </c>
      <c r="D80" s="836"/>
      <c r="E80" s="837"/>
      <c r="F80" s="837"/>
      <c r="G80" s="837"/>
      <c r="H80" s="837"/>
      <c r="I80" s="838"/>
      <c r="J80" s="836"/>
      <c r="K80" s="837"/>
      <c r="L80" s="837"/>
      <c r="M80" s="837"/>
      <c r="N80" s="838"/>
      <c r="O80" s="833" t="s">
        <v>1160</v>
      </c>
      <c r="P80" s="834"/>
      <c r="Q80" s="834"/>
      <c r="R80" s="834"/>
      <c r="S80" s="834"/>
      <c r="T80" s="834"/>
      <c r="U80" s="835"/>
      <c r="V80" s="186" t="s">
        <v>3204</v>
      </c>
      <c r="W80" s="186"/>
      <c r="X80" s="32"/>
      <c r="Y80" s="202"/>
      <c r="Z80" s="202"/>
      <c r="AA80" s="202"/>
      <c r="AB80" s="202"/>
      <c r="AC80" s="202"/>
      <c r="AD80" s="1015">
        <f t="shared" si="7"/>
        <v>31</v>
      </c>
      <c r="AE80" s="1015"/>
      <c r="AF80" s="1015"/>
      <c r="AG80" s="612" t="s">
        <v>1392</v>
      </c>
      <c r="AH80" s="202"/>
      <c r="AI80" s="186"/>
      <c r="AJ80" s="23"/>
      <c r="AK80" s="609"/>
      <c r="AL80" s="9"/>
      <c r="AM80" s="9"/>
      <c r="AN80" s="533"/>
      <c r="AO80" s="501">
        <f t="shared" si="6"/>
        <v>-1</v>
      </c>
      <c r="AP80" s="90">
        <f>ROUND(AD78/$AL$73,0)*-1</f>
        <v>-1</v>
      </c>
      <c r="AQ80" s="18"/>
    </row>
    <row r="81" spans="1:43" ht="17.100000000000001" customHeight="1" x14ac:dyDescent="0.15">
      <c r="A81" s="12">
        <v>75</v>
      </c>
      <c r="B81" s="13" t="s">
        <v>3393</v>
      </c>
      <c r="C81" s="49" t="s">
        <v>4324</v>
      </c>
      <c r="D81" s="849"/>
      <c r="E81" s="839"/>
      <c r="F81" s="839"/>
      <c r="G81" s="839"/>
      <c r="H81" s="839"/>
      <c r="I81" s="840"/>
      <c r="J81" s="849"/>
      <c r="K81" s="839"/>
      <c r="L81" s="839"/>
      <c r="M81" s="839"/>
      <c r="N81" s="840"/>
      <c r="O81" s="849"/>
      <c r="P81" s="839"/>
      <c r="Q81" s="839"/>
      <c r="R81" s="839"/>
      <c r="S81" s="839"/>
      <c r="T81" s="839"/>
      <c r="U81" s="840"/>
      <c r="V81" s="186" t="s">
        <v>3205</v>
      </c>
      <c r="W81" s="186"/>
      <c r="X81" s="32"/>
      <c r="Y81" s="202"/>
      <c r="Z81" s="202"/>
      <c r="AA81" s="202"/>
      <c r="AB81" s="202"/>
      <c r="AC81" s="202"/>
      <c r="AD81" s="1015">
        <f t="shared" si="7"/>
        <v>63</v>
      </c>
      <c r="AE81" s="1015"/>
      <c r="AF81" s="1015"/>
      <c r="AG81" s="612" t="s">
        <v>1392</v>
      </c>
      <c r="AH81" s="202"/>
      <c r="AI81" s="186"/>
      <c r="AJ81" s="23"/>
      <c r="AK81" s="609"/>
      <c r="AL81" s="9"/>
      <c r="AM81" s="9"/>
      <c r="AN81" s="533"/>
      <c r="AO81" s="501">
        <f t="shared" si="6"/>
        <v>-2</v>
      </c>
      <c r="AP81" s="90">
        <f>ROUND(AD79/$AL$73,0)*-1</f>
        <v>-2</v>
      </c>
      <c r="AQ81" s="18"/>
    </row>
    <row r="82" spans="1:43" ht="17.100000000000001" customHeight="1" x14ac:dyDescent="0.15">
      <c r="A82" s="12">
        <v>75</v>
      </c>
      <c r="B82" s="13" t="s">
        <v>3855</v>
      </c>
      <c r="C82" s="49" t="s">
        <v>4325</v>
      </c>
      <c r="D82" s="833" t="s">
        <v>3263</v>
      </c>
      <c r="E82" s="834"/>
      <c r="F82" s="834"/>
      <c r="G82" s="834"/>
      <c r="H82" s="834"/>
      <c r="I82" s="835"/>
      <c r="J82" s="833" t="s">
        <v>2845</v>
      </c>
      <c r="K82" s="834"/>
      <c r="L82" s="834"/>
      <c r="M82" s="834"/>
      <c r="N82" s="835"/>
      <c r="O82" s="833" t="s">
        <v>1159</v>
      </c>
      <c r="P82" s="834"/>
      <c r="Q82" s="834"/>
      <c r="R82" s="834"/>
      <c r="S82" s="834"/>
      <c r="T82" s="834"/>
      <c r="U82" s="835"/>
      <c r="V82" s="186" t="s">
        <v>3204</v>
      </c>
      <c r="W82" s="186"/>
      <c r="X82" s="32"/>
      <c r="Y82" s="202"/>
      <c r="Z82" s="202"/>
      <c r="AA82" s="202"/>
      <c r="AB82" s="202"/>
      <c r="AC82" s="202"/>
      <c r="AD82" s="1015">
        <f t="shared" si="7"/>
        <v>35</v>
      </c>
      <c r="AE82" s="1015"/>
      <c r="AF82" s="1015"/>
      <c r="AG82" s="612" t="s">
        <v>1392</v>
      </c>
      <c r="AH82" s="202"/>
      <c r="AI82" s="186"/>
      <c r="AJ82" s="23"/>
      <c r="AK82" s="609"/>
      <c r="AL82" s="9"/>
      <c r="AM82" s="9"/>
      <c r="AN82" s="533"/>
      <c r="AO82" s="501">
        <f t="shared" si="6"/>
        <v>-1</v>
      </c>
      <c r="AP82" s="268"/>
      <c r="AQ82" s="18"/>
    </row>
    <row r="83" spans="1:43" ht="17.100000000000001" customHeight="1" x14ac:dyDescent="0.15">
      <c r="A83" s="12">
        <v>75</v>
      </c>
      <c r="B83" s="13" t="s">
        <v>3763</v>
      </c>
      <c r="C83" s="49" t="s">
        <v>4326</v>
      </c>
      <c r="D83" s="836"/>
      <c r="E83" s="837"/>
      <c r="F83" s="837"/>
      <c r="G83" s="837"/>
      <c r="H83" s="837"/>
      <c r="I83" s="838"/>
      <c r="J83" s="836"/>
      <c r="K83" s="837"/>
      <c r="L83" s="837"/>
      <c r="M83" s="837"/>
      <c r="N83" s="838"/>
      <c r="O83" s="849"/>
      <c r="P83" s="839"/>
      <c r="Q83" s="839"/>
      <c r="R83" s="839"/>
      <c r="S83" s="839"/>
      <c r="T83" s="839"/>
      <c r="U83" s="840"/>
      <c r="V83" s="186" t="s">
        <v>3205</v>
      </c>
      <c r="W83" s="186"/>
      <c r="X83" s="32"/>
      <c r="Y83" s="202"/>
      <c r="Z83" s="202"/>
      <c r="AA83" s="202"/>
      <c r="AB83" s="202"/>
      <c r="AC83" s="202"/>
      <c r="AD83" s="1015">
        <f t="shared" si="7"/>
        <v>70</v>
      </c>
      <c r="AE83" s="1015"/>
      <c r="AF83" s="1015"/>
      <c r="AG83" s="612" t="s">
        <v>1392</v>
      </c>
      <c r="AH83" s="202"/>
      <c r="AI83" s="186"/>
      <c r="AJ83" s="23"/>
      <c r="AK83" s="609"/>
      <c r="AL83" s="9"/>
      <c r="AM83" s="9"/>
      <c r="AN83" s="533"/>
      <c r="AO83" s="501">
        <f t="shared" si="6"/>
        <v>-2</v>
      </c>
      <c r="AP83" s="268"/>
      <c r="AQ83" s="18"/>
    </row>
    <row r="84" spans="1:43" ht="17.100000000000001" customHeight="1" x14ac:dyDescent="0.15">
      <c r="A84" s="12">
        <v>75</v>
      </c>
      <c r="B84" s="13" t="s">
        <v>3765</v>
      </c>
      <c r="C84" s="49" t="s">
        <v>4327</v>
      </c>
      <c r="D84" s="836"/>
      <c r="E84" s="837"/>
      <c r="F84" s="837"/>
      <c r="G84" s="837"/>
      <c r="H84" s="837"/>
      <c r="I84" s="838"/>
      <c r="J84" s="836"/>
      <c r="K84" s="837"/>
      <c r="L84" s="837"/>
      <c r="M84" s="837"/>
      <c r="N84" s="838"/>
      <c r="O84" s="833" t="s">
        <v>1160</v>
      </c>
      <c r="P84" s="834"/>
      <c r="Q84" s="834"/>
      <c r="R84" s="834"/>
      <c r="S84" s="834"/>
      <c r="T84" s="834"/>
      <c r="U84" s="835"/>
      <c r="V84" s="186" t="s">
        <v>3204</v>
      </c>
      <c r="W84" s="186"/>
      <c r="X84" s="32"/>
      <c r="Y84" s="202"/>
      <c r="Z84" s="202"/>
      <c r="AA84" s="202"/>
      <c r="AB84" s="202"/>
      <c r="AC84" s="202"/>
      <c r="AD84" s="1015">
        <f t="shared" si="7"/>
        <v>31</v>
      </c>
      <c r="AE84" s="1015"/>
      <c r="AF84" s="1015"/>
      <c r="AG84" s="612" t="s">
        <v>1392</v>
      </c>
      <c r="AH84" s="202"/>
      <c r="AI84" s="186"/>
      <c r="AJ84" s="23"/>
      <c r="AK84" s="609"/>
      <c r="AL84" s="9"/>
      <c r="AM84" s="9"/>
      <c r="AN84" s="533"/>
      <c r="AO84" s="501">
        <f t="shared" si="6"/>
        <v>-1</v>
      </c>
      <c r="AP84" s="90">
        <f>ROUND(AD82/$AL$73,0)*-1</f>
        <v>-1</v>
      </c>
      <c r="AQ84" s="18"/>
    </row>
    <row r="85" spans="1:43" ht="17.100000000000001" customHeight="1" x14ac:dyDescent="0.15">
      <c r="A85" s="12">
        <v>75</v>
      </c>
      <c r="B85" s="13" t="s">
        <v>3770</v>
      </c>
      <c r="C85" s="49" t="s">
        <v>4328</v>
      </c>
      <c r="D85" s="849"/>
      <c r="E85" s="839"/>
      <c r="F85" s="839"/>
      <c r="G85" s="839"/>
      <c r="H85" s="839"/>
      <c r="I85" s="840"/>
      <c r="J85" s="849"/>
      <c r="K85" s="839"/>
      <c r="L85" s="839"/>
      <c r="M85" s="839"/>
      <c r="N85" s="840"/>
      <c r="O85" s="849"/>
      <c r="P85" s="839"/>
      <c r="Q85" s="839"/>
      <c r="R85" s="839"/>
      <c r="S85" s="839"/>
      <c r="T85" s="839"/>
      <c r="U85" s="840"/>
      <c r="V85" s="186" t="s">
        <v>3205</v>
      </c>
      <c r="W85" s="186"/>
      <c r="X85" s="32"/>
      <c r="Y85" s="202"/>
      <c r="Z85" s="202"/>
      <c r="AA85" s="202"/>
      <c r="AB85" s="202"/>
      <c r="AC85" s="202"/>
      <c r="AD85" s="1015">
        <f t="shared" si="7"/>
        <v>63</v>
      </c>
      <c r="AE85" s="1015"/>
      <c r="AF85" s="1015"/>
      <c r="AG85" s="612" t="s">
        <v>1392</v>
      </c>
      <c r="AH85" s="202"/>
      <c r="AI85" s="186"/>
      <c r="AJ85" s="183"/>
      <c r="AK85" s="713"/>
      <c r="AL85" s="184"/>
      <c r="AM85" s="184"/>
      <c r="AN85" s="534"/>
      <c r="AO85" s="501">
        <f t="shared" si="6"/>
        <v>-2</v>
      </c>
      <c r="AP85" s="90">
        <f>ROUND(AD83/$AL$73,0)*-1</f>
        <v>-2</v>
      </c>
      <c r="AQ85" s="18"/>
    </row>
    <row r="86" spans="1:43" ht="17.100000000000001" customHeight="1" x14ac:dyDescent="0.15">
      <c r="A86" s="12">
        <v>75</v>
      </c>
      <c r="B86" s="523">
        <v>8201</v>
      </c>
      <c r="C86" s="49" t="s">
        <v>4329</v>
      </c>
      <c r="D86" s="592"/>
      <c r="E86" s="605" t="s">
        <v>554</v>
      </c>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32" t="s">
        <v>328</v>
      </c>
      <c r="AI86" s="854">
        <v>0.3</v>
      </c>
      <c r="AJ86" s="854"/>
      <c r="AK86" s="572"/>
      <c r="AL86" s="186" t="s">
        <v>3863</v>
      </c>
      <c r="AM86" s="186"/>
      <c r="AN86" s="503"/>
      <c r="AO86" s="501"/>
      <c r="AP86" s="532"/>
      <c r="AQ86" s="18"/>
    </row>
    <row r="87" spans="1:43" ht="17.25" customHeight="1" x14ac:dyDescent="0.15">
      <c r="A87" s="12">
        <v>75</v>
      </c>
      <c r="B87" s="13">
        <v>8001</v>
      </c>
      <c r="C87" s="49" t="s">
        <v>2846</v>
      </c>
      <c r="D87" s="592"/>
      <c r="E87" s="605" t="s">
        <v>1581</v>
      </c>
      <c r="F87" s="593"/>
      <c r="G87" s="593"/>
      <c r="H87" s="593"/>
      <c r="I87" s="593"/>
      <c r="J87" s="593"/>
      <c r="K87" s="593"/>
      <c r="L87" s="605"/>
      <c r="M87" s="605"/>
      <c r="N87" s="588"/>
      <c r="O87" s="588"/>
      <c r="P87" s="186"/>
      <c r="Q87" s="605"/>
      <c r="R87" s="186"/>
      <c r="S87" s="31"/>
      <c r="T87" s="605"/>
      <c r="U87" s="605"/>
      <c r="V87" s="605"/>
      <c r="W87" s="605"/>
      <c r="X87" s="605"/>
      <c r="Y87" s="605"/>
      <c r="Z87" s="605"/>
      <c r="AA87" s="605"/>
      <c r="AB87" s="605"/>
      <c r="AC87" s="605"/>
      <c r="AD87" s="556"/>
      <c r="AE87" s="186"/>
      <c r="AF87" s="605"/>
      <c r="AG87" s="32"/>
      <c r="AH87" s="32" t="s">
        <v>328</v>
      </c>
      <c r="AI87" s="854">
        <v>0.15</v>
      </c>
      <c r="AJ87" s="854"/>
      <c r="AK87" s="572"/>
      <c r="AL87" s="186" t="s">
        <v>811</v>
      </c>
      <c r="AM87" s="186"/>
      <c r="AN87" s="66"/>
      <c r="AO87" s="401"/>
      <c r="AP87" s="401"/>
      <c r="AQ87" s="41"/>
    </row>
    <row r="88" spans="1:43" ht="16.5" customHeight="1" x14ac:dyDescent="0.15">
      <c r="A88" s="12">
        <v>75</v>
      </c>
      <c r="B88" s="13">
        <v>8101</v>
      </c>
      <c r="C88" s="49" t="s">
        <v>1708</v>
      </c>
      <c r="D88" s="592"/>
      <c r="E88" s="605" t="s">
        <v>2253</v>
      </c>
      <c r="F88" s="593"/>
      <c r="G88" s="593"/>
      <c r="H88" s="593"/>
      <c r="I88" s="593"/>
      <c r="J88" s="593"/>
      <c r="K88" s="593"/>
      <c r="L88" s="605"/>
      <c r="M88" s="605"/>
      <c r="N88" s="588"/>
      <c r="O88" s="588"/>
      <c r="P88" s="186"/>
      <c r="Q88" s="605"/>
      <c r="R88" s="186"/>
      <c r="S88" s="31"/>
      <c r="T88" s="605"/>
      <c r="U88" s="605"/>
      <c r="V88" s="605"/>
      <c r="W88" s="605"/>
      <c r="X88" s="605"/>
      <c r="Y88" s="605"/>
      <c r="Z88" s="605"/>
      <c r="AA88" s="605"/>
      <c r="AB88" s="605"/>
      <c r="AC88" s="605"/>
      <c r="AD88" s="556"/>
      <c r="AE88" s="186"/>
      <c r="AF88" s="605"/>
      <c r="AG88" s="32"/>
      <c r="AH88" s="32" t="s">
        <v>328</v>
      </c>
      <c r="AI88" s="854">
        <v>0.1</v>
      </c>
      <c r="AJ88" s="854"/>
      <c r="AK88" s="572"/>
      <c r="AL88" s="186" t="s">
        <v>811</v>
      </c>
      <c r="AM88" s="186"/>
      <c r="AN88" s="66"/>
      <c r="AO88" s="401"/>
      <c r="AP88" s="401"/>
      <c r="AQ88" s="41"/>
    </row>
    <row r="89" spans="1:43" ht="16.5" customHeight="1" x14ac:dyDescent="0.15">
      <c r="A89" s="12">
        <v>75</v>
      </c>
      <c r="B89" s="12">
        <v>6311</v>
      </c>
      <c r="C89" s="49" t="s">
        <v>1165</v>
      </c>
      <c r="D89" s="185"/>
      <c r="E89" s="605" t="s">
        <v>2280</v>
      </c>
      <c r="F89" s="186"/>
      <c r="G89" s="186"/>
      <c r="H89" s="186"/>
      <c r="I89" s="186"/>
      <c r="J89" s="186"/>
      <c r="K89" s="186"/>
      <c r="L89" s="186"/>
      <c r="M89" s="186"/>
      <c r="N89" s="186"/>
      <c r="O89" s="186"/>
      <c r="P89" s="186"/>
      <c r="Q89" s="186"/>
      <c r="R89" s="186"/>
      <c r="S89" s="202"/>
      <c r="T89" s="202"/>
      <c r="U89" s="186"/>
      <c r="V89" s="186"/>
      <c r="W89" s="202"/>
      <c r="X89" s="605"/>
      <c r="Y89" s="605"/>
      <c r="Z89" s="186"/>
      <c r="AA89" s="32"/>
      <c r="AB89" s="202"/>
      <c r="AC89" s="202"/>
      <c r="AD89" s="202"/>
      <c r="AE89" s="202"/>
      <c r="AF89" s="202"/>
      <c r="AG89" s="32"/>
      <c r="AH89" s="32" t="s">
        <v>328</v>
      </c>
      <c r="AI89" s="854">
        <v>0.05</v>
      </c>
      <c r="AJ89" s="854"/>
      <c r="AK89" s="572"/>
      <c r="AL89" s="186" t="s">
        <v>811</v>
      </c>
      <c r="AM89" s="186"/>
      <c r="AN89" s="66"/>
      <c r="AO89" s="268"/>
      <c r="AP89" s="268"/>
      <c r="AQ89" s="41"/>
    </row>
    <row r="90" spans="1:43" ht="16.5" customHeight="1" x14ac:dyDescent="0.15">
      <c r="A90" s="12">
        <v>75</v>
      </c>
      <c r="B90" s="13">
        <v>8012</v>
      </c>
      <c r="C90" s="61" t="s">
        <v>1045</v>
      </c>
      <c r="D90" s="833" t="s">
        <v>1030</v>
      </c>
      <c r="E90" s="834"/>
      <c r="F90" s="834"/>
      <c r="G90" s="835"/>
      <c r="H90" s="833" t="s">
        <v>1159</v>
      </c>
      <c r="I90" s="834"/>
      <c r="J90" s="834"/>
      <c r="K90" s="834"/>
      <c r="L90" s="834"/>
      <c r="M90" s="834"/>
      <c r="N90" s="834"/>
      <c r="O90" s="834"/>
      <c r="P90" s="834"/>
      <c r="Q90" s="835"/>
      <c r="R90" s="604" t="s">
        <v>389</v>
      </c>
      <c r="S90" s="202"/>
      <c r="T90" s="605"/>
      <c r="U90" s="605"/>
      <c r="V90" s="862">
        <f t="shared" ref="V90" si="8">AH8</f>
        <v>3450</v>
      </c>
      <c r="W90" s="862"/>
      <c r="X90" s="862"/>
      <c r="Y90" s="186" t="s">
        <v>391</v>
      </c>
      <c r="Z90" s="605"/>
      <c r="AA90" s="43"/>
      <c r="AB90" s="34"/>
      <c r="AC90" s="17"/>
      <c r="AD90" s="607"/>
      <c r="AE90" s="608"/>
      <c r="AF90" s="282"/>
      <c r="AG90" s="202"/>
      <c r="AH90" s="202"/>
      <c r="AI90" s="209"/>
      <c r="AJ90" s="703"/>
      <c r="AK90" s="9"/>
      <c r="AL90" s="9"/>
      <c r="AM90" s="9"/>
      <c r="AN90" s="19"/>
      <c r="AO90" s="401">
        <f>ROUND(ROUND(V90*$AD$93,0)/$AL$73,0)</f>
        <v>79</v>
      </c>
      <c r="AP90" s="401"/>
      <c r="AQ90" s="18"/>
    </row>
    <row r="91" spans="1:43" ht="16.5" customHeight="1" x14ac:dyDescent="0.15">
      <c r="A91" s="12">
        <v>75</v>
      </c>
      <c r="B91" s="13">
        <v>8022</v>
      </c>
      <c r="C91" s="61" t="s">
        <v>1046</v>
      </c>
      <c r="D91" s="836"/>
      <c r="E91" s="837"/>
      <c r="F91" s="837"/>
      <c r="G91" s="838"/>
      <c r="H91" s="849"/>
      <c r="I91" s="839"/>
      <c r="J91" s="839"/>
      <c r="K91" s="839"/>
      <c r="L91" s="839"/>
      <c r="M91" s="839"/>
      <c r="N91" s="839"/>
      <c r="O91" s="839"/>
      <c r="P91" s="839"/>
      <c r="Q91" s="840"/>
      <c r="R91" s="604" t="s">
        <v>2827</v>
      </c>
      <c r="S91" s="202"/>
      <c r="T91" s="605"/>
      <c r="U91" s="605"/>
      <c r="V91" s="862">
        <f t="shared" ref="V91:V93" si="9">AH9</f>
        <v>6972</v>
      </c>
      <c r="W91" s="862"/>
      <c r="X91" s="862"/>
      <c r="Y91" s="186" t="s">
        <v>391</v>
      </c>
      <c r="Z91" s="605"/>
      <c r="AA91" s="43"/>
      <c r="AB91" s="836" t="s">
        <v>349</v>
      </c>
      <c r="AC91" s="837"/>
      <c r="AD91" s="837"/>
      <c r="AE91" s="838"/>
      <c r="AF91" s="282"/>
      <c r="AG91" s="202"/>
      <c r="AH91" s="202"/>
      <c r="AI91" s="209"/>
      <c r="AJ91" s="1125" t="s">
        <v>420</v>
      </c>
      <c r="AK91" s="1126"/>
      <c r="AL91" s="1126"/>
      <c r="AM91" s="1126"/>
      <c r="AN91" s="1127"/>
      <c r="AO91" s="401">
        <f>ROUND(ROUND(V91*$AD$93,0)/$AL$73,0)</f>
        <v>161</v>
      </c>
      <c r="AP91" s="401"/>
      <c r="AQ91" s="41"/>
    </row>
    <row r="92" spans="1:43" ht="16.5" customHeight="1" x14ac:dyDescent="0.15">
      <c r="A92" s="12">
        <v>75</v>
      </c>
      <c r="B92" s="13">
        <v>8112</v>
      </c>
      <c r="C92" s="61" t="s">
        <v>1051</v>
      </c>
      <c r="D92" s="836"/>
      <c r="E92" s="837"/>
      <c r="F92" s="837"/>
      <c r="G92" s="838"/>
      <c r="H92" s="836" t="s">
        <v>1160</v>
      </c>
      <c r="I92" s="837"/>
      <c r="J92" s="837"/>
      <c r="K92" s="837"/>
      <c r="L92" s="837"/>
      <c r="M92" s="837"/>
      <c r="N92" s="837"/>
      <c r="O92" s="837"/>
      <c r="P92" s="837"/>
      <c r="Q92" s="838"/>
      <c r="R92" s="604" t="s">
        <v>389</v>
      </c>
      <c r="S92" s="202"/>
      <c r="T92" s="605"/>
      <c r="U92" s="605"/>
      <c r="V92" s="862">
        <f t="shared" si="9"/>
        <v>3109</v>
      </c>
      <c r="W92" s="862"/>
      <c r="X92" s="862"/>
      <c r="Y92" s="186" t="s">
        <v>391</v>
      </c>
      <c r="Z92" s="605"/>
      <c r="AA92" s="43"/>
      <c r="AB92" s="836"/>
      <c r="AC92" s="837"/>
      <c r="AD92" s="837"/>
      <c r="AE92" s="838"/>
      <c r="AF92" s="282"/>
      <c r="AG92" s="202"/>
      <c r="AH92" s="202"/>
      <c r="AI92" s="209"/>
      <c r="AJ92" s="703"/>
      <c r="AK92" s="9"/>
      <c r="AL92" s="9"/>
      <c r="AM92" s="9"/>
      <c r="AN92" s="19"/>
      <c r="AO92" s="401">
        <f>ROUND(ROUND(V92*$AD$93,0)/$AL$73,0)</f>
        <v>72</v>
      </c>
      <c r="AP92" s="401">
        <f>ROUND(ROUND(V90*$AD$93,0)/$AL$73,0)</f>
        <v>79</v>
      </c>
      <c r="AQ92" s="18"/>
    </row>
    <row r="93" spans="1:43" ht="16.5" customHeight="1" x14ac:dyDescent="0.15">
      <c r="A93" s="12">
        <v>75</v>
      </c>
      <c r="B93" s="13">
        <v>8122</v>
      </c>
      <c r="C93" s="61" t="s">
        <v>1052</v>
      </c>
      <c r="D93" s="561"/>
      <c r="E93" s="562"/>
      <c r="F93" s="562"/>
      <c r="G93" s="563"/>
      <c r="H93" s="849"/>
      <c r="I93" s="839"/>
      <c r="J93" s="839"/>
      <c r="K93" s="839"/>
      <c r="L93" s="839"/>
      <c r="M93" s="839"/>
      <c r="N93" s="839"/>
      <c r="O93" s="839"/>
      <c r="P93" s="839"/>
      <c r="Q93" s="840"/>
      <c r="R93" s="604" t="s">
        <v>2827</v>
      </c>
      <c r="S93" s="202"/>
      <c r="T93" s="605"/>
      <c r="U93" s="605"/>
      <c r="V93" s="862">
        <f t="shared" si="9"/>
        <v>6281</v>
      </c>
      <c r="W93" s="862"/>
      <c r="X93" s="862"/>
      <c r="Y93" s="186" t="s">
        <v>391</v>
      </c>
      <c r="Z93" s="605"/>
      <c r="AA93" s="43"/>
      <c r="AB93" s="585"/>
      <c r="AC93" s="536" t="s">
        <v>254</v>
      </c>
      <c r="AD93" s="1129">
        <f>$AD$54</f>
        <v>0.7</v>
      </c>
      <c r="AE93" s="1130"/>
      <c r="AF93" s="282"/>
      <c r="AG93" s="202"/>
      <c r="AH93" s="202"/>
      <c r="AI93" s="209"/>
      <c r="AJ93" s="517"/>
      <c r="AK93" s="169" t="s">
        <v>255</v>
      </c>
      <c r="AL93" s="878">
        <f>$AL$73</f>
        <v>30.4</v>
      </c>
      <c r="AM93" s="936"/>
      <c r="AN93" s="278" t="s">
        <v>765</v>
      </c>
      <c r="AO93" s="401">
        <f>ROUND(ROUND(V93*$AD$93,0)/$AL$73,0)</f>
        <v>145</v>
      </c>
      <c r="AP93" s="401">
        <f>ROUND(ROUND(V91*$AD$93,0)/$AL$73,0)</f>
        <v>161</v>
      </c>
      <c r="AQ93" s="41"/>
    </row>
    <row r="94" spans="1:43" ht="16.5" customHeight="1" x14ac:dyDescent="0.15">
      <c r="A94" s="12">
        <v>75</v>
      </c>
      <c r="B94" s="13">
        <v>9012</v>
      </c>
      <c r="C94" s="61" t="s">
        <v>1047</v>
      </c>
      <c r="D94" s="561"/>
      <c r="E94" s="562"/>
      <c r="F94" s="562"/>
      <c r="G94" s="563"/>
      <c r="H94" s="833" t="s">
        <v>1159</v>
      </c>
      <c r="I94" s="834"/>
      <c r="J94" s="834"/>
      <c r="K94" s="834"/>
      <c r="L94" s="834"/>
      <c r="M94" s="834"/>
      <c r="N94" s="834"/>
      <c r="O94" s="834"/>
      <c r="P94" s="834"/>
      <c r="Q94" s="835"/>
      <c r="R94" s="604" t="s">
        <v>389</v>
      </c>
      <c r="S94" s="202"/>
      <c r="T94" s="605"/>
      <c r="U94" s="605"/>
      <c r="V94" s="862">
        <f t="shared" ref="V94" si="10">AH8</f>
        <v>3450</v>
      </c>
      <c r="W94" s="862"/>
      <c r="X94" s="862"/>
      <c r="Y94" s="186" t="s">
        <v>391</v>
      </c>
      <c r="Z94" s="605"/>
      <c r="AA94" s="43"/>
      <c r="AB94" s="579"/>
      <c r="AC94" s="580"/>
      <c r="AD94" s="580"/>
      <c r="AE94" s="581"/>
      <c r="AF94" s="282"/>
      <c r="AG94" s="202"/>
      <c r="AH94" s="202"/>
      <c r="AI94" s="209"/>
      <c r="AJ94" s="703"/>
      <c r="AK94" s="704"/>
      <c r="AL94" s="704"/>
      <c r="AM94" s="704"/>
      <c r="AN94" s="705"/>
      <c r="AO94" s="401">
        <f>ROUND(ROUND(V94*$AD$97,0)/$AL$73,0)</f>
        <v>79</v>
      </c>
      <c r="AP94" s="401"/>
      <c r="AQ94" s="18"/>
    </row>
    <row r="95" spans="1:43" ht="16.5" customHeight="1" x14ac:dyDescent="0.15">
      <c r="A95" s="12">
        <v>75</v>
      </c>
      <c r="B95" s="13">
        <v>9022</v>
      </c>
      <c r="C95" s="61" t="s">
        <v>1048</v>
      </c>
      <c r="D95" s="561"/>
      <c r="E95" s="562"/>
      <c r="F95" s="562"/>
      <c r="G95" s="563"/>
      <c r="H95" s="849"/>
      <c r="I95" s="839"/>
      <c r="J95" s="839"/>
      <c r="K95" s="839"/>
      <c r="L95" s="839"/>
      <c r="M95" s="839"/>
      <c r="N95" s="839"/>
      <c r="O95" s="839"/>
      <c r="P95" s="839"/>
      <c r="Q95" s="840"/>
      <c r="R95" s="604" t="s">
        <v>2827</v>
      </c>
      <c r="S95" s="202"/>
      <c r="T95" s="605"/>
      <c r="U95" s="605"/>
      <c r="V95" s="862">
        <f t="shared" ref="V95:V97" si="11">AH9</f>
        <v>6972</v>
      </c>
      <c r="W95" s="862"/>
      <c r="X95" s="862"/>
      <c r="Y95" s="186" t="s">
        <v>391</v>
      </c>
      <c r="Z95" s="605"/>
      <c r="AA95" s="43"/>
      <c r="AB95" s="836" t="s">
        <v>545</v>
      </c>
      <c r="AC95" s="837"/>
      <c r="AD95" s="837"/>
      <c r="AE95" s="838"/>
      <c r="AF95" s="282"/>
      <c r="AG95" s="202"/>
      <c r="AH95" s="202"/>
      <c r="AI95" s="209"/>
      <c r="AJ95" s="517"/>
      <c r="AK95" s="535"/>
      <c r="AL95" s="228"/>
      <c r="AM95" s="24"/>
      <c r="AN95" s="518"/>
      <c r="AO95" s="401">
        <f>ROUND(ROUND(V95*$AD$97,0)/$AL$73,0)</f>
        <v>161</v>
      </c>
      <c r="AP95" s="401"/>
      <c r="AQ95" s="41"/>
    </row>
    <row r="96" spans="1:43" ht="16.5" customHeight="1" x14ac:dyDescent="0.15">
      <c r="A96" s="12">
        <v>75</v>
      </c>
      <c r="B96" s="13">
        <v>9112</v>
      </c>
      <c r="C96" s="61" t="s">
        <v>1053</v>
      </c>
      <c r="D96" s="561"/>
      <c r="E96" s="562"/>
      <c r="F96" s="562"/>
      <c r="G96" s="563"/>
      <c r="H96" s="836" t="s">
        <v>1160</v>
      </c>
      <c r="I96" s="837"/>
      <c r="J96" s="837"/>
      <c r="K96" s="837"/>
      <c r="L96" s="837"/>
      <c r="M96" s="837"/>
      <c r="N96" s="837"/>
      <c r="O96" s="837"/>
      <c r="P96" s="837"/>
      <c r="Q96" s="838"/>
      <c r="R96" s="604" t="s">
        <v>389</v>
      </c>
      <c r="S96" s="202"/>
      <c r="T96" s="605"/>
      <c r="U96" s="605"/>
      <c r="V96" s="862">
        <f t="shared" si="11"/>
        <v>3109</v>
      </c>
      <c r="W96" s="862"/>
      <c r="X96" s="862"/>
      <c r="Y96" s="186" t="s">
        <v>391</v>
      </c>
      <c r="Z96" s="605"/>
      <c r="AA96" s="43"/>
      <c r="AB96" s="836"/>
      <c r="AC96" s="837"/>
      <c r="AD96" s="837"/>
      <c r="AE96" s="838"/>
      <c r="AF96" s="282"/>
      <c r="AG96" s="202"/>
      <c r="AH96" s="202"/>
      <c r="AI96" s="209"/>
      <c r="AJ96" s="703"/>
      <c r="AK96" s="704"/>
      <c r="AL96" s="704"/>
      <c r="AM96" s="704"/>
      <c r="AN96" s="705"/>
      <c r="AO96" s="401">
        <f>ROUND(ROUND(V96*$AD$97,0)/$AL$73,0)</f>
        <v>72</v>
      </c>
      <c r="AP96" s="401">
        <f>ROUND(ROUND(V94*$AD$97,0)/$AL$73,0)</f>
        <v>79</v>
      </c>
      <c r="AQ96" s="18"/>
    </row>
    <row r="97" spans="1:43" ht="16.5" customHeight="1" x14ac:dyDescent="0.15">
      <c r="A97" s="12">
        <v>75</v>
      </c>
      <c r="B97" s="13">
        <v>9122</v>
      </c>
      <c r="C97" s="61" t="s">
        <v>1054</v>
      </c>
      <c r="D97" s="573"/>
      <c r="E97" s="564"/>
      <c r="F97" s="564"/>
      <c r="G97" s="565"/>
      <c r="H97" s="849"/>
      <c r="I97" s="839"/>
      <c r="J97" s="839"/>
      <c r="K97" s="839"/>
      <c r="L97" s="839"/>
      <c r="M97" s="839"/>
      <c r="N97" s="839"/>
      <c r="O97" s="839"/>
      <c r="P97" s="839"/>
      <c r="Q97" s="840"/>
      <c r="R97" s="604" t="s">
        <v>2827</v>
      </c>
      <c r="S97" s="202"/>
      <c r="T97" s="605"/>
      <c r="U97" s="605"/>
      <c r="V97" s="862">
        <f t="shared" si="11"/>
        <v>6281</v>
      </c>
      <c r="W97" s="862"/>
      <c r="X97" s="862"/>
      <c r="Y97" s="186" t="s">
        <v>391</v>
      </c>
      <c r="Z97" s="605"/>
      <c r="AA97" s="43"/>
      <c r="AB97" s="585"/>
      <c r="AC97" s="536" t="s">
        <v>254</v>
      </c>
      <c r="AD97" s="1129">
        <f>$AD$64</f>
        <v>0.7</v>
      </c>
      <c r="AE97" s="1130"/>
      <c r="AF97" s="282"/>
      <c r="AG97" s="202"/>
      <c r="AH97" s="202"/>
      <c r="AI97" s="209"/>
      <c r="AJ97" s="35"/>
      <c r="AK97" s="550"/>
      <c r="AL97" s="551"/>
      <c r="AM97" s="26"/>
      <c r="AN97" s="42"/>
      <c r="AO97" s="401">
        <f>ROUND(ROUND(V97*$AD$97,0)/$AL$73,0)</f>
        <v>145</v>
      </c>
      <c r="AP97" s="401">
        <f>ROUND(ROUND(V95*$AD$97,0)/$AL$73,0)</f>
        <v>161</v>
      </c>
      <c r="AQ97" s="47"/>
    </row>
  </sheetData>
  <mergeCells count="122">
    <mergeCell ref="H12:K15"/>
    <mergeCell ref="L12:S13"/>
    <mergeCell ref="AH12:AI12"/>
    <mergeCell ref="AH13:AI13"/>
    <mergeCell ref="L14:S15"/>
    <mergeCell ref="AH14:AI14"/>
    <mergeCell ref="AH15:AI15"/>
    <mergeCell ref="D74:I77"/>
    <mergeCell ref="J74:N77"/>
    <mergeCell ref="O74:U75"/>
    <mergeCell ref="AD74:AF74"/>
    <mergeCell ref="AD75:AF75"/>
    <mergeCell ref="O76:U77"/>
    <mergeCell ref="AD76:AF76"/>
    <mergeCell ref="AD77:AF77"/>
    <mergeCell ref="D61:G63"/>
    <mergeCell ref="D52:G54"/>
    <mergeCell ref="V61:X61"/>
    <mergeCell ref="V62:X62"/>
    <mergeCell ref="V63:X63"/>
    <mergeCell ref="V64:X64"/>
    <mergeCell ref="V53:X53"/>
    <mergeCell ref="V54:X54"/>
    <mergeCell ref="D90:G92"/>
    <mergeCell ref="H90:Q91"/>
    <mergeCell ref="H92:Q93"/>
    <mergeCell ref="D16:G19"/>
    <mergeCell ref="H16:K19"/>
    <mergeCell ref="L16:S17"/>
    <mergeCell ref="H72:Q73"/>
    <mergeCell ref="V70:X70"/>
    <mergeCell ref="V71:X71"/>
    <mergeCell ref="V72:X72"/>
    <mergeCell ref="V73:X73"/>
    <mergeCell ref="D70:G72"/>
    <mergeCell ref="D20:G23"/>
    <mergeCell ref="H20:K23"/>
    <mergeCell ref="L20:S21"/>
    <mergeCell ref="H96:Q97"/>
    <mergeCell ref="AB95:AE96"/>
    <mergeCell ref="J78:N81"/>
    <mergeCell ref="O78:U79"/>
    <mergeCell ref="AD78:AF78"/>
    <mergeCell ref="AD79:AF79"/>
    <mergeCell ref="O80:U81"/>
    <mergeCell ref="AD80:AF80"/>
    <mergeCell ref="AD81:AF81"/>
    <mergeCell ref="D82:I85"/>
    <mergeCell ref="J82:N85"/>
    <mergeCell ref="O82:U83"/>
    <mergeCell ref="AD82:AF82"/>
    <mergeCell ref="AD83:AF83"/>
    <mergeCell ref="O84:U85"/>
    <mergeCell ref="V94:X94"/>
    <mergeCell ref="V95:X95"/>
    <mergeCell ref="H94:Q95"/>
    <mergeCell ref="AD84:AF84"/>
    <mergeCell ref="D78:I81"/>
    <mergeCell ref="V90:X90"/>
    <mergeCell ref="V91:X91"/>
    <mergeCell ref="V92:X92"/>
    <mergeCell ref="V93:X93"/>
    <mergeCell ref="AD97:AE97"/>
    <mergeCell ref="V96:X96"/>
    <mergeCell ref="V97:X97"/>
    <mergeCell ref="AH10:AI10"/>
    <mergeCell ref="AH11:AI11"/>
    <mergeCell ref="AD54:AE54"/>
    <mergeCell ref="AI89:AJ89"/>
    <mergeCell ref="AJ91:AN91"/>
    <mergeCell ref="AL93:AM93"/>
    <mergeCell ref="AD93:AE93"/>
    <mergeCell ref="AB91:AE92"/>
    <mergeCell ref="AI86:AJ86"/>
    <mergeCell ref="AD85:AF85"/>
    <mergeCell ref="AD64:AE64"/>
    <mergeCell ref="AI87:AJ87"/>
    <mergeCell ref="AH16:AI16"/>
    <mergeCell ref="AH17:AI17"/>
    <mergeCell ref="AH18:AI18"/>
    <mergeCell ref="AI88:AJ88"/>
    <mergeCell ref="AH29:AI29"/>
    <mergeCell ref="AH32:AI32"/>
    <mergeCell ref="AH33:AI33"/>
    <mergeCell ref="AH34:AI34"/>
    <mergeCell ref="AH19:AI19"/>
    <mergeCell ref="H10:S11"/>
    <mergeCell ref="AH38:AI38"/>
    <mergeCell ref="AH39:AI39"/>
    <mergeCell ref="AH40:AI40"/>
    <mergeCell ref="AH30:AI30"/>
    <mergeCell ref="AI24:AJ24"/>
    <mergeCell ref="D41:L41"/>
    <mergeCell ref="AH22:AI22"/>
    <mergeCell ref="AH23:AI23"/>
    <mergeCell ref="AH21:AI21"/>
    <mergeCell ref="L22:S23"/>
    <mergeCell ref="AI25:AJ25"/>
    <mergeCell ref="AH36:AI36"/>
    <mergeCell ref="AH37:AI37"/>
    <mergeCell ref="AH31:AI31"/>
    <mergeCell ref="D8:G10"/>
    <mergeCell ref="AH9:AI9"/>
    <mergeCell ref="H8:S9"/>
    <mergeCell ref="AH8:AI8"/>
    <mergeCell ref="O28:P28"/>
    <mergeCell ref="AI26:AJ26"/>
    <mergeCell ref="AI27:AJ27"/>
    <mergeCell ref="L18:S19"/>
    <mergeCell ref="D12:G15"/>
    <mergeCell ref="AJ71:AN71"/>
    <mergeCell ref="AL73:AM73"/>
    <mergeCell ref="H70:Q71"/>
    <mergeCell ref="AH20:AI20"/>
    <mergeCell ref="H61:Q62"/>
    <mergeCell ref="AB62:AF63"/>
    <mergeCell ref="H63:Q64"/>
    <mergeCell ref="V55:X55"/>
    <mergeCell ref="H52:Q53"/>
    <mergeCell ref="H54:Q55"/>
    <mergeCell ref="V52:X52"/>
    <mergeCell ref="AH35:AI35"/>
  </mergeCells>
  <phoneticPr fontId="8"/>
  <printOptions horizontalCentered="1"/>
  <pageMargins left="0.39370078740157483" right="0.39370078740157483" top="0.78740157480314965" bottom="0.59055118110236227" header="0.51181102362204722" footer="0.31496062992125984"/>
  <pageSetup paperSize="9" scale="59" firstPageNumber="67" orientation="portrait" useFirstPageNumber="1" r:id="rId1"/>
  <headerFooter alignWithMargins="0">
    <oddHeader>&amp;R&amp;9介護予防小規模多機能型居宅介護</oddHeader>
    <oddFooter>&amp;C&amp;14&amp;P</oddFooter>
  </headerFooter>
  <rowBreaks count="1" manualBreakCount="1">
    <brk id="46" max="4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FF00"/>
  </sheetPr>
  <dimension ref="A1:AP43"/>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4" width="2.5" style="434" customWidth="1"/>
    <col min="5" max="12" width="2.5" style="58" customWidth="1"/>
    <col min="13" max="13" width="3" style="58" customWidth="1"/>
    <col min="14" max="34" width="2.5" style="58" customWidth="1"/>
    <col min="35" max="35" width="3.125" style="58" customWidth="1"/>
    <col min="36" max="40" width="2.5" style="58" customWidth="1"/>
    <col min="41" max="41" width="8.5" style="434" customWidth="1"/>
    <col min="42" max="42" width="8.875" style="434" customWidth="1"/>
    <col min="43" max="43" width="2.875" style="434" customWidth="1"/>
    <col min="44" max="16384" width="9" style="434"/>
  </cols>
  <sheetData>
    <row r="1" spans="1:42" ht="17.25" customHeight="1" x14ac:dyDescent="0.2">
      <c r="A1" s="57"/>
    </row>
    <row r="2" spans="1:42" ht="17.25" customHeight="1" x14ac:dyDescent="0.2">
      <c r="B2" s="57" t="s">
        <v>1138</v>
      </c>
    </row>
    <row r="3" spans="1:42" ht="13.5" customHeight="1" x14ac:dyDescent="0.15"/>
    <row r="4" spans="1:42" ht="17.25" customHeight="1" x14ac:dyDescent="0.15">
      <c r="A4" s="2" t="s">
        <v>202</v>
      </c>
      <c r="B4" s="201"/>
      <c r="C4" s="82" t="s">
        <v>203</v>
      </c>
      <c r="D4" s="83"/>
      <c r="E4" s="1"/>
      <c r="F4" s="1"/>
      <c r="G4" s="1"/>
      <c r="H4" s="1"/>
      <c r="I4" s="1"/>
      <c r="J4" s="1"/>
      <c r="K4" s="1"/>
      <c r="L4" s="1"/>
      <c r="M4" s="1"/>
      <c r="N4" s="1"/>
      <c r="O4" s="4"/>
      <c r="P4" s="1"/>
      <c r="Q4" s="1"/>
      <c r="R4" s="1"/>
      <c r="S4" s="1"/>
      <c r="T4" s="1"/>
      <c r="U4" s="1"/>
      <c r="V4" s="4" t="s">
        <v>204</v>
      </c>
      <c r="W4" s="4"/>
      <c r="X4" s="1"/>
      <c r="Y4" s="1"/>
      <c r="Z4" s="1"/>
      <c r="AA4" s="1"/>
      <c r="AB4" s="1"/>
      <c r="AC4" s="1"/>
      <c r="AD4" s="1"/>
      <c r="AE4" s="1"/>
      <c r="AF4" s="1"/>
      <c r="AG4" s="1"/>
      <c r="AH4" s="1"/>
      <c r="AI4" s="1"/>
      <c r="AJ4" s="1"/>
      <c r="AK4" s="1"/>
      <c r="AL4" s="1"/>
      <c r="AM4" s="1"/>
      <c r="AN4" s="1"/>
      <c r="AO4" s="59" t="s">
        <v>2847</v>
      </c>
      <c r="AP4" s="59" t="s">
        <v>2848</v>
      </c>
    </row>
    <row r="5" spans="1:42" ht="17.25" customHeight="1" x14ac:dyDescent="0.15">
      <c r="A5" s="5" t="s">
        <v>205</v>
      </c>
      <c r="B5" s="82" t="s">
        <v>206</v>
      </c>
      <c r="C5" s="610"/>
      <c r="D5" s="661"/>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373" t="s">
        <v>390</v>
      </c>
      <c r="AP5" s="373" t="s">
        <v>391</v>
      </c>
    </row>
    <row r="6" spans="1:42" ht="17.25" customHeight="1" x14ac:dyDescent="0.15">
      <c r="A6" s="12">
        <v>69</v>
      </c>
      <c r="B6" s="13">
        <v>1311</v>
      </c>
      <c r="C6" s="261" t="s">
        <v>2849</v>
      </c>
      <c r="D6" s="833" t="s">
        <v>1034</v>
      </c>
      <c r="E6" s="834"/>
      <c r="F6" s="834"/>
      <c r="G6" s="834"/>
      <c r="H6" s="604" t="s">
        <v>389</v>
      </c>
      <c r="I6" s="594"/>
      <c r="J6" s="604"/>
      <c r="K6" s="605"/>
      <c r="L6" s="605"/>
      <c r="M6" s="605"/>
      <c r="N6" s="862">
        <v>424</v>
      </c>
      <c r="O6" s="862"/>
      <c r="P6" s="186" t="s">
        <v>391</v>
      </c>
      <c r="Q6" s="605"/>
      <c r="R6" s="186"/>
      <c r="S6" s="31"/>
      <c r="T6" s="31"/>
      <c r="U6" s="605"/>
      <c r="V6" s="577"/>
      <c r="W6" s="572"/>
      <c r="X6" s="605"/>
      <c r="Y6" s="31"/>
      <c r="Z6" s="593"/>
      <c r="AA6" s="605"/>
      <c r="AB6" s="605"/>
      <c r="AC6" s="605"/>
      <c r="AD6" s="605"/>
      <c r="AE6" s="605"/>
      <c r="AF6" s="605"/>
      <c r="AG6" s="605"/>
      <c r="AH6" s="605"/>
      <c r="AI6" s="605"/>
      <c r="AJ6" s="605"/>
      <c r="AK6" s="605"/>
      <c r="AL6" s="605"/>
      <c r="AM6" s="605"/>
      <c r="AN6" s="605"/>
      <c r="AO6" s="401">
        <f>N6</f>
        <v>424</v>
      </c>
      <c r="AP6" s="400" t="s">
        <v>457</v>
      </c>
    </row>
    <row r="7" spans="1:42" ht="17.25" customHeight="1" x14ac:dyDescent="0.15">
      <c r="A7" s="12">
        <v>69</v>
      </c>
      <c r="B7" s="13">
        <v>1321</v>
      </c>
      <c r="C7" s="261" t="s">
        <v>2850</v>
      </c>
      <c r="D7" s="849"/>
      <c r="E7" s="839"/>
      <c r="F7" s="839"/>
      <c r="G7" s="839"/>
      <c r="H7" s="604" t="s">
        <v>2827</v>
      </c>
      <c r="I7" s="594"/>
      <c r="J7" s="604"/>
      <c r="K7" s="605"/>
      <c r="L7" s="605"/>
      <c r="M7" s="605"/>
      <c r="N7" s="862">
        <v>531</v>
      </c>
      <c r="O7" s="862"/>
      <c r="P7" s="186" t="s">
        <v>391</v>
      </c>
      <c r="Q7" s="605"/>
      <c r="R7" s="186"/>
      <c r="S7" s="31"/>
      <c r="T7" s="27"/>
      <c r="U7" s="20"/>
      <c r="V7" s="70"/>
      <c r="W7" s="70"/>
      <c r="X7" s="20"/>
      <c r="Y7" s="27"/>
      <c r="Z7" s="564"/>
      <c r="AA7" s="20"/>
      <c r="AB7" s="20"/>
      <c r="AC7" s="605"/>
      <c r="AD7" s="605"/>
      <c r="AE7" s="605"/>
      <c r="AF7" s="605"/>
      <c r="AG7" s="605"/>
      <c r="AH7" s="605"/>
      <c r="AI7" s="605"/>
      <c r="AJ7" s="605"/>
      <c r="AK7" s="605"/>
      <c r="AL7" s="605"/>
      <c r="AM7" s="605"/>
      <c r="AN7" s="605"/>
      <c r="AO7" s="401">
        <f>N7</f>
        <v>531</v>
      </c>
      <c r="AP7" s="41"/>
    </row>
    <row r="8" spans="1:42" ht="17.25" customHeight="1" x14ac:dyDescent="0.15">
      <c r="A8" s="12">
        <v>69</v>
      </c>
      <c r="B8" s="13" t="s">
        <v>4490</v>
      </c>
      <c r="C8" s="49" t="s">
        <v>4409</v>
      </c>
      <c r="D8" s="1128" t="s">
        <v>4408</v>
      </c>
      <c r="E8" s="1128"/>
      <c r="F8" s="1128"/>
      <c r="G8" s="1128"/>
      <c r="H8" s="613" t="s">
        <v>3252</v>
      </c>
      <c r="I8" s="694"/>
      <c r="J8" s="694"/>
      <c r="K8" s="694"/>
      <c r="L8" s="694"/>
      <c r="M8" s="694"/>
      <c r="N8" s="694"/>
      <c r="O8" s="694"/>
      <c r="P8" s="694"/>
      <c r="Q8" s="694"/>
      <c r="R8" s="694"/>
      <c r="S8" s="695"/>
      <c r="T8" s="186" t="s">
        <v>3204</v>
      </c>
      <c r="U8" s="186"/>
      <c r="V8" s="186"/>
      <c r="W8" s="186"/>
      <c r="X8" s="32"/>
      <c r="Y8" s="202"/>
      <c r="Z8" s="202"/>
      <c r="AA8" s="202"/>
      <c r="AB8" s="202"/>
      <c r="AC8" s="202"/>
      <c r="AD8" s="186"/>
      <c r="AE8" s="186"/>
      <c r="AF8" s="186"/>
      <c r="AG8" s="186"/>
      <c r="AH8" s="841">
        <f t="shared" ref="AH8" si="0">ROUND(N6*0.01,0)</f>
        <v>4</v>
      </c>
      <c r="AI8" s="848"/>
      <c r="AJ8" s="612" t="s">
        <v>1392</v>
      </c>
      <c r="AK8" s="202"/>
      <c r="AL8" s="186"/>
      <c r="AM8" s="186"/>
      <c r="AN8" s="503"/>
      <c r="AO8" s="501">
        <f>-AH8</f>
        <v>-4</v>
      </c>
      <c r="AP8" s="406"/>
    </row>
    <row r="9" spans="1:42" ht="17.25" customHeight="1" x14ac:dyDescent="0.15">
      <c r="A9" s="12">
        <v>69</v>
      </c>
      <c r="B9" s="13" t="s">
        <v>4491</v>
      </c>
      <c r="C9" s="49" t="s">
        <v>4410</v>
      </c>
      <c r="D9" s="1128"/>
      <c r="E9" s="1128"/>
      <c r="F9" s="1128"/>
      <c r="G9" s="1128"/>
      <c r="H9" s="138"/>
      <c r="I9" s="188"/>
      <c r="J9" s="188"/>
      <c r="K9" s="188"/>
      <c r="L9" s="188"/>
      <c r="M9" s="188"/>
      <c r="N9" s="188"/>
      <c r="O9" s="188"/>
      <c r="P9" s="188"/>
      <c r="Q9" s="188"/>
      <c r="R9" s="188"/>
      <c r="S9" s="189"/>
      <c r="T9" s="186" t="s">
        <v>3205</v>
      </c>
      <c r="U9" s="186"/>
      <c r="V9" s="186"/>
      <c r="W9" s="186"/>
      <c r="X9" s="32"/>
      <c r="Y9" s="202"/>
      <c r="Z9" s="202"/>
      <c r="AA9" s="202"/>
      <c r="AB9" s="202"/>
      <c r="AC9" s="202"/>
      <c r="AD9" s="186"/>
      <c r="AE9" s="186"/>
      <c r="AF9" s="186"/>
      <c r="AG9" s="186"/>
      <c r="AH9" s="841">
        <f t="shared" ref="AH9" si="1">ROUND(N7*0.01,0)</f>
        <v>5</v>
      </c>
      <c r="AI9" s="848"/>
      <c r="AJ9" s="612" t="s">
        <v>1392</v>
      </c>
      <c r="AK9" s="202"/>
      <c r="AL9" s="186"/>
      <c r="AM9" s="186"/>
      <c r="AN9" s="503"/>
      <c r="AO9" s="501">
        <f t="shared" ref="AO9" si="2">-AH9</f>
        <v>-5</v>
      </c>
      <c r="AP9" s="406"/>
    </row>
    <row r="10" spans="1:42" ht="17.25" customHeight="1" x14ac:dyDescent="0.15">
      <c r="A10" s="12">
        <v>69</v>
      </c>
      <c r="B10" s="13" t="s">
        <v>3386</v>
      </c>
      <c r="C10" s="49" t="s">
        <v>3251</v>
      </c>
      <c r="D10" s="1128" t="s">
        <v>2948</v>
      </c>
      <c r="E10" s="1128"/>
      <c r="F10" s="1128"/>
      <c r="G10" s="1128"/>
      <c r="H10" s="613" t="s">
        <v>3252</v>
      </c>
      <c r="I10" s="694"/>
      <c r="J10" s="694"/>
      <c r="K10" s="694"/>
      <c r="L10" s="694"/>
      <c r="M10" s="694"/>
      <c r="N10" s="694"/>
      <c r="O10" s="694"/>
      <c r="P10" s="694"/>
      <c r="Q10" s="694"/>
      <c r="R10" s="694"/>
      <c r="S10" s="695"/>
      <c r="T10" s="186" t="s">
        <v>3204</v>
      </c>
      <c r="U10" s="186"/>
      <c r="V10" s="186"/>
      <c r="W10" s="186"/>
      <c r="X10" s="32"/>
      <c r="Y10" s="202"/>
      <c r="Z10" s="202"/>
      <c r="AA10" s="202"/>
      <c r="AB10" s="202"/>
      <c r="AC10" s="202"/>
      <c r="AD10" s="186"/>
      <c r="AE10" s="186"/>
      <c r="AF10" s="186"/>
      <c r="AG10" s="186"/>
      <c r="AH10" s="841">
        <f>ROUND(N6*0.01,0)</f>
        <v>4</v>
      </c>
      <c r="AI10" s="848"/>
      <c r="AJ10" s="612" t="s">
        <v>1392</v>
      </c>
      <c r="AK10" s="202"/>
      <c r="AL10" s="186"/>
      <c r="AM10" s="186"/>
      <c r="AN10" s="503"/>
      <c r="AO10" s="501">
        <f>-AH10</f>
        <v>-4</v>
      </c>
      <c r="AP10" s="406"/>
    </row>
    <row r="11" spans="1:42" ht="17.25" customHeight="1" x14ac:dyDescent="0.15">
      <c r="A11" s="12">
        <v>69</v>
      </c>
      <c r="B11" s="13" t="s">
        <v>3387</v>
      </c>
      <c r="C11" s="49" t="s">
        <v>3253</v>
      </c>
      <c r="D11" s="1128"/>
      <c r="E11" s="1128"/>
      <c r="F11" s="1128"/>
      <c r="G11" s="1128"/>
      <c r="H11" s="138"/>
      <c r="I11" s="188"/>
      <c r="J11" s="188"/>
      <c r="K11" s="188"/>
      <c r="L11" s="188"/>
      <c r="M11" s="188"/>
      <c r="N11" s="188"/>
      <c r="O11" s="188"/>
      <c r="P11" s="188"/>
      <c r="Q11" s="188"/>
      <c r="R11" s="188"/>
      <c r="S11" s="189"/>
      <c r="T11" s="186" t="s">
        <v>3205</v>
      </c>
      <c r="U11" s="186"/>
      <c r="V11" s="186"/>
      <c r="W11" s="186"/>
      <c r="X11" s="32"/>
      <c r="Y11" s="202"/>
      <c r="Z11" s="202"/>
      <c r="AA11" s="202"/>
      <c r="AB11" s="202"/>
      <c r="AC11" s="202"/>
      <c r="AD11" s="186"/>
      <c r="AE11" s="186"/>
      <c r="AF11" s="186"/>
      <c r="AG11" s="186"/>
      <c r="AH11" s="841">
        <f>ROUND(N7*0.01,0)</f>
        <v>5</v>
      </c>
      <c r="AI11" s="848"/>
      <c r="AJ11" s="612" t="s">
        <v>1392</v>
      </c>
      <c r="AK11" s="202"/>
      <c r="AL11" s="186"/>
      <c r="AM11" s="186"/>
      <c r="AN11" s="503"/>
      <c r="AO11" s="501">
        <f t="shared" ref="AO11" si="3">-AH11</f>
        <v>-5</v>
      </c>
      <c r="AP11" s="406"/>
    </row>
    <row r="12" spans="1:42" ht="17.25" customHeight="1" x14ac:dyDescent="0.15">
      <c r="A12" s="12">
        <v>69</v>
      </c>
      <c r="B12" s="445" t="s">
        <v>3854</v>
      </c>
      <c r="C12" s="49" t="s">
        <v>3692</v>
      </c>
      <c r="D12" s="1128" t="s">
        <v>2015</v>
      </c>
      <c r="E12" s="1128"/>
      <c r="F12" s="1128"/>
      <c r="G12" s="1128"/>
      <c r="H12" s="613" t="s">
        <v>3252</v>
      </c>
      <c r="I12" s="694"/>
      <c r="J12" s="694"/>
      <c r="K12" s="694"/>
      <c r="L12" s="694"/>
      <c r="M12" s="694"/>
      <c r="N12" s="694"/>
      <c r="O12" s="694"/>
      <c r="P12" s="694"/>
      <c r="Q12" s="694"/>
      <c r="R12" s="694"/>
      <c r="S12" s="695"/>
      <c r="T12" s="186" t="s">
        <v>3204</v>
      </c>
      <c r="U12" s="186"/>
      <c r="V12" s="186"/>
      <c r="W12" s="186"/>
      <c r="X12" s="32"/>
      <c r="Y12" s="202"/>
      <c r="Z12" s="202"/>
      <c r="AA12" s="202"/>
      <c r="AB12" s="202"/>
      <c r="AC12" s="202"/>
      <c r="AD12" s="186"/>
      <c r="AE12" s="186"/>
      <c r="AF12" s="186"/>
      <c r="AG12" s="186"/>
      <c r="AH12" s="841">
        <f>ROUND(N6*0.01,0)</f>
        <v>4</v>
      </c>
      <c r="AI12" s="848"/>
      <c r="AJ12" s="612" t="s">
        <v>1392</v>
      </c>
      <c r="AK12" s="202"/>
      <c r="AL12" s="186"/>
      <c r="AM12" s="186"/>
      <c r="AN12" s="503"/>
      <c r="AO12" s="501">
        <f>-AH12</f>
        <v>-4</v>
      </c>
      <c r="AP12" s="406"/>
    </row>
    <row r="13" spans="1:42" ht="17.25" customHeight="1" x14ac:dyDescent="0.15">
      <c r="A13" s="12">
        <v>69</v>
      </c>
      <c r="B13" s="445" t="s">
        <v>3767</v>
      </c>
      <c r="C13" s="49" t="s">
        <v>3693</v>
      </c>
      <c r="D13" s="1128"/>
      <c r="E13" s="1128"/>
      <c r="F13" s="1128"/>
      <c r="G13" s="1128"/>
      <c r="H13" s="138"/>
      <c r="I13" s="188"/>
      <c r="J13" s="188"/>
      <c r="K13" s="188"/>
      <c r="L13" s="188"/>
      <c r="M13" s="188"/>
      <c r="N13" s="188"/>
      <c r="O13" s="188"/>
      <c r="P13" s="188"/>
      <c r="Q13" s="188"/>
      <c r="R13" s="188"/>
      <c r="S13" s="189"/>
      <c r="T13" s="186" t="s">
        <v>3205</v>
      </c>
      <c r="U13" s="186"/>
      <c r="V13" s="186"/>
      <c r="W13" s="186"/>
      <c r="X13" s="32"/>
      <c r="Y13" s="202"/>
      <c r="Z13" s="202"/>
      <c r="AA13" s="202"/>
      <c r="AB13" s="202"/>
      <c r="AC13" s="202"/>
      <c r="AD13" s="186"/>
      <c r="AE13" s="186"/>
      <c r="AF13" s="186"/>
      <c r="AG13" s="186"/>
      <c r="AH13" s="841">
        <f>ROUND(N7*0.01,0)</f>
        <v>5</v>
      </c>
      <c r="AI13" s="848"/>
      <c r="AJ13" s="612" t="s">
        <v>1392</v>
      </c>
      <c r="AK13" s="202"/>
      <c r="AL13" s="186"/>
      <c r="AM13" s="186"/>
      <c r="AN13" s="503"/>
      <c r="AO13" s="501">
        <f t="shared" ref="AO13" si="4">-AH13</f>
        <v>-5</v>
      </c>
      <c r="AP13" s="406"/>
    </row>
    <row r="14" spans="1:42" ht="17.25" customHeight="1" x14ac:dyDescent="0.15">
      <c r="A14" s="12">
        <v>69</v>
      </c>
      <c r="B14" s="13">
        <v>8100</v>
      </c>
      <c r="C14" s="49" t="s">
        <v>1638</v>
      </c>
      <c r="D14" s="592"/>
      <c r="E14" s="605" t="s">
        <v>2851</v>
      </c>
      <c r="F14" s="593"/>
      <c r="G14" s="593"/>
      <c r="H14" s="593"/>
      <c r="I14" s="593"/>
      <c r="J14" s="593"/>
      <c r="K14" s="593"/>
      <c r="L14" s="605"/>
      <c r="M14" s="605"/>
      <c r="N14" s="588"/>
      <c r="O14" s="588"/>
      <c r="P14" s="186"/>
      <c r="Q14" s="605"/>
      <c r="R14" s="186"/>
      <c r="S14" s="31"/>
      <c r="T14" s="605"/>
      <c r="U14" s="605"/>
      <c r="V14" s="605"/>
      <c r="W14" s="605"/>
      <c r="X14" s="605"/>
      <c r="Y14" s="605"/>
      <c r="Z14" s="605"/>
      <c r="AA14" s="605"/>
      <c r="AB14" s="605"/>
      <c r="AC14" s="605"/>
      <c r="AD14" s="556"/>
      <c r="AE14" s="186"/>
      <c r="AF14" s="605"/>
      <c r="AG14" s="32"/>
      <c r="AH14" s="32" t="s">
        <v>328</v>
      </c>
      <c r="AI14" s="854">
        <v>0.1</v>
      </c>
      <c r="AJ14" s="854"/>
      <c r="AK14" s="572"/>
      <c r="AL14" s="186" t="s">
        <v>811</v>
      </c>
      <c r="AM14" s="186"/>
      <c r="AN14" s="66"/>
      <c r="AO14" s="401"/>
      <c r="AP14" s="41"/>
    </row>
    <row r="15" spans="1:42" ht="17.25" customHeight="1" x14ac:dyDescent="0.15">
      <c r="A15" s="12">
        <v>69</v>
      </c>
      <c r="B15" s="13">
        <v>8150</v>
      </c>
      <c r="C15" s="261" t="s">
        <v>2852</v>
      </c>
      <c r="D15" s="517" t="s">
        <v>2853</v>
      </c>
      <c r="E15" s="562"/>
      <c r="F15" s="562"/>
      <c r="G15" s="562"/>
      <c r="H15" s="169"/>
      <c r="I15" s="562"/>
      <c r="J15" s="169"/>
      <c r="K15" s="17"/>
      <c r="L15" s="17"/>
      <c r="M15" s="17"/>
      <c r="N15" s="618"/>
      <c r="O15" s="588"/>
      <c r="P15" s="186"/>
      <c r="Q15" s="605"/>
      <c r="R15" s="186"/>
      <c r="S15" s="31"/>
      <c r="T15" s="27"/>
      <c r="U15" s="20"/>
      <c r="V15" s="70"/>
      <c r="W15" s="70"/>
      <c r="X15" s="20"/>
      <c r="Y15" s="27"/>
      <c r="Z15" s="564"/>
      <c r="AA15" s="20"/>
      <c r="AB15" s="20"/>
      <c r="AC15" s="605"/>
      <c r="AD15" s="605"/>
      <c r="AE15" s="605"/>
      <c r="AF15" s="605"/>
      <c r="AG15" s="605"/>
      <c r="AH15" s="848">
        <v>200</v>
      </c>
      <c r="AI15" s="848"/>
      <c r="AJ15" s="186" t="s">
        <v>307</v>
      </c>
      <c r="AK15" s="605"/>
      <c r="AL15" s="605"/>
      <c r="AM15" s="605"/>
      <c r="AN15" s="66"/>
      <c r="AO15" s="401">
        <f t="shared" ref="AO15:AO22" si="5">AH15</f>
        <v>200</v>
      </c>
      <c r="AP15" s="41"/>
    </row>
    <row r="16" spans="1:42" ht="17.25" customHeight="1" x14ac:dyDescent="0.15">
      <c r="A16" s="12">
        <v>69</v>
      </c>
      <c r="B16" s="12">
        <v>4002</v>
      </c>
      <c r="C16" s="49" t="s">
        <v>2854</v>
      </c>
      <c r="D16" s="16" t="s">
        <v>2855</v>
      </c>
      <c r="E16" s="1"/>
      <c r="F16" s="1"/>
      <c r="G16" s="1"/>
      <c r="H16" s="1"/>
      <c r="I16" s="1"/>
      <c r="J16" s="1"/>
      <c r="K16" s="17"/>
      <c r="L16" s="17"/>
      <c r="M16" s="17"/>
      <c r="N16" s="67"/>
      <c r="O16" s="186" t="s">
        <v>2856</v>
      </c>
      <c r="P16" s="605"/>
      <c r="Q16" s="605"/>
      <c r="R16" s="605"/>
      <c r="S16" s="605"/>
      <c r="T16" s="186"/>
      <c r="U16" s="186"/>
      <c r="V16" s="186"/>
      <c r="W16" s="186"/>
      <c r="X16" s="186"/>
      <c r="Y16" s="605"/>
      <c r="Z16" s="605"/>
      <c r="AA16" s="186"/>
      <c r="AB16" s="186"/>
      <c r="AC16" s="605"/>
      <c r="AD16" s="605"/>
      <c r="AE16" s="186"/>
      <c r="AF16" s="605"/>
      <c r="AG16" s="32"/>
      <c r="AH16" s="848">
        <v>100</v>
      </c>
      <c r="AI16" s="848"/>
      <c r="AJ16" s="186" t="s">
        <v>307</v>
      </c>
      <c r="AK16" s="605"/>
      <c r="AL16" s="605"/>
      <c r="AM16" s="605"/>
      <c r="AN16" s="66"/>
      <c r="AO16" s="401">
        <f t="shared" si="5"/>
        <v>100</v>
      </c>
      <c r="AP16" s="400" t="s">
        <v>743</v>
      </c>
    </row>
    <row r="17" spans="1:42" ht="17.25" customHeight="1" x14ac:dyDescent="0.15">
      <c r="A17" s="12">
        <v>69</v>
      </c>
      <c r="B17" s="12">
        <v>4003</v>
      </c>
      <c r="C17" s="49" t="s">
        <v>2857</v>
      </c>
      <c r="D17" s="183"/>
      <c r="E17" s="184"/>
      <c r="F17" s="184"/>
      <c r="G17" s="184"/>
      <c r="H17" s="184"/>
      <c r="I17" s="184"/>
      <c r="J17" s="184"/>
      <c r="K17" s="20"/>
      <c r="L17" s="20"/>
      <c r="M17" s="20"/>
      <c r="N17" s="42"/>
      <c r="O17" s="186" t="s">
        <v>2834</v>
      </c>
      <c r="P17" s="605"/>
      <c r="Q17" s="605"/>
      <c r="R17" s="605"/>
      <c r="S17" s="605"/>
      <c r="T17" s="186"/>
      <c r="U17" s="186"/>
      <c r="V17" s="186"/>
      <c r="W17" s="186"/>
      <c r="X17" s="184"/>
      <c r="Y17" s="20"/>
      <c r="Z17" s="20"/>
      <c r="AA17" s="186"/>
      <c r="AB17" s="186"/>
      <c r="AC17" s="605"/>
      <c r="AD17" s="605"/>
      <c r="AE17" s="186"/>
      <c r="AF17" s="605"/>
      <c r="AG17" s="32"/>
      <c r="AH17" s="848">
        <v>200</v>
      </c>
      <c r="AI17" s="848"/>
      <c r="AJ17" s="186" t="s">
        <v>307</v>
      </c>
      <c r="AK17" s="605"/>
      <c r="AL17" s="605"/>
      <c r="AM17" s="605"/>
      <c r="AN17" s="66"/>
      <c r="AO17" s="401">
        <f t="shared" si="5"/>
        <v>200</v>
      </c>
      <c r="AP17" s="18"/>
    </row>
    <row r="18" spans="1:42" ht="17.25" customHeight="1" x14ac:dyDescent="0.15">
      <c r="A18" s="12">
        <v>69</v>
      </c>
      <c r="B18" s="13">
        <v>6237</v>
      </c>
      <c r="C18" s="49" t="s">
        <v>2858</v>
      </c>
      <c r="D18" s="16" t="s">
        <v>3249</v>
      </c>
      <c r="E18" s="1"/>
      <c r="F18" s="482"/>
      <c r="G18" s="620"/>
      <c r="H18" s="483"/>
      <c r="I18" s="484"/>
      <c r="J18" s="484"/>
      <c r="K18" s="485"/>
      <c r="L18" s="486"/>
      <c r="M18" s="609"/>
      <c r="N18" s="1"/>
      <c r="O18" s="185" t="s">
        <v>2931</v>
      </c>
      <c r="P18" s="576"/>
      <c r="Q18" s="576"/>
      <c r="R18" s="576"/>
      <c r="S18" s="576"/>
      <c r="T18" s="576"/>
      <c r="U18" s="576"/>
      <c r="V18" s="576"/>
      <c r="W18" s="576"/>
      <c r="X18" s="576"/>
      <c r="Y18" s="576"/>
      <c r="Z18" s="576"/>
      <c r="AA18" s="576"/>
      <c r="AB18" s="605"/>
      <c r="AC18" s="186"/>
      <c r="AD18" s="186"/>
      <c r="AE18" s="186"/>
      <c r="AF18" s="186"/>
      <c r="AG18" s="186"/>
      <c r="AH18" s="848">
        <v>100</v>
      </c>
      <c r="AI18" s="848"/>
      <c r="AJ18" s="62" t="s">
        <v>2349</v>
      </c>
      <c r="AK18" s="1"/>
      <c r="AL18" s="186"/>
      <c r="AM18" s="186"/>
      <c r="AN18" s="404"/>
      <c r="AO18" s="340">
        <f>AH18</f>
        <v>100</v>
      </c>
      <c r="AP18" s="18"/>
    </row>
    <row r="19" spans="1:42" ht="17.25" customHeight="1" x14ac:dyDescent="0.15">
      <c r="A19" s="12">
        <v>69</v>
      </c>
      <c r="B19" s="13">
        <v>6238</v>
      </c>
      <c r="C19" s="49" t="s">
        <v>2859</v>
      </c>
      <c r="D19" s="183"/>
      <c r="E19" s="184"/>
      <c r="F19" s="488"/>
      <c r="G19" s="621"/>
      <c r="H19" s="489"/>
      <c r="I19" s="490"/>
      <c r="J19" s="490"/>
      <c r="K19" s="491"/>
      <c r="L19" s="492"/>
      <c r="M19" s="609"/>
      <c r="N19" s="21"/>
      <c r="O19" s="183" t="s">
        <v>2932</v>
      </c>
      <c r="P19" s="576"/>
      <c r="Q19" s="576"/>
      <c r="R19" s="576"/>
      <c r="S19" s="576"/>
      <c r="T19" s="576"/>
      <c r="U19" s="576"/>
      <c r="V19" s="576"/>
      <c r="W19" s="576"/>
      <c r="X19" s="576"/>
      <c r="Y19" s="576"/>
      <c r="Z19" s="576"/>
      <c r="AA19" s="576"/>
      <c r="AB19" s="605"/>
      <c r="AC19" s="186"/>
      <c r="AD19" s="186"/>
      <c r="AE19" s="186"/>
      <c r="AF19" s="186"/>
      <c r="AG19" s="186"/>
      <c r="AH19" s="848">
        <v>10</v>
      </c>
      <c r="AI19" s="848"/>
      <c r="AJ19" s="62" t="s">
        <v>2349</v>
      </c>
      <c r="AK19" s="1"/>
      <c r="AL19" s="186"/>
      <c r="AM19" s="186"/>
      <c r="AN19" s="404"/>
      <c r="AO19" s="340">
        <f>AH19</f>
        <v>10</v>
      </c>
      <c r="AP19" s="29"/>
    </row>
    <row r="20" spans="1:42" ht="17.25" customHeight="1" x14ac:dyDescent="0.15">
      <c r="A20" s="12">
        <v>69</v>
      </c>
      <c r="B20" s="12">
        <v>6099</v>
      </c>
      <c r="C20" s="49" t="s">
        <v>1602</v>
      </c>
      <c r="D20" s="546" t="s">
        <v>3250</v>
      </c>
      <c r="E20" s="547"/>
      <c r="F20" s="707"/>
      <c r="G20" s="707"/>
      <c r="H20" s="707"/>
      <c r="I20" s="707"/>
      <c r="J20" s="707"/>
      <c r="K20" s="1"/>
      <c r="L20" s="1"/>
      <c r="M20" s="1"/>
      <c r="N20" s="15"/>
      <c r="O20" s="185" t="s">
        <v>2839</v>
      </c>
      <c r="P20" s="605"/>
      <c r="Q20" s="605"/>
      <c r="R20" s="605"/>
      <c r="S20" s="605"/>
      <c r="T20" s="186"/>
      <c r="U20" s="186"/>
      <c r="V20" s="186"/>
      <c r="W20" s="186"/>
      <c r="X20" s="184"/>
      <c r="Y20" s="20"/>
      <c r="Z20" s="20"/>
      <c r="AA20" s="186"/>
      <c r="AB20" s="186"/>
      <c r="AC20" s="605"/>
      <c r="AD20" s="605"/>
      <c r="AE20" s="186"/>
      <c r="AF20" s="605"/>
      <c r="AG20" s="32"/>
      <c r="AH20" s="848">
        <v>25</v>
      </c>
      <c r="AI20" s="848"/>
      <c r="AJ20" s="186" t="s">
        <v>307</v>
      </c>
      <c r="AK20" s="605"/>
      <c r="AL20" s="605"/>
      <c r="AM20" s="605"/>
      <c r="AN20" s="66"/>
      <c r="AO20" s="401">
        <f t="shared" si="5"/>
        <v>25</v>
      </c>
      <c r="AP20" s="18" t="s">
        <v>2781</v>
      </c>
    </row>
    <row r="21" spans="1:42" ht="17.25" customHeight="1" x14ac:dyDescent="0.15">
      <c r="A21" s="12">
        <v>69</v>
      </c>
      <c r="B21" s="12">
        <v>6100</v>
      </c>
      <c r="C21" s="49" t="s">
        <v>1140</v>
      </c>
      <c r="D21" s="609"/>
      <c r="E21" s="609"/>
      <c r="F21" s="609"/>
      <c r="G21" s="609"/>
      <c r="H21" s="609"/>
      <c r="I21" s="609"/>
      <c r="J21" s="609"/>
      <c r="K21" s="609"/>
      <c r="L21" s="609"/>
      <c r="M21" s="609"/>
      <c r="N21" s="609"/>
      <c r="O21" s="185" t="s">
        <v>2840</v>
      </c>
      <c r="P21" s="186"/>
      <c r="Q21" s="605"/>
      <c r="R21" s="605"/>
      <c r="S21" s="605"/>
      <c r="T21" s="186"/>
      <c r="U21" s="186"/>
      <c r="V21" s="186"/>
      <c r="W21" s="605"/>
      <c r="X21" s="186"/>
      <c r="Y21" s="605"/>
      <c r="Z21" s="186"/>
      <c r="AA21" s="186"/>
      <c r="AB21" s="186"/>
      <c r="AC21" s="605"/>
      <c r="AD21" s="605"/>
      <c r="AE21" s="186"/>
      <c r="AF21" s="605"/>
      <c r="AG21" s="32"/>
      <c r="AH21" s="848">
        <v>21</v>
      </c>
      <c r="AI21" s="848"/>
      <c r="AJ21" s="186" t="s">
        <v>307</v>
      </c>
      <c r="AK21" s="605"/>
      <c r="AL21" s="605"/>
      <c r="AM21" s="605"/>
      <c r="AN21" s="66"/>
      <c r="AO21" s="401">
        <f t="shared" si="5"/>
        <v>21</v>
      </c>
      <c r="AP21" s="18"/>
    </row>
    <row r="22" spans="1:42" ht="17.25" customHeight="1" x14ac:dyDescent="0.15">
      <c r="A22" s="12">
        <v>69</v>
      </c>
      <c r="B22" s="12">
        <v>6103</v>
      </c>
      <c r="C22" s="49" t="s">
        <v>1141</v>
      </c>
      <c r="D22" s="183"/>
      <c r="E22" s="184"/>
      <c r="F22" s="184"/>
      <c r="G22" s="184"/>
      <c r="H22" s="184"/>
      <c r="I22" s="184"/>
      <c r="J22" s="20"/>
      <c r="K22" s="20"/>
      <c r="L22" s="20"/>
      <c r="M22" s="20"/>
      <c r="N22" s="20"/>
      <c r="O22" s="185" t="s">
        <v>2841</v>
      </c>
      <c r="P22" s="605"/>
      <c r="Q22" s="605"/>
      <c r="R22" s="605"/>
      <c r="S22" s="605"/>
      <c r="T22" s="186"/>
      <c r="U22" s="186"/>
      <c r="V22" s="186"/>
      <c r="W22" s="186"/>
      <c r="X22" s="186"/>
      <c r="Y22" s="605"/>
      <c r="Z22" s="186"/>
      <c r="AA22" s="186"/>
      <c r="AB22" s="186"/>
      <c r="AC22" s="605"/>
      <c r="AD22" s="605"/>
      <c r="AE22" s="186"/>
      <c r="AF22" s="605"/>
      <c r="AG22" s="32"/>
      <c r="AH22" s="848">
        <v>12</v>
      </c>
      <c r="AI22" s="848"/>
      <c r="AJ22" s="186" t="s">
        <v>307</v>
      </c>
      <c r="AK22" s="605"/>
      <c r="AL22" s="605"/>
      <c r="AM22" s="605"/>
      <c r="AN22" s="66"/>
      <c r="AO22" s="401">
        <f t="shared" si="5"/>
        <v>12</v>
      </c>
      <c r="AP22" s="18"/>
    </row>
    <row r="23" spans="1:42" ht="17.25" customHeight="1" x14ac:dyDescent="0.15">
      <c r="A23" s="12">
        <v>69</v>
      </c>
      <c r="B23" s="12">
        <v>6112</v>
      </c>
      <c r="C23" s="742" t="s">
        <v>4580</v>
      </c>
      <c r="D23" s="1048" t="s">
        <v>4159</v>
      </c>
      <c r="E23" s="1025"/>
      <c r="F23" s="1025"/>
      <c r="G23" s="1025"/>
      <c r="H23" s="1025"/>
      <c r="I23" s="1025"/>
      <c r="J23" s="1026"/>
      <c r="K23" s="744" t="s">
        <v>4549</v>
      </c>
      <c r="L23" s="741"/>
      <c r="M23" s="741"/>
      <c r="N23" s="741"/>
      <c r="O23" s="741"/>
      <c r="P23" s="741"/>
      <c r="Q23" s="741"/>
      <c r="R23" s="741"/>
      <c r="S23" s="746"/>
      <c r="T23" s="741"/>
      <c r="U23" s="741"/>
      <c r="V23" s="186"/>
      <c r="W23" s="186"/>
      <c r="X23" s="202"/>
      <c r="Y23" s="108"/>
      <c r="Z23" s="727"/>
      <c r="AA23" s="186"/>
      <c r="AB23" s="186"/>
      <c r="AC23" s="186"/>
      <c r="AD23" s="186"/>
      <c r="AE23" s="186"/>
      <c r="AF23" s="32"/>
      <c r="AG23" s="32" t="s">
        <v>328</v>
      </c>
      <c r="AH23" s="741" t="s">
        <v>4605</v>
      </c>
      <c r="AI23" s="741"/>
      <c r="AJ23" s="758"/>
      <c r="AK23" s="186" t="s">
        <v>811</v>
      </c>
      <c r="AL23" s="202"/>
      <c r="AM23" s="543"/>
      <c r="AN23" s="544"/>
      <c r="AO23" s="400"/>
      <c r="AP23" s="400" t="s">
        <v>743</v>
      </c>
    </row>
    <row r="24" spans="1:42" ht="17.25" customHeight="1" x14ac:dyDescent="0.15">
      <c r="A24" s="760">
        <v>69</v>
      </c>
      <c r="B24" s="760">
        <v>6183</v>
      </c>
      <c r="C24" s="769" t="s">
        <v>4544</v>
      </c>
      <c r="D24" s="808"/>
      <c r="E24" s="809"/>
      <c r="F24" s="809"/>
      <c r="G24" s="809"/>
      <c r="H24" s="809"/>
      <c r="I24" s="809"/>
      <c r="J24" s="809"/>
      <c r="K24" s="762" t="s">
        <v>4516</v>
      </c>
      <c r="L24" s="763"/>
      <c r="M24" s="763"/>
      <c r="N24" s="763"/>
      <c r="O24" s="763"/>
      <c r="P24" s="763"/>
      <c r="Q24" s="763"/>
      <c r="R24" s="763"/>
      <c r="S24" s="764"/>
      <c r="T24" s="763"/>
      <c r="U24" s="763"/>
      <c r="V24" s="765"/>
      <c r="W24" s="765"/>
      <c r="X24" s="772"/>
      <c r="Y24" s="773"/>
      <c r="Z24" s="766"/>
      <c r="AA24" s="765"/>
      <c r="AB24" s="765"/>
      <c r="AC24" s="765"/>
      <c r="AD24" s="765"/>
      <c r="AE24" s="765"/>
      <c r="AF24" s="764"/>
      <c r="AG24" s="764" t="s">
        <v>328</v>
      </c>
      <c r="AH24" s="763" t="s">
        <v>4155</v>
      </c>
      <c r="AI24" s="763"/>
      <c r="AJ24" s="766"/>
      <c r="AK24" s="765" t="s">
        <v>811</v>
      </c>
      <c r="AL24" s="772"/>
      <c r="AM24" s="805"/>
      <c r="AN24" s="806"/>
      <c r="AO24" s="807"/>
      <c r="AP24" s="743"/>
    </row>
    <row r="25" spans="1:42" ht="17.25" customHeight="1" x14ac:dyDescent="0.15">
      <c r="A25" s="12">
        <v>69</v>
      </c>
      <c r="B25" s="12">
        <v>6110</v>
      </c>
      <c r="C25" s="742" t="s">
        <v>4581</v>
      </c>
      <c r="D25" s="23"/>
      <c r="E25" s="55"/>
      <c r="F25" s="55"/>
      <c r="G25" s="55"/>
      <c r="H25" s="55"/>
      <c r="I25" s="55"/>
      <c r="J25" s="55"/>
      <c r="K25" s="744" t="s">
        <v>4551</v>
      </c>
      <c r="L25" s="741"/>
      <c r="M25" s="741"/>
      <c r="N25" s="741"/>
      <c r="O25" s="741"/>
      <c r="P25" s="741"/>
      <c r="Q25" s="741"/>
      <c r="R25" s="741"/>
      <c r="S25" s="746"/>
      <c r="T25" s="741"/>
      <c r="U25" s="741"/>
      <c r="V25" s="186"/>
      <c r="W25" s="186"/>
      <c r="X25" s="202"/>
      <c r="Y25" s="108"/>
      <c r="Z25" s="727"/>
      <c r="AA25" s="186"/>
      <c r="AB25" s="186"/>
      <c r="AC25" s="186"/>
      <c r="AD25" s="186"/>
      <c r="AE25" s="186"/>
      <c r="AF25" s="32"/>
      <c r="AG25" s="32" t="s">
        <v>328</v>
      </c>
      <c r="AH25" s="741" t="s">
        <v>4606</v>
      </c>
      <c r="AI25" s="741"/>
      <c r="AJ25" s="758"/>
      <c r="AK25" s="186" t="s">
        <v>811</v>
      </c>
      <c r="AL25" s="202"/>
      <c r="AM25" s="543"/>
      <c r="AN25" s="544"/>
      <c r="AO25" s="92"/>
      <c r="AP25" s="18"/>
    </row>
    <row r="26" spans="1:42" ht="17.25" customHeight="1" x14ac:dyDescent="0.15">
      <c r="A26" s="760">
        <v>69</v>
      </c>
      <c r="B26" s="760">
        <v>6184</v>
      </c>
      <c r="C26" s="769" t="s">
        <v>4545</v>
      </c>
      <c r="D26" s="777"/>
      <c r="E26" s="778"/>
      <c r="F26" s="778"/>
      <c r="G26" s="778"/>
      <c r="H26" s="778"/>
      <c r="I26" s="778"/>
      <c r="J26" s="778"/>
      <c r="K26" s="762" t="s">
        <v>4517</v>
      </c>
      <c r="L26" s="763"/>
      <c r="M26" s="763"/>
      <c r="N26" s="763"/>
      <c r="O26" s="763"/>
      <c r="P26" s="763"/>
      <c r="Q26" s="763"/>
      <c r="R26" s="763"/>
      <c r="S26" s="764"/>
      <c r="T26" s="763"/>
      <c r="U26" s="763"/>
      <c r="V26" s="765"/>
      <c r="W26" s="765"/>
      <c r="X26" s="772"/>
      <c r="Y26" s="773"/>
      <c r="Z26" s="766"/>
      <c r="AA26" s="765"/>
      <c r="AB26" s="765"/>
      <c r="AC26" s="765"/>
      <c r="AD26" s="765"/>
      <c r="AE26" s="765"/>
      <c r="AF26" s="764"/>
      <c r="AG26" s="764" t="s">
        <v>328</v>
      </c>
      <c r="AH26" s="763" t="s">
        <v>4607</v>
      </c>
      <c r="AI26" s="763"/>
      <c r="AJ26" s="766"/>
      <c r="AK26" s="765" t="s">
        <v>811</v>
      </c>
      <c r="AL26" s="772"/>
      <c r="AM26" s="805"/>
      <c r="AN26" s="806"/>
      <c r="AO26" s="795"/>
      <c r="AP26" s="743"/>
    </row>
    <row r="27" spans="1:42" ht="17.25" customHeight="1" x14ac:dyDescent="0.15">
      <c r="A27" s="12">
        <v>69</v>
      </c>
      <c r="B27" s="12">
        <v>6104</v>
      </c>
      <c r="C27" s="49" t="s">
        <v>2303</v>
      </c>
      <c r="D27" s="23"/>
      <c r="E27" s="9"/>
      <c r="F27" s="9"/>
      <c r="G27" s="9"/>
      <c r="H27" s="9"/>
      <c r="I27" s="9"/>
      <c r="J27" s="9"/>
      <c r="K27" s="744" t="s">
        <v>4552</v>
      </c>
      <c r="L27" s="741"/>
      <c r="M27" s="741"/>
      <c r="N27" s="741"/>
      <c r="O27" s="741"/>
      <c r="P27" s="741"/>
      <c r="Q27" s="741"/>
      <c r="R27" s="741"/>
      <c r="S27" s="746"/>
      <c r="T27" s="741"/>
      <c r="U27" s="741"/>
      <c r="V27" s="186"/>
      <c r="W27" s="186"/>
      <c r="X27" s="202"/>
      <c r="Y27" s="108"/>
      <c r="Z27" s="727"/>
      <c r="AA27" s="186"/>
      <c r="AB27" s="186"/>
      <c r="AC27" s="186"/>
      <c r="AD27" s="186"/>
      <c r="AE27" s="186"/>
      <c r="AF27" s="32"/>
      <c r="AG27" s="32" t="s">
        <v>328</v>
      </c>
      <c r="AH27" s="741" t="s">
        <v>4608</v>
      </c>
      <c r="AI27" s="741"/>
      <c r="AJ27" s="758"/>
      <c r="AK27" s="186" t="s">
        <v>811</v>
      </c>
      <c r="AL27" s="202"/>
      <c r="AM27" s="543"/>
      <c r="AN27" s="544"/>
      <c r="AO27" s="92"/>
      <c r="AP27" s="18"/>
    </row>
    <row r="28" spans="1:42" ht="17.25" customHeight="1" x14ac:dyDescent="0.15">
      <c r="A28" s="12">
        <v>69</v>
      </c>
      <c r="B28" s="12">
        <v>6380</v>
      </c>
      <c r="C28" s="49" t="s">
        <v>2860</v>
      </c>
      <c r="D28" s="721"/>
      <c r="E28" s="722"/>
      <c r="F28" s="722"/>
      <c r="G28" s="722"/>
      <c r="H28" s="722"/>
      <c r="I28" s="722"/>
      <c r="J28" s="723"/>
      <c r="K28" s="744" t="s">
        <v>4553</v>
      </c>
      <c r="L28" s="741"/>
      <c r="M28" s="741"/>
      <c r="N28" s="741"/>
      <c r="O28" s="741"/>
      <c r="P28" s="741"/>
      <c r="Q28" s="741"/>
      <c r="R28" s="741"/>
      <c r="S28" s="745"/>
      <c r="T28" s="741"/>
      <c r="U28" s="741"/>
      <c r="V28" s="32"/>
      <c r="W28" s="727"/>
      <c r="X28" s="202"/>
      <c r="Y28" s="202"/>
      <c r="Z28" s="202"/>
      <c r="AA28" s="202"/>
      <c r="AB28" s="202"/>
      <c r="AC28" s="202"/>
      <c r="AD28" s="202"/>
      <c r="AE28" s="202"/>
      <c r="AF28" s="202"/>
      <c r="AG28" s="32" t="s">
        <v>328</v>
      </c>
      <c r="AH28" s="741" t="s">
        <v>4160</v>
      </c>
      <c r="AI28" s="741"/>
      <c r="AJ28" s="758"/>
      <c r="AK28" s="186" t="s">
        <v>811</v>
      </c>
      <c r="AL28" s="202"/>
      <c r="AM28" s="543"/>
      <c r="AN28" s="544"/>
      <c r="AO28" s="268"/>
      <c r="AP28" s="29"/>
    </row>
    <row r="29" spans="1:42" ht="17.25" customHeight="1" x14ac:dyDescent="0.15">
      <c r="A29" s="609"/>
      <c r="B29" s="609"/>
      <c r="C29" s="609"/>
      <c r="D29" s="60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609"/>
      <c r="AP29" s="609"/>
    </row>
    <row r="30" spans="1:42" ht="17.25" x14ac:dyDescent="0.2">
      <c r="A30" s="372"/>
      <c r="B30" s="372" t="s">
        <v>465</v>
      </c>
      <c r="C30" s="609"/>
      <c r="D30" s="60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609"/>
      <c r="AP30" s="609"/>
    </row>
    <row r="31" spans="1:42" x14ac:dyDescent="0.15">
      <c r="A31" s="609"/>
      <c r="B31" s="609"/>
      <c r="C31" s="609"/>
      <c r="D31" s="60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609"/>
      <c r="AP31" s="609"/>
    </row>
    <row r="32" spans="1:42" ht="17.25" customHeight="1" x14ac:dyDescent="0.15">
      <c r="A32" s="2" t="s">
        <v>202</v>
      </c>
      <c r="B32" s="201"/>
      <c r="C32" s="82" t="s">
        <v>203</v>
      </c>
      <c r="D32" s="83"/>
      <c r="E32" s="1"/>
      <c r="F32" s="1"/>
      <c r="G32" s="1"/>
      <c r="H32" s="1"/>
      <c r="I32" s="1"/>
      <c r="J32" s="1"/>
      <c r="K32" s="1"/>
      <c r="L32" s="1"/>
      <c r="M32" s="1"/>
      <c r="N32" s="1"/>
      <c r="O32" s="4"/>
      <c r="P32" s="1"/>
      <c r="Q32" s="1"/>
      <c r="R32" s="1"/>
      <c r="S32" s="1"/>
      <c r="T32" s="1"/>
      <c r="U32" s="1"/>
      <c r="V32" s="4" t="s">
        <v>204</v>
      </c>
      <c r="W32" s="1"/>
      <c r="X32" s="1"/>
      <c r="Y32" s="1"/>
      <c r="Z32" s="1"/>
      <c r="AA32" s="1"/>
      <c r="AB32" s="1"/>
      <c r="AC32" s="1"/>
      <c r="AD32" s="1"/>
      <c r="AE32" s="1"/>
      <c r="AF32" s="1"/>
      <c r="AG32" s="1"/>
      <c r="AH32" s="1"/>
      <c r="AI32" s="1"/>
      <c r="AJ32" s="1"/>
      <c r="AK32" s="1"/>
      <c r="AL32" s="1"/>
      <c r="AM32" s="1"/>
      <c r="AN32" s="1"/>
      <c r="AO32" s="59" t="s">
        <v>2361</v>
      </c>
      <c r="AP32" s="59" t="s">
        <v>2362</v>
      </c>
    </row>
    <row r="33" spans="1:42" ht="17.25" customHeight="1" x14ac:dyDescent="0.15">
      <c r="A33" s="6" t="s">
        <v>205</v>
      </c>
      <c r="B33" s="7" t="s">
        <v>206</v>
      </c>
      <c r="C33" s="714"/>
      <c r="D33" s="712"/>
      <c r="E33" s="184"/>
      <c r="F33" s="184"/>
      <c r="G33" s="184"/>
      <c r="H33" s="184"/>
      <c r="I33" s="184"/>
      <c r="J33" s="184"/>
      <c r="K33" s="184"/>
      <c r="L33" s="184"/>
      <c r="M33" s="184"/>
      <c r="N33" s="184"/>
      <c r="O33" s="184"/>
      <c r="P33" s="184"/>
      <c r="Q33" s="184"/>
      <c r="R33" s="9"/>
      <c r="S33" s="9"/>
      <c r="T33" s="9"/>
      <c r="U33" s="9"/>
      <c r="V33" s="9"/>
      <c r="W33" s="9"/>
      <c r="X33" s="9"/>
      <c r="Y33" s="9"/>
      <c r="Z33" s="9"/>
      <c r="AA33" s="9"/>
      <c r="AB33" s="9"/>
      <c r="AC33" s="9"/>
      <c r="AD33" s="9"/>
      <c r="AE33" s="9"/>
      <c r="AF33" s="9"/>
      <c r="AG33" s="9"/>
      <c r="AH33" s="9"/>
      <c r="AI33" s="9"/>
      <c r="AJ33" s="9"/>
      <c r="AK33" s="9"/>
      <c r="AL33" s="9"/>
      <c r="AM33" s="9"/>
      <c r="AN33" s="9"/>
      <c r="AO33" s="60" t="s">
        <v>390</v>
      </c>
      <c r="AP33" s="60" t="s">
        <v>391</v>
      </c>
    </row>
    <row r="34" spans="1:42" ht="17.25" customHeight="1" x14ac:dyDescent="0.15">
      <c r="A34" s="12">
        <v>69</v>
      </c>
      <c r="B34" s="13">
        <v>8311</v>
      </c>
      <c r="C34" s="61" t="s">
        <v>2861</v>
      </c>
      <c r="D34" s="833" t="s">
        <v>1034</v>
      </c>
      <c r="E34" s="834"/>
      <c r="F34" s="834"/>
      <c r="G34" s="835"/>
      <c r="H34" s="604" t="s">
        <v>389</v>
      </c>
      <c r="I34" s="269"/>
      <c r="J34" s="604"/>
      <c r="K34" s="605"/>
      <c r="L34" s="605"/>
      <c r="M34" s="862">
        <f>$N$6</f>
        <v>424</v>
      </c>
      <c r="N34" s="862"/>
      <c r="O34" s="186" t="s">
        <v>391</v>
      </c>
      <c r="P34" s="605"/>
      <c r="Q34" s="43"/>
      <c r="R34" s="1131" t="s">
        <v>349</v>
      </c>
      <c r="S34" s="1132"/>
      <c r="T34" s="1132"/>
      <c r="U34" s="1132"/>
      <c r="V34" s="1132"/>
      <c r="W34" s="1133"/>
      <c r="X34" s="604"/>
      <c r="Y34" s="605"/>
      <c r="Z34" s="146"/>
      <c r="AA34" s="605"/>
      <c r="AB34" s="605"/>
      <c r="AC34" s="146"/>
      <c r="AD34" s="146"/>
      <c r="AE34" s="605"/>
      <c r="AF34" s="605"/>
      <c r="AG34" s="605"/>
      <c r="AH34" s="605"/>
      <c r="AI34" s="605"/>
      <c r="AJ34" s="605"/>
      <c r="AK34" s="605"/>
      <c r="AL34" s="605"/>
      <c r="AM34" s="605"/>
      <c r="AN34" s="270"/>
      <c r="AO34" s="401">
        <f>ROUND(M34*$V$35,0)</f>
        <v>297</v>
      </c>
      <c r="AP34" s="400" t="s">
        <v>457</v>
      </c>
    </row>
    <row r="35" spans="1:42" ht="17.25" customHeight="1" x14ac:dyDescent="0.15">
      <c r="A35" s="12">
        <v>69</v>
      </c>
      <c r="B35" s="13">
        <v>8321</v>
      </c>
      <c r="C35" s="61" t="s">
        <v>2862</v>
      </c>
      <c r="D35" s="849"/>
      <c r="E35" s="839"/>
      <c r="F35" s="839"/>
      <c r="G35" s="840"/>
      <c r="H35" s="35" t="s">
        <v>2844</v>
      </c>
      <c r="I35" s="622"/>
      <c r="J35" s="35"/>
      <c r="K35" s="20"/>
      <c r="L35" s="20"/>
      <c r="M35" s="862">
        <f>$N$7</f>
        <v>531</v>
      </c>
      <c r="N35" s="862"/>
      <c r="O35" s="184" t="s">
        <v>391</v>
      </c>
      <c r="P35" s="184"/>
      <c r="Q35" s="21"/>
      <c r="R35" s="120"/>
      <c r="S35" s="20"/>
      <c r="T35" s="27"/>
      <c r="U35" s="578" t="s">
        <v>2364</v>
      </c>
      <c r="V35" s="1055">
        <v>0.7</v>
      </c>
      <c r="W35" s="1134"/>
      <c r="X35" s="35"/>
      <c r="Y35" s="20"/>
      <c r="Z35" s="578"/>
      <c r="AA35" s="20"/>
      <c r="AB35" s="20"/>
      <c r="AC35" s="184"/>
      <c r="AD35" s="184"/>
      <c r="AE35" s="605"/>
      <c r="AF35" s="605"/>
      <c r="AG35" s="605"/>
      <c r="AH35" s="605"/>
      <c r="AI35" s="605"/>
      <c r="AJ35" s="605"/>
      <c r="AK35" s="605"/>
      <c r="AL35" s="605"/>
      <c r="AM35" s="605"/>
      <c r="AN35" s="43"/>
      <c r="AO35" s="401">
        <f>ROUND(M35*$V$35,0)</f>
        <v>372</v>
      </c>
      <c r="AP35" s="47"/>
    </row>
    <row r="36" spans="1:42" ht="17.25" customHeight="1" x14ac:dyDescent="0.15">
      <c r="A36" s="609"/>
      <c r="B36" s="609"/>
      <c r="C36" s="609"/>
      <c r="D36" s="60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609"/>
      <c r="AP36" s="609"/>
    </row>
    <row r="37" spans="1:42" ht="17.25" x14ac:dyDescent="0.2">
      <c r="A37" s="372"/>
      <c r="B37" s="372" t="s">
        <v>545</v>
      </c>
      <c r="C37" s="609"/>
      <c r="D37" s="60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609"/>
      <c r="AP37" s="609"/>
    </row>
    <row r="38" spans="1:42" x14ac:dyDescent="0.15">
      <c r="A38" s="609"/>
      <c r="B38" s="609"/>
      <c r="C38" s="609"/>
      <c r="D38" s="60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609"/>
      <c r="AP38" s="609"/>
    </row>
    <row r="39" spans="1:42" ht="17.25" customHeight="1" x14ac:dyDescent="0.15">
      <c r="A39" s="2" t="s">
        <v>202</v>
      </c>
      <c r="B39" s="201"/>
      <c r="C39" s="82" t="s">
        <v>203</v>
      </c>
      <c r="D39" s="83"/>
      <c r="E39" s="1"/>
      <c r="F39" s="1"/>
      <c r="G39" s="1"/>
      <c r="H39" s="1"/>
      <c r="I39" s="1"/>
      <c r="J39" s="1"/>
      <c r="K39" s="1"/>
      <c r="L39" s="1"/>
      <c r="M39" s="1"/>
      <c r="N39" s="1"/>
      <c r="O39" s="4"/>
      <c r="P39" s="1"/>
      <c r="Q39" s="1"/>
      <c r="R39" s="1"/>
      <c r="S39" s="1"/>
      <c r="T39" s="1"/>
      <c r="U39" s="1"/>
      <c r="V39" s="4" t="s">
        <v>204</v>
      </c>
      <c r="W39" s="1"/>
      <c r="X39" s="1"/>
      <c r="Y39" s="1"/>
      <c r="Z39" s="1"/>
      <c r="AA39" s="1"/>
      <c r="AB39" s="1"/>
      <c r="AC39" s="1"/>
      <c r="AD39" s="1"/>
      <c r="AE39" s="1"/>
      <c r="AF39" s="1"/>
      <c r="AG39" s="1"/>
      <c r="AH39" s="1"/>
      <c r="AI39" s="1"/>
      <c r="AJ39" s="1"/>
      <c r="AK39" s="1"/>
      <c r="AL39" s="1"/>
      <c r="AM39" s="1"/>
      <c r="AN39" s="1"/>
      <c r="AO39" s="59" t="s">
        <v>2361</v>
      </c>
      <c r="AP39" s="59" t="s">
        <v>2362</v>
      </c>
    </row>
    <row r="40" spans="1:42" ht="17.25" customHeight="1" x14ac:dyDescent="0.15">
      <c r="A40" s="6" t="s">
        <v>205</v>
      </c>
      <c r="B40" s="7" t="s">
        <v>206</v>
      </c>
      <c r="C40" s="714"/>
      <c r="D40" s="712"/>
      <c r="E40" s="184"/>
      <c r="F40" s="184"/>
      <c r="G40" s="184"/>
      <c r="H40" s="184"/>
      <c r="I40" s="184"/>
      <c r="J40" s="184"/>
      <c r="K40" s="184"/>
      <c r="L40" s="184"/>
      <c r="M40" s="184"/>
      <c r="N40" s="184"/>
      <c r="O40" s="184"/>
      <c r="P40" s="184"/>
      <c r="Q40" s="184"/>
      <c r="R40" s="9"/>
      <c r="S40" s="9"/>
      <c r="T40" s="9"/>
      <c r="U40" s="9"/>
      <c r="V40" s="9"/>
      <c r="W40" s="9"/>
      <c r="X40" s="9"/>
      <c r="Y40" s="9"/>
      <c r="Z40" s="9"/>
      <c r="AA40" s="9"/>
      <c r="AB40" s="9"/>
      <c r="AC40" s="9"/>
      <c r="AD40" s="9"/>
      <c r="AE40" s="9"/>
      <c r="AF40" s="9"/>
      <c r="AG40" s="9"/>
      <c r="AH40" s="9"/>
      <c r="AI40" s="9"/>
      <c r="AJ40" s="9"/>
      <c r="AK40" s="9"/>
      <c r="AL40" s="9"/>
      <c r="AM40" s="9"/>
      <c r="AN40" s="9"/>
      <c r="AO40" s="60" t="s">
        <v>390</v>
      </c>
      <c r="AP40" s="60" t="s">
        <v>391</v>
      </c>
    </row>
    <row r="41" spans="1:42" ht="17.25" customHeight="1" x14ac:dyDescent="0.15">
      <c r="A41" s="12">
        <v>69</v>
      </c>
      <c r="B41" s="13">
        <v>9311</v>
      </c>
      <c r="C41" s="61" t="s">
        <v>2863</v>
      </c>
      <c r="D41" s="833" t="s">
        <v>1034</v>
      </c>
      <c r="E41" s="834"/>
      <c r="F41" s="834"/>
      <c r="G41" s="835"/>
      <c r="H41" s="604" t="s">
        <v>389</v>
      </c>
      <c r="I41" s="269"/>
      <c r="J41" s="604"/>
      <c r="K41" s="605"/>
      <c r="L41" s="20"/>
      <c r="M41" s="862">
        <f>$N$6</f>
        <v>424</v>
      </c>
      <c r="N41" s="862"/>
      <c r="O41" s="184" t="s">
        <v>391</v>
      </c>
      <c r="P41" s="20"/>
      <c r="Q41" s="42"/>
      <c r="R41" s="953" t="s">
        <v>2864</v>
      </c>
      <c r="S41" s="1135"/>
      <c r="T41" s="1135"/>
      <c r="U41" s="1135"/>
      <c r="V41" s="1135"/>
      <c r="W41" s="1136"/>
      <c r="X41" s="185"/>
      <c r="Y41" s="605"/>
      <c r="Z41" s="186"/>
      <c r="AA41" s="186"/>
      <c r="AB41" s="179"/>
      <c r="AC41" s="186"/>
      <c r="AD41" s="186"/>
      <c r="AE41" s="179"/>
      <c r="AF41" s="179"/>
      <c r="AG41" s="179"/>
      <c r="AH41" s="179"/>
      <c r="AI41" s="179"/>
      <c r="AJ41" s="179"/>
      <c r="AK41" s="179"/>
      <c r="AL41" s="179"/>
      <c r="AM41" s="605"/>
      <c r="AN41" s="43"/>
      <c r="AO41" s="401">
        <f>ROUND(M41*$V$42,0)</f>
        <v>297</v>
      </c>
      <c r="AP41" s="400" t="s">
        <v>457</v>
      </c>
    </row>
    <row r="42" spans="1:42" ht="17.25" customHeight="1" x14ac:dyDescent="0.15">
      <c r="A42" s="12">
        <v>69</v>
      </c>
      <c r="B42" s="13">
        <v>9321</v>
      </c>
      <c r="C42" s="61" t="s">
        <v>2865</v>
      </c>
      <c r="D42" s="849"/>
      <c r="E42" s="839"/>
      <c r="F42" s="839"/>
      <c r="G42" s="840"/>
      <c r="H42" s="35" t="s">
        <v>2844</v>
      </c>
      <c r="I42" s="622"/>
      <c r="J42" s="35"/>
      <c r="K42" s="20"/>
      <c r="L42" s="20"/>
      <c r="M42" s="862">
        <f>$N$7</f>
        <v>531</v>
      </c>
      <c r="N42" s="862"/>
      <c r="O42" s="184" t="s">
        <v>391</v>
      </c>
      <c r="P42" s="184"/>
      <c r="Q42" s="21"/>
      <c r="R42" s="120"/>
      <c r="S42" s="27"/>
      <c r="T42" s="578"/>
      <c r="U42" s="578" t="s">
        <v>2342</v>
      </c>
      <c r="V42" s="1055">
        <v>0.7</v>
      </c>
      <c r="W42" s="1134"/>
      <c r="X42" s="35"/>
      <c r="Y42" s="20"/>
      <c r="Z42" s="20"/>
      <c r="AA42" s="578"/>
      <c r="AB42" s="20"/>
      <c r="AC42" s="184"/>
      <c r="AD42" s="184"/>
      <c r="AE42" s="20"/>
      <c r="AF42" s="20"/>
      <c r="AG42" s="20"/>
      <c r="AH42" s="20"/>
      <c r="AI42" s="20"/>
      <c r="AJ42" s="20"/>
      <c r="AK42" s="20"/>
      <c r="AL42" s="20"/>
      <c r="AM42" s="20"/>
      <c r="AN42" s="20"/>
      <c r="AO42" s="401">
        <f>ROUND(M42*$V$42,0)</f>
        <v>372</v>
      </c>
      <c r="AP42" s="47"/>
    </row>
    <row r="43" spans="1:42" ht="16.5" customHeight="1" x14ac:dyDescent="0.15"/>
  </sheetData>
  <mergeCells count="32">
    <mergeCell ref="D23:J23"/>
    <mergeCell ref="D6:G7"/>
    <mergeCell ref="N6:O6"/>
    <mergeCell ref="N7:O7"/>
    <mergeCell ref="AI14:AJ14"/>
    <mergeCell ref="AH15:AI15"/>
    <mergeCell ref="D10:G11"/>
    <mergeCell ref="AH10:AI10"/>
    <mergeCell ref="D12:G13"/>
    <mergeCell ref="AH12:AI12"/>
    <mergeCell ref="D8:G9"/>
    <mergeCell ref="AH8:AI8"/>
    <mergeCell ref="AH9:AI9"/>
    <mergeCell ref="AH13:AI13"/>
    <mergeCell ref="AH11:AI11"/>
    <mergeCell ref="AH20:AI20"/>
    <mergeCell ref="AH21:AI21"/>
    <mergeCell ref="AH22:AI22"/>
    <mergeCell ref="AH19:AI19"/>
    <mergeCell ref="AH16:AI16"/>
    <mergeCell ref="AH17:AI17"/>
    <mergeCell ref="AH18:AI18"/>
    <mergeCell ref="D41:G42"/>
    <mergeCell ref="M41:N41"/>
    <mergeCell ref="R41:W41"/>
    <mergeCell ref="M42:N42"/>
    <mergeCell ref="V42:W42"/>
    <mergeCell ref="D34:G35"/>
    <mergeCell ref="M34:N34"/>
    <mergeCell ref="R34:W34"/>
    <mergeCell ref="M35:N35"/>
    <mergeCell ref="V35:W35"/>
  </mergeCells>
  <phoneticPr fontId="8"/>
  <printOptions horizontalCentered="1"/>
  <pageMargins left="0.39370078740157483" right="0.39370078740157483" top="0.78740157480314965" bottom="0.59055118110236227" header="0.51181102362204722" footer="0.31496062992125984"/>
  <pageSetup paperSize="9" scale="63" firstPageNumber="69" orientation="portrait" useFirstPageNumber="1" r:id="rId1"/>
  <headerFooter alignWithMargins="0">
    <oddHeader>&amp;R&amp;9介護予防小規模多機能型居宅介護</oddHeader>
    <oddFooter>&amp;C&amp;14&amp;P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FF00"/>
  </sheetPr>
  <dimension ref="A1:AM121"/>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9.5" style="434" customWidth="1"/>
    <col min="4" max="20" width="2.5" style="434" customWidth="1"/>
    <col min="21" max="21" width="2.875" style="434" customWidth="1"/>
    <col min="22" max="26" width="2.5" style="434" customWidth="1"/>
    <col min="27" max="27" width="3.125" style="434" customWidth="1"/>
    <col min="28" max="29" width="2.5" style="434" customWidth="1"/>
    <col min="30" max="31" width="1.875" style="434" customWidth="1"/>
    <col min="32" max="32" width="3.5" style="434" customWidth="1"/>
    <col min="33" max="33" width="2" style="434" customWidth="1"/>
    <col min="34" max="36" width="3" style="434" customWidth="1"/>
    <col min="37" max="37" width="1.875" style="434" customWidth="1"/>
    <col min="38" max="39" width="8.5" style="434" customWidth="1"/>
    <col min="40" max="16384" width="9" style="434"/>
  </cols>
  <sheetData>
    <row r="1" spans="1:39" ht="17.25" customHeight="1" x14ac:dyDescent="0.2">
      <c r="A1" s="57"/>
    </row>
    <row r="2" spans="1:39" ht="17.25" customHeight="1" x14ac:dyDescent="0.2">
      <c r="A2" s="57"/>
      <c r="B2" s="57" t="s">
        <v>424</v>
      </c>
    </row>
    <row r="3" spans="1:39" ht="17.25" customHeight="1" x14ac:dyDescent="0.2">
      <c r="A3" s="57"/>
      <c r="B3" s="57"/>
    </row>
    <row r="4" spans="1:39" ht="17.25" customHeight="1" x14ac:dyDescent="0.2">
      <c r="A4" s="57"/>
      <c r="B4" s="57" t="s">
        <v>722</v>
      </c>
    </row>
    <row r="5" spans="1:39" ht="13.5" customHeight="1" x14ac:dyDescent="0.15"/>
    <row r="6" spans="1:39" ht="17.25" customHeight="1" x14ac:dyDescent="0.15">
      <c r="A6" s="2" t="s">
        <v>202</v>
      </c>
      <c r="B6" s="201"/>
      <c r="C6" s="3" t="s">
        <v>203</v>
      </c>
      <c r="D6" s="210"/>
      <c r="E6" s="607"/>
      <c r="F6" s="607"/>
      <c r="G6" s="607"/>
      <c r="H6" s="607"/>
      <c r="I6" s="607"/>
      <c r="J6" s="607"/>
      <c r="K6" s="607"/>
      <c r="L6" s="607"/>
      <c r="M6" s="607"/>
      <c r="N6" s="607"/>
      <c r="O6" s="607"/>
      <c r="P6" s="607"/>
      <c r="Q6" s="607"/>
      <c r="R6" s="4" t="s">
        <v>204</v>
      </c>
      <c r="S6" s="607"/>
      <c r="T6" s="607"/>
      <c r="U6" s="607"/>
      <c r="V6" s="607"/>
      <c r="W6" s="607"/>
      <c r="X6" s="607"/>
      <c r="Y6" s="607"/>
      <c r="Z6" s="607"/>
      <c r="AA6" s="607"/>
      <c r="AB6" s="607"/>
      <c r="AC6" s="607"/>
      <c r="AD6" s="607"/>
      <c r="AE6" s="607"/>
      <c r="AF6" s="607"/>
      <c r="AG6" s="607"/>
      <c r="AH6" s="607"/>
      <c r="AI6" s="607"/>
      <c r="AJ6" s="607"/>
      <c r="AK6" s="608"/>
      <c r="AL6" s="59" t="s">
        <v>1988</v>
      </c>
      <c r="AM6" s="59" t="s">
        <v>1989</v>
      </c>
    </row>
    <row r="7" spans="1:39" ht="17.25" customHeight="1" x14ac:dyDescent="0.15">
      <c r="A7" s="5" t="s">
        <v>205</v>
      </c>
      <c r="B7" s="82" t="s">
        <v>206</v>
      </c>
      <c r="C7" s="610"/>
      <c r="D7" s="661"/>
      <c r="E7" s="609"/>
      <c r="F7" s="609"/>
      <c r="G7" s="609"/>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10"/>
      <c r="AL7" s="373" t="s">
        <v>390</v>
      </c>
      <c r="AM7" s="373" t="s">
        <v>391</v>
      </c>
    </row>
    <row r="8" spans="1:39" ht="17.25" customHeight="1" x14ac:dyDescent="0.15">
      <c r="A8" s="71">
        <v>37</v>
      </c>
      <c r="B8" s="13">
        <v>1121</v>
      </c>
      <c r="C8" s="198" t="s">
        <v>506</v>
      </c>
      <c r="D8" s="833" t="s">
        <v>2304</v>
      </c>
      <c r="E8" s="834"/>
      <c r="F8" s="834"/>
      <c r="G8" s="835"/>
      <c r="H8" s="921" t="s">
        <v>2305</v>
      </c>
      <c r="I8" s="921"/>
      <c r="J8" s="921"/>
      <c r="K8" s="921"/>
      <c r="L8" s="921"/>
      <c r="M8" s="34" t="s">
        <v>2306</v>
      </c>
      <c r="N8" s="614"/>
      <c r="O8" s="614"/>
      <c r="P8" s="694"/>
      <c r="Q8" s="608"/>
      <c r="R8" s="566"/>
      <c r="S8" s="566"/>
      <c r="T8" s="566"/>
      <c r="U8" s="566"/>
      <c r="V8" s="566"/>
      <c r="W8" s="566"/>
      <c r="X8" s="566"/>
      <c r="Y8" s="566"/>
      <c r="Z8" s="566"/>
      <c r="AA8" s="566"/>
      <c r="AB8" s="566"/>
      <c r="AC8" s="566"/>
      <c r="AD8" s="605"/>
      <c r="AE8" s="605"/>
      <c r="AF8" s="605"/>
      <c r="AG8" s="605"/>
      <c r="AH8" s="605"/>
      <c r="AI8" s="229"/>
      <c r="AJ8" s="200"/>
      <c r="AK8" s="22"/>
      <c r="AL8" s="399">
        <f>N9</f>
        <v>761</v>
      </c>
      <c r="AM8" s="400" t="s">
        <v>1994</v>
      </c>
    </row>
    <row r="9" spans="1:39" ht="17.25" customHeight="1" x14ac:dyDescent="0.15">
      <c r="A9" s="71">
        <v>37</v>
      </c>
      <c r="B9" s="13">
        <v>1123</v>
      </c>
      <c r="C9" s="117" t="s">
        <v>518</v>
      </c>
      <c r="D9" s="836"/>
      <c r="E9" s="837"/>
      <c r="F9" s="837"/>
      <c r="G9" s="838"/>
      <c r="H9" s="923"/>
      <c r="I9" s="923"/>
      <c r="J9" s="923"/>
      <c r="K9" s="923"/>
      <c r="L9" s="923"/>
      <c r="M9" s="187"/>
      <c r="N9" s="1043">
        <v>761</v>
      </c>
      <c r="O9" s="1043"/>
      <c r="P9" s="20" t="s">
        <v>391</v>
      </c>
      <c r="Q9" s="714"/>
      <c r="R9" s="852" t="s">
        <v>458</v>
      </c>
      <c r="S9" s="853"/>
      <c r="T9" s="853"/>
      <c r="U9" s="853"/>
      <c r="V9" s="853"/>
      <c r="W9" s="853"/>
      <c r="X9" s="853"/>
      <c r="Y9" s="853"/>
      <c r="Z9" s="853"/>
      <c r="AA9" s="853"/>
      <c r="AB9" s="853"/>
      <c r="AC9" s="853"/>
      <c r="AD9" s="572" t="s">
        <v>1995</v>
      </c>
      <c r="AE9" s="831">
        <v>0.97</v>
      </c>
      <c r="AF9" s="831"/>
      <c r="AG9" s="831"/>
      <c r="AH9" s="1079"/>
      <c r="AI9" s="229"/>
      <c r="AJ9" s="200"/>
      <c r="AK9" s="22"/>
      <c r="AL9" s="401">
        <f>ROUND(N9*AE9,0)</f>
        <v>738</v>
      </c>
      <c r="AM9" s="18"/>
    </row>
    <row r="10" spans="1:39" ht="17.25" customHeight="1" x14ac:dyDescent="0.15">
      <c r="A10" s="71">
        <v>37</v>
      </c>
      <c r="B10" s="13">
        <v>2121</v>
      </c>
      <c r="C10" s="117" t="s">
        <v>507</v>
      </c>
      <c r="D10" s="836"/>
      <c r="E10" s="837"/>
      <c r="F10" s="837"/>
      <c r="G10" s="838"/>
      <c r="H10" s="921" t="s">
        <v>2307</v>
      </c>
      <c r="I10" s="921"/>
      <c r="J10" s="921"/>
      <c r="K10" s="921"/>
      <c r="L10" s="921"/>
      <c r="M10" s="34" t="s">
        <v>2306</v>
      </c>
      <c r="N10" s="614"/>
      <c r="O10" s="614"/>
      <c r="P10" s="694"/>
      <c r="Q10" s="608"/>
      <c r="R10" s="566"/>
      <c r="S10" s="566"/>
      <c r="T10" s="566"/>
      <c r="U10" s="566"/>
      <c r="V10" s="566"/>
      <c r="W10" s="566"/>
      <c r="X10" s="566"/>
      <c r="Y10" s="566"/>
      <c r="Z10" s="566"/>
      <c r="AA10" s="566"/>
      <c r="AB10" s="566"/>
      <c r="AC10" s="566"/>
      <c r="AD10" s="605"/>
      <c r="AE10" s="605"/>
      <c r="AF10" s="605"/>
      <c r="AG10" s="605"/>
      <c r="AH10" s="605"/>
      <c r="AI10" s="229"/>
      <c r="AJ10" s="227"/>
      <c r="AK10" s="22"/>
      <c r="AL10" s="399">
        <f>N11</f>
        <v>749</v>
      </c>
      <c r="AM10" s="18"/>
    </row>
    <row r="11" spans="1:39" ht="17.25" customHeight="1" x14ac:dyDescent="0.15">
      <c r="A11" s="71">
        <v>37</v>
      </c>
      <c r="B11" s="13">
        <v>2123</v>
      </c>
      <c r="C11" s="117" t="s">
        <v>95</v>
      </c>
      <c r="D11" s="849"/>
      <c r="E11" s="839"/>
      <c r="F11" s="839"/>
      <c r="G11" s="840"/>
      <c r="H11" s="923"/>
      <c r="I11" s="923"/>
      <c r="J11" s="923"/>
      <c r="K11" s="923"/>
      <c r="L11" s="923"/>
      <c r="M11" s="187"/>
      <c r="N11" s="1043">
        <v>749</v>
      </c>
      <c r="O11" s="1043"/>
      <c r="P11" s="20" t="s">
        <v>391</v>
      </c>
      <c r="Q11" s="714"/>
      <c r="R11" s="852" t="s">
        <v>458</v>
      </c>
      <c r="S11" s="853"/>
      <c r="T11" s="853"/>
      <c r="U11" s="853"/>
      <c r="V11" s="853"/>
      <c r="W11" s="853"/>
      <c r="X11" s="853"/>
      <c r="Y11" s="853"/>
      <c r="Z11" s="853"/>
      <c r="AA11" s="853"/>
      <c r="AB11" s="853"/>
      <c r="AC11" s="853"/>
      <c r="AD11" s="572" t="s">
        <v>1995</v>
      </c>
      <c r="AE11" s="831">
        <v>0.97</v>
      </c>
      <c r="AF11" s="831"/>
      <c r="AG11" s="831"/>
      <c r="AH11" s="1079"/>
      <c r="AI11" s="229"/>
      <c r="AJ11" s="227"/>
      <c r="AK11" s="22"/>
      <c r="AL11" s="401">
        <f>ROUND(N11*AE11,0)</f>
        <v>727</v>
      </c>
      <c r="AM11" s="18"/>
    </row>
    <row r="12" spans="1:39" ht="17.25" customHeight="1" x14ac:dyDescent="0.15">
      <c r="A12" s="71">
        <v>37</v>
      </c>
      <c r="B12" s="12">
        <v>6304</v>
      </c>
      <c r="C12" s="49" t="s">
        <v>1404</v>
      </c>
      <c r="D12" s="866" t="s">
        <v>2156</v>
      </c>
      <c r="E12" s="817"/>
      <c r="F12" s="817"/>
      <c r="G12" s="817"/>
      <c r="H12" s="817"/>
      <c r="I12" s="817"/>
      <c r="J12" s="817"/>
      <c r="K12" s="817"/>
      <c r="L12" s="818"/>
      <c r="M12" s="186" t="s">
        <v>2308</v>
      </c>
      <c r="N12" s="663"/>
      <c r="O12" s="663"/>
      <c r="P12" s="20"/>
      <c r="Q12" s="184"/>
      <c r="R12" s="186"/>
      <c r="S12" s="605"/>
      <c r="T12" s="186"/>
      <c r="U12" s="186"/>
      <c r="V12" s="32"/>
      <c r="W12" s="32"/>
      <c r="X12" s="566"/>
      <c r="Y12" s="566"/>
      <c r="Z12" s="295"/>
      <c r="AA12" s="186" t="s">
        <v>2306</v>
      </c>
      <c r="AB12" s="186"/>
      <c r="AC12" s="186"/>
      <c r="AD12" s="32"/>
      <c r="AE12" s="1044">
        <f>ROUND(N9*0.1,0)</f>
        <v>76</v>
      </c>
      <c r="AF12" s="1044"/>
      <c r="AG12" s="186" t="s">
        <v>1392</v>
      </c>
      <c r="AH12" s="186"/>
      <c r="AI12" s="186"/>
      <c r="AJ12" s="186"/>
      <c r="AK12" s="22"/>
      <c r="AL12" s="399">
        <f t="shared" ref="AL12:AL18" si="0">-AE12</f>
        <v>-76</v>
      </c>
      <c r="AM12" s="406"/>
    </row>
    <row r="13" spans="1:39" ht="17.25" customHeight="1" x14ac:dyDescent="0.15">
      <c r="A13" s="71">
        <v>37</v>
      </c>
      <c r="B13" s="12">
        <v>6305</v>
      </c>
      <c r="C13" s="49" t="s">
        <v>1405</v>
      </c>
      <c r="D13" s="822"/>
      <c r="E13" s="823"/>
      <c r="F13" s="823"/>
      <c r="G13" s="823"/>
      <c r="H13" s="823"/>
      <c r="I13" s="823"/>
      <c r="J13" s="823"/>
      <c r="K13" s="823"/>
      <c r="L13" s="824"/>
      <c r="M13" s="186" t="s">
        <v>2309</v>
      </c>
      <c r="N13" s="663"/>
      <c r="O13" s="663"/>
      <c r="P13" s="20"/>
      <c r="Q13" s="184"/>
      <c r="R13" s="186"/>
      <c r="S13" s="605"/>
      <c r="T13" s="186"/>
      <c r="U13" s="186"/>
      <c r="V13" s="32"/>
      <c r="W13" s="32"/>
      <c r="X13" s="566"/>
      <c r="Y13" s="566"/>
      <c r="Z13" s="295"/>
      <c r="AA13" s="186" t="s">
        <v>2306</v>
      </c>
      <c r="AB13" s="186"/>
      <c r="AC13" s="186"/>
      <c r="AD13" s="32"/>
      <c r="AE13" s="1044">
        <f>ROUND(N11*0.1,0)</f>
        <v>75</v>
      </c>
      <c r="AF13" s="1044"/>
      <c r="AG13" s="186" t="s">
        <v>1392</v>
      </c>
      <c r="AH13" s="186"/>
      <c r="AI13" s="186"/>
      <c r="AJ13" s="186"/>
      <c r="AK13" s="22"/>
      <c r="AL13" s="399">
        <f t="shared" si="0"/>
        <v>-75</v>
      </c>
      <c r="AM13" s="406"/>
    </row>
    <row r="14" spans="1:39" ht="17.25" customHeight="1" x14ac:dyDescent="0.15">
      <c r="A14" s="71">
        <v>37</v>
      </c>
      <c r="B14" s="13" t="s">
        <v>3386</v>
      </c>
      <c r="C14" s="241" t="s">
        <v>3255</v>
      </c>
      <c r="D14" s="833" t="s">
        <v>2948</v>
      </c>
      <c r="E14" s="834"/>
      <c r="F14" s="834"/>
      <c r="G14" s="834"/>
      <c r="H14" s="834"/>
      <c r="I14" s="834"/>
      <c r="J14" s="834"/>
      <c r="K14" s="834"/>
      <c r="L14" s="834"/>
      <c r="M14" s="185" t="s">
        <v>3254</v>
      </c>
      <c r="N14" s="665"/>
      <c r="O14" s="665"/>
      <c r="P14" s="665"/>
      <c r="Q14" s="665"/>
      <c r="R14" s="186"/>
      <c r="S14" s="186"/>
      <c r="T14" s="186"/>
      <c r="U14" s="186"/>
      <c r="V14" s="202"/>
      <c r="W14" s="572"/>
      <c r="X14" s="202"/>
      <c r="Y14" s="32"/>
      <c r="Z14" s="22"/>
      <c r="AA14" s="186" t="s">
        <v>3205</v>
      </c>
      <c r="AB14" s="186"/>
      <c r="AC14" s="186"/>
      <c r="AD14" s="572"/>
      <c r="AE14" s="1044">
        <f>ROUND(N9*0.01,0)</f>
        <v>8</v>
      </c>
      <c r="AF14" s="1044"/>
      <c r="AG14" s="186" t="s">
        <v>426</v>
      </c>
      <c r="AH14" s="186"/>
      <c r="AI14" s="186"/>
      <c r="AJ14" s="186"/>
      <c r="AK14" s="22"/>
      <c r="AL14" s="401">
        <f t="shared" si="0"/>
        <v>-8</v>
      </c>
      <c r="AM14" s="75"/>
    </row>
    <row r="15" spans="1:39" ht="17.25" customHeight="1" x14ac:dyDescent="0.15">
      <c r="A15" s="71">
        <v>37</v>
      </c>
      <c r="B15" s="13" t="s">
        <v>3483</v>
      </c>
      <c r="C15" s="241" t="s">
        <v>3256</v>
      </c>
      <c r="D15" s="849"/>
      <c r="E15" s="839"/>
      <c r="F15" s="839"/>
      <c r="G15" s="839"/>
      <c r="H15" s="839"/>
      <c r="I15" s="839"/>
      <c r="J15" s="839"/>
      <c r="K15" s="839"/>
      <c r="L15" s="839"/>
      <c r="M15" s="185" t="s">
        <v>1582</v>
      </c>
      <c r="N15" s="665"/>
      <c r="O15" s="665"/>
      <c r="P15" s="665"/>
      <c r="Q15" s="665"/>
      <c r="R15" s="186"/>
      <c r="S15" s="186"/>
      <c r="T15" s="186"/>
      <c r="U15" s="186"/>
      <c r="V15" s="202"/>
      <c r="W15" s="572"/>
      <c r="X15" s="202"/>
      <c r="Y15" s="32"/>
      <c r="Z15" s="22"/>
      <c r="AA15" s="186" t="s">
        <v>3205</v>
      </c>
      <c r="AB15" s="186"/>
      <c r="AC15" s="186"/>
      <c r="AD15" s="572"/>
      <c r="AE15" s="1044">
        <f>ROUND(N11*0.01,0)</f>
        <v>7</v>
      </c>
      <c r="AF15" s="1044"/>
      <c r="AG15" s="186" t="s">
        <v>426</v>
      </c>
      <c r="AH15" s="186"/>
      <c r="AI15" s="186"/>
      <c r="AJ15" s="186"/>
      <c r="AK15" s="22"/>
      <c r="AL15" s="401">
        <f t="shared" si="0"/>
        <v>-7</v>
      </c>
      <c r="AM15" s="75"/>
    </row>
    <row r="16" spans="1:39" ht="17.25" customHeight="1" x14ac:dyDescent="0.15">
      <c r="A16" s="71">
        <v>37</v>
      </c>
      <c r="B16" s="13" t="s">
        <v>3854</v>
      </c>
      <c r="C16" s="241" t="s">
        <v>3694</v>
      </c>
      <c r="D16" s="833" t="s">
        <v>2015</v>
      </c>
      <c r="E16" s="834"/>
      <c r="F16" s="834"/>
      <c r="G16" s="834"/>
      <c r="H16" s="834"/>
      <c r="I16" s="834"/>
      <c r="J16" s="834"/>
      <c r="K16" s="834"/>
      <c r="L16" s="834"/>
      <c r="M16" s="185" t="s">
        <v>3254</v>
      </c>
      <c r="N16" s="665"/>
      <c r="O16" s="665"/>
      <c r="P16" s="665"/>
      <c r="Q16" s="665"/>
      <c r="R16" s="186"/>
      <c r="S16" s="186"/>
      <c r="T16" s="186"/>
      <c r="U16" s="186"/>
      <c r="V16" s="202"/>
      <c r="W16" s="572"/>
      <c r="X16" s="202"/>
      <c r="Y16" s="32"/>
      <c r="Z16" s="22"/>
      <c r="AA16" s="186" t="s">
        <v>3205</v>
      </c>
      <c r="AB16" s="186"/>
      <c r="AC16" s="186"/>
      <c r="AD16" s="572"/>
      <c r="AE16" s="1044">
        <f>ROUND(N9*0.03,0)</f>
        <v>23</v>
      </c>
      <c r="AF16" s="1044"/>
      <c r="AG16" s="186" t="s">
        <v>426</v>
      </c>
      <c r="AH16" s="186"/>
      <c r="AI16" s="186"/>
      <c r="AJ16" s="186"/>
      <c r="AK16" s="22"/>
      <c r="AL16" s="401">
        <f t="shared" ref="AL16:AL17" si="1">-AE16</f>
        <v>-23</v>
      </c>
      <c r="AM16" s="75"/>
    </row>
    <row r="17" spans="1:39" ht="17.25" customHeight="1" x14ac:dyDescent="0.15">
      <c r="A17" s="71">
        <v>37</v>
      </c>
      <c r="B17" s="13" t="s">
        <v>3761</v>
      </c>
      <c r="C17" s="241" t="s">
        <v>3695</v>
      </c>
      <c r="D17" s="849"/>
      <c r="E17" s="839"/>
      <c r="F17" s="839"/>
      <c r="G17" s="839"/>
      <c r="H17" s="839"/>
      <c r="I17" s="839"/>
      <c r="J17" s="839"/>
      <c r="K17" s="839"/>
      <c r="L17" s="839"/>
      <c r="M17" s="185" t="s">
        <v>1582</v>
      </c>
      <c r="N17" s="665"/>
      <c r="O17" s="665"/>
      <c r="P17" s="665"/>
      <c r="Q17" s="665"/>
      <c r="R17" s="186"/>
      <c r="S17" s="186"/>
      <c r="T17" s="186"/>
      <c r="U17" s="186"/>
      <c r="V17" s="202"/>
      <c r="W17" s="572"/>
      <c r="X17" s="202"/>
      <c r="Y17" s="32"/>
      <c r="Z17" s="22"/>
      <c r="AA17" s="186" t="s">
        <v>3205</v>
      </c>
      <c r="AB17" s="186"/>
      <c r="AC17" s="186"/>
      <c r="AD17" s="572"/>
      <c r="AE17" s="1044">
        <f>ROUND(N11*0.03,0)</f>
        <v>22</v>
      </c>
      <c r="AF17" s="1044"/>
      <c r="AG17" s="186" t="s">
        <v>426</v>
      </c>
      <c r="AH17" s="186"/>
      <c r="AI17" s="186"/>
      <c r="AJ17" s="186"/>
      <c r="AK17" s="22"/>
      <c r="AL17" s="401">
        <f t="shared" si="1"/>
        <v>-22</v>
      </c>
      <c r="AM17" s="75"/>
    </row>
    <row r="18" spans="1:39" ht="17.25" customHeight="1" x14ac:dyDescent="0.15">
      <c r="A18" s="71">
        <v>37</v>
      </c>
      <c r="B18" s="13">
        <v>6110</v>
      </c>
      <c r="C18" s="49" t="s">
        <v>2310</v>
      </c>
      <c r="D18" s="1089" t="s">
        <v>2010</v>
      </c>
      <c r="E18" s="896"/>
      <c r="F18" s="896"/>
      <c r="G18" s="896"/>
      <c r="H18" s="896"/>
      <c r="I18" s="896"/>
      <c r="J18" s="896"/>
      <c r="K18" s="896"/>
      <c r="L18" s="897"/>
      <c r="M18" s="186" t="s">
        <v>1582</v>
      </c>
      <c r="N18" s="663"/>
      <c r="O18" s="663"/>
      <c r="P18" s="20"/>
      <c r="Q18" s="184"/>
      <c r="R18" s="186"/>
      <c r="S18" s="605"/>
      <c r="T18" s="186"/>
      <c r="U18" s="186"/>
      <c r="V18" s="32"/>
      <c r="W18" s="32"/>
      <c r="X18" s="566"/>
      <c r="Y18" s="566"/>
      <c r="Z18" s="566"/>
      <c r="AA18" s="186"/>
      <c r="AB18" s="186"/>
      <c r="AC18" s="186"/>
      <c r="AD18" s="32"/>
      <c r="AE18" s="1044">
        <v>50</v>
      </c>
      <c r="AF18" s="1044"/>
      <c r="AG18" s="186" t="s">
        <v>1392</v>
      </c>
      <c r="AH18" s="186"/>
      <c r="AI18" s="186"/>
      <c r="AJ18" s="186"/>
      <c r="AK18" s="22"/>
      <c r="AL18" s="399">
        <f t="shared" si="0"/>
        <v>-50</v>
      </c>
      <c r="AM18" s="406"/>
    </row>
    <row r="19" spans="1:39" ht="17.25" customHeight="1" x14ac:dyDescent="0.15">
      <c r="A19" s="71">
        <v>37</v>
      </c>
      <c r="B19" s="13">
        <v>6161</v>
      </c>
      <c r="C19" s="49" t="s">
        <v>823</v>
      </c>
      <c r="D19" s="706"/>
      <c r="E19" s="17" t="s">
        <v>2011</v>
      </c>
      <c r="F19" s="17"/>
      <c r="G19" s="17"/>
      <c r="H19" s="17"/>
      <c r="I19" s="17"/>
      <c r="J19" s="1"/>
      <c r="K19" s="17"/>
      <c r="L19" s="15"/>
      <c r="M19" s="604" t="s">
        <v>2012</v>
      </c>
      <c r="N19" s="663"/>
      <c r="O19" s="663"/>
      <c r="P19" s="20"/>
      <c r="Q19" s="184"/>
      <c r="R19" s="186"/>
      <c r="S19" s="605"/>
      <c r="T19" s="186"/>
      <c r="U19" s="186"/>
      <c r="V19" s="32"/>
      <c r="W19" s="32"/>
      <c r="X19" s="566"/>
      <c r="Y19" s="566"/>
      <c r="Z19" s="566"/>
      <c r="AA19" s="186"/>
      <c r="AB19" s="186"/>
      <c r="AC19" s="186"/>
      <c r="AD19" s="578"/>
      <c r="AE19" s="1044">
        <v>50</v>
      </c>
      <c r="AF19" s="1044"/>
      <c r="AG19" s="186" t="s">
        <v>691</v>
      </c>
      <c r="AH19" s="186"/>
      <c r="AI19" s="186"/>
      <c r="AJ19" s="186"/>
      <c r="AK19" s="22"/>
      <c r="AL19" s="399">
        <f>AE19</f>
        <v>50</v>
      </c>
      <c r="AM19" s="406"/>
    </row>
    <row r="20" spans="1:39" ht="17.25" customHeight="1" x14ac:dyDescent="0.15">
      <c r="A20" s="71">
        <v>37</v>
      </c>
      <c r="B20" s="13">
        <v>6171</v>
      </c>
      <c r="C20" s="49" t="s">
        <v>824</v>
      </c>
      <c r="D20" s="187"/>
      <c r="E20" s="20"/>
      <c r="F20" s="20"/>
      <c r="G20" s="20"/>
      <c r="H20" s="20"/>
      <c r="I20" s="20"/>
      <c r="J20" s="184"/>
      <c r="K20" s="20"/>
      <c r="L20" s="21"/>
      <c r="M20" s="604" t="s">
        <v>2013</v>
      </c>
      <c r="N20" s="663"/>
      <c r="O20" s="663"/>
      <c r="P20" s="20"/>
      <c r="Q20" s="184"/>
      <c r="R20" s="1"/>
      <c r="S20" s="605"/>
      <c r="T20" s="186"/>
      <c r="U20" s="186"/>
      <c r="V20" s="32"/>
      <c r="W20" s="32"/>
      <c r="X20" s="566"/>
      <c r="Y20" s="566"/>
      <c r="Z20" s="566"/>
      <c r="AA20" s="186"/>
      <c r="AB20" s="186"/>
      <c r="AC20" s="186"/>
      <c r="AD20" s="578"/>
      <c r="AE20" s="1044">
        <v>25</v>
      </c>
      <c r="AF20" s="1044"/>
      <c r="AG20" s="186" t="s">
        <v>691</v>
      </c>
      <c r="AH20" s="186"/>
      <c r="AI20" s="186"/>
      <c r="AJ20" s="186"/>
      <c r="AK20" s="22"/>
      <c r="AL20" s="399">
        <f>AE20</f>
        <v>25</v>
      </c>
      <c r="AM20" s="406"/>
    </row>
    <row r="21" spans="1:39" ht="17.25" customHeight="1" x14ac:dyDescent="0.15">
      <c r="A21" s="71">
        <v>37</v>
      </c>
      <c r="B21" s="12">
        <v>6109</v>
      </c>
      <c r="C21" s="49" t="s">
        <v>535</v>
      </c>
      <c r="D21" s="148"/>
      <c r="E21" s="605" t="s">
        <v>2014</v>
      </c>
      <c r="F21" s="605"/>
      <c r="G21" s="605"/>
      <c r="H21" s="605"/>
      <c r="I21" s="605"/>
      <c r="J21" s="186"/>
      <c r="K21" s="20"/>
      <c r="L21" s="186"/>
      <c r="M21" s="186"/>
      <c r="N21" s="663"/>
      <c r="O21" s="663"/>
      <c r="P21" s="20"/>
      <c r="Q21" s="184"/>
      <c r="R21" s="186"/>
      <c r="S21" s="605"/>
      <c r="T21" s="186"/>
      <c r="U21" s="186"/>
      <c r="V21" s="32"/>
      <c r="W21" s="32"/>
      <c r="X21" s="566"/>
      <c r="Y21" s="566"/>
      <c r="Z21" s="566"/>
      <c r="AA21" s="186"/>
      <c r="AB21" s="186"/>
      <c r="AC21" s="186"/>
      <c r="AD21" s="578"/>
      <c r="AE21" s="1044">
        <v>120</v>
      </c>
      <c r="AF21" s="1044"/>
      <c r="AG21" s="186" t="s">
        <v>691</v>
      </c>
      <c r="AH21" s="186"/>
      <c r="AI21" s="186"/>
      <c r="AJ21" s="186"/>
      <c r="AK21" s="22"/>
      <c r="AL21" s="399">
        <f t="shared" ref="AL21:AL34" si="2">AE21</f>
        <v>120</v>
      </c>
      <c r="AM21" s="406"/>
    </row>
    <row r="22" spans="1:39" ht="17.25" customHeight="1" x14ac:dyDescent="0.15">
      <c r="A22" s="71">
        <v>37</v>
      </c>
      <c r="B22" s="13">
        <v>6400</v>
      </c>
      <c r="C22" s="49" t="s">
        <v>2311</v>
      </c>
      <c r="D22" s="706"/>
      <c r="E22" s="17" t="s">
        <v>1387</v>
      </c>
      <c r="F22" s="17"/>
      <c r="G22" s="17"/>
      <c r="H22" s="17"/>
      <c r="I22" s="17"/>
      <c r="J22" s="1"/>
      <c r="K22" s="20"/>
      <c r="L22" s="186"/>
      <c r="M22" s="186"/>
      <c r="N22" s="663"/>
      <c r="O22" s="663"/>
      <c r="P22" s="20"/>
      <c r="Q22" s="184"/>
      <c r="R22" s="17"/>
      <c r="S22" s="186"/>
      <c r="T22" s="186"/>
      <c r="U22" s="32"/>
      <c r="V22" s="32"/>
      <c r="W22" s="566"/>
      <c r="X22" s="566"/>
      <c r="Y22" s="566"/>
      <c r="Z22" s="566"/>
      <c r="AA22" s="186"/>
      <c r="AB22" s="186"/>
      <c r="AC22" s="186"/>
      <c r="AD22" s="578"/>
      <c r="AE22" s="1044">
        <v>246</v>
      </c>
      <c r="AF22" s="1044"/>
      <c r="AG22" s="186" t="s">
        <v>691</v>
      </c>
      <c r="AH22" s="186"/>
      <c r="AI22" s="186"/>
      <c r="AJ22" s="186"/>
      <c r="AK22" s="22"/>
      <c r="AL22" s="399">
        <f>AE22</f>
        <v>246</v>
      </c>
      <c r="AM22" s="289" t="s">
        <v>1388</v>
      </c>
    </row>
    <row r="23" spans="1:39" ht="17.25" customHeight="1" x14ac:dyDescent="0.15">
      <c r="A23" s="12">
        <v>37</v>
      </c>
      <c r="B23" s="13">
        <v>1550</v>
      </c>
      <c r="C23" s="117" t="s">
        <v>387</v>
      </c>
      <c r="D23" s="504" t="s">
        <v>3384</v>
      </c>
      <c r="E23" s="665"/>
      <c r="F23" s="665"/>
      <c r="G23" s="665"/>
      <c r="H23" s="665"/>
      <c r="I23" s="665"/>
      <c r="J23" s="665"/>
      <c r="K23" s="665"/>
      <c r="L23" s="665"/>
      <c r="M23" s="665"/>
      <c r="N23" s="665"/>
      <c r="O23" s="665"/>
      <c r="P23" s="665"/>
      <c r="Q23" s="186"/>
      <c r="R23" s="186"/>
      <c r="S23" s="186"/>
      <c r="T23" s="186"/>
      <c r="U23" s="202"/>
      <c r="V23" s="572"/>
      <c r="W23" s="202"/>
      <c r="X23" s="32"/>
      <c r="Y23" s="572"/>
      <c r="Z23" s="666"/>
      <c r="AA23" s="666"/>
      <c r="AB23" s="202"/>
      <c r="AC23" s="202"/>
      <c r="AD23" s="202"/>
      <c r="AE23" s="850">
        <v>30</v>
      </c>
      <c r="AF23" s="850"/>
      <c r="AG23" s="186" t="s">
        <v>691</v>
      </c>
      <c r="AH23" s="186"/>
      <c r="AI23" s="186"/>
      <c r="AJ23" s="186"/>
      <c r="AK23" s="22"/>
      <c r="AL23" s="107">
        <f t="shared" si="2"/>
        <v>30</v>
      </c>
      <c r="AM23" s="29" t="s">
        <v>331</v>
      </c>
    </row>
    <row r="24" spans="1:39" ht="17.25" customHeight="1" x14ac:dyDescent="0.15">
      <c r="A24" s="71">
        <v>37</v>
      </c>
      <c r="B24" s="13">
        <v>6150</v>
      </c>
      <c r="C24" s="241" t="s">
        <v>3257</v>
      </c>
      <c r="D24" s="611" t="s">
        <v>4358</v>
      </c>
      <c r="E24" s="605"/>
      <c r="F24" s="665"/>
      <c r="G24" s="665"/>
      <c r="H24" s="665"/>
      <c r="I24" s="665"/>
      <c r="J24" s="665"/>
      <c r="K24" s="665"/>
      <c r="L24" s="186"/>
      <c r="M24" s="186"/>
      <c r="N24" s="665"/>
      <c r="O24" s="665"/>
      <c r="P24" s="665"/>
      <c r="Q24" s="665"/>
      <c r="R24" s="186"/>
      <c r="S24" s="186"/>
      <c r="T24" s="186"/>
      <c r="U24" s="186"/>
      <c r="V24" s="202"/>
      <c r="W24" s="572"/>
      <c r="X24" s="202"/>
      <c r="Y24" s="32"/>
      <c r="Z24" s="186"/>
      <c r="AA24" s="186"/>
      <c r="AB24" s="186"/>
      <c r="AC24" s="186"/>
      <c r="AD24" s="572"/>
      <c r="AE24" s="1044">
        <v>250</v>
      </c>
      <c r="AF24" s="1044"/>
      <c r="AG24" s="186" t="s">
        <v>691</v>
      </c>
      <c r="AH24" s="186"/>
      <c r="AI24" s="186"/>
      <c r="AJ24" s="186"/>
      <c r="AK24" s="22"/>
      <c r="AL24" s="401">
        <f>AE24</f>
        <v>250</v>
      </c>
      <c r="AM24" s="29" t="s">
        <v>467</v>
      </c>
    </row>
    <row r="25" spans="1:39" ht="17.25" customHeight="1" x14ac:dyDescent="0.15">
      <c r="A25" s="71">
        <v>37</v>
      </c>
      <c r="B25" s="13">
        <v>6502</v>
      </c>
      <c r="C25" s="49" t="s">
        <v>540</v>
      </c>
      <c r="D25" s="20" t="s">
        <v>4359</v>
      </c>
      <c r="E25" s="20"/>
      <c r="F25" s="20"/>
      <c r="G25" s="20"/>
      <c r="H25" s="20"/>
      <c r="I25" s="20"/>
      <c r="J25" s="184"/>
      <c r="K25" s="20"/>
      <c r="L25" s="184"/>
      <c r="M25" s="184"/>
      <c r="N25" s="663"/>
      <c r="O25" s="663"/>
      <c r="P25" s="663"/>
      <c r="Q25" s="20"/>
      <c r="R25" s="184"/>
      <c r="S25" s="169"/>
      <c r="T25" s="184"/>
      <c r="U25" s="184"/>
      <c r="V25" s="45"/>
      <c r="W25" s="45"/>
      <c r="X25" s="557"/>
      <c r="Y25" s="557"/>
      <c r="Z25" s="557"/>
      <c r="AA25" s="184"/>
      <c r="AB25" s="184"/>
      <c r="AC25" s="184"/>
      <c r="AD25" s="578"/>
      <c r="AE25" s="1044">
        <v>400</v>
      </c>
      <c r="AF25" s="1044"/>
      <c r="AG25" s="184" t="s">
        <v>691</v>
      </c>
      <c r="AH25" s="184"/>
      <c r="AI25" s="184"/>
      <c r="AJ25" s="184"/>
      <c r="AK25" s="21"/>
      <c r="AL25" s="399">
        <f t="shared" si="2"/>
        <v>400</v>
      </c>
      <c r="AM25" s="92" t="s">
        <v>799</v>
      </c>
    </row>
    <row r="26" spans="1:39" ht="17.25" customHeight="1" x14ac:dyDescent="0.15">
      <c r="A26" s="71">
        <v>37</v>
      </c>
      <c r="B26" s="12">
        <v>6133</v>
      </c>
      <c r="C26" s="49" t="s">
        <v>536</v>
      </c>
      <c r="D26" s="34" t="s">
        <v>2030</v>
      </c>
      <c r="E26" s="17"/>
      <c r="F26" s="17"/>
      <c r="G26" s="17"/>
      <c r="H26" s="17"/>
      <c r="I26" s="17"/>
      <c r="J26" s="1"/>
      <c r="K26" s="17"/>
      <c r="L26" s="1"/>
      <c r="M26" s="1"/>
      <c r="N26" s="383"/>
      <c r="O26" s="185" t="s">
        <v>2031</v>
      </c>
      <c r="P26" s="574"/>
      <c r="Q26" s="202"/>
      <c r="R26" s="186"/>
      <c r="S26" s="605"/>
      <c r="T26" s="186"/>
      <c r="U26" s="186"/>
      <c r="V26" s="32"/>
      <c r="W26" s="32"/>
      <c r="X26" s="566"/>
      <c r="Y26" s="566"/>
      <c r="Z26" s="566"/>
      <c r="AA26" s="186"/>
      <c r="AB26" s="186"/>
      <c r="AC26" s="186"/>
      <c r="AD26" s="572"/>
      <c r="AE26" s="850">
        <v>3</v>
      </c>
      <c r="AF26" s="850"/>
      <c r="AG26" s="186" t="s">
        <v>691</v>
      </c>
      <c r="AH26" s="186"/>
      <c r="AI26" s="186"/>
      <c r="AJ26" s="186"/>
      <c r="AK26" s="22"/>
      <c r="AL26" s="399">
        <f t="shared" si="2"/>
        <v>3</v>
      </c>
      <c r="AM26" s="18" t="s">
        <v>466</v>
      </c>
    </row>
    <row r="27" spans="1:39" ht="17.25" customHeight="1" x14ac:dyDescent="0.15">
      <c r="A27" s="71">
        <v>37</v>
      </c>
      <c r="B27" s="13">
        <v>6134</v>
      </c>
      <c r="C27" s="49" t="s">
        <v>537</v>
      </c>
      <c r="D27" s="35"/>
      <c r="E27" s="20"/>
      <c r="F27" s="20"/>
      <c r="G27" s="20"/>
      <c r="H27" s="20"/>
      <c r="I27" s="20"/>
      <c r="J27" s="184"/>
      <c r="K27" s="20"/>
      <c r="L27" s="184"/>
      <c r="M27" s="184"/>
      <c r="N27" s="663"/>
      <c r="O27" s="185" t="s">
        <v>2032</v>
      </c>
      <c r="P27" s="574"/>
      <c r="Q27" s="202"/>
      <c r="R27" s="186"/>
      <c r="S27" s="605"/>
      <c r="T27" s="186"/>
      <c r="U27" s="186"/>
      <c r="V27" s="32"/>
      <c r="W27" s="32"/>
      <c r="X27" s="566"/>
      <c r="Y27" s="566"/>
      <c r="Z27" s="566"/>
      <c r="AA27" s="186"/>
      <c r="AB27" s="186"/>
      <c r="AC27" s="186"/>
      <c r="AD27" s="572"/>
      <c r="AE27" s="850">
        <v>4</v>
      </c>
      <c r="AF27" s="850"/>
      <c r="AG27" s="186" t="s">
        <v>691</v>
      </c>
      <c r="AH27" s="186"/>
      <c r="AI27" s="186"/>
      <c r="AJ27" s="186"/>
      <c r="AK27" s="22"/>
      <c r="AL27" s="399">
        <f t="shared" si="2"/>
        <v>4</v>
      </c>
      <c r="AM27" s="406"/>
    </row>
    <row r="28" spans="1:39" ht="17.25" customHeight="1" x14ac:dyDescent="0.15">
      <c r="A28" s="71">
        <v>37</v>
      </c>
      <c r="B28" s="13">
        <v>6153</v>
      </c>
      <c r="C28" s="241" t="s">
        <v>2885</v>
      </c>
      <c r="D28" s="34" t="s">
        <v>2881</v>
      </c>
      <c r="E28" s="652"/>
      <c r="F28" s="652"/>
      <c r="G28" s="652"/>
      <c r="H28" s="652"/>
      <c r="I28" s="652"/>
      <c r="J28" s="652"/>
      <c r="K28" s="652"/>
      <c r="L28" s="652"/>
      <c r="M28" s="652"/>
      <c r="N28" s="653"/>
      <c r="O28" s="183" t="s">
        <v>2882</v>
      </c>
      <c r="P28" s="665"/>
      <c r="Q28" s="665"/>
      <c r="R28" s="665"/>
      <c r="S28" s="665"/>
      <c r="T28" s="665"/>
      <c r="U28" s="665"/>
      <c r="V28" s="665"/>
      <c r="W28" s="572"/>
      <c r="X28" s="202"/>
      <c r="Y28" s="32"/>
      <c r="Z28" s="186"/>
      <c r="AA28" s="186"/>
      <c r="AB28" s="186"/>
      <c r="AC28" s="186"/>
      <c r="AD28" s="578"/>
      <c r="AE28" s="892">
        <v>150</v>
      </c>
      <c r="AF28" s="892"/>
      <c r="AG28" s="186" t="s">
        <v>691</v>
      </c>
      <c r="AH28" s="186"/>
      <c r="AI28" s="186"/>
      <c r="AJ28" s="186"/>
      <c r="AK28" s="22"/>
      <c r="AL28" s="401">
        <f t="shared" si="2"/>
        <v>150</v>
      </c>
      <c r="AM28" s="400" t="s">
        <v>743</v>
      </c>
    </row>
    <row r="29" spans="1:39" ht="17.25" customHeight="1" x14ac:dyDescent="0.15">
      <c r="A29" s="71">
        <v>37</v>
      </c>
      <c r="B29" s="13">
        <v>6154</v>
      </c>
      <c r="C29" s="241" t="s">
        <v>2886</v>
      </c>
      <c r="D29" s="25"/>
      <c r="E29" s="20"/>
      <c r="F29" s="397"/>
      <c r="G29" s="397"/>
      <c r="H29" s="397"/>
      <c r="I29" s="397"/>
      <c r="J29" s="397"/>
      <c r="K29" s="397"/>
      <c r="L29" s="397"/>
      <c r="M29" s="397"/>
      <c r="N29" s="21"/>
      <c r="O29" s="183" t="s">
        <v>2883</v>
      </c>
      <c r="P29" s="665"/>
      <c r="Q29" s="665"/>
      <c r="R29" s="665"/>
      <c r="S29" s="665"/>
      <c r="T29" s="665"/>
      <c r="U29" s="665"/>
      <c r="V29" s="665"/>
      <c r="W29" s="572"/>
      <c r="X29" s="202"/>
      <c r="Y29" s="32"/>
      <c r="Z29" s="186"/>
      <c r="AA29" s="186"/>
      <c r="AB29" s="186"/>
      <c r="AC29" s="186"/>
      <c r="AD29" s="578"/>
      <c r="AE29" s="892">
        <v>120</v>
      </c>
      <c r="AF29" s="892"/>
      <c r="AG29" s="186" t="s">
        <v>691</v>
      </c>
      <c r="AH29" s="186"/>
      <c r="AI29" s="186"/>
      <c r="AJ29" s="186"/>
      <c r="AK29" s="22"/>
      <c r="AL29" s="401">
        <f t="shared" si="2"/>
        <v>120</v>
      </c>
      <c r="AM29" s="18"/>
    </row>
    <row r="30" spans="1:39" ht="17.25" customHeight="1" x14ac:dyDescent="0.15">
      <c r="A30" s="71">
        <v>37</v>
      </c>
      <c r="B30" s="13">
        <v>4001</v>
      </c>
      <c r="C30" s="49" t="s">
        <v>1819</v>
      </c>
      <c r="D30" s="34" t="s">
        <v>2034</v>
      </c>
      <c r="E30" s="17"/>
      <c r="F30" s="17"/>
      <c r="G30" s="17"/>
      <c r="H30" s="17"/>
      <c r="I30" s="17"/>
      <c r="J30" s="1"/>
      <c r="K30" s="17"/>
      <c r="L30" s="1"/>
      <c r="M30" s="1"/>
      <c r="N30" s="338"/>
      <c r="O30" s="186" t="s">
        <v>2302</v>
      </c>
      <c r="P30" s="574"/>
      <c r="Q30" s="202"/>
      <c r="R30" s="186"/>
      <c r="S30" s="605"/>
      <c r="T30" s="186"/>
      <c r="U30" s="186"/>
      <c r="V30" s="32"/>
      <c r="W30" s="32"/>
      <c r="X30" s="566"/>
      <c r="Y30" s="566"/>
      <c r="Z30" s="566"/>
      <c r="AA30" s="186"/>
      <c r="AB30" s="186"/>
      <c r="AC30" s="186"/>
      <c r="AD30" s="572"/>
      <c r="AE30" s="850">
        <v>100</v>
      </c>
      <c r="AF30" s="850"/>
      <c r="AG30" s="186" t="s">
        <v>691</v>
      </c>
      <c r="AH30" s="186"/>
      <c r="AI30" s="186"/>
      <c r="AJ30" s="186"/>
      <c r="AK30" s="22"/>
      <c r="AL30" s="399">
        <f>AE30</f>
        <v>100</v>
      </c>
      <c r="AM30" s="406"/>
    </row>
    <row r="31" spans="1:39" ht="17.25" customHeight="1" x14ac:dyDescent="0.15">
      <c r="A31" s="71">
        <v>37</v>
      </c>
      <c r="B31" s="13">
        <v>4002</v>
      </c>
      <c r="C31" s="49" t="s">
        <v>1820</v>
      </c>
      <c r="D31" s="35"/>
      <c r="E31" s="20"/>
      <c r="F31" s="20"/>
      <c r="G31" s="20"/>
      <c r="H31" s="20"/>
      <c r="I31" s="20"/>
      <c r="J31" s="184"/>
      <c r="K31" s="20"/>
      <c r="L31" s="184"/>
      <c r="M31" s="184"/>
      <c r="N31" s="302"/>
      <c r="O31" s="186" t="s">
        <v>2312</v>
      </c>
      <c r="P31" s="574"/>
      <c r="Q31" s="202"/>
      <c r="R31" s="186"/>
      <c r="S31" s="605"/>
      <c r="T31" s="186"/>
      <c r="U31" s="186"/>
      <c r="V31" s="32"/>
      <c r="W31" s="32"/>
      <c r="X31" s="566"/>
      <c r="Y31" s="566"/>
      <c r="Z31" s="566"/>
      <c r="AA31" s="186"/>
      <c r="AB31" s="186"/>
      <c r="AC31" s="186"/>
      <c r="AD31" s="572"/>
      <c r="AE31" s="850">
        <v>200</v>
      </c>
      <c r="AF31" s="850"/>
      <c r="AG31" s="186" t="s">
        <v>691</v>
      </c>
      <c r="AH31" s="186"/>
      <c r="AI31" s="186"/>
      <c r="AJ31" s="186"/>
      <c r="AK31" s="22"/>
      <c r="AL31" s="399">
        <f t="shared" ref="AL31:AL32" si="3">AE31</f>
        <v>200</v>
      </c>
      <c r="AM31" s="18"/>
    </row>
    <row r="32" spans="1:39" ht="17.25" customHeight="1" x14ac:dyDescent="0.15">
      <c r="A32" s="71">
        <v>37</v>
      </c>
      <c r="B32" s="13">
        <v>6200</v>
      </c>
      <c r="C32" s="49" t="s">
        <v>1821</v>
      </c>
      <c r="D32" s="35" t="s">
        <v>2038</v>
      </c>
      <c r="E32" s="20"/>
      <c r="F32" s="20"/>
      <c r="G32" s="20"/>
      <c r="H32" s="20"/>
      <c r="I32" s="20"/>
      <c r="J32" s="184"/>
      <c r="K32" s="20"/>
      <c r="L32" s="184"/>
      <c r="M32" s="184"/>
      <c r="N32" s="713"/>
      <c r="O32" s="663"/>
      <c r="P32" s="184"/>
      <c r="Q32" s="184"/>
      <c r="R32" s="20"/>
      <c r="S32" s="184"/>
      <c r="T32" s="184"/>
      <c r="U32" s="45"/>
      <c r="V32" s="45"/>
      <c r="W32" s="557"/>
      <c r="X32" s="557"/>
      <c r="Y32" s="557"/>
      <c r="Z32" s="184"/>
      <c r="AA32" s="184"/>
      <c r="AB32" s="184"/>
      <c r="AC32" s="578"/>
      <c r="AD32" s="663"/>
      <c r="AE32" s="850">
        <v>30</v>
      </c>
      <c r="AF32" s="850"/>
      <c r="AG32" s="186" t="s">
        <v>691</v>
      </c>
      <c r="AH32" s="186"/>
      <c r="AI32" s="186"/>
      <c r="AJ32" s="186"/>
      <c r="AK32" s="22"/>
      <c r="AL32" s="399">
        <f t="shared" si="3"/>
        <v>30</v>
      </c>
      <c r="AM32" s="406"/>
    </row>
    <row r="33" spans="1:39" ht="17.25" customHeight="1" x14ac:dyDescent="0.15">
      <c r="A33" s="71">
        <v>37</v>
      </c>
      <c r="B33" s="13">
        <v>6122</v>
      </c>
      <c r="C33" s="49" t="s">
        <v>1822</v>
      </c>
      <c r="D33" s="35" t="s">
        <v>2040</v>
      </c>
      <c r="E33" s="20"/>
      <c r="F33" s="20"/>
      <c r="G33" s="20"/>
      <c r="H33" s="20"/>
      <c r="I33" s="20"/>
      <c r="J33" s="184"/>
      <c r="K33" s="20"/>
      <c r="L33" s="184"/>
      <c r="M33" s="184"/>
      <c r="N33" s="663"/>
      <c r="O33" s="186"/>
      <c r="P33" s="574"/>
      <c r="Q33" s="202"/>
      <c r="R33" s="186"/>
      <c r="S33" s="605"/>
      <c r="T33" s="186"/>
      <c r="U33" s="186"/>
      <c r="V33" s="32"/>
      <c r="W33" s="32"/>
      <c r="X33" s="566"/>
      <c r="Y33" s="566"/>
      <c r="Z33" s="566"/>
      <c r="AA33" s="186"/>
      <c r="AB33" s="186"/>
      <c r="AC33" s="186"/>
      <c r="AD33" s="572"/>
      <c r="AE33" s="850">
        <v>30</v>
      </c>
      <c r="AF33" s="850"/>
      <c r="AG33" s="186" t="s">
        <v>691</v>
      </c>
      <c r="AH33" s="186"/>
      <c r="AI33" s="186"/>
      <c r="AJ33" s="186"/>
      <c r="AK33" s="22"/>
      <c r="AL33" s="399">
        <f t="shared" si="2"/>
        <v>30</v>
      </c>
      <c r="AM33" s="29"/>
    </row>
    <row r="34" spans="1:39" ht="17.25" customHeight="1" x14ac:dyDescent="0.15">
      <c r="A34" s="71">
        <v>37</v>
      </c>
      <c r="B34" s="13">
        <v>6201</v>
      </c>
      <c r="C34" s="49" t="s">
        <v>1823</v>
      </c>
      <c r="D34" s="604" t="s">
        <v>2042</v>
      </c>
      <c r="E34" s="576"/>
      <c r="F34" s="576"/>
      <c r="G34" s="576"/>
      <c r="H34" s="576"/>
      <c r="I34" s="576"/>
      <c r="J34" s="576"/>
      <c r="K34" s="576"/>
      <c r="L34" s="576"/>
      <c r="M34" s="576"/>
      <c r="N34" s="576"/>
      <c r="O34" s="347"/>
      <c r="P34" s="347"/>
      <c r="Q34" s="347"/>
      <c r="R34" s="347"/>
      <c r="S34" s="347"/>
      <c r="T34" s="347"/>
      <c r="U34" s="347"/>
      <c r="V34" s="347"/>
      <c r="W34" s="347"/>
      <c r="X34" s="347"/>
      <c r="Y34" s="347"/>
      <c r="Z34" s="347"/>
      <c r="AA34" s="347"/>
      <c r="AB34" s="347"/>
      <c r="AC34" s="347"/>
      <c r="AD34" s="347"/>
      <c r="AE34" s="850">
        <v>20</v>
      </c>
      <c r="AF34" s="850"/>
      <c r="AG34" s="186" t="s">
        <v>691</v>
      </c>
      <c r="AH34" s="186"/>
      <c r="AI34" s="186"/>
      <c r="AJ34" s="186"/>
      <c r="AK34" s="22"/>
      <c r="AL34" s="399">
        <f t="shared" si="2"/>
        <v>20</v>
      </c>
      <c r="AM34" s="400" t="s">
        <v>467</v>
      </c>
    </row>
    <row r="35" spans="1:39" ht="17.25" customHeight="1" x14ac:dyDescent="0.15">
      <c r="A35" s="71">
        <v>37</v>
      </c>
      <c r="B35" s="13">
        <v>6361</v>
      </c>
      <c r="C35" s="49" t="s">
        <v>1824</v>
      </c>
      <c r="D35" s="604" t="s">
        <v>2044</v>
      </c>
      <c r="E35" s="605"/>
      <c r="F35" s="605"/>
      <c r="G35" s="605"/>
      <c r="H35" s="605"/>
      <c r="I35" s="605"/>
      <c r="J35" s="186"/>
      <c r="K35" s="605"/>
      <c r="L35" s="186"/>
      <c r="M35" s="186"/>
      <c r="N35" s="574"/>
      <c r="O35" s="598"/>
      <c r="P35" s="574"/>
      <c r="Q35" s="202"/>
      <c r="R35" s="186"/>
      <c r="S35" s="605"/>
      <c r="T35" s="186"/>
      <c r="U35" s="186"/>
      <c r="V35" s="32"/>
      <c r="W35" s="32"/>
      <c r="X35" s="566"/>
      <c r="Y35" s="566"/>
      <c r="Z35" s="566"/>
      <c r="AA35" s="186"/>
      <c r="AB35" s="186"/>
      <c r="AC35" s="186"/>
      <c r="AD35" s="572"/>
      <c r="AE35" s="850">
        <v>40</v>
      </c>
      <c r="AF35" s="850"/>
      <c r="AG35" s="186" t="s">
        <v>691</v>
      </c>
      <c r="AH35" s="186"/>
      <c r="AI35" s="186"/>
      <c r="AJ35" s="186"/>
      <c r="AK35" s="22"/>
      <c r="AL35" s="399">
        <f>AE35</f>
        <v>40</v>
      </c>
      <c r="AM35" s="400" t="s">
        <v>743</v>
      </c>
    </row>
    <row r="36" spans="1:39" ht="17.25" customHeight="1" x14ac:dyDescent="0.15">
      <c r="A36" s="71">
        <v>37</v>
      </c>
      <c r="B36" s="13">
        <v>6166</v>
      </c>
      <c r="C36" s="241" t="s">
        <v>3374</v>
      </c>
      <c r="D36" s="1048" t="s">
        <v>3363</v>
      </c>
      <c r="E36" s="1025"/>
      <c r="F36" s="1025"/>
      <c r="G36" s="1025"/>
      <c r="H36" s="1025"/>
      <c r="I36" s="1025"/>
      <c r="J36" s="1025"/>
      <c r="K36" s="1025"/>
      <c r="L36" s="1025"/>
      <c r="M36" s="1025"/>
      <c r="N36" s="1026"/>
      <c r="O36" s="185" t="s">
        <v>3359</v>
      </c>
      <c r="P36" s="397"/>
      <c r="Q36" s="397"/>
      <c r="R36" s="397"/>
      <c r="S36" s="397"/>
      <c r="T36" s="572"/>
      <c r="U36" s="202"/>
      <c r="V36" s="397"/>
      <c r="W36" s="572"/>
      <c r="X36" s="202"/>
      <c r="Y36" s="32"/>
      <c r="Z36" s="186"/>
      <c r="AA36" s="186"/>
      <c r="AB36" s="186"/>
      <c r="AC36" s="186"/>
      <c r="AD36" s="578"/>
      <c r="AE36" s="892">
        <v>10</v>
      </c>
      <c r="AF36" s="892"/>
      <c r="AG36" s="186" t="s">
        <v>691</v>
      </c>
      <c r="AH36" s="186"/>
      <c r="AI36" s="186"/>
      <c r="AJ36" s="186"/>
      <c r="AK36" s="22"/>
      <c r="AL36" s="401">
        <f t="shared" ref="AL36" si="4">AE36</f>
        <v>10</v>
      </c>
      <c r="AM36" s="18"/>
    </row>
    <row r="37" spans="1:39" ht="17.25" customHeight="1" x14ac:dyDescent="0.15">
      <c r="A37" s="71">
        <v>37</v>
      </c>
      <c r="B37" s="13">
        <v>6167</v>
      </c>
      <c r="C37" s="241" t="s">
        <v>3375</v>
      </c>
      <c r="D37" s="670"/>
      <c r="E37" s="671"/>
      <c r="F37" s="671"/>
      <c r="G37" s="671"/>
      <c r="H37" s="671"/>
      <c r="I37" s="671"/>
      <c r="J37" s="671"/>
      <c r="K37" s="671"/>
      <c r="L37" s="671"/>
      <c r="M37" s="671"/>
      <c r="N37" s="672"/>
      <c r="O37" s="185" t="s">
        <v>3360</v>
      </c>
      <c r="P37" s="397"/>
      <c r="Q37" s="397"/>
      <c r="R37" s="397"/>
      <c r="S37" s="397"/>
      <c r="T37" s="572"/>
      <c r="U37" s="202"/>
      <c r="V37" s="397"/>
      <c r="W37" s="572"/>
      <c r="X37" s="202"/>
      <c r="Y37" s="32"/>
      <c r="Z37" s="186"/>
      <c r="AA37" s="186"/>
      <c r="AB37" s="186"/>
      <c r="AC37" s="578"/>
      <c r="AD37" s="578"/>
      <c r="AE37" s="892">
        <v>5</v>
      </c>
      <c r="AF37" s="892"/>
      <c r="AG37" s="186" t="s">
        <v>691</v>
      </c>
      <c r="AH37" s="186"/>
      <c r="AI37" s="186"/>
      <c r="AJ37" s="186"/>
      <c r="AK37" s="22"/>
      <c r="AL37" s="401">
        <f t="shared" ref="AL37" si="5">AE37</f>
        <v>5</v>
      </c>
      <c r="AM37" s="494"/>
    </row>
    <row r="38" spans="1:39" ht="17.25" customHeight="1" x14ac:dyDescent="0.15">
      <c r="A38" s="71">
        <v>37</v>
      </c>
      <c r="B38" s="13">
        <v>9010</v>
      </c>
      <c r="C38" s="241" t="s">
        <v>2875</v>
      </c>
      <c r="D38" s="185" t="s">
        <v>3258</v>
      </c>
      <c r="E38" s="665"/>
      <c r="F38" s="665"/>
      <c r="G38" s="665"/>
      <c r="H38" s="665"/>
      <c r="I38" s="665"/>
      <c r="J38" s="665"/>
      <c r="K38" s="665"/>
      <c r="L38" s="665"/>
      <c r="M38" s="665"/>
      <c r="N38" s="665"/>
      <c r="O38" s="665"/>
      <c r="P38" s="665"/>
      <c r="Q38" s="665"/>
      <c r="R38" s="665"/>
      <c r="S38" s="665"/>
      <c r="T38" s="665"/>
      <c r="U38" s="665"/>
      <c r="V38" s="665"/>
      <c r="W38" s="572"/>
      <c r="X38" s="202"/>
      <c r="Y38" s="32"/>
      <c r="Z38" s="186"/>
      <c r="AA38" s="186"/>
      <c r="AB38" s="186"/>
      <c r="AC38" s="186"/>
      <c r="AD38" s="578"/>
      <c r="AE38" s="892">
        <v>240</v>
      </c>
      <c r="AF38" s="892"/>
      <c r="AG38" s="186" t="s">
        <v>691</v>
      </c>
      <c r="AH38" s="186"/>
      <c r="AI38" s="186"/>
      <c r="AJ38" s="186"/>
      <c r="AK38" s="22"/>
      <c r="AL38" s="401">
        <f>AE38</f>
        <v>240</v>
      </c>
      <c r="AM38" s="18" t="s">
        <v>264</v>
      </c>
    </row>
    <row r="39" spans="1:39" ht="17.25" customHeight="1" x14ac:dyDescent="0.15">
      <c r="A39" s="71">
        <v>37</v>
      </c>
      <c r="B39" s="13">
        <v>6237</v>
      </c>
      <c r="C39" s="241" t="s">
        <v>2313</v>
      </c>
      <c r="D39" s="16" t="s">
        <v>3259</v>
      </c>
      <c r="E39" s="1"/>
      <c r="F39" s="74"/>
      <c r="G39" s="74"/>
      <c r="H39" s="74"/>
      <c r="I39" s="74"/>
      <c r="J39" s="74"/>
      <c r="K39" s="74"/>
      <c r="L39" s="74"/>
      <c r="M39" s="74"/>
      <c r="N39" s="15"/>
      <c r="O39" s="185" t="s">
        <v>2931</v>
      </c>
      <c r="P39" s="397"/>
      <c r="Q39" s="397"/>
      <c r="R39" s="1"/>
      <c r="S39" s="186"/>
      <c r="T39" s="186"/>
      <c r="U39" s="186"/>
      <c r="V39" s="202"/>
      <c r="W39" s="572"/>
      <c r="X39" s="202"/>
      <c r="Y39" s="32"/>
      <c r="Z39" s="186"/>
      <c r="AA39" s="186"/>
      <c r="AB39" s="186"/>
      <c r="AC39" s="186"/>
      <c r="AD39" s="578"/>
      <c r="AE39" s="850">
        <v>100</v>
      </c>
      <c r="AF39" s="850"/>
      <c r="AG39" s="186" t="s">
        <v>691</v>
      </c>
      <c r="AH39" s="186"/>
      <c r="AI39" s="186"/>
      <c r="AJ39" s="186"/>
      <c r="AK39" s="22"/>
      <c r="AL39" s="401">
        <f>AE39</f>
        <v>100</v>
      </c>
      <c r="AM39" s="400" t="s">
        <v>1355</v>
      </c>
    </row>
    <row r="40" spans="1:39" ht="17.25" customHeight="1" x14ac:dyDescent="0.15">
      <c r="A40" s="71">
        <v>37</v>
      </c>
      <c r="B40" s="13">
        <v>6238</v>
      </c>
      <c r="C40" s="241" t="s">
        <v>2314</v>
      </c>
      <c r="D40" s="25"/>
      <c r="E40" s="20"/>
      <c r="F40" s="397"/>
      <c r="G40" s="397"/>
      <c r="H40" s="397"/>
      <c r="I40" s="397"/>
      <c r="J40" s="397"/>
      <c r="K40" s="397"/>
      <c r="L40" s="397"/>
      <c r="M40" s="397"/>
      <c r="N40" s="21"/>
      <c r="O40" s="183" t="s">
        <v>2895</v>
      </c>
      <c r="P40" s="397"/>
      <c r="Q40" s="397"/>
      <c r="R40" s="1"/>
      <c r="S40" s="186"/>
      <c r="T40" s="186"/>
      <c r="U40" s="186"/>
      <c r="V40" s="202"/>
      <c r="W40" s="572"/>
      <c r="X40" s="202"/>
      <c r="Y40" s="32"/>
      <c r="Z40" s="186"/>
      <c r="AA40" s="186"/>
      <c r="AB40" s="186"/>
      <c r="AC40" s="186"/>
      <c r="AD40" s="578"/>
      <c r="AE40" s="850">
        <v>10</v>
      </c>
      <c r="AF40" s="850"/>
      <c r="AG40" s="186" t="s">
        <v>691</v>
      </c>
      <c r="AH40" s="186"/>
      <c r="AI40" s="186"/>
      <c r="AJ40" s="186"/>
      <c r="AK40" s="22"/>
      <c r="AL40" s="401">
        <f>AE40</f>
        <v>10</v>
      </c>
      <c r="AM40" s="494"/>
    </row>
    <row r="41" spans="1:39" ht="17.25" customHeight="1" x14ac:dyDescent="0.15">
      <c r="A41" s="71">
        <v>37</v>
      </c>
      <c r="B41" s="13">
        <v>6099</v>
      </c>
      <c r="C41" s="49" t="s">
        <v>2315</v>
      </c>
      <c r="D41" s="546" t="s">
        <v>3260</v>
      </c>
      <c r="E41" s="547"/>
      <c r="F41" s="707"/>
      <c r="G41" s="707"/>
      <c r="H41" s="707"/>
      <c r="I41" s="1"/>
      <c r="J41" s="1"/>
      <c r="K41" s="1"/>
      <c r="L41" s="1"/>
      <c r="M41" s="1"/>
      <c r="N41" s="15"/>
      <c r="O41" s="185" t="s">
        <v>2049</v>
      </c>
      <c r="P41" s="574"/>
      <c r="Q41" s="202"/>
      <c r="R41" s="186"/>
      <c r="S41" s="605"/>
      <c r="T41" s="186"/>
      <c r="U41" s="186"/>
      <c r="V41" s="32"/>
      <c r="W41" s="32"/>
      <c r="X41" s="566"/>
      <c r="Y41" s="566"/>
      <c r="Z41" s="566"/>
      <c r="AA41" s="186"/>
      <c r="AB41" s="186"/>
      <c r="AC41" s="186"/>
      <c r="AD41" s="572"/>
      <c r="AE41" s="850">
        <v>22</v>
      </c>
      <c r="AF41" s="850"/>
      <c r="AG41" s="186" t="s">
        <v>691</v>
      </c>
      <c r="AH41" s="186"/>
      <c r="AI41" s="186"/>
      <c r="AJ41" s="186"/>
      <c r="AK41" s="22"/>
      <c r="AL41" s="399">
        <f t="shared" ref="AL41:AL43" si="6">AE41</f>
        <v>22</v>
      </c>
      <c r="AM41" s="18" t="s">
        <v>1994</v>
      </c>
    </row>
    <row r="42" spans="1:39" ht="17.25" customHeight="1" x14ac:dyDescent="0.15">
      <c r="A42" s="71">
        <v>37</v>
      </c>
      <c r="B42" s="12">
        <v>6100</v>
      </c>
      <c r="C42" s="49" t="s">
        <v>538</v>
      </c>
      <c r="D42" s="609"/>
      <c r="E42" s="609"/>
      <c r="F42" s="609"/>
      <c r="G42" s="609"/>
      <c r="H42" s="609"/>
      <c r="I42" s="609"/>
      <c r="J42" s="609"/>
      <c r="K42" s="609"/>
      <c r="L42" s="609"/>
      <c r="M42" s="609"/>
      <c r="N42" s="609"/>
      <c r="O42" s="185" t="s">
        <v>2050</v>
      </c>
      <c r="P42" s="186"/>
      <c r="Q42" s="202"/>
      <c r="R42" s="186"/>
      <c r="S42" s="605"/>
      <c r="T42" s="186"/>
      <c r="U42" s="186"/>
      <c r="V42" s="32"/>
      <c r="W42" s="32"/>
      <c r="X42" s="566"/>
      <c r="Y42" s="566"/>
      <c r="Z42" s="566"/>
      <c r="AA42" s="186"/>
      <c r="AB42" s="186"/>
      <c r="AC42" s="186"/>
      <c r="AD42" s="572"/>
      <c r="AE42" s="850">
        <v>18</v>
      </c>
      <c r="AF42" s="850"/>
      <c r="AG42" s="186" t="s">
        <v>691</v>
      </c>
      <c r="AH42" s="186"/>
      <c r="AI42" s="186"/>
      <c r="AJ42" s="186"/>
      <c r="AK42" s="22"/>
      <c r="AL42" s="399">
        <f t="shared" si="6"/>
        <v>18</v>
      </c>
      <c r="AM42" s="18"/>
    </row>
    <row r="43" spans="1:39" ht="17.25" customHeight="1" x14ac:dyDescent="0.15">
      <c r="A43" s="12">
        <v>37</v>
      </c>
      <c r="B43" s="12">
        <v>6103</v>
      </c>
      <c r="C43" s="49" t="s">
        <v>539</v>
      </c>
      <c r="D43" s="183"/>
      <c r="E43" s="184"/>
      <c r="F43" s="184"/>
      <c r="G43" s="184"/>
      <c r="H43" s="20"/>
      <c r="I43" s="20"/>
      <c r="J43" s="20"/>
      <c r="K43" s="20"/>
      <c r="L43" s="184"/>
      <c r="M43" s="184"/>
      <c r="N43" s="20"/>
      <c r="O43" s="185" t="s">
        <v>2051</v>
      </c>
      <c r="P43" s="605"/>
      <c r="Q43" s="202"/>
      <c r="R43" s="605"/>
      <c r="S43" s="605"/>
      <c r="T43" s="186"/>
      <c r="U43" s="186"/>
      <c r="V43" s="32"/>
      <c r="W43" s="32"/>
      <c r="X43" s="566"/>
      <c r="Y43" s="566"/>
      <c r="Z43" s="566"/>
      <c r="AA43" s="186"/>
      <c r="AB43" s="186"/>
      <c r="AC43" s="186"/>
      <c r="AD43" s="572"/>
      <c r="AE43" s="850">
        <v>6</v>
      </c>
      <c r="AF43" s="850"/>
      <c r="AG43" s="186" t="s">
        <v>691</v>
      </c>
      <c r="AH43" s="186"/>
      <c r="AI43" s="186"/>
      <c r="AJ43" s="186"/>
      <c r="AK43" s="22"/>
      <c r="AL43" s="401">
        <f t="shared" si="6"/>
        <v>6</v>
      </c>
      <c r="AM43" s="211"/>
    </row>
    <row r="44" spans="1:39" ht="17.25" customHeight="1" x14ac:dyDescent="0.15">
      <c r="A44" s="71">
        <v>37</v>
      </c>
      <c r="B44" s="12">
        <v>6108</v>
      </c>
      <c r="C44" s="747" t="s">
        <v>4548</v>
      </c>
      <c r="D44" s="833" t="s">
        <v>4163</v>
      </c>
      <c r="E44" s="834"/>
      <c r="F44" s="834"/>
      <c r="G44" s="834"/>
      <c r="H44" s="834"/>
      <c r="I44" s="835"/>
      <c r="J44" s="744" t="s">
        <v>4549</v>
      </c>
      <c r="K44" s="741"/>
      <c r="L44" s="741"/>
      <c r="M44" s="741"/>
      <c r="N44" s="741"/>
      <c r="O44" s="741"/>
      <c r="P44" s="741"/>
      <c r="Q44" s="741"/>
      <c r="R44" s="746"/>
      <c r="S44" s="741"/>
      <c r="T44" s="741"/>
      <c r="U44" s="186"/>
      <c r="V44" s="186"/>
      <c r="W44" s="186"/>
      <c r="X44" s="733"/>
      <c r="Y44" s="727"/>
      <c r="Z44" s="186"/>
      <c r="AA44" s="32"/>
      <c r="AB44" s="728"/>
      <c r="AC44" s="728"/>
      <c r="AD44" s="728"/>
      <c r="AE44" s="32" t="s">
        <v>328</v>
      </c>
      <c r="AF44" s="741" t="s">
        <v>4609</v>
      </c>
      <c r="AG44" s="741"/>
      <c r="AH44" s="758"/>
      <c r="AI44" s="186" t="s">
        <v>811</v>
      </c>
      <c r="AJ44" s="186"/>
      <c r="AK44" s="22"/>
      <c r="AL44" s="399"/>
      <c r="AM44" s="400" t="s">
        <v>743</v>
      </c>
    </row>
    <row r="45" spans="1:39" ht="17.25" customHeight="1" x14ac:dyDescent="0.15">
      <c r="A45" s="759">
        <v>37</v>
      </c>
      <c r="B45" s="760">
        <v>6183</v>
      </c>
      <c r="C45" s="761" t="s">
        <v>4546</v>
      </c>
      <c r="D45" s="836"/>
      <c r="E45" s="837"/>
      <c r="F45" s="837"/>
      <c r="G45" s="837"/>
      <c r="H45" s="837"/>
      <c r="I45" s="838"/>
      <c r="J45" s="762" t="s">
        <v>4516</v>
      </c>
      <c r="K45" s="763"/>
      <c r="L45" s="763"/>
      <c r="M45" s="763"/>
      <c r="N45" s="763"/>
      <c r="O45" s="763"/>
      <c r="P45" s="763"/>
      <c r="Q45" s="763"/>
      <c r="R45" s="764"/>
      <c r="S45" s="763"/>
      <c r="T45" s="763"/>
      <c r="U45" s="765"/>
      <c r="V45" s="765"/>
      <c r="W45" s="765"/>
      <c r="X45" s="763"/>
      <c r="Y45" s="766"/>
      <c r="Z45" s="765"/>
      <c r="AA45" s="764"/>
      <c r="AB45" s="767"/>
      <c r="AC45" s="767"/>
      <c r="AD45" s="767"/>
      <c r="AE45" s="764" t="s">
        <v>328</v>
      </c>
      <c r="AF45" s="763" t="s">
        <v>4610</v>
      </c>
      <c r="AG45" s="763"/>
      <c r="AH45" s="766"/>
      <c r="AI45" s="765" t="s">
        <v>811</v>
      </c>
      <c r="AJ45" s="765"/>
      <c r="AK45" s="768"/>
      <c r="AL45" s="748"/>
      <c r="AM45" s="743"/>
    </row>
    <row r="46" spans="1:39" ht="17.25" customHeight="1" x14ac:dyDescent="0.15">
      <c r="A46" s="71">
        <v>37</v>
      </c>
      <c r="B46" s="12">
        <v>6107</v>
      </c>
      <c r="C46" s="747" t="s">
        <v>4550</v>
      </c>
      <c r="D46" s="836"/>
      <c r="E46" s="837"/>
      <c r="F46" s="837"/>
      <c r="G46" s="837"/>
      <c r="H46" s="837"/>
      <c r="I46" s="838"/>
      <c r="J46" s="744" t="s">
        <v>4551</v>
      </c>
      <c r="K46" s="741"/>
      <c r="L46" s="741"/>
      <c r="M46" s="741"/>
      <c r="N46" s="741"/>
      <c r="O46" s="741"/>
      <c r="P46" s="741"/>
      <c r="Q46" s="741"/>
      <c r="R46" s="746"/>
      <c r="S46" s="741"/>
      <c r="T46" s="741"/>
      <c r="U46" s="186"/>
      <c r="V46" s="186"/>
      <c r="W46" s="186"/>
      <c r="X46" s="733"/>
      <c r="Y46" s="727"/>
      <c r="Z46" s="186"/>
      <c r="AA46" s="32"/>
      <c r="AB46" s="728"/>
      <c r="AC46" s="728"/>
      <c r="AD46" s="728"/>
      <c r="AE46" s="32" t="s">
        <v>328</v>
      </c>
      <c r="AF46" s="741" t="s">
        <v>4611</v>
      </c>
      <c r="AG46" s="741"/>
      <c r="AH46" s="758"/>
      <c r="AI46" s="186" t="s">
        <v>811</v>
      </c>
      <c r="AJ46" s="186"/>
      <c r="AK46" s="22"/>
      <c r="AL46" s="399"/>
      <c r="AM46" s="18"/>
    </row>
    <row r="47" spans="1:39" ht="17.25" customHeight="1" x14ac:dyDescent="0.15">
      <c r="A47" s="759">
        <v>37</v>
      </c>
      <c r="B47" s="760">
        <v>6184</v>
      </c>
      <c r="C47" s="761" t="s">
        <v>4547</v>
      </c>
      <c r="D47" s="750"/>
      <c r="E47" s="751"/>
      <c r="F47" s="751"/>
      <c r="G47" s="751"/>
      <c r="H47" s="751"/>
      <c r="I47" s="752"/>
      <c r="J47" s="762" t="s">
        <v>4517</v>
      </c>
      <c r="K47" s="763"/>
      <c r="L47" s="763"/>
      <c r="M47" s="763"/>
      <c r="N47" s="763"/>
      <c r="O47" s="763"/>
      <c r="P47" s="763"/>
      <c r="Q47" s="763"/>
      <c r="R47" s="764"/>
      <c r="S47" s="763"/>
      <c r="T47" s="763"/>
      <c r="U47" s="765"/>
      <c r="V47" s="765"/>
      <c r="W47" s="765"/>
      <c r="X47" s="763"/>
      <c r="Y47" s="766"/>
      <c r="Z47" s="765"/>
      <c r="AA47" s="764"/>
      <c r="AB47" s="767"/>
      <c r="AC47" s="767"/>
      <c r="AD47" s="767"/>
      <c r="AE47" s="764" t="s">
        <v>328</v>
      </c>
      <c r="AF47" s="763" t="s">
        <v>4612</v>
      </c>
      <c r="AG47" s="763"/>
      <c r="AH47" s="766"/>
      <c r="AI47" s="765" t="s">
        <v>811</v>
      </c>
      <c r="AJ47" s="765"/>
      <c r="AK47" s="768"/>
      <c r="AL47" s="748"/>
      <c r="AM47" s="743"/>
    </row>
    <row r="48" spans="1:39" ht="17.25" customHeight="1" x14ac:dyDescent="0.15">
      <c r="A48" s="71">
        <v>37</v>
      </c>
      <c r="B48" s="12">
        <v>6104</v>
      </c>
      <c r="C48" s="117" t="s">
        <v>785</v>
      </c>
      <c r="D48" s="23"/>
      <c r="E48" s="9"/>
      <c r="F48" s="513"/>
      <c r="G48" s="513"/>
      <c r="H48" s="513"/>
      <c r="I48" s="19"/>
      <c r="J48" s="744" t="s">
        <v>4552</v>
      </c>
      <c r="K48" s="741"/>
      <c r="L48" s="741"/>
      <c r="M48" s="741"/>
      <c r="N48" s="741"/>
      <c r="O48" s="741"/>
      <c r="P48" s="741"/>
      <c r="Q48" s="741"/>
      <c r="R48" s="746"/>
      <c r="S48" s="741"/>
      <c r="T48" s="741"/>
      <c r="U48" s="186"/>
      <c r="V48" s="186"/>
      <c r="W48" s="186"/>
      <c r="X48" s="733"/>
      <c r="Y48" s="727"/>
      <c r="Z48" s="186"/>
      <c r="AA48" s="32"/>
      <c r="AB48" s="728"/>
      <c r="AC48" s="728"/>
      <c r="AD48" s="728"/>
      <c r="AE48" s="32" t="s">
        <v>328</v>
      </c>
      <c r="AF48" s="741" t="s">
        <v>4613</v>
      </c>
      <c r="AG48" s="741"/>
      <c r="AH48" s="758"/>
      <c r="AI48" s="186" t="s">
        <v>811</v>
      </c>
      <c r="AJ48" s="186"/>
      <c r="AK48" s="22"/>
      <c r="AL48" s="399"/>
      <c r="AM48" s="18"/>
    </row>
    <row r="49" spans="1:39" ht="17.25" customHeight="1" x14ac:dyDescent="0.15">
      <c r="A49" s="12">
        <v>37</v>
      </c>
      <c r="B49" s="13">
        <v>6380</v>
      </c>
      <c r="C49" s="117" t="s">
        <v>2316</v>
      </c>
      <c r="D49" s="183"/>
      <c r="E49" s="184"/>
      <c r="F49" s="397"/>
      <c r="G49" s="397"/>
      <c r="H49" s="397"/>
      <c r="I49" s="493"/>
      <c r="J49" s="744" t="s">
        <v>4553</v>
      </c>
      <c r="K49" s="741"/>
      <c r="L49" s="741"/>
      <c r="M49" s="741"/>
      <c r="N49" s="741"/>
      <c r="O49" s="741"/>
      <c r="P49" s="741"/>
      <c r="Q49" s="741"/>
      <c r="R49" s="745"/>
      <c r="S49" s="741"/>
      <c r="T49" s="741"/>
      <c r="U49" s="32"/>
      <c r="V49" s="186"/>
      <c r="W49" s="727"/>
      <c r="X49" s="202"/>
      <c r="Y49" s="32"/>
      <c r="Z49" s="186"/>
      <c r="AA49" s="186"/>
      <c r="AB49" s="186"/>
      <c r="AC49" s="186"/>
      <c r="AD49" s="729"/>
      <c r="AE49" s="32" t="s">
        <v>328</v>
      </c>
      <c r="AF49" s="741" t="s">
        <v>4614</v>
      </c>
      <c r="AG49" s="741"/>
      <c r="AH49" s="758"/>
      <c r="AI49" s="186" t="s">
        <v>811</v>
      </c>
      <c r="AJ49" s="186"/>
      <c r="AK49" s="22"/>
      <c r="AL49" s="401"/>
      <c r="AM49" s="494"/>
    </row>
    <row r="50" spans="1:39" ht="17.25" customHeight="1" x14ac:dyDescent="0.15">
      <c r="A50" s="609"/>
      <c r="B50" s="609"/>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row>
    <row r="51" spans="1:39" ht="17.25" customHeight="1" x14ac:dyDescent="0.2">
      <c r="A51" s="609"/>
      <c r="B51" s="609"/>
      <c r="C51" s="372" t="s">
        <v>465</v>
      </c>
      <c r="D51" s="609"/>
      <c r="E51" s="609"/>
      <c r="F51" s="609"/>
      <c r="G51" s="609"/>
      <c r="H51" s="609"/>
      <c r="I51" s="609"/>
      <c r="J51" s="609"/>
      <c r="K51" s="609"/>
      <c r="L51" s="609"/>
      <c r="M51" s="609"/>
      <c r="N51" s="609"/>
      <c r="O51" s="609"/>
      <c r="P51" s="609"/>
      <c r="Q51" s="609"/>
      <c r="R51" s="609"/>
      <c r="S51" s="609"/>
      <c r="T51" s="609"/>
      <c r="U51" s="609"/>
      <c r="V51" s="609"/>
      <c r="W51" s="609"/>
      <c r="X51" s="609"/>
      <c r="Y51" s="609"/>
      <c r="Z51" s="609"/>
      <c r="AA51" s="609"/>
      <c r="AB51" s="609"/>
      <c r="AC51" s="609"/>
      <c r="AD51" s="609"/>
      <c r="AE51" s="609"/>
      <c r="AF51" s="609"/>
      <c r="AG51" s="609"/>
      <c r="AH51" s="609"/>
      <c r="AI51" s="609"/>
      <c r="AJ51" s="609"/>
      <c r="AK51" s="609"/>
      <c r="AL51" s="609"/>
      <c r="AM51" s="609"/>
    </row>
    <row r="52" spans="1:39" ht="13.5" customHeight="1" x14ac:dyDescent="0.2">
      <c r="A52" s="609"/>
      <c r="B52" s="372"/>
      <c r="C52" s="609"/>
      <c r="D52" s="609"/>
      <c r="E52" s="609"/>
      <c r="F52" s="609"/>
      <c r="G52" s="609"/>
      <c r="H52" s="609"/>
      <c r="I52" s="609"/>
      <c r="J52" s="609"/>
      <c r="K52" s="609"/>
      <c r="L52" s="609"/>
      <c r="M52" s="609"/>
      <c r="N52" s="609"/>
      <c r="O52" s="609"/>
      <c r="P52" s="609"/>
      <c r="Q52" s="609"/>
      <c r="R52" s="609"/>
      <c r="S52" s="609"/>
      <c r="T52" s="609"/>
      <c r="U52" s="609"/>
      <c r="V52" s="609"/>
      <c r="W52" s="609"/>
      <c r="X52" s="609"/>
      <c r="Y52" s="609"/>
      <c r="Z52" s="609"/>
      <c r="AA52" s="609"/>
      <c r="AB52" s="609"/>
      <c r="AC52" s="609"/>
      <c r="AD52" s="609"/>
      <c r="AE52" s="609"/>
      <c r="AF52" s="609"/>
      <c r="AG52" s="609"/>
      <c r="AH52" s="609"/>
      <c r="AI52" s="609"/>
      <c r="AJ52" s="609"/>
      <c r="AK52" s="609"/>
      <c r="AL52" s="609"/>
      <c r="AM52" s="609"/>
    </row>
    <row r="53" spans="1:39" ht="17.25" customHeight="1" x14ac:dyDescent="0.15">
      <c r="A53" s="2" t="s">
        <v>202</v>
      </c>
      <c r="B53" s="201"/>
      <c r="C53" s="3" t="s">
        <v>203</v>
      </c>
      <c r="D53" s="210"/>
      <c r="E53" s="607"/>
      <c r="F53" s="607"/>
      <c r="G53" s="607"/>
      <c r="H53" s="607"/>
      <c r="I53" s="607"/>
      <c r="J53" s="607"/>
      <c r="K53" s="607"/>
      <c r="L53" s="607"/>
      <c r="M53" s="607"/>
      <c r="N53" s="607"/>
      <c r="O53" s="607"/>
      <c r="P53" s="607"/>
      <c r="Q53" s="607"/>
      <c r="R53" s="4" t="s">
        <v>204</v>
      </c>
      <c r="S53" s="607"/>
      <c r="T53" s="607"/>
      <c r="U53" s="607"/>
      <c r="V53" s="607"/>
      <c r="W53" s="607"/>
      <c r="X53" s="607"/>
      <c r="Y53" s="607"/>
      <c r="Z53" s="607"/>
      <c r="AA53" s="607"/>
      <c r="AB53" s="607"/>
      <c r="AC53" s="607"/>
      <c r="AD53" s="607"/>
      <c r="AE53" s="607"/>
      <c r="AF53" s="607"/>
      <c r="AG53" s="607"/>
      <c r="AH53" s="607"/>
      <c r="AI53" s="607"/>
      <c r="AJ53" s="607"/>
      <c r="AK53" s="608"/>
      <c r="AL53" s="59" t="s">
        <v>2054</v>
      </c>
      <c r="AM53" s="59" t="s">
        <v>2055</v>
      </c>
    </row>
    <row r="54" spans="1:39" ht="17.25" customHeight="1" x14ac:dyDescent="0.15">
      <c r="A54" s="6" t="s">
        <v>205</v>
      </c>
      <c r="B54" s="7" t="s">
        <v>206</v>
      </c>
      <c r="C54" s="714"/>
      <c r="D54" s="712"/>
      <c r="E54" s="713"/>
      <c r="F54" s="713"/>
      <c r="G54" s="713"/>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14"/>
      <c r="AL54" s="60" t="s">
        <v>390</v>
      </c>
      <c r="AM54" s="60" t="s">
        <v>391</v>
      </c>
    </row>
    <row r="55" spans="1:39" ht="17.25" customHeight="1" x14ac:dyDescent="0.15">
      <c r="A55" s="12">
        <v>37</v>
      </c>
      <c r="B55" s="13">
        <v>8011</v>
      </c>
      <c r="C55" s="197" t="s">
        <v>508</v>
      </c>
      <c r="D55" s="833" t="s">
        <v>2317</v>
      </c>
      <c r="E55" s="834"/>
      <c r="F55" s="834"/>
      <c r="G55" s="835"/>
      <c r="H55" s="921" t="s">
        <v>2318</v>
      </c>
      <c r="I55" s="921"/>
      <c r="J55" s="921"/>
      <c r="K55" s="921"/>
      <c r="L55" s="921"/>
      <c r="M55" s="34" t="s">
        <v>2319</v>
      </c>
      <c r="N55" s="614"/>
      <c r="O55" s="614"/>
      <c r="P55" s="694"/>
      <c r="Q55" s="608"/>
      <c r="R55" s="566"/>
      <c r="S55" s="566"/>
      <c r="T55" s="566"/>
      <c r="U55" s="566"/>
      <c r="V55" s="566"/>
      <c r="W55" s="566"/>
      <c r="X55" s="566"/>
      <c r="Y55" s="566"/>
      <c r="Z55" s="566"/>
      <c r="AA55" s="566"/>
      <c r="AB55" s="566"/>
      <c r="AC55" s="605"/>
      <c r="AD55" s="605"/>
      <c r="AE55" s="605"/>
      <c r="AF55" s="1137" t="s">
        <v>349</v>
      </c>
      <c r="AG55" s="1138"/>
      <c r="AH55" s="1138"/>
      <c r="AI55" s="1138"/>
      <c r="AJ55" s="1138"/>
      <c r="AK55" s="1139"/>
      <c r="AL55" s="404">
        <f>ROUND(N56*AH56,0)</f>
        <v>533</v>
      </c>
      <c r="AM55" s="400" t="s">
        <v>466</v>
      </c>
    </row>
    <row r="56" spans="1:39" ht="17.25" customHeight="1" x14ac:dyDescent="0.15">
      <c r="A56" s="12">
        <v>37</v>
      </c>
      <c r="B56" s="13">
        <v>8013</v>
      </c>
      <c r="C56" s="198" t="s">
        <v>96</v>
      </c>
      <c r="D56" s="836"/>
      <c r="E56" s="837"/>
      <c r="F56" s="837"/>
      <c r="G56" s="838"/>
      <c r="H56" s="923"/>
      <c r="I56" s="923"/>
      <c r="J56" s="923"/>
      <c r="K56" s="923"/>
      <c r="L56" s="923"/>
      <c r="M56" s="187"/>
      <c r="N56" s="1043">
        <f>$N$9</f>
        <v>761</v>
      </c>
      <c r="O56" s="1043"/>
      <c r="P56" s="20" t="s">
        <v>391</v>
      </c>
      <c r="Q56" s="714"/>
      <c r="R56" s="852" t="s">
        <v>458</v>
      </c>
      <c r="S56" s="853"/>
      <c r="T56" s="853"/>
      <c r="U56" s="853"/>
      <c r="V56" s="853"/>
      <c r="W56" s="853"/>
      <c r="X56" s="853"/>
      <c r="Y56" s="853"/>
      <c r="Z56" s="853"/>
      <c r="AA56" s="853"/>
      <c r="AB56" s="853"/>
      <c r="AC56" s="572" t="s">
        <v>2059</v>
      </c>
      <c r="AD56" s="831">
        <f>$AE$9</f>
        <v>0.97</v>
      </c>
      <c r="AE56" s="831"/>
      <c r="AF56" s="517"/>
      <c r="AG56" s="600" t="s">
        <v>2059</v>
      </c>
      <c r="AH56" s="1032">
        <v>0.7</v>
      </c>
      <c r="AI56" s="1033"/>
      <c r="AJ56" s="616"/>
      <c r="AK56" s="19"/>
      <c r="AL56" s="401">
        <f>ROUND(ROUND(N56*AD56,0)*AH56,0)</f>
        <v>517</v>
      </c>
      <c r="AM56" s="18"/>
    </row>
    <row r="57" spans="1:39" ht="17.25" customHeight="1" x14ac:dyDescent="0.15">
      <c r="A57" s="12">
        <v>37</v>
      </c>
      <c r="B57" s="13">
        <v>8111</v>
      </c>
      <c r="C57" s="197" t="s">
        <v>509</v>
      </c>
      <c r="D57" s="836"/>
      <c r="E57" s="837"/>
      <c r="F57" s="837"/>
      <c r="G57" s="838"/>
      <c r="H57" s="921" t="s">
        <v>2320</v>
      </c>
      <c r="I57" s="921"/>
      <c r="J57" s="921"/>
      <c r="K57" s="921"/>
      <c r="L57" s="921"/>
      <c r="M57" s="34" t="s">
        <v>2319</v>
      </c>
      <c r="N57" s="614"/>
      <c r="O57" s="614"/>
      <c r="P57" s="694"/>
      <c r="Q57" s="608"/>
      <c r="R57" s="566"/>
      <c r="S57" s="566"/>
      <c r="T57" s="566"/>
      <c r="U57" s="566"/>
      <c r="V57" s="566"/>
      <c r="W57" s="566"/>
      <c r="X57" s="566"/>
      <c r="Y57" s="566"/>
      <c r="Z57" s="566"/>
      <c r="AA57" s="566"/>
      <c r="AB57" s="566"/>
      <c r="AC57" s="605"/>
      <c r="AD57" s="605"/>
      <c r="AE57" s="605"/>
      <c r="AF57" s="939"/>
      <c r="AG57" s="1140"/>
      <c r="AH57" s="1140"/>
      <c r="AI57" s="1140"/>
      <c r="AJ57" s="1140"/>
      <c r="AK57" s="1141"/>
      <c r="AL57" s="404">
        <f>ROUND(N58*AH56,0)</f>
        <v>524</v>
      </c>
      <c r="AM57" s="18"/>
    </row>
    <row r="58" spans="1:39" ht="17.25" customHeight="1" x14ac:dyDescent="0.15">
      <c r="A58" s="12">
        <v>37</v>
      </c>
      <c r="B58" s="13">
        <v>8113</v>
      </c>
      <c r="C58" s="198" t="s">
        <v>2321</v>
      </c>
      <c r="D58" s="849"/>
      <c r="E58" s="839"/>
      <c r="F58" s="839"/>
      <c r="G58" s="840"/>
      <c r="H58" s="923"/>
      <c r="I58" s="923"/>
      <c r="J58" s="923"/>
      <c r="K58" s="923"/>
      <c r="L58" s="923"/>
      <c r="M58" s="187"/>
      <c r="N58" s="1043">
        <f>$N$11</f>
        <v>749</v>
      </c>
      <c r="O58" s="1043"/>
      <c r="P58" s="20" t="s">
        <v>391</v>
      </c>
      <c r="Q58" s="714"/>
      <c r="R58" s="852" t="s">
        <v>458</v>
      </c>
      <c r="S58" s="853"/>
      <c r="T58" s="853"/>
      <c r="U58" s="853"/>
      <c r="V58" s="853"/>
      <c r="W58" s="853"/>
      <c r="X58" s="853"/>
      <c r="Y58" s="853"/>
      <c r="Z58" s="853"/>
      <c r="AA58" s="853"/>
      <c r="AB58" s="853"/>
      <c r="AC58" s="572" t="s">
        <v>2059</v>
      </c>
      <c r="AD58" s="831">
        <f>$AE$9</f>
        <v>0.97</v>
      </c>
      <c r="AE58" s="831"/>
      <c r="AF58" s="35"/>
      <c r="AG58" s="578"/>
      <c r="AH58" s="1055"/>
      <c r="AI58" s="1056"/>
      <c r="AJ58" s="619"/>
      <c r="AK58" s="21"/>
      <c r="AL58" s="401">
        <f>ROUND(ROUND(N58*AD58,0)*AH56,0)</f>
        <v>509</v>
      </c>
      <c r="AM58" s="29"/>
    </row>
    <row r="59" spans="1:39" ht="17.25" customHeight="1" x14ac:dyDescent="0.15">
      <c r="A59" s="609"/>
      <c r="B59" s="609"/>
      <c r="C59" s="609"/>
      <c r="D59" s="609"/>
      <c r="E59" s="609"/>
      <c r="F59" s="609"/>
      <c r="G59" s="609"/>
      <c r="H59" s="609"/>
      <c r="I59" s="609"/>
      <c r="J59" s="609"/>
      <c r="K59" s="609"/>
      <c r="L59" s="609"/>
      <c r="M59" s="609"/>
      <c r="N59" s="609"/>
      <c r="O59" s="609"/>
      <c r="P59" s="609"/>
      <c r="Q59" s="609"/>
      <c r="R59" s="609"/>
      <c r="S59" s="609"/>
      <c r="T59" s="609"/>
      <c r="U59" s="609"/>
      <c r="V59" s="609"/>
      <c r="W59" s="609"/>
      <c r="X59" s="609"/>
      <c r="Y59" s="609"/>
      <c r="Z59" s="609"/>
      <c r="AA59" s="609"/>
      <c r="AB59" s="609"/>
      <c r="AC59" s="609"/>
      <c r="AD59" s="609"/>
      <c r="AE59" s="609"/>
      <c r="AF59" s="609"/>
      <c r="AG59" s="609"/>
      <c r="AH59" s="609"/>
      <c r="AI59" s="609"/>
      <c r="AJ59" s="609"/>
      <c r="AK59" s="609"/>
      <c r="AL59" s="609"/>
      <c r="AM59" s="609"/>
    </row>
    <row r="60" spans="1:39" ht="17.25" customHeight="1" x14ac:dyDescent="0.2">
      <c r="A60" s="609"/>
      <c r="B60" s="609"/>
      <c r="C60" s="372" t="s">
        <v>692</v>
      </c>
      <c r="D60" s="609"/>
      <c r="E60" s="609"/>
      <c r="F60" s="609"/>
      <c r="G60" s="609"/>
      <c r="H60" s="609"/>
      <c r="I60" s="609"/>
      <c r="J60" s="609"/>
      <c r="K60" s="609"/>
      <c r="L60" s="609"/>
      <c r="M60" s="609"/>
      <c r="N60" s="609"/>
      <c r="O60" s="609"/>
      <c r="P60" s="609"/>
      <c r="Q60" s="609"/>
      <c r="R60" s="609"/>
      <c r="S60" s="609"/>
      <c r="T60" s="609"/>
      <c r="U60" s="609"/>
      <c r="V60" s="609"/>
      <c r="W60" s="609"/>
      <c r="X60" s="609"/>
      <c r="Y60" s="609"/>
      <c r="Z60" s="609"/>
      <c r="AA60" s="609"/>
      <c r="AB60" s="609"/>
      <c r="AC60" s="609"/>
      <c r="AD60" s="609"/>
      <c r="AE60" s="609"/>
      <c r="AF60" s="609"/>
      <c r="AG60" s="609"/>
      <c r="AH60" s="609"/>
      <c r="AI60" s="609"/>
      <c r="AJ60" s="609"/>
      <c r="AK60" s="609"/>
      <c r="AL60" s="609"/>
      <c r="AM60" s="609"/>
    </row>
    <row r="61" spans="1:39" ht="13.5" customHeight="1" x14ac:dyDescent="0.2">
      <c r="A61" s="609"/>
      <c r="B61" s="372"/>
      <c r="C61" s="609"/>
      <c r="D61" s="609"/>
      <c r="E61" s="609"/>
      <c r="F61" s="609"/>
      <c r="G61" s="609"/>
      <c r="H61" s="609"/>
      <c r="I61" s="609"/>
      <c r="J61" s="609"/>
      <c r="K61" s="609"/>
      <c r="L61" s="609"/>
      <c r="M61" s="609"/>
      <c r="N61" s="609"/>
      <c r="O61" s="609"/>
      <c r="P61" s="609"/>
      <c r="Q61" s="609"/>
      <c r="R61" s="609"/>
      <c r="S61" s="609"/>
      <c r="T61" s="609"/>
      <c r="U61" s="609"/>
      <c r="V61" s="609"/>
      <c r="W61" s="609"/>
      <c r="X61" s="609"/>
      <c r="Y61" s="609"/>
      <c r="Z61" s="609"/>
      <c r="AA61" s="609"/>
      <c r="AB61" s="609"/>
      <c r="AC61" s="609"/>
      <c r="AD61" s="609"/>
      <c r="AE61" s="609"/>
      <c r="AF61" s="609"/>
      <c r="AG61" s="609"/>
      <c r="AH61" s="609"/>
      <c r="AI61" s="609"/>
      <c r="AJ61" s="609"/>
      <c r="AK61" s="609"/>
      <c r="AL61" s="609"/>
      <c r="AM61" s="609"/>
    </row>
    <row r="62" spans="1:39" ht="17.25" customHeight="1" x14ac:dyDescent="0.15">
      <c r="A62" s="2" t="s">
        <v>202</v>
      </c>
      <c r="B62" s="201"/>
      <c r="C62" s="3" t="s">
        <v>203</v>
      </c>
      <c r="D62" s="210"/>
      <c r="E62" s="607"/>
      <c r="F62" s="607"/>
      <c r="G62" s="607"/>
      <c r="H62" s="607"/>
      <c r="I62" s="607"/>
      <c r="J62" s="607"/>
      <c r="K62" s="607"/>
      <c r="L62" s="607"/>
      <c r="M62" s="607"/>
      <c r="N62" s="607"/>
      <c r="O62" s="607"/>
      <c r="P62" s="607"/>
      <c r="Q62" s="607"/>
      <c r="R62" s="4" t="s">
        <v>204</v>
      </c>
      <c r="S62" s="607"/>
      <c r="T62" s="607"/>
      <c r="U62" s="607"/>
      <c r="V62" s="607"/>
      <c r="W62" s="607"/>
      <c r="X62" s="607"/>
      <c r="Y62" s="607"/>
      <c r="Z62" s="607"/>
      <c r="AA62" s="607"/>
      <c r="AB62" s="607"/>
      <c r="AC62" s="607"/>
      <c r="AD62" s="607"/>
      <c r="AE62" s="607"/>
      <c r="AF62" s="607"/>
      <c r="AG62" s="607"/>
      <c r="AH62" s="607"/>
      <c r="AI62" s="607"/>
      <c r="AJ62" s="607"/>
      <c r="AK62" s="608"/>
      <c r="AL62" s="59" t="s">
        <v>2054</v>
      </c>
      <c r="AM62" s="59" t="s">
        <v>2055</v>
      </c>
    </row>
    <row r="63" spans="1:39" ht="17.25" customHeight="1" x14ac:dyDescent="0.15">
      <c r="A63" s="6" t="s">
        <v>205</v>
      </c>
      <c r="B63" s="7" t="s">
        <v>206</v>
      </c>
      <c r="C63" s="714"/>
      <c r="D63" s="712"/>
      <c r="E63" s="713"/>
      <c r="F63" s="713"/>
      <c r="G63" s="713"/>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4"/>
      <c r="AL63" s="60" t="s">
        <v>390</v>
      </c>
      <c r="AM63" s="60" t="s">
        <v>391</v>
      </c>
    </row>
    <row r="64" spans="1:39" ht="17.25" customHeight="1" x14ac:dyDescent="0.15">
      <c r="A64" s="12">
        <v>37</v>
      </c>
      <c r="B64" s="13">
        <v>9011</v>
      </c>
      <c r="C64" s="197" t="s">
        <v>510</v>
      </c>
      <c r="D64" s="833" t="s">
        <v>2317</v>
      </c>
      <c r="E64" s="834"/>
      <c r="F64" s="834"/>
      <c r="G64" s="835"/>
      <c r="H64" s="921" t="s">
        <v>2318</v>
      </c>
      <c r="I64" s="921"/>
      <c r="J64" s="921"/>
      <c r="K64" s="921"/>
      <c r="L64" s="921"/>
      <c r="M64" s="34" t="s">
        <v>2319</v>
      </c>
      <c r="N64" s="614"/>
      <c r="O64" s="614"/>
      <c r="P64" s="694"/>
      <c r="Q64" s="608"/>
      <c r="R64" s="566"/>
      <c r="S64" s="566"/>
      <c r="T64" s="566"/>
      <c r="U64" s="566"/>
      <c r="V64" s="566"/>
      <c r="W64" s="566"/>
      <c r="X64" s="566"/>
      <c r="Y64" s="566"/>
      <c r="Z64" s="566"/>
      <c r="AA64" s="566"/>
      <c r="AB64" s="566"/>
      <c r="AC64" s="605"/>
      <c r="AD64" s="605"/>
      <c r="AE64" s="605"/>
      <c r="AF64" s="1137" t="s">
        <v>692</v>
      </c>
      <c r="AG64" s="1138"/>
      <c r="AH64" s="1138"/>
      <c r="AI64" s="1138"/>
      <c r="AJ64" s="1138"/>
      <c r="AK64" s="1139"/>
      <c r="AL64" s="404">
        <f>ROUND(N65*AH65,0)</f>
        <v>533</v>
      </c>
      <c r="AM64" s="400" t="s">
        <v>466</v>
      </c>
    </row>
    <row r="65" spans="1:39" ht="17.25" customHeight="1" x14ac:dyDescent="0.15">
      <c r="A65" s="12">
        <v>37</v>
      </c>
      <c r="B65" s="13">
        <v>9013</v>
      </c>
      <c r="C65" s="198" t="s">
        <v>2322</v>
      </c>
      <c r="D65" s="836"/>
      <c r="E65" s="837"/>
      <c r="F65" s="837"/>
      <c r="G65" s="838"/>
      <c r="H65" s="923"/>
      <c r="I65" s="923"/>
      <c r="J65" s="923"/>
      <c r="K65" s="923"/>
      <c r="L65" s="923"/>
      <c r="M65" s="187"/>
      <c r="N65" s="1043">
        <f>$N$9</f>
        <v>761</v>
      </c>
      <c r="O65" s="1043"/>
      <c r="P65" s="20" t="s">
        <v>391</v>
      </c>
      <c r="Q65" s="714"/>
      <c r="R65" s="852" t="s">
        <v>458</v>
      </c>
      <c r="S65" s="853"/>
      <c r="T65" s="853"/>
      <c r="U65" s="853"/>
      <c r="V65" s="853"/>
      <c r="W65" s="853"/>
      <c r="X65" s="853"/>
      <c r="Y65" s="853"/>
      <c r="Z65" s="853"/>
      <c r="AA65" s="853"/>
      <c r="AB65" s="576"/>
      <c r="AC65" s="572" t="s">
        <v>2059</v>
      </c>
      <c r="AD65" s="831">
        <f>$AE$9</f>
        <v>0.97</v>
      </c>
      <c r="AE65" s="831"/>
      <c r="AF65" s="517"/>
      <c r="AG65" s="600" t="s">
        <v>2059</v>
      </c>
      <c r="AH65" s="1032">
        <v>0.7</v>
      </c>
      <c r="AI65" s="1033"/>
      <c r="AJ65" s="616"/>
      <c r="AK65" s="19"/>
      <c r="AL65" s="401">
        <f>ROUND(ROUND(N65*AD65,0)*AH65,0)</f>
        <v>517</v>
      </c>
      <c r="AM65" s="18"/>
    </row>
    <row r="66" spans="1:39" ht="17.25" customHeight="1" x14ac:dyDescent="0.15">
      <c r="A66" s="12">
        <v>37</v>
      </c>
      <c r="B66" s="13">
        <v>9111</v>
      </c>
      <c r="C66" s="197" t="s">
        <v>511</v>
      </c>
      <c r="D66" s="836"/>
      <c r="E66" s="837"/>
      <c r="F66" s="837"/>
      <c r="G66" s="838"/>
      <c r="H66" s="921" t="s">
        <v>2320</v>
      </c>
      <c r="I66" s="921"/>
      <c r="J66" s="921"/>
      <c r="K66" s="921"/>
      <c r="L66" s="921"/>
      <c r="M66" s="34" t="s">
        <v>2319</v>
      </c>
      <c r="N66" s="614"/>
      <c r="O66" s="614"/>
      <c r="P66" s="694"/>
      <c r="Q66" s="608"/>
      <c r="R66" s="566"/>
      <c r="S66" s="566"/>
      <c r="T66" s="566"/>
      <c r="U66" s="566"/>
      <c r="V66" s="566"/>
      <c r="W66" s="566"/>
      <c r="X66" s="566"/>
      <c r="Y66" s="566"/>
      <c r="Z66" s="566"/>
      <c r="AA66" s="566"/>
      <c r="AB66" s="566"/>
      <c r="AC66" s="605"/>
      <c r="AD66" s="605"/>
      <c r="AE66" s="605"/>
      <c r="AF66" s="939"/>
      <c r="AG66" s="1140"/>
      <c r="AH66" s="1140"/>
      <c r="AI66" s="1140"/>
      <c r="AJ66" s="1140"/>
      <c r="AK66" s="1141"/>
      <c r="AL66" s="404">
        <f>ROUND(N67*AH65,0)</f>
        <v>524</v>
      </c>
      <c r="AM66" s="18"/>
    </row>
    <row r="67" spans="1:39" ht="17.25" customHeight="1" x14ac:dyDescent="0.15">
      <c r="A67" s="12">
        <v>37</v>
      </c>
      <c r="B67" s="13">
        <v>9113</v>
      </c>
      <c r="C67" s="198" t="s">
        <v>2323</v>
      </c>
      <c r="D67" s="849"/>
      <c r="E67" s="839"/>
      <c r="F67" s="839"/>
      <c r="G67" s="840"/>
      <c r="H67" s="923"/>
      <c r="I67" s="923"/>
      <c r="J67" s="923"/>
      <c r="K67" s="923"/>
      <c r="L67" s="923"/>
      <c r="M67" s="187"/>
      <c r="N67" s="1043">
        <f>$N$11</f>
        <v>749</v>
      </c>
      <c r="O67" s="1043"/>
      <c r="P67" s="20" t="s">
        <v>391</v>
      </c>
      <c r="Q67" s="714"/>
      <c r="R67" s="852" t="s">
        <v>458</v>
      </c>
      <c r="S67" s="896"/>
      <c r="T67" s="896"/>
      <c r="U67" s="896"/>
      <c r="V67" s="896"/>
      <c r="W67" s="896"/>
      <c r="X67" s="896"/>
      <c r="Y67" s="896"/>
      <c r="Z67" s="896"/>
      <c r="AA67" s="896"/>
      <c r="AB67" s="576"/>
      <c r="AC67" s="572" t="s">
        <v>2059</v>
      </c>
      <c r="AD67" s="831">
        <f>$AE$9</f>
        <v>0.97</v>
      </c>
      <c r="AE67" s="831"/>
      <c r="AF67" s="35"/>
      <c r="AG67" s="578"/>
      <c r="AH67" s="1055"/>
      <c r="AI67" s="1056"/>
      <c r="AJ67" s="619"/>
      <c r="AK67" s="21"/>
      <c r="AL67" s="401">
        <f>ROUND(ROUND(N67*AD67,0)*AH65,0)</f>
        <v>509</v>
      </c>
      <c r="AM67" s="29"/>
    </row>
    <row r="68" spans="1:39" x14ac:dyDescent="0.15">
      <c r="A68" s="609"/>
      <c r="B68" s="609"/>
      <c r="C68" s="609"/>
      <c r="D68" s="609"/>
      <c r="E68" s="609"/>
      <c r="F68" s="609"/>
      <c r="G68" s="609"/>
      <c r="H68" s="609"/>
      <c r="I68" s="609"/>
      <c r="J68" s="609"/>
      <c r="K68" s="609"/>
      <c r="L68" s="609"/>
      <c r="M68" s="609"/>
      <c r="N68" s="609"/>
      <c r="O68" s="609"/>
      <c r="P68" s="609"/>
      <c r="Q68" s="609"/>
      <c r="R68" s="609"/>
      <c r="S68" s="609"/>
      <c r="T68" s="609"/>
      <c r="U68" s="609"/>
      <c r="V68" s="609"/>
      <c r="W68" s="609"/>
      <c r="X68" s="609"/>
      <c r="Y68" s="609"/>
      <c r="Z68" s="609"/>
      <c r="AA68" s="609"/>
      <c r="AB68" s="609"/>
      <c r="AC68" s="609"/>
      <c r="AD68" s="609"/>
      <c r="AE68" s="609"/>
      <c r="AF68" s="609"/>
      <c r="AG68" s="609"/>
      <c r="AH68" s="609"/>
      <c r="AI68" s="609"/>
      <c r="AJ68" s="609"/>
      <c r="AK68" s="609"/>
      <c r="AL68" s="609"/>
      <c r="AM68" s="609"/>
    </row>
    <row r="69" spans="1:39" ht="17.25" customHeight="1" x14ac:dyDescent="0.2">
      <c r="A69" s="372"/>
      <c r="B69" s="372" t="s">
        <v>721</v>
      </c>
      <c r="C69" s="609"/>
      <c r="D69" s="609"/>
      <c r="E69" s="609"/>
      <c r="F69" s="609"/>
      <c r="G69" s="609"/>
      <c r="H69" s="609"/>
      <c r="I69" s="609"/>
      <c r="J69" s="609"/>
      <c r="K69" s="609"/>
      <c r="L69" s="609"/>
      <c r="M69" s="609"/>
      <c r="N69" s="609"/>
      <c r="O69" s="609"/>
      <c r="P69" s="609"/>
      <c r="Q69" s="609"/>
      <c r="R69" s="609"/>
      <c r="S69" s="609"/>
      <c r="T69" s="609"/>
      <c r="U69" s="609"/>
      <c r="V69" s="609"/>
      <c r="W69" s="609"/>
      <c r="X69" s="609"/>
      <c r="Y69" s="609"/>
      <c r="Z69" s="609"/>
      <c r="AA69" s="609"/>
      <c r="AB69" s="609"/>
      <c r="AC69" s="609"/>
      <c r="AD69" s="609"/>
      <c r="AE69" s="609"/>
      <c r="AF69" s="609"/>
      <c r="AG69" s="609"/>
      <c r="AH69" s="609"/>
      <c r="AI69" s="609"/>
      <c r="AJ69" s="609"/>
      <c r="AK69" s="609"/>
      <c r="AL69" s="609"/>
      <c r="AM69" s="609"/>
    </row>
    <row r="70" spans="1:39" ht="13.5" customHeight="1" x14ac:dyDescent="0.15">
      <c r="A70" s="609"/>
      <c r="B70" s="609"/>
      <c r="C70" s="609"/>
      <c r="D70" s="609"/>
      <c r="E70" s="609"/>
      <c r="F70" s="609"/>
      <c r="G70" s="609"/>
      <c r="H70" s="609"/>
      <c r="I70" s="609"/>
      <c r="J70" s="609"/>
      <c r="K70" s="609"/>
      <c r="L70" s="609"/>
      <c r="M70" s="609"/>
      <c r="N70" s="609"/>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09"/>
      <c r="AL70" s="609"/>
      <c r="AM70" s="609"/>
    </row>
    <row r="71" spans="1:39" ht="17.25" customHeight="1" x14ac:dyDescent="0.15">
      <c r="A71" s="2" t="s">
        <v>202</v>
      </c>
      <c r="B71" s="201"/>
      <c r="C71" s="3" t="s">
        <v>203</v>
      </c>
      <c r="D71" s="210"/>
      <c r="E71" s="607"/>
      <c r="F71" s="607"/>
      <c r="G71" s="607"/>
      <c r="H71" s="607"/>
      <c r="I71" s="607"/>
      <c r="J71" s="607"/>
      <c r="K71" s="607"/>
      <c r="L71" s="607"/>
      <c r="M71" s="607"/>
      <c r="N71" s="607"/>
      <c r="O71" s="607"/>
      <c r="P71" s="607"/>
      <c r="Q71" s="607"/>
      <c r="R71" s="4" t="s">
        <v>204</v>
      </c>
      <c r="S71" s="607"/>
      <c r="T71" s="607"/>
      <c r="U71" s="607"/>
      <c r="V71" s="607"/>
      <c r="W71" s="607"/>
      <c r="X71" s="607"/>
      <c r="Y71" s="607"/>
      <c r="Z71" s="607"/>
      <c r="AA71" s="607"/>
      <c r="AB71" s="607"/>
      <c r="AC71" s="607"/>
      <c r="AD71" s="607"/>
      <c r="AE71" s="607"/>
      <c r="AF71" s="607"/>
      <c r="AG71" s="607"/>
      <c r="AH71" s="607"/>
      <c r="AI71" s="607"/>
      <c r="AJ71" s="607"/>
      <c r="AK71" s="608"/>
      <c r="AL71" s="59" t="s">
        <v>2054</v>
      </c>
      <c r="AM71" s="59" t="s">
        <v>2055</v>
      </c>
    </row>
    <row r="72" spans="1:39" ht="17.25" customHeight="1" x14ac:dyDescent="0.15">
      <c r="A72" s="6" t="s">
        <v>205</v>
      </c>
      <c r="B72" s="7" t="s">
        <v>206</v>
      </c>
      <c r="C72" s="714"/>
      <c r="D72" s="712"/>
      <c r="E72" s="713"/>
      <c r="F72" s="713"/>
      <c r="G72" s="713"/>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4"/>
      <c r="AL72" s="60" t="s">
        <v>390</v>
      </c>
      <c r="AM72" s="60" t="s">
        <v>391</v>
      </c>
    </row>
    <row r="73" spans="1:39" ht="17.25" customHeight="1" x14ac:dyDescent="0.15">
      <c r="A73" s="12">
        <v>39</v>
      </c>
      <c r="B73" s="13">
        <v>1221</v>
      </c>
      <c r="C73" s="242" t="s">
        <v>512</v>
      </c>
      <c r="D73" s="833" t="s">
        <v>2324</v>
      </c>
      <c r="E73" s="911"/>
      <c r="F73" s="911"/>
      <c r="G73" s="912"/>
      <c r="H73" s="1145" t="s">
        <v>2325</v>
      </c>
      <c r="I73" s="921"/>
      <c r="J73" s="921"/>
      <c r="K73" s="921"/>
      <c r="L73" s="921"/>
      <c r="M73" s="922"/>
      <c r="N73" s="34" t="s">
        <v>2319</v>
      </c>
      <c r="O73" s="614"/>
      <c r="P73" s="614"/>
      <c r="Q73" s="694"/>
      <c r="R73" s="608"/>
      <c r="S73" s="566"/>
      <c r="T73" s="566"/>
      <c r="U73" s="566"/>
      <c r="V73" s="566"/>
      <c r="W73" s="566"/>
      <c r="X73" s="566"/>
      <c r="Y73" s="566"/>
      <c r="Z73" s="566"/>
      <c r="AA73" s="566"/>
      <c r="AB73" s="566"/>
      <c r="AC73" s="566"/>
      <c r="AD73" s="566"/>
      <c r="AE73" s="605"/>
      <c r="AF73" s="605"/>
      <c r="AG73" s="605"/>
      <c r="AH73" s="605"/>
      <c r="AI73" s="605"/>
      <c r="AJ73" s="605"/>
      <c r="AK73" s="22"/>
      <c r="AL73" s="399">
        <f>O74</f>
        <v>789</v>
      </c>
      <c r="AM73" s="400" t="s">
        <v>2301</v>
      </c>
    </row>
    <row r="74" spans="1:39" ht="17.25" customHeight="1" x14ac:dyDescent="0.15">
      <c r="A74" s="12">
        <v>39</v>
      </c>
      <c r="B74" s="13">
        <v>1223</v>
      </c>
      <c r="C74" s="242" t="s">
        <v>97</v>
      </c>
      <c r="D74" s="1040"/>
      <c r="E74" s="913"/>
      <c r="F74" s="913"/>
      <c r="G74" s="914"/>
      <c r="H74" s="1146"/>
      <c r="I74" s="923"/>
      <c r="J74" s="923"/>
      <c r="K74" s="923"/>
      <c r="L74" s="923"/>
      <c r="M74" s="924"/>
      <c r="N74" s="187"/>
      <c r="O74" s="1043">
        <v>789</v>
      </c>
      <c r="P74" s="1043"/>
      <c r="Q74" s="20" t="s">
        <v>391</v>
      </c>
      <c r="R74" s="714"/>
      <c r="S74" s="852" t="s">
        <v>458</v>
      </c>
      <c r="T74" s="853"/>
      <c r="U74" s="853"/>
      <c r="V74" s="853"/>
      <c r="W74" s="853"/>
      <c r="X74" s="853"/>
      <c r="Y74" s="853"/>
      <c r="Z74" s="853"/>
      <c r="AA74" s="853"/>
      <c r="AB74" s="853"/>
      <c r="AC74" s="853"/>
      <c r="AD74" s="853"/>
      <c r="AE74" s="572" t="s">
        <v>2059</v>
      </c>
      <c r="AF74" s="831">
        <v>0.97</v>
      </c>
      <c r="AG74" s="831"/>
      <c r="AH74" s="831"/>
      <c r="AI74" s="1079"/>
      <c r="AJ74" s="605"/>
      <c r="AK74" s="22"/>
      <c r="AL74" s="401">
        <f>ROUND(O74*AF74,0)</f>
        <v>765</v>
      </c>
      <c r="AM74" s="18"/>
    </row>
    <row r="75" spans="1:39" ht="17.25" customHeight="1" x14ac:dyDescent="0.15">
      <c r="A75" s="12">
        <v>39</v>
      </c>
      <c r="B75" s="13">
        <v>2221</v>
      </c>
      <c r="C75" s="242" t="s">
        <v>513</v>
      </c>
      <c r="D75" s="1040"/>
      <c r="E75" s="913"/>
      <c r="F75" s="913"/>
      <c r="G75" s="914"/>
      <c r="H75" s="1145" t="s">
        <v>2326</v>
      </c>
      <c r="I75" s="921"/>
      <c r="J75" s="921"/>
      <c r="K75" s="921"/>
      <c r="L75" s="921"/>
      <c r="M75" s="843"/>
      <c r="N75" s="34" t="s">
        <v>2319</v>
      </c>
      <c r="O75" s="614"/>
      <c r="P75" s="614"/>
      <c r="Q75" s="694"/>
      <c r="R75" s="608"/>
      <c r="S75" s="566"/>
      <c r="T75" s="566"/>
      <c r="U75" s="566"/>
      <c r="V75" s="566"/>
      <c r="W75" s="566"/>
      <c r="X75" s="566"/>
      <c r="Y75" s="566"/>
      <c r="Z75" s="566"/>
      <c r="AA75" s="566"/>
      <c r="AB75" s="566"/>
      <c r="AC75" s="566"/>
      <c r="AD75" s="566"/>
      <c r="AE75" s="605"/>
      <c r="AF75" s="605"/>
      <c r="AG75" s="605"/>
      <c r="AH75" s="605"/>
      <c r="AI75" s="605"/>
      <c r="AJ75" s="605"/>
      <c r="AK75" s="22"/>
      <c r="AL75" s="399">
        <f>O76</f>
        <v>777</v>
      </c>
      <c r="AM75" s="18"/>
    </row>
    <row r="76" spans="1:39" ht="17.25" customHeight="1" x14ac:dyDescent="0.15">
      <c r="A76" s="12">
        <v>39</v>
      </c>
      <c r="B76" s="13">
        <v>2223</v>
      </c>
      <c r="C76" s="242" t="s">
        <v>98</v>
      </c>
      <c r="D76" s="1142"/>
      <c r="E76" s="1143"/>
      <c r="F76" s="1143"/>
      <c r="G76" s="1144"/>
      <c r="H76" s="1146"/>
      <c r="I76" s="923"/>
      <c r="J76" s="923"/>
      <c r="K76" s="923"/>
      <c r="L76" s="923"/>
      <c r="M76" s="847"/>
      <c r="N76" s="187"/>
      <c r="O76" s="1043">
        <v>777</v>
      </c>
      <c r="P76" s="1043"/>
      <c r="Q76" s="20" t="s">
        <v>391</v>
      </c>
      <c r="R76" s="714"/>
      <c r="S76" s="852" t="s">
        <v>458</v>
      </c>
      <c r="T76" s="853"/>
      <c r="U76" s="853"/>
      <c r="V76" s="853"/>
      <c r="W76" s="853"/>
      <c r="X76" s="853"/>
      <c r="Y76" s="853"/>
      <c r="Z76" s="853"/>
      <c r="AA76" s="853"/>
      <c r="AB76" s="853"/>
      <c r="AC76" s="853"/>
      <c r="AD76" s="853"/>
      <c r="AE76" s="572" t="s">
        <v>2059</v>
      </c>
      <c r="AF76" s="831">
        <v>0.97</v>
      </c>
      <c r="AG76" s="831"/>
      <c r="AH76" s="831"/>
      <c r="AI76" s="1079"/>
      <c r="AJ76" s="605"/>
      <c r="AK76" s="22"/>
      <c r="AL76" s="401">
        <f>ROUND(O76*AF76,0)</f>
        <v>754</v>
      </c>
      <c r="AM76" s="18"/>
    </row>
    <row r="77" spans="1:39" ht="17.25" customHeight="1" x14ac:dyDescent="0.15">
      <c r="A77" s="71">
        <v>39</v>
      </c>
      <c r="B77" s="13" t="s">
        <v>4506</v>
      </c>
      <c r="C77" s="241" t="s">
        <v>4411</v>
      </c>
      <c r="D77" s="833" t="s">
        <v>4408</v>
      </c>
      <c r="E77" s="834"/>
      <c r="F77" s="834"/>
      <c r="G77" s="834"/>
      <c r="H77" s="834"/>
      <c r="I77" s="834"/>
      <c r="J77" s="185" t="s">
        <v>3261</v>
      </c>
      <c r="K77" s="665"/>
      <c r="L77" s="665"/>
      <c r="M77" s="665"/>
      <c r="N77" s="665"/>
      <c r="O77" s="186"/>
      <c r="P77" s="186"/>
      <c r="Q77" s="186"/>
      <c r="R77" s="665"/>
      <c r="S77" s="186"/>
      <c r="T77" s="186"/>
      <c r="U77" s="186"/>
      <c r="V77" s="186"/>
      <c r="W77" s="186"/>
      <c r="X77" s="186"/>
      <c r="Y77" s="186"/>
      <c r="Z77" s="202"/>
      <c r="AA77" s="185" t="s">
        <v>3205</v>
      </c>
      <c r="AB77" s="186"/>
      <c r="AC77" s="186"/>
      <c r="AD77" s="892">
        <f t="shared" ref="AD77" si="7">ROUND(O74*0.01,0)</f>
        <v>8</v>
      </c>
      <c r="AE77" s="892"/>
      <c r="AF77" s="186" t="s">
        <v>426</v>
      </c>
      <c r="AG77" s="186"/>
      <c r="AH77" s="186"/>
      <c r="AI77" s="186"/>
      <c r="AJ77" s="186"/>
      <c r="AK77" s="22"/>
      <c r="AL77" s="401">
        <f t="shared" ref="AL77:AL83" si="8">-AD77</f>
        <v>-8</v>
      </c>
      <c r="AM77" s="75"/>
    </row>
    <row r="78" spans="1:39" ht="17.25" customHeight="1" x14ac:dyDescent="0.15">
      <c r="A78" s="71">
        <v>39</v>
      </c>
      <c r="B78" s="13" t="s">
        <v>4507</v>
      </c>
      <c r="C78" s="241" t="s">
        <v>4412</v>
      </c>
      <c r="D78" s="849"/>
      <c r="E78" s="839"/>
      <c r="F78" s="839"/>
      <c r="G78" s="839"/>
      <c r="H78" s="839"/>
      <c r="I78" s="839"/>
      <c r="J78" s="185" t="s">
        <v>2327</v>
      </c>
      <c r="K78" s="665"/>
      <c r="L78" s="665"/>
      <c r="M78" s="665"/>
      <c r="N78" s="665"/>
      <c r="O78" s="186"/>
      <c r="P78" s="186"/>
      <c r="Q78" s="186"/>
      <c r="R78" s="665"/>
      <c r="S78" s="186"/>
      <c r="T78" s="186"/>
      <c r="U78" s="186"/>
      <c r="V78" s="186"/>
      <c r="W78" s="186"/>
      <c r="X78" s="186"/>
      <c r="Y78" s="186"/>
      <c r="Z78" s="202"/>
      <c r="AA78" s="185" t="s">
        <v>3205</v>
      </c>
      <c r="AB78" s="186"/>
      <c r="AC78" s="186"/>
      <c r="AD78" s="892">
        <f t="shared" ref="AD78" si="9">ROUND(O76*0.01,0)</f>
        <v>8</v>
      </c>
      <c r="AE78" s="892"/>
      <c r="AF78" s="186" t="s">
        <v>426</v>
      </c>
      <c r="AG78" s="186"/>
      <c r="AH78" s="186"/>
      <c r="AI78" s="186"/>
      <c r="AJ78" s="186"/>
      <c r="AK78" s="22"/>
      <c r="AL78" s="401">
        <f t="shared" si="8"/>
        <v>-8</v>
      </c>
      <c r="AM78" s="75"/>
    </row>
    <row r="79" spans="1:39" ht="17.25" customHeight="1" x14ac:dyDescent="0.15">
      <c r="A79" s="71">
        <v>39</v>
      </c>
      <c r="B79" s="13" t="s">
        <v>3479</v>
      </c>
      <c r="C79" s="241" t="s">
        <v>3756</v>
      </c>
      <c r="D79" s="833" t="s">
        <v>2948</v>
      </c>
      <c r="E79" s="834"/>
      <c r="F79" s="834"/>
      <c r="G79" s="834"/>
      <c r="H79" s="834"/>
      <c r="I79" s="834"/>
      <c r="J79" s="185" t="s">
        <v>3261</v>
      </c>
      <c r="K79" s="665"/>
      <c r="L79" s="665"/>
      <c r="M79" s="665"/>
      <c r="N79" s="665"/>
      <c r="O79" s="186"/>
      <c r="P79" s="186"/>
      <c r="Q79" s="186"/>
      <c r="R79" s="665"/>
      <c r="S79" s="186"/>
      <c r="T79" s="186"/>
      <c r="U79" s="186"/>
      <c r="V79" s="186"/>
      <c r="W79" s="186"/>
      <c r="X79" s="186"/>
      <c r="Y79" s="186"/>
      <c r="Z79" s="202"/>
      <c r="AA79" s="185" t="s">
        <v>3205</v>
      </c>
      <c r="AB79" s="186"/>
      <c r="AC79" s="186"/>
      <c r="AD79" s="892">
        <f>ROUND(O74*0.01,0)</f>
        <v>8</v>
      </c>
      <c r="AE79" s="892"/>
      <c r="AF79" s="186" t="s">
        <v>426</v>
      </c>
      <c r="AG79" s="186"/>
      <c r="AH79" s="186"/>
      <c r="AI79" s="186"/>
      <c r="AJ79" s="186"/>
      <c r="AK79" s="22"/>
      <c r="AL79" s="401">
        <f t="shared" si="8"/>
        <v>-8</v>
      </c>
      <c r="AM79" s="75"/>
    </row>
    <row r="80" spans="1:39" ht="17.25" customHeight="1" x14ac:dyDescent="0.15">
      <c r="A80" s="71">
        <v>39</v>
      </c>
      <c r="B80" s="13" t="s">
        <v>3389</v>
      </c>
      <c r="C80" s="241" t="s">
        <v>3757</v>
      </c>
      <c r="D80" s="849"/>
      <c r="E80" s="839"/>
      <c r="F80" s="839"/>
      <c r="G80" s="839"/>
      <c r="H80" s="839"/>
      <c r="I80" s="839"/>
      <c r="J80" s="185" t="s">
        <v>3262</v>
      </c>
      <c r="K80" s="665"/>
      <c r="L80" s="665"/>
      <c r="M80" s="665"/>
      <c r="N80" s="665"/>
      <c r="O80" s="186"/>
      <c r="P80" s="186"/>
      <c r="Q80" s="186"/>
      <c r="R80" s="665"/>
      <c r="S80" s="186"/>
      <c r="T80" s="186"/>
      <c r="U80" s="186"/>
      <c r="V80" s="186"/>
      <c r="W80" s="186"/>
      <c r="X80" s="186"/>
      <c r="Y80" s="186"/>
      <c r="Z80" s="202"/>
      <c r="AA80" s="185" t="s">
        <v>3205</v>
      </c>
      <c r="AB80" s="186"/>
      <c r="AC80" s="186"/>
      <c r="AD80" s="892">
        <f>ROUND(O76*0.01,0)</f>
        <v>8</v>
      </c>
      <c r="AE80" s="892"/>
      <c r="AF80" s="186" t="s">
        <v>426</v>
      </c>
      <c r="AG80" s="186"/>
      <c r="AH80" s="186"/>
      <c r="AI80" s="186"/>
      <c r="AJ80" s="186"/>
      <c r="AK80" s="22"/>
      <c r="AL80" s="401">
        <f t="shared" si="8"/>
        <v>-8</v>
      </c>
      <c r="AM80" s="75"/>
    </row>
    <row r="81" spans="1:39" ht="17.25" customHeight="1" x14ac:dyDescent="0.15">
      <c r="A81" s="71">
        <v>39</v>
      </c>
      <c r="B81" s="13" t="s">
        <v>3855</v>
      </c>
      <c r="C81" s="241" t="s">
        <v>3758</v>
      </c>
      <c r="D81" s="833" t="s">
        <v>2015</v>
      </c>
      <c r="E81" s="834"/>
      <c r="F81" s="834"/>
      <c r="G81" s="834"/>
      <c r="H81" s="834"/>
      <c r="I81" s="834"/>
      <c r="J81" s="185" t="s">
        <v>3261</v>
      </c>
      <c r="K81" s="665"/>
      <c r="L81" s="665"/>
      <c r="M81" s="665"/>
      <c r="N81" s="665"/>
      <c r="O81" s="186"/>
      <c r="P81" s="186"/>
      <c r="Q81" s="186"/>
      <c r="R81" s="665"/>
      <c r="S81" s="186"/>
      <c r="T81" s="186"/>
      <c r="U81" s="186"/>
      <c r="V81" s="186"/>
      <c r="W81" s="186"/>
      <c r="X81" s="186"/>
      <c r="Y81" s="186"/>
      <c r="Z81" s="202"/>
      <c r="AA81" s="185" t="s">
        <v>3205</v>
      </c>
      <c r="AB81" s="186"/>
      <c r="AC81" s="186"/>
      <c r="AD81" s="892">
        <f>ROUND(O74*0.03,0)</f>
        <v>24</v>
      </c>
      <c r="AE81" s="892"/>
      <c r="AF81" s="186" t="s">
        <v>426</v>
      </c>
      <c r="AG81" s="186"/>
      <c r="AH81" s="186"/>
      <c r="AI81" s="186"/>
      <c r="AJ81" s="186"/>
      <c r="AK81" s="22"/>
      <c r="AL81" s="401">
        <f t="shared" si="8"/>
        <v>-24</v>
      </c>
      <c r="AM81" s="75"/>
    </row>
    <row r="82" spans="1:39" ht="17.25" customHeight="1" x14ac:dyDescent="0.15">
      <c r="A82" s="71">
        <v>39</v>
      </c>
      <c r="B82" s="13" t="s">
        <v>3763</v>
      </c>
      <c r="C82" s="241" t="s">
        <v>3759</v>
      </c>
      <c r="D82" s="849"/>
      <c r="E82" s="839"/>
      <c r="F82" s="839"/>
      <c r="G82" s="839"/>
      <c r="H82" s="839"/>
      <c r="I82" s="839"/>
      <c r="J82" s="185" t="s">
        <v>2327</v>
      </c>
      <c r="K82" s="665"/>
      <c r="L82" s="665"/>
      <c r="M82" s="665"/>
      <c r="N82" s="665"/>
      <c r="O82" s="186"/>
      <c r="P82" s="186"/>
      <c r="Q82" s="186"/>
      <c r="R82" s="665"/>
      <c r="S82" s="186"/>
      <c r="T82" s="186"/>
      <c r="U82" s="186"/>
      <c r="V82" s="186"/>
      <c r="W82" s="186"/>
      <c r="X82" s="186"/>
      <c r="Y82" s="186"/>
      <c r="Z82" s="202"/>
      <c r="AA82" s="185" t="s">
        <v>3205</v>
      </c>
      <c r="AB82" s="186"/>
      <c r="AC82" s="186"/>
      <c r="AD82" s="892">
        <f>ROUND(O76*0.03,0)</f>
        <v>23</v>
      </c>
      <c r="AE82" s="892"/>
      <c r="AF82" s="186" t="s">
        <v>426</v>
      </c>
      <c r="AG82" s="186"/>
      <c r="AH82" s="186"/>
      <c r="AI82" s="186"/>
      <c r="AJ82" s="186"/>
      <c r="AK82" s="22"/>
      <c r="AL82" s="401">
        <f t="shared" si="8"/>
        <v>-23</v>
      </c>
      <c r="AM82" s="75"/>
    </row>
    <row r="83" spans="1:39" ht="17.25" customHeight="1" x14ac:dyDescent="0.15">
      <c r="A83" s="71">
        <v>39</v>
      </c>
      <c r="B83" s="13">
        <v>6110</v>
      </c>
      <c r="C83" s="49" t="s">
        <v>1825</v>
      </c>
      <c r="D83" s="1089" t="s">
        <v>1627</v>
      </c>
      <c r="E83" s="896"/>
      <c r="F83" s="896"/>
      <c r="G83" s="896"/>
      <c r="H83" s="896"/>
      <c r="I83" s="896"/>
      <c r="J83" s="896"/>
      <c r="K83" s="896"/>
      <c r="L83" s="896"/>
      <c r="M83" s="897"/>
      <c r="N83" s="852" t="s">
        <v>2327</v>
      </c>
      <c r="O83" s="853"/>
      <c r="P83" s="853"/>
      <c r="Q83" s="853"/>
      <c r="R83" s="853"/>
      <c r="S83" s="853"/>
      <c r="T83" s="853"/>
      <c r="U83" s="853"/>
      <c r="V83" s="853"/>
      <c r="W83" s="853"/>
      <c r="X83" s="853"/>
      <c r="Y83" s="853"/>
      <c r="Z83" s="853"/>
      <c r="AA83" s="896"/>
      <c r="AB83" s="896"/>
      <c r="AC83" s="896"/>
      <c r="AD83" s="850">
        <v>50</v>
      </c>
      <c r="AE83" s="850"/>
      <c r="AF83" s="186" t="s">
        <v>1392</v>
      </c>
      <c r="AG83" s="609"/>
      <c r="AH83" s="186"/>
      <c r="AI83" s="186"/>
      <c r="AJ83" s="186"/>
      <c r="AK83" s="22"/>
      <c r="AL83" s="399">
        <f t="shared" si="8"/>
        <v>-50</v>
      </c>
      <c r="AM83" s="406"/>
    </row>
    <row r="84" spans="1:39" ht="17.25" customHeight="1" x14ac:dyDescent="0.15">
      <c r="A84" s="12">
        <v>39</v>
      </c>
      <c r="B84" s="13">
        <v>6161</v>
      </c>
      <c r="C84" s="49" t="s">
        <v>825</v>
      </c>
      <c r="D84" s="706"/>
      <c r="E84" s="17" t="s">
        <v>2328</v>
      </c>
      <c r="F84" s="17"/>
      <c r="G84" s="17"/>
      <c r="H84" s="17"/>
      <c r="I84" s="17"/>
      <c r="J84" s="1"/>
      <c r="K84" s="17"/>
      <c r="L84" s="591"/>
      <c r="M84" s="15"/>
      <c r="N84" s="604" t="s">
        <v>2329</v>
      </c>
      <c r="O84" s="663"/>
      <c r="P84" s="663"/>
      <c r="Q84" s="20"/>
      <c r="R84" s="184"/>
      <c r="S84" s="186"/>
      <c r="T84" s="186"/>
      <c r="U84" s="186"/>
      <c r="V84" s="32"/>
      <c r="W84" s="32"/>
      <c r="X84" s="566"/>
      <c r="Y84" s="566"/>
      <c r="Z84" s="186"/>
      <c r="AA84" s="186"/>
      <c r="AB84" s="186"/>
      <c r="AC84" s="578"/>
      <c r="AD84" s="1044">
        <v>50</v>
      </c>
      <c r="AE84" s="1044"/>
      <c r="AF84" s="186" t="s">
        <v>691</v>
      </c>
      <c r="AG84" s="186"/>
      <c r="AH84" s="186"/>
      <c r="AI84" s="186"/>
      <c r="AJ84" s="186"/>
      <c r="AK84" s="22"/>
      <c r="AL84" s="399">
        <f>AD84</f>
        <v>50</v>
      </c>
      <c r="AM84" s="406"/>
    </row>
    <row r="85" spans="1:39" ht="17.25" customHeight="1" x14ac:dyDescent="0.15">
      <c r="A85" s="12">
        <v>39</v>
      </c>
      <c r="B85" s="13">
        <v>6171</v>
      </c>
      <c r="C85" s="49" t="s">
        <v>826</v>
      </c>
      <c r="D85" s="187"/>
      <c r="E85" s="20"/>
      <c r="F85" s="20"/>
      <c r="G85" s="20"/>
      <c r="H85" s="20"/>
      <c r="I85" s="20"/>
      <c r="J85" s="184"/>
      <c r="K85" s="20"/>
      <c r="L85" s="557"/>
      <c r="M85" s="21"/>
      <c r="N85" s="604" t="s">
        <v>2330</v>
      </c>
      <c r="O85" s="663"/>
      <c r="P85" s="663"/>
      <c r="Q85" s="20"/>
      <c r="R85" s="184"/>
      <c r="S85" s="1"/>
      <c r="T85" s="186"/>
      <c r="U85" s="186"/>
      <c r="V85" s="32"/>
      <c r="W85" s="32"/>
      <c r="X85" s="566"/>
      <c r="Y85" s="566"/>
      <c r="Z85" s="186"/>
      <c r="AA85" s="186"/>
      <c r="AB85" s="186"/>
      <c r="AC85" s="578"/>
      <c r="AD85" s="1044">
        <v>25</v>
      </c>
      <c r="AE85" s="1044"/>
      <c r="AF85" s="186" t="s">
        <v>691</v>
      </c>
      <c r="AG85" s="186"/>
      <c r="AH85" s="186"/>
      <c r="AI85" s="186"/>
      <c r="AJ85" s="186"/>
      <c r="AK85" s="22"/>
      <c r="AL85" s="399">
        <f>AD85</f>
        <v>25</v>
      </c>
      <c r="AM85" s="406"/>
    </row>
    <row r="86" spans="1:39" ht="17.25" customHeight="1" x14ac:dyDescent="0.15">
      <c r="A86" s="12">
        <v>39</v>
      </c>
      <c r="B86" s="13">
        <v>6121</v>
      </c>
      <c r="C86" s="49" t="s">
        <v>690</v>
      </c>
      <c r="D86" s="39"/>
      <c r="E86" s="605" t="s">
        <v>614</v>
      </c>
      <c r="F86" s="609"/>
      <c r="G86" s="605"/>
      <c r="H86" s="605"/>
      <c r="I86" s="605"/>
      <c r="J86" s="186"/>
      <c r="K86" s="20"/>
      <c r="L86" s="186"/>
      <c r="M86" s="186"/>
      <c r="N86" s="663"/>
      <c r="O86" s="663"/>
      <c r="P86" s="20"/>
      <c r="Q86" s="184"/>
      <c r="R86" s="17"/>
      <c r="S86" s="186"/>
      <c r="T86" s="186"/>
      <c r="U86" s="32"/>
      <c r="V86" s="32"/>
      <c r="W86" s="566"/>
      <c r="X86" s="566"/>
      <c r="Y86" s="566"/>
      <c r="Z86" s="186"/>
      <c r="AA86" s="186"/>
      <c r="AB86" s="186"/>
      <c r="AC86" s="578"/>
      <c r="AD86" s="1044">
        <v>200</v>
      </c>
      <c r="AE86" s="1044"/>
      <c r="AF86" s="186" t="s">
        <v>691</v>
      </c>
      <c r="AG86" s="186"/>
      <c r="AH86" s="186"/>
      <c r="AI86" s="186"/>
      <c r="AJ86" s="186"/>
      <c r="AK86" s="22"/>
      <c r="AL86" s="399">
        <f t="shared" ref="AL86:AL87" si="10">AD86</f>
        <v>200</v>
      </c>
      <c r="AM86" s="406"/>
    </row>
    <row r="87" spans="1:39" ht="17.25" customHeight="1" x14ac:dyDescent="0.15">
      <c r="A87" s="12">
        <v>39</v>
      </c>
      <c r="B87" s="12">
        <v>6109</v>
      </c>
      <c r="C87" s="49" t="s">
        <v>546</v>
      </c>
      <c r="D87" s="148"/>
      <c r="E87" s="605" t="s">
        <v>2331</v>
      </c>
      <c r="F87" s="605"/>
      <c r="G87" s="605"/>
      <c r="H87" s="605"/>
      <c r="I87" s="605"/>
      <c r="J87" s="186"/>
      <c r="K87" s="20"/>
      <c r="L87" s="186"/>
      <c r="M87" s="186"/>
      <c r="N87" s="663"/>
      <c r="O87" s="663"/>
      <c r="P87" s="20"/>
      <c r="Q87" s="184"/>
      <c r="R87" s="17"/>
      <c r="S87" s="186"/>
      <c r="T87" s="186"/>
      <c r="U87" s="32"/>
      <c r="V87" s="32"/>
      <c r="W87" s="566"/>
      <c r="X87" s="566"/>
      <c r="Y87" s="566"/>
      <c r="Z87" s="186"/>
      <c r="AA87" s="186"/>
      <c r="AB87" s="186"/>
      <c r="AC87" s="578"/>
      <c r="AD87" s="1044">
        <v>120</v>
      </c>
      <c r="AE87" s="1044"/>
      <c r="AF87" s="186" t="s">
        <v>691</v>
      </c>
      <c r="AG87" s="186"/>
      <c r="AH87" s="186"/>
      <c r="AI87" s="186"/>
      <c r="AJ87" s="186"/>
      <c r="AK87" s="22"/>
      <c r="AL87" s="399">
        <f t="shared" si="10"/>
        <v>120</v>
      </c>
      <c r="AM87" s="406"/>
    </row>
    <row r="88" spans="1:39" ht="17.25" customHeight="1" x14ac:dyDescent="0.15">
      <c r="A88" s="71">
        <v>39</v>
      </c>
      <c r="B88" s="13">
        <v>4001</v>
      </c>
      <c r="C88" s="49" t="s">
        <v>2332</v>
      </c>
      <c r="D88" s="34" t="s">
        <v>2034</v>
      </c>
      <c r="E88" s="17"/>
      <c r="F88" s="17"/>
      <c r="G88" s="17"/>
      <c r="H88" s="17"/>
      <c r="I88" s="17"/>
      <c r="J88" s="1"/>
      <c r="K88" s="17"/>
      <c r="L88" s="1"/>
      <c r="M88" s="1"/>
      <c r="N88" s="338"/>
      <c r="O88" s="186" t="s">
        <v>2302</v>
      </c>
      <c r="P88" s="574"/>
      <c r="Q88" s="202"/>
      <c r="R88" s="186"/>
      <c r="S88" s="605"/>
      <c r="T88" s="186"/>
      <c r="U88" s="186"/>
      <c r="V88" s="32"/>
      <c r="W88" s="32"/>
      <c r="X88" s="566"/>
      <c r="Y88" s="566"/>
      <c r="Z88" s="566"/>
      <c r="AA88" s="186"/>
      <c r="AB88" s="186"/>
      <c r="AC88" s="186"/>
      <c r="AD88" s="850">
        <v>100</v>
      </c>
      <c r="AE88" s="850"/>
      <c r="AF88" s="186" t="s">
        <v>691</v>
      </c>
      <c r="AG88" s="202"/>
      <c r="AH88" s="186"/>
      <c r="AI88" s="186"/>
      <c r="AJ88" s="186"/>
      <c r="AK88" s="22"/>
      <c r="AL88" s="399">
        <f>AD88</f>
        <v>100</v>
      </c>
      <c r="AM88" s="400" t="s">
        <v>743</v>
      </c>
    </row>
    <row r="89" spans="1:39" ht="17.25" customHeight="1" x14ac:dyDescent="0.15">
      <c r="A89" s="71">
        <v>39</v>
      </c>
      <c r="B89" s="13">
        <v>4002</v>
      </c>
      <c r="C89" s="49" t="s">
        <v>2333</v>
      </c>
      <c r="D89" s="35"/>
      <c r="E89" s="20"/>
      <c r="F89" s="20"/>
      <c r="G89" s="20"/>
      <c r="H89" s="20"/>
      <c r="I89" s="20"/>
      <c r="J89" s="184"/>
      <c r="K89" s="20"/>
      <c r="L89" s="184"/>
      <c r="M89" s="184"/>
      <c r="N89" s="302"/>
      <c r="O89" s="186" t="s">
        <v>2312</v>
      </c>
      <c r="P89" s="574"/>
      <c r="Q89" s="202"/>
      <c r="R89" s="186"/>
      <c r="S89" s="605"/>
      <c r="T89" s="186"/>
      <c r="U89" s="186"/>
      <c r="V89" s="32"/>
      <c r="W89" s="32"/>
      <c r="X89" s="566"/>
      <c r="Y89" s="566"/>
      <c r="Z89" s="566"/>
      <c r="AA89" s="186"/>
      <c r="AB89" s="186"/>
      <c r="AC89" s="186"/>
      <c r="AD89" s="850">
        <v>200</v>
      </c>
      <c r="AE89" s="850"/>
      <c r="AF89" s="186" t="s">
        <v>691</v>
      </c>
      <c r="AG89" s="202"/>
      <c r="AH89" s="186"/>
      <c r="AI89" s="186"/>
      <c r="AJ89" s="186"/>
      <c r="AK89" s="22"/>
      <c r="AL89" s="399">
        <f>AD89</f>
        <v>200</v>
      </c>
      <c r="AM89" s="406"/>
    </row>
    <row r="90" spans="1:39" ht="17.25" customHeight="1" x14ac:dyDescent="0.15">
      <c r="A90" s="71">
        <v>39</v>
      </c>
      <c r="B90" s="13">
        <v>6166</v>
      </c>
      <c r="C90" s="241" t="s">
        <v>3376</v>
      </c>
      <c r="D90" s="1048" t="s">
        <v>3363</v>
      </c>
      <c r="E90" s="1025"/>
      <c r="F90" s="1025"/>
      <c r="G90" s="1025"/>
      <c r="H90" s="1025"/>
      <c r="I90" s="1025"/>
      <c r="J90" s="1025"/>
      <c r="K90" s="1025"/>
      <c r="L90" s="1025"/>
      <c r="M90" s="1025"/>
      <c r="N90" s="1026"/>
      <c r="O90" s="185" t="s">
        <v>3359</v>
      </c>
      <c r="P90" s="397"/>
      <c r="Q90" s="397"/>
      <c r="R90" s="397"/>
      <c r="S90" s="397"/>
      <c r="T90" s="572"/>
      <c r="U90" s="202"/>
      <c r="V90" s="397"/>
      <c r="W90" s="572"/>
      <c r="X90" s="202"/>
      <c r="Y90" s="32"/>
      <c r="Z90" s="186"/>
      <c r="AA90" s="186"/>
      <c r="AB90" s="186"/>
      <c r="AC90" s="186"/>
      <c r="AD90" s="892">
        <v>10</v>
      </c>
      <c r="AE90" s="892"/>
      <c r="AF90" s="186" t="s">
        <v>691</v>
      </c>
      <c r="AG90" s="186"/>
      <c r="AH90" s="186"/>
      <c r="AI90" s="186"/>
      <c r="AJ90" s="186"/>
      <c r="AK90" s="22"/>
      <c r="AL90" s="401">
        <f t="shared" ref="AL90:AL91" si="11">AD90</f>
        <v>10</v>
      </c>
      <c r="AM90" s="75"/>
    </row>
    <row r="91" spans="1:39" ht="17.25" customHeight="1" x14ac:dyDescent="0.15">
      <c r="A91" s="71">
        <v>39</v>
      </c>
      <c r="B91" s="13">
        <v>6167</v>
      </c>
      <c r="C91" s="241" t="s">
        <v>3377</v>
      </c>
      <c r="D91" s="670"/>
      <c r="E91" s="671"/>
      <c r="F91" s="671"/>
      <c r="G91" s="671"/>
      <c r="H91" s="671"/>
      <c r="I91" s="671"/>
      <c r="J91" s="671"/>
      <c r="K91" s="671"/>
      <c r="L91" s="671"/>
      <c r="M91" s="671"/>
      <c r="N91" s="672"/>
      <c r="O91" s="185" t="s">
        <v>3360</v>
      </c>
      <c r="P91" s="397"/>
      <c r="Q91" s="397"/>
      <c r="R91" s="397"/>
      <c r="S91" s="397"/>
      <c r="T91" s="572"/>
      <c r="U91" s="202"/>
      <c r="V91" s="397"/>
      <c r="W91" s="572"/>
      <c r="X91" s="202"/>
      <c r="Y91" s="32"/>
      <c r="Z91" s="186"/>
      <c r="AA91" s="186"/>
      <c r="AB91" s="186"/>
      <c r="AC91" s="578"/>
      <c r="AD91" s="892">
        <v>5</v>
      </c>
      <c r="AE91" s="892"/>
      <c r="AF91" s="186" t="s">
        <v>691</v>
      </c>
      <c r="AG91" s="186"/>
      <c r="AH91" s="186"/>
      <c r="AI91" s="186"/>
      <c r="AJ91" s="186"/>
      <c r="AK91" s="22"/>
      <c r="AL91" s="401">
        <f t="shared" si="11"/>
        <v>5</v>
      </c>
      <c r="AM91" s="75"/>
    </row>
    <row r="92" spans="1:39" ht="17.25" customHeight="1" x14ac:dyDescent="0.15">
      <c r="A92" s="71">
        <v>39</v>
      </c>
      <c r="B92" s="13">
        <v>9010</v>
      </c>
      <c r="C92" s="241" t="s">
        <v>2887</v>
      </c>
      <c r="D92" s="185" t="s">
        <v>3258</v>
      </c>
      <c r="E92" s="665"/>
      <c r="F92" s="665"/>
      <c r="G92" s="665"/>
      <c r="H92" s="665"/>
      <c r="I92" s="665"/>
      <c r="J92" s="665"/>
      <c r="K92" s="665"/>
      <c r="L92" s="665"/>
      <c r="M92" s="665"/>
      <c r="N92" s="665"/>
      <c r="O92" s="665"/>
      <c r="P92" s="665"/>
      <c r="Q92" s="665"/>
      <c r="R92" s="665"/>
      <c r="S92" s="665"/>
      <c r="T92" s="665"/>
      <c r="U92" s="665"/>
      <c r="V92" s="665"/>
      <c r="W92" s="572"/>
      <c r="X92" s="202"/>
      <c r="Y92" s="32"/>
      <c r="Z92" s="186"/>
      <c r="AA92" s="186"/>
      <c r="AB92" s="186"/>
      <c r="AC92" s="186"/>
      <c r="AD92" s="892">
        <v>240</v>
      </c>
      <c r="AE92" s="892"/>
      <c r="AF92" s="186" t="s">
        <v>691</v>
      </c>
      <c r="AG92" s="186"/>
      <c r="AH92" s="186"/>
      <c r="AI92" s="186"/>
      <c r="AJ92" s="186"/>
      <c r="AK92" s="22"/>
      <c r="AL92" s="401">
        <f>AD92</f>
        <v>240</v>
      </c>
      <c r="AM92" s="400" t="s">
        <v>466</v>
      </c>
    </row>
    <row r="93" spans="1:39" ht="17.25" customHeight="1" x14ac:dyDescent="0.15">
      <c r="A93" s="71">
        <v>39</v>
      </c>
      <c r="B93" s="13">
        <v>6237</v>
      </c>
      <c r="C93" s="241" t="s">
        <v>2334</v>
      </c>
      <c r="D93" s="16" t="s">
        <v>3259</v>
      </c>
      <c r="E93" s="1"/>
      <c r="F93" s="74"/>
      <c r="G93" s="74"/>
      <c r="H93" s="74"/>
      <c r="I93" s="74"/>
      <c r="J93" s="74"/>
      <c r="K93" s="74"/>
      <c r="L93" s="74"/>
      <c r="M93" s="74"/>
      <c r="N93" s="15"/>
      <c r="O93" s="185" t="s">
        <v>2931</v>
      </c>
      <c r="P93" s="397"/>
      <c r="Q93" s="397"/>
      <c r="R93" s="1"/>
      <c r="S93" s="186"/>
      <c r="T93" s="186"/>
      <c r="U93" s="186"/>
      <c r="V93" s="202"/>
      <c r="W93" s="572"/>
      <c r="X93" s="202"/>
      <c r="Y93" s="32"/>
      <c r="Z93" s="186"/>
      <c r="AA93" s="186"/>
      <c r="AB93" s="186"/>
      <c r="AC93" s="186"/>
      <c r="AD93" s="892">
        <v>100</v>
      </c>
      <c r="AE93" s="892"/>
      <c r="AF93" s="186" t="s">
        <v>691</v>
      </c>
      <c r="AG93" s="186"/>
      <c r="AH93" s="186"/>
      <c r="AI93" s="186"/>
      <c r="AJ93" s="186"/>
      <c r="AK93" s="22"/>
      <c r="AL93" s="401">
        <f>AD93</f>
        <v>100</v>
      </c>
      <c r="AM93" s="400" t="s">
        <v>1355</v>
      </c>
    </row>
    <row r="94" spans="1:39" ht="17.25" customHeight="1" x14ac:dyDescent="0.15">
      <c r="A94" s="71">
        <v>39</v>
      </c>
      <c r="B94" s="13">
        <v>6238</v>
      </c>
      <c r="C94" s="241" t="s">
        <v>2335</v>
      </c>
      <c r="D94" s="25"/>
      <c r="E94" s="20"/>
      <c r="F94" s="397"/>
      <c r="G94" s="397"/>
      <c r="H94" s="397"/>
      <c r="I94" s="397"/>
      <c r="J94" s="397"/>
      <c r="K94" s="397"/>
      <c r="L94" s="397"/>
      <c r="M94" s="397"/>
      <c r="N94" s="21"/>
      <c r="O94" s="183" t="s">
        <v>2895</v>
      </c>
      <c r="P94" s="397"/>
      <c r="Q94" s="397"/>
      <c r="R94" s="1"/>
      <c r="S94" s="186"/>
      <c r="T94" s="186"/>
      <c r="U94" s="186"/>
      <c r="V94" s="202"/>
      <c r="W94" s="572"/>
      <c r="X94" s="202"/>
      <c r="Y94" s="32"/>
      <c r="Z94" s="186"/>
      <c r="AA94" s="186"/>
      <c r="AB94" s="186"/>
      <c r="AC94" s="186"/>
      <c r="AD94" s="892">
        <v>10</v>
      </c>
      <c r="AE94" s="892"/>
      <c r="AF94" s="186" t="s">
        <v>691</v>
      </c>
      <c r="AG94" s="186"/>
      <c r="AH94" s="186"/>
      <c r="AI94" s="186"/>
      <c r="AJ94" s="186"/>
      <c r="AK94" s="22"/>
      <c r="AL94" s="401">
        <f>AD94</f>
        <v>10</v>
      </c>
      <c r="AM94" s="494"/>
    </row>
    <row r="95" spans="1:39" ht="17.25" customHeight="1" x14ac:dyDescent="0.15">
      <c r="A95" s="71">
        <v>39</v>
      </c>
      <c r="B95" s="13">
        <v>6099</v>
      </c>
      <c r="C95" s="49" t="s">
        <v>1503</v>
      </c>
      <c r="D95" s="546" t="s">
        <v>3260</v>
      </c>
      <c r="E95" s="547"/>
      <c r="F95" s="707"/>
      <c r="G95" s="707"/>
      <c r="H95" s="707"/>
      <c r="I95" s="1"/>
      <c r="J95" s="1"/>
      <c r="K95" s="1"/>
      <c r="L95" s="1"/>
      <c r="M95" s="1"/>
      <c r="N95" s="15"/>
      <c r="O95" s="185" t="s">
        <v>2049</v>
      </c>
      <c r="P95" s="574"/>
      <c r="Q95" s="202"/>
      <c r="R95" s="186"/>
      <c r="S95" s="605"/>
      <c r="T95" s="186"/>
      <c r="U95" s="186"/>
      <c r="V95" s="32"/>
      <c r="W95" s="32"/>
      <c r="X95" s="566"/>
      <c r="Y95" s="566"/>
      <c r="Z95" s="566"/>
      <c r="AA95" s="186"/>
      <c r="AB95" s="186"/>
      <c r="AC95" s="186"/>
      <c r="AD95" s="850">
        <v>22</v>
      </c>
      <c r="AE95" s="850"/>
      <c r="AF95" s="186" t="s">
        <v>691</v>
      </c>
      <c r="AG95" s="186"/>
      <c r="AH95" s="186"/>
      <c r="AI95" s="186"/>
      <c r="AJ95" s="186"/>
      <c r="AK95" s="22"/>
      <c r="AL95" s="399">
        <f t="shared" ref="AL95:AL97" si="12">AD95</f>
        <v>22</v>
      </c>
      <c r="AM95" s="400" t="s">
        <v>466</v>
      </c>
    </row>
    <row r="96" spans="1:39" ht="17.25" customHeight="1" x14ac:dyDescent="0.15">
      <c r="A96" s="12">
        <v>39</v>
      </c>
      <c r="B96" s="12">
        <v>6100</v>
      </c>
      <c r="C96" s="49" t="s">
        <v>541</v>
      </c>
      <c r="D96" s="609"/>
      <c r="E96" s="609"/>
      <c r="F96" s="609"/>
      <c r="G96" s="609"/>
      <c r="H96" s="609"/>
      <c r="I96" s="609"/>
      <c r="J96" s="609"/>
      <c r="K96" s="609"/>
      <c r="L96" s="609"/>
      <c r="M96" s="609"/>
      <c r="N96" s="609"/>
      <c r="O96" s="185" t="s">
        <v>2050</v>
      </c>
      <c r="P96" s="202"/>
      <c r="Q96" s="186"/>
      <c r="R96" s="605"/>
      <c r="S96" s="186"/>
      <c r="T96" s="186"/>
      <c r="U96" s="32"/>
      <c r="V96" s="32"/>
      <c r="W96" s="566"/>
      <c r="X96" s="566"/>
      <c r="Y96" s="566"/>
      <c r="Z96" s="186"/>
      <c r="AA96" s="186"/>
      <c r="AB96" s="186"/>
      <c r="AC96" s="572"/>
      <c r="AD96" s="850">
        <v>18</v>
      </c>
      <c r="AE96" s="850"/>
      <c r="AF96" s="186" t="s">
        <v>691</v>
      </c>
      <c r="AG96" s="186"/>
      <c r="AH96" s="186"/>
      <c r="AI96" s="186"/>
      <c r="AJ96" s="186"/>
      <c r="AK96" s="22"/>
      <c r="AL96" s="399">
        <f t="shared" si="12"/>
        <v>18</v>
      </c>
      <c r="AM96" s="18"/>
    </row>
    <row r="97" spans="1:39" ht="17.25" customHeight="1" x14ac:dyDescent="0.15">
      <c r="A97" s="12">
        <v>39</v>
      </c>
      <c r="B97" s="12">
        <v>6103</v>
      </c>
      <c r="C97" s="49" t="s">
        <v>542</v>
      </c>
      <c r="D97" s="183"/>
      <c r="E97" s="184"/>
      <c r="F97" s="184"/>
      <c r="G97" s="184"/>
      <c r="H97" s="20"/>
      <c r="I97" s="20"/>
      <c r="J97" s="20"/>
      <c r="K97" s="20"/>
      <c r="L97" s="184"/>
      <c r="M97" s="184"/>
      <c r="N97" s="20"/>
      <c r="O97" s="185" t="s">
        <v>2051</v>
      </c>
      <c r="P97" s="202"/>
      <c r="Q97" s="605"/>
      <c r="R97" s="605"/>
      <c r="S97" s="186"/>
      <c r="T97" s="186"/>
      <c r="U97" s="32"/>
      <c r="V97" s="32"/>
      <c r="W97" s="566"/>
      <c r="X97" s="566"/>
      <c r="Y97" s="566"/>
      <c r="Z97" s="186"/>
      <c r="AA97" s="186"/>
      <c r="AB97" s="186"/>
      <c r="AC97" s="572"/>
      <c r="AD97" s="850">
        <v>6</v>
      </c>
      <c r="AE97" s="850"/>
      <c r="AF97" s="186" t="s">
        <v>691</v>
      </c>
      <c r="AG97" s="186"/>
      <c r="AH97" s="186"/>
      <c r="AI97" s="186"/>
      <c r="AJ97" s="186"/>
      <c r="AK97" s="22"/>
      <c r="AL97" s="401">
        <f t="shared" si="12"/>
        <v>6</v>
      </c>
      <c r="AM97" s="211"/>
    </row>
    <row r="98" spans="1:39" ht="17.25" customHeight="1" x14ac:dyDescent="0.15">
      <c r="A98" s="12">
        <v>39</v>
      </c>
      <c r="B98" s="12">
        <v>6108</v>
      </c>
      <c r="C98" s="747" t="s">
        <v>4633</v>
      </c>
      <c r="D98" s="833" t="s">
        <v>4164</v>
      </c>
      <c r="E98" s="834"/>
      <c r="F98" s="834"/>
      <c r="G98" s="834"/>
      <c r="H98" s="834"/>
      <c r="I98" s="834"/>
      <c r="J98" s="744" t="s">
        <v>4549</v>
      </c>
      <c r="K98" s="741"/>
      <c r="L98" s="741"/>
      <c r="M98" s="741"/>
      <c r="N98" s="741"/>
      <c r="O98" s="741"/>
      <c r="P98" s="741"/>
      <c r="Q98" s="741"/>
      <c r="R98" s="746"/>
      <c r="S98" s="741"/>
      <c r="T98" s="741"/>
      <c r="U98" s="186"/>
      <c r="V98" s="186"/>
      <c r="W98" s="186"/>
      <c r="X98" s="813"/>
      <c r="Y98" s="811"/>
      <c r="Z98" s="186"/>
      <c r="AA98" s="32"/>
      <c r="AB98" s="810"/>
      <c r="AC98" s="810"/>
      <c r="AD98" s="810"/>
      <c r="AE98" s="32" t="s">
        <v>328</v>
      </c>
      <c r="AF98" s="741" t="s">
        <v>4609</v>
      </c>
      <c r="AG98" s="741"/>
      <c r="AH98" s="758"/>
      <c r="AI98" s="186" t="s">
        <v>811</v>
      </c>
      <c r="AJ98" s="186"/>
      <c r="AK98" s="22"/>
      <c r="AL98" s="399"/>
      <c r="AM98" s="400" t="s">
        <v>743</v>
      </c>
    </row>
    <row r="99" spans="1:39" ht="17.25" customHeight="1" x14ac:dyDescent="0.15">
      <c r="A99" s="760">
        <v>39</v>
      </c>
      <c r="B99" s="760">
        <v>6183</v>
      </c>
      <c r="C99" s="761" t="s">
        <v>4635</v>
      </c>
      <c r="D99" s="836"/>
      <c r="E99" s="837"/>
      <c r="F99" s="837"/>
      <c r="G99" s="837"/>
      <c r="H99" s="837"/>
      <c r="I99" s="837"/>
      <c r="J99" s="762" t="s">
        <v>4516</v>
      </c>
      <c r="K99" s="763"/>
      <c r="L99" s="763"/>
      <c r="M99" s="763"/>
      <c r="N99" s="763"/>
      <c r="O99" s="763"/>
      <c r="P99" s="763"/>
      <c r="Q99" s="763"/>
      <c r="R99" s="764"/>
      <c r="S99" s="763"/>
      <c r="T99" s="763"/>
      <c r="U99" s="765"/>
      <c r="V99" s="765"/>
      <c r="W99" s="765"/>
      <c r="X99" s="763"/>
      <c r="Y99" s="766"/>
      <c r="Z99" s="765"/>
      <c r="AA99" s="764"/>
      <c r="AB99" s="767"/>
      <c r="AC99" s="767"/>
      <c r="AD99" s="767"/>
      <c r="AE99" s="764" t="s">
        <v>328</v>
      </c>
      <c r="AF99" s="763" t="s">
        <v>4610</v>
      </c>
      <c r="AG99" s="763"/>
      <c r="AH99" s="766"/>
      <c r="AI99" s="765" t="s">
        <v>811</v>
      </c>
      <c r="AJ99" s="765"/>
      <c r="AK99" s="768"/>
      <c r="AL99" s="748"/>
      <c r="AM99" s="743"/>
    </row>
    <row r="100" spans="1:39" ht="17.25" customHeight="1" x14ac:dyDescent="0.15">
      <c r="A100" s="12">
        <v>39</v>
      </c>
      <c r="B100" s="12">
        <v>6107</v>
      </c>
      <c r="C100" s="747" t="s">
        <v>4634</v>
      </c>
      <c r="D100" s="836"/>
      <c r="E100" s="837"/>
      <c r="F100" s="837"/>
      <c r="G100" s="837"/>
      <c r="H100" s="837"/>
      <c r="I100" s="837"/>
      <c r="J100" s="744" t="s">
        <v>4551</v>
      </c>
      <c r="K100" s="741"/>
      <c r="L100" s="741"/>
      <c r="M100" s="741"/>
      <c r="N100" s="741"/>
      <c r="O100" s="741"/>
      <c r="P100" s="741"/>
      <c r="Q100" s="741"/>
      <c r="R100" s="746"/>
      <c r="S100" s="741"/>
      <c r="T100" s="741"/>
      <c r="U100" s="186"/>
      <c r="V100" s="186"/>
      <c r="W100" s="186"/>
      <c r="X100" s="813"/>
      <c r="Y100" s="811"/>
      <c r="Z100" s="186"/>
      <c r="AA100" s="32"/>
      <c r="AB100" s="810"/>
      <c r="AC100" s="810"/>
      <c r="AD100" s="810"/>
      <c r="AE100" s="32" t="s">
        <v>328</v>
      </c>
      <c r="AF100" s="741" t="s">
        <v>4611</v>
      </c>
      <c r="AG100" s="741"/>
      <c r="AH100" s="758"/>
      <c r="AI100" s="186" t="s">
        <v>811</v>
      </c>
      <c r="AJ100" s="186"/>
      <c r="AK100" s="22"/>
      <c r="AL100" s="399"/>
      <c r="AM100" s="18"/>
    </row>
    <row r="101" spans="1:39" ht="17.25" customHeight="1" x14ac:dyDescent="0.15">
      <c r="A101" s="760">
        <v>39</v>
      </c>
      <c r="B101" s="760">
        <v>6184</v>
      </c>
      <c r="C101" s="761" t="s">
        <v>4636</v>
      </c>
      <c r="D101" s="750"/>
      <c r="E101" s="751"/>
      <c r="F101" s="751"/>
      <c r="G101" s="751"/>
      <c r="H101" s="751"/>
      <c r="I101" s="751"/>
      <c r="J101" s="762" t="s">
        <v>4517</v>
      </c>
      <c r="K101" s="763"/>
      <c r="L101" s="763"/>
      <c r="M101" s="763"/>
      <c r="N101" s="763"/>
      <c r="O101" s="763"/>
      <c r="P101" s="763"/>
      <c r="Q101" s="763"/>
      <c r="R101" s="764"/>
      <c r="S101" s="763"/>
      <c r="T101" s="763"/>
      <c r="U101" s="765"/>
      <c r="V101" s="765"/>
      <c r="W101" s="765"/>
      <c r="X101" s="763"/>
      <c r="Y101" s="766"/>
      <c r="Z101" s="765"/>
      <c r="AA101" s="764"/>
      <c r="AB101" s="767"/>
      <c r="AC101" s="767"/>
      <c r="AD101" s="767"/>
      <c r="AE101" s="764" t="s">
        <v>328</v>
      </c>
      <c r="AF101" s="763" t="s">
        <v>4612</v>
      </c>
      <c r="AG101" s="763"/>
      <c r="AH101" s="766"/>
      <c r="AI101" s="765" t="s">
        <v>811</v>
      </c>
      <c r="AJ101" s="765"/>
      <c r="AK101" s="768"/>
      <c r="AL101" s="748"/>
      <c r="AM101" s="743"/>
    </row>
    <row r="102" spans="1:39" ht="17.25" customHeight="1" x14ac:dyDescent="0.15">
      <c r="A102" s="12">
        <v>39</v>
      </c>
      <c r="B102" s="12">
        <v>6104</v>
      </c>
      <c r="C102" s="117" t="s">
        <v>786</v>
      </c>
      <c r="D102" s="23"/>
      <c r="E102" s="9"/>
      <c r="F102" s="513"/>
      <c r="G102" s="513"/>
      <c r="H102" s="513"/>
      <c r="I102" s="9"/>
      <c r="J102" s="744" t="s">
        <v>4552</v>
      </c>
      <c r="K102" s="741"/>
      <c r="L102" s="741"/>
      <c r="M102" s="741"/>
      <c r="N102" s="741"/>
      <c r="O102" s="741"/>
      <c r="P102" s="741"/>
      <c r="Q102" s="741"/>
      <c r="R102" s="746"/>
      <c r="S102" s="741"/>
      <c r="T102" s="741"/>
      <c r="U102" s="186"/>
      <c r="V102" s="186"/>
      <c r="W102" s="186"/>
      <c r="X102" s="813"/>
      <c r="Y102" s="811"/>
      <c r="Z102" s="186"/>
      <c r="AA102" s="32"/>
      <c r="AB102" s="810"/>
      <c r="AC102" s="810"/>
      <c r="AD102" s="810"/>
      <c r="AE102" s="32" t="s">
        <v>328</v>
      </c>
      <c r="AF102" s="741" t="s">
        <v>4613</v>
      </c>
      <c r="AG102" s="741"/>
      <c r="AH102" s="758"/>
      <c r="AI102" s="186" t="s">
        <v>811</v>
      </c>
      <c r="AJ102" s="186"/>
      <c r="AK102" s="22"/>
      <c r="AL102" s="399"/>
      <c r="AM102" s="18"/>
    </row>
    <row r="103" spans="1:39" ht="17.25" customHeight="1" x14ac:dyDescent="0.15">
      <c r="A103" s="12">
        <v>39</v>
      </c>
      <c r="B103" s="13">
        <v>6380</v>
      </c>
      <c r="C103" s="117" t="s">
        <v>2336</v>
      </c>
      <c r="D103" s="183"/>
      <c r="E103" s="184"/>
      <c r="F103" s="397"/>
      <c r="G103" s="397"/>
      <c r="H103" s="397"/>
      <c r="I103" s="493"/>
      <c r="J103" s="744" t="s">
        <v>4553</v>
      </c>
      <c r="K103" s="741"/>
      <c r="L103" s="741"/>
      <c r="M103" s="741"/>
      <c r="N103" s="741"/>
      <c r="O103" s="741"/>
      <c r="P103" s="741"/>
      <c r="Q103" s="741"/>
      <c r="R103" s="745"/>
      <c r="S103" s="741"/>
      <c r="T103" s="741"/>
      <c r="U103" s="32"/>
      <c r="V103" s="186"/>
      <c r="W103" s="811"/>
      <c r="X103" s="202"/>
      <c r="Y103" s="32"/>
      <c r="Z103" s="186"/>
      <c r="AA103" s="186"/>
      <c r="AB103" s="186"/>
      <c r="AC103" s="186"/>
      <c r="AD103" s="812"/>
      <c r="AE103" s="32" t="s">
        <v>328</v>
      </c>
      <c r="AF103" s="741" t="s">
        <v>4614</v>
      </c>
      <c r="AG103" s="741"/>
      <c r="AH103" s="758"/>
      <c r="AI103" s="186" t="s">
        <v>811</v>
      </c>
      <c r="AJ103" s="186"/>
      <c r="AK103" s="22"/>
      <c r="AL103" s="401"/>
      <c r="AM103" s="494"/>
    </row>
    <row r="104" spans="1:39" ht="17.25" customHeight="1" x14ac:dyDescent="0.15">
      <c r="A104" s="609"/>
      <c r="B104" s="609"/>
      <c r="C104" s="609"/>
      <c r="D104" s="609"/>
      <c r="E104" s="609"/>
      <c r="F104" s="609"/>
      <c r="G104" s="609"/>
      <c r="H104" s="609"/>
      <c r="I104" s="609"/>
      <c r="J104" s="609"/>
      <c r="K104" s="609"/>
      <c r="L104" s="609"/>
      <c r="M104" s="609"/>
      <c r="N104" s="609"/>
      <c r="O104" s="609"/>
      <c r="P104" s="609"/>
      <c r="Q104" s="609"/>
      <c r="R104" s="609"/>
      <c r="S104" s="609"/>
      <c r="T104" s="609"/>
      <c r="U104" s="609"/>
      <c r="V104" s="609"/>
      <c r="W104" s="609"/>
      <c r="X104" s="609"/>
      <c r="Y104" s="609"/>
      <c r="Z104" s="609"/>
      <c r="AA104" s="609"/>
      <c r="AB104" s="609"/>
      <c r="AC104" s="609"/>
      <c r="AD104" s="609"/>
      <c r="AE104" s="609"/>
      <c r="AF104" s="609"/>
      <c r="AG104" s="609"/>
      <c r="AH104" s="609"/>
      <c r="AI104" s="609"/>
      <c r="AJ104" s="609"/>
      <c r="AK104" s="609"/>
      <c r="AL104" s="609"/>
      <c r="AM104" s="609"/>
    </row>
    <row r="105" spans="1:39" ht="17.25" customHeight="1" x14ac:dyDescent="0.2">
      <c r="A105" s="609"/>
      <c r="B105" s="609"/>
      <c r="C105" s="372" t="s">
        <v>465</v>
      </c>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609"/>
      <c r="AM105" s="609"/>
    </row>
    <row r="106" spans="1:39" ht="13.5" customHeight="1" x14ac:dyDescent="0.2">
      <c r="A106" s="609"/>
      <c r="B106" s="372"/>
      <c r="C106" s="609"/>
      <c r="D106" s="609"/>
      <c r="E106" s="609"/>
      <c r="F106" s="609"/>
      <c r="G106" s="609"/>
      <c r="H106" s="609"/>
      <c r="I106" s="609"/>
      <c r="J106" s="609"/>
      <c r="K106" s="609"/>
      <c r="L106" s="609"/>
      <c r="M106" s="609"/>
      <c r="N106" s="609"/>
      <c r="O106" s="609"/>
      <c r="P106" s="609"/>
      <c r="Q106" s="609"/>
      <c r="R106" s="609"/>
      <c r="S106" s="609"/>
      <c r="T106" s="609"/>
      <c r="U106" s="609"/>
      <c r="V106" s="609"/>
      <c r="W106" s="609"/>
      <c r="X106" s="609"/>
      <c r="Y106" s="609"/>
      <c r="Z106" s="609"/>
      <c r="AA106" s="609"/>
      <c r="AB106" s="609"/>
      <c r="AC106" s="609"/>
      <c r="AD106" s="609"/>
      <c r="AE106" s="609"/>
      <c r="AF106" s="609"/>
      <c r="AG106" s="609"/>
      <c r="AH106" s="609"/>
      <c r="AI106" s="609"/>
      <c r="AJ106" s="609"/>
      <c r="AK106" s="609"/>
      <c r="AL106" s="609"/>
      <c r="AM106" s="609"/>
    </row>
    <row r="107" spans="1:39" ht="17.25" customHeight="1" x14ac:dyDescent="0.15">
      <c r="A107" s="2" t="s">
        <v>202</v>
      </c>
      <c r="B107" s="201"/>
      <c r="C107" s="3" t="s">
        <v>203</v>
      </c>
      <c r="D107" s="210"/>
      <c r="E107" s="607"/>
      <c r="F107" s="607"/>
      <c r="G107" s="607"/>
      <c r="H107" s="607"/>
      <c r="I107" s="607"/>
      <c r="J107" s="607"/>
      <c r="K107" s="607"/>
      <c r="L107" s="607"/>
      <c r="M107" s="607"/>
      <c r="N107" s="607"/>
      <c r="O107" s="607"/>
      <c r="P107" s="607"/>
      <c r="Q107" s="607"/>
      <c r="R107" s="4" t="s">
        <v>204</v>
      </c>
      <c r="S107" s="607"/>
      <c r="T107" s="607"/>
      <c r="U107" s="607"/>
      <c r="V107" s="607"/>
      <c r="W107" s="607"/>
      <c r="X107" s="607"/>
      <c r="Y107" s="607"/>
      <c r="Z107" s="607"/>
      <c r="AA107" s="607"/>
      <c r="AB107" s="607"/>
      <c r="AC107" s="607"/>
      <c r="AD107" s="607"/>
      <c r="AE107" s="607"/>
      <c r="AF107" s="607"/>
      <c r="AG107" s="607"/>
      <c r="AH107" s="607"/>
      <c r="AI107" s="607"/>
      <c r="AJ107" s="607"/>
      <c r="AK107" s="608"/>
      <c r="AL107" s="59" t="s">
        <v>2054</v>
      </c>
      <c r="AM107" s="59" t="s">
        <v>2055</v>
      </c>
    </row>
    <row r="108" spans="1:39" ht="17.25" customHeight="1" x14ac:dyDescent="0.15">
      <c r="A108" s="6" t="s">
        <v>205</v>
      </c>
      <c r="B108" s="7" t="s">
        <v>206</v>
      </c>
      <c r="C108" s="714"/>
      <c r="D108" s="712"/>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4"/>
      <c r="AL108" s="60" t="s">
        <v>390</v>
      </c>
      <c r="AM108" s="60" t="s">
        <v>391</v>
      </c>
    </row>
    <row r="109" spans="1:39" ht="17.25" customHeight="1" x14ac:dyDescent="0.15">
      <c r="A109" s="12">
        <v>39</v>
      </c>
      <c r="B109" s="13">
        <v>8111</v>
      </c>
      <c r="C109" s="72" t="s">
        <v>514</v>
      </c>
      <c r="D109" s="833" t="s">
        <v>2324</v>
      </c>
      <c r="E109" s="911"/>
      <c r="F109" s="911"/>
      <c r="G109" s="912"/>
      <c r="H109" s="1145" t="s">
        <v>2337</v>
      </c>
      <c r="I109" s="921"/>
      <c r="J109" s="921"/>
      <c r="K109" s="921"/>
      <c r="L109" s="921"/>
      <c r="M109" s="922"/>
      <c r="N109" s="34" t="s">
        <v>2319</v>
      </c>
      <c r="O109" s="614"/>
      <c r="P109" s="614"/>
      <c r="Q109" s="694"/>
      <c r="R109" s="608"/>
      <c r="S109" s="566"/>
      <c r="T109" s="566"/>
      <c r="U109" s="566"/>
      <c r="V109" s="566"/>
      <c r="W109" s="566"/>
      <c r="X109" s="566"/>
      <c r="Y109" s="566"/>
      <c r="Z109" s="566"/>
      <c r="AA109" s="566"/>
      <c r="AB109" s="566"/>
      <c r="AC109" s="566"/>
      <c r="AD109" s="605"/>
      <c r="AE109" s="605"/>
      <c r="AF109" s="605"/>
      <c r="AG109" s="1137" t="s">
        <v>349</v>
      </c>
      <c r="AH109" s="911"/>
      <c r="AI109" s="911"/>
      <c r="AJ109" s="911"/>
      <c r="AK109" s="912"/>
      <c r="AL109" s="404">
        <f>ROUND(O110*AI111,0)</f>
        <v>552</v>
      </c>
      <c r="AM109" s="400" t="s">
        <v>466</v>
      </c>
    </row>
    <row r="110" spans="1:39" ht="17.25" customHeight="1" x14ac:dyDescent="0.15">
      <c r="A110" s="12">
        <v>39</v>
      </c>
      <c r="B110" s="13">
        <v>8113</v>
      </c>
      <c r="C110" s="117" t="s">
        <v>99</v>
      </c>
      <c r="D110" s="1040"/>
      <c r="E110" s="913"/>
      <c r="F110" s="913"/>
      <c r="G110" s="914"/>
      <c r="H110" s="1146"/>
      <c r="I110" s="923"/>
      <c r="J110" s="923"/>
      <c r="K110" s="923"/>
      <c r="L110" s="923"/>
      <c r="M110" s="924"/>
      <c r="N110" s="187"/>
      <c r="O110" s="1043">
        <f>$O$74</f>
        <v>789</v>
      </c>
      <c r="P110" s="1043"/>
      <c r="Q110" s="20" t="s">
        <v>391</v>
      </c>
      <c r="R110" s="714"/>
      <c r="S110" s="852" t="s">
        <v>458</v>
      </c>
      <c r="T110" s="853"/>
      <c r="U110" s="853"/>
      <c r="V110" s="853"/>
      <c r="W110" s="853"/>
      <c r="X110" s="853"/>
      <c r="Y110" s="853"/>
      <c r="Z110" s="853"/>
      <c r="AA110" s="853"/>
      <c r="AB110" s="853"/>
      <c r="AC110" s="853"/>
      <c r="AD110" s="572" t="s">
        <v>2059</v>
      </c>
      <c r="AE110" s="831">
        <f>$AF$74</f>
        <v>0.97</v>
      </c>
      <c r="AF110" s="831"/>
      <c r="AG110" s="1040"/>
      <c r="AH110" s="913"/>
      <c r="AI110" s="913"/>
      <c r="AJ110" s="913"/>
      <c r="AK110" s="914"/>
      <c r="AL110" s="401">
        <f>ROUND(ROUND(O110*AE110,0)*AI111,0)</f>
        <v>536</v>
      </c>
      <c r="AM110" s="18"/>
    </row>
    <row r="111" spans="1:39" ht="17.25" customHeight="1" x14ac:dyDescent="0.15">
      <c r="A111" s="12">
        <v>39</v>
      </c>
      <c r="B111" s="13">
        <v>8211</v>
      </c>
      <c r="C111" s="72" t="s">
        <v>515</v>
      </c>
      <c r="D111" s="1040"/>
      <c r="E111" s="913"/>
      <c r="F111" s="913"/>
      <c r="G111" s="914"/>
      <c r="H111" s="1145" t="s">
        <v>2326</v>
      </c>
      <c r="I111" s="921"/>
      <c r="J111" s="921"/>
      <c r="K111" s="921"/>
      <c r="L111" s="921"/>
      <c r="M111" s="843"/>
      <c r="N111" s="34" t="s">
        <v>2306</v>
      </c>
      <c r="O111" s="614"/>
      <c r="P111" s="614"/>
      <c r="Q111" s="694"/>
      <c r="R111" s="608"/>
      <c r="S111" s="566"/>
      <c r="T111" s="566"/>
      <c r="U111" s="566"/>
      <c r="V111" s="566"/>
      <c r="W111" s="566"/>
      <c r="X111" s="566"/>
      <c r="Y111" s="566"/>
      <c r="Z111" s="566"/>
      <c r="AA111" s="566"/>
      <c r="AB111" s="566"/>
      <c r="AC111" s="566"/>
      <c r="AD111" s="605"/>
      <c r="AE111" s="605"/>
      <c r="AF111" s="605"/>
      <c r="AG111" s="634"/>
      <c r="AH111" s="600" t="s">
        <v>2059</v>
      </c>
      <c r="AI111" s="1032">
        <v>0.7</v>
      </c>
      <c r="AJ111" s="1033"/>
      <c r="AK111" s="635"/>
      <c r="AL111" s="404">
        <f>ROUND(O112*AI111,0)</f>
        <v>544</v>
      </c>
      <c r="AM111" s="18"/>
    </row>
    <row r="112" spans="1:39" ht="17.25" customHeight="1" x14ac:dyDescent="0.15">
      <c r="A112" s="12">
        <v>39</v>
      </c>
      <c r="B112" s="13">
        <v>8213</v>
      </c>
      <c r="C112" s="117" t="s">
        <v>100</v>
      </c>
      <c r="D112" s="1142"/>
      <c r="E112" s="1143"/>
      <c r="F112" s="1143"/>
      <c r="G112" s="1144"/>
      <c r="H112" s="1146"/>
      <c r="I112" s="923"/>
      <c r="J112" s="923"/>
      <c r="K112" s="923"/>
      <c r="L112" s="923"/>
      <c r="M112" s="847"/>
      <c r="N112" s="187"/>
      <c r="O112" s="1043">
        <f>$O$76</f>
        <v>777</v>
      </c>
      <c r="P112" s="1043"/>
      <c r="Q112" s="20" t="s">
        <v>391</v>
      </c>
      <c r="R112" s="714"/>
      <c r="S112" s="852" t="s">
        <v>458</v>
      </c>
      <c r="T112" s="896"/>
      <c r="U112" s="896"/>
      <c r="V112" s="896"/>
      <c r="W112" s="896"/>
      <c r="X112" s="896"/>
      <c r="Y112" s="896"/>
      <c r="Z112" s="896"/>
      <c r="AA112" s="896"/>
      <c r="AB112" s="896"/>
      <c r="AC112" s="896"/>
      <c r="AD112" s="572" t="s">
        <v>2059</v>
      </c>
      <c r="AE112" s="831">
        <f>$AF$74</f>
        <v>0.97</v>
      </c>
      <c r="AF112" s="831"/>
      <c r="AG112" s="35"/>
      <c r="AH112" s="578"/>
      <c r="AI112" s="1055"/>
      <c r="AJ112" s="1056"/>
      <c r="AK112" s="21"/>
      <c r="AL112" s="401">
        <f>ROUND(ROUND(O112*AE112,0)*AI111,0)</f>
        <v>528</v>
      </c>
      <c r="AM112" s="29"/>
    </row>
    <row r="113" spans="1:39" ht="17.25" customHeight="1" x14ac:dyDescent="0.15">
      <c r="A113" s="609"/>
      <c r="B113" s="609"/>
      <c r="C113" s="609"/>
      <c r="D113" s="609"/>
      <c r="E113" s="609"/>
      <c r="F113" s="609"/>
      <c r="G113" s="609"/>
      <c r="H113" s="609"/>
      <c r="I113" s="609"/>
      <c r="J113" s="609"/>
      <c r="K113" s="609"/>
      <c r="L113" s="609"/>
      <c r="M113" s="609"/>
      <c r="N113" s="609"/>
      <c r="O113" s="609"/>
      <c r="P113" s="609"/>
      <c r="Q113" s="609"/>
      <c r="R113" s="609"/>
      <c r="S113" s="609"/>
      <c r="T113" s="609"/>
      <c r="U113" s="609"/>
      <c r="V113" s="609"/>
      <c r="W113" s="609"/>
      <c r="X113" s="609"/>
      <c r="Y113" s="609"/>
      <c r="Z113" s="609"/>
      <c r="AA113" s="609"/>
      <c r="AB113" s="609"/>
      <c r="AC113" s="609"/>
      <c r="AD113" s="609"/>
      <c r="AE113" s="609"/>
      <c r="AF113" s="609"/>
      <c r="AG113" s="609"/>
      <c r="AH113" s="609"/>
      <c r="AI113" s="609"/>
      <c r="AJ113" s="609"/>
      <c r="AK113" s="609"/>
      <c r="AL113" s="609"/>
      <c r="AM113" s="609"/>
    </row>
    <row r="114" spans="1:39" ht="17.25" customHeight="1" x14ac:dyDescent="0.2">
      <c r="A114" s="609"/>
      <c r="B114" s="609"/>
      <c r="C114" s="372" t="s">
        <v>692</v>
      </c>
      <c r="D114" s="609"/>
      <c r="E114" s="609"/>
      <c r="F114" s="609"/>
      <c r="G114" s="609"/>
      <c r="H114" s="609"/>
      <c r="I114" s="609"/>
      <c r="J114" s="609"/>
      <c r="K114" s="609"/>
      <c r="L114" s="609"/>
      <c r="M114" s="609"/>
      <c r="N114" s="609"/>
      <c r="O114" s="609"/>
      <c r="P114" s="609"/>
      <c r="Q114" s="609"/>
      <c r="R114" s="609"/>
      <c r="S114" s="609"/>
      <c r="T114" s="609"/>
      <c r="U114" s="609"/>
      <c r="V114" s="609"/>
      <c r="W114" s="609"/>
      <c r="X114" s="609"/>
      <c r="Y114" s="609"/>
      <c r="Z114" s="609"/>
      <c r="AA114" s="609"/>
      <c r="AB114" s="609"/>
      <c r="AC114" s="609"/>
      <c r="AD114" s="609"/>
      <c r="AE114" s="609"/>
      <c r="AF114" s="609"/>
      <c r="AG114" s="609"/>
      <c r="AH114" s="609"/>
      <c r="AI114" s="609"/>
      <c r="AJ114" s="609"/>
      <c r="AK114" s="609"/>
      <c r="AL114" s="609"/>
      <c r="AM114" s="609"/>
    </row>
    <row r="115" spans="1:39" ht="13.5" customHeight="1" x14ac:dyDescent="0.2">
      <c r="A115" s="609"/>
      <c r="B115" s="372"/>
      <c r="C115" s="609"/>
      <c r="D115" s="609"/>
      <c r="E115" s="609"/>
      <c r="F115" s="609"/>
      <c r="G115" s="609"/>
      <c r="H115" s="609"/>
      <c r="I115" s="609"/>
      <c r="J115" s="609"/>
      <c r="K115" s="609"/>
      <c r="L115" s="609"/>
      <c r="M115" s="609"/>
      <c r="N115" s="609"/>
      <c r="O115" s="609"/>
      <c r="P115" s="609"/>
      <c r="Q115" s="609"/>
      <c r="R115" s="609"/>
      <c r="S115" s="609"/>
      <c r="T115" s="609"/>
      <c r="U115" s="609"/>
      <c r="V115" s="609"/>
      <c r="W115" s="609"/>
      <c r="X115" s="609"/>
      <c r="Y115" s="609"/>
      <c r="Z115" s="609"/>
      <c r="AA115" s="609"/>
      <c r="AB115" s="609"/>
      <c r="AC115" s="609"/>
      <c r="AD115" s="609"/>
      <c r="AE115" s="609"/>
      <c r="AF115" s="609"/>
      <c r="AG115" s="609"/>
      <c r="AH115" s="609"/>
      <c r="AI115" s="609"/>
      <c r="AJ115" s="609"/>
      <c r="AK115" s="609"/>
      <c r="AL115" s="609"/>
      <c r="AM115" s="609"/>
    </row>
    <row r="116" spans="1:39" ht="17.25" customHeight="1" x14ac:dyDescent="0.15">
      <c r="A116" s="2" t="s">
        <v>202</v>
      </c>
      <c r="B116" s="201"/>
      <c r="C116" s="3" t="s">
        <v>203</v>
      </c>
      <c r="D116" s="210"/>
      <c r="E116" s="607"/>
      <c r="F116" s="607"/>
      <c r="G116" s="607"/>
      <c r="H116" s="607"/>
      <c r="I116" s="607"/>
      <c r="J116" s="607"/>
      <c r="K116" s="607"/>
      <c r="L116" s="607"/>
      <c r="M116" s="607"/>
      <c r="N116" s="607"/>
      <c r="O116" s="607"/>
      <c r="P116" s="607"/>
      <c r="Q116" s="607"/>
      <c r="R116" s="4" t="s">
        <v>204</v>
      </c>
      <c r="S116" s="607"/>
      <c r="T116" s="607"/>
      <c r="U116" s="607"/>
      <c r="V116" s="607"/>
      <c r="W116" s="607"/>
      <c r="X116" s="607"/>
      <c r="Y116" s="607"/>
      <c r="Z116" s="607"/>
      <c r="AA116" s="607"/>
      <c r="AB116" s="607"/>
      <c r="AC116" s="607"/>
      <c r="AD116" s="607"/>
      <c r="AE116" s="607"/>
      <c r="AF116" s="607"/>
      <c r="AG116" s="607"/>
      <c r="AH116" s="607"/>
      <c r="AI116" s="607"/>
      <c r="AJ116" s="607"/>
      <c r="AK116" s="608"/>
      <c r="AL116" s="59" t="s">
        <v>2054</v>
      </c>
      <c r="AM116" s="59" t="s">
        <v>2055</v>
      </c>
    </row>
    <row r="117" spans="1:39" ht="17.25" customHeight="1" x14ac:dyDescent="0.15">
      <c r="A117" s="6" t="s">
        <v>205</v>
      </c>
      <c r="B117" s="7" t="s">
        <v>206</v>
      </c>
      <c r="C117" s="714"/>
      <c r="D117" s="712"/>
      <c r="E117" s="713"/>
      <c r="F117" s="713"/>
      <c r="G117" s="713"/>
      <c r="H117" s="713"/>
      <c r="I117" s="713"/>
      <c r="J117" s="713"/>
      <c r="K117" s="713"/>
      <c r="L117" s="713"/>
      <c r="M117" s="713"/>
      <c r="N117" s="713"/>
      <c r="O117" s="713"/>
      <c r="P117" s="713"/>
      <c r="Q117" s="713"/>
      <c r="R117" s="713"/>
      <c r="S117" s="713"/>
      <c r="T117" s="713"/>
      <c r="U117" s="713"/>
      <c r="V117" s="713"/>
      <c r="W117" s="713"/>
      <c r="X117" s="713"/>
      <c r="Y117" s="713"/>
      <c r="Z117" s="713"/>
      <c r="AA117" s="713"/>
      <c r="AB117" s="713"/>
      <c r="AC117" s="713"/>
      <c r="AD117" s="713"/>
      <c r="AE117" s="713"/>
      <c r="AF117" s="713"/>
      <c r="AG117" s="713"/>
      <c r="AH117" s="713"/>
      <c r="AI117" s="713"/>
      <c r="AJ117" s="713"/>
      <c r="AK117" s="714"/>
      <c r="AL117" s="60" t="s">
        <v>390</v>
      </c>
      <c r="AM117" s="60" t="s">
        <v>391</v>
      </c>
    </row>
    <row r="118" spans="1:39" ht="17.25" customHeight="1" x14ac:dyDescent="0.15">
      <c r="A118" s="12">
        <v>39</v>
      </c>
      <c r="B118" s="13">
        <v>9111</v>
      </c>
      <c r="C118" s="72" t="s">
        <v>516</v>
      </c>
      <c r="D118" s="833" t="s">
        <v>2338</v>
      </c>
      <c r="E118" s="911"/>
      <c r="F118" s="911"/>
      <c r="G118" s="912"/>
      <c r="H118" s="1145" t="s">
        <v>2337</v>
      </c>
      <c r="I118" s="921"/>
      <c r="J118" s="921"/>
      <c r="K118" s="921"/>
      <c r="L118" s="921"/>
      <c r="M118" s="922"/>
      <c r="N118" s="34" t="s">
        <v>2319</v>
      </c>
      <c r="O118" s="614"/>
      <c r="P118" s="614"/>
      <c r="Q118" s="694"/>
      <c r="R118" s="608"/>
      <c r="S118" s="566"/>
      <c r="T118" s="566"/>
      <c r="U118" s="566"/>
      <c r="V118" s="566"/>
      <c r="W118" s="566"/>
      <c r="X118" s="566"/>
      <c r="Y118" s="566"/>
      <c r="Z118" s="566"/>
      <c r="AA118" s="566"/>
      <c r="AB118" s="566"/>
      <c r="AC118" s="566"/>
      <c r="AD118" s="605"/>
      <c r="AE118" s="605"/>
      <c r="AF118" s="605"/>
      <c r="AG118" s="1147" t="s">
        <v>692</v>
      </c>
      <c r="AH118" s="1148"/>
      <c r="AI118" s="1148"/>
      <c r="AJ118" s="1148"/>
      <c r="AK118" s="1149"/>
      <c r="AL118" s="404">
        <f>ROUND(O119*AI120,0)</f>
        <v>552</v>
      </c>
      <c r="AM118" s="400" t="s">
        <v>466</v>
      </c>
    </row>
    <row r="119" spans="1:39" ht="17.25" customHeight="1" x14ac:dyDescent="0.15">
      <c r="A119" s="12">
        <v>39</v>
      </c>
      <c r="B119" s="13">
        <v>9113</v>
      </c>
      <c r="C119" s="117" t="s">
        <v>101</v>
      </c>
      <c r="D119" s="1040"/>
      <c r="E119" s="913"/>
      <c r="F119" s="913"/>
      <c r="G119" s="914"/>
      <c r="H119" s="1146"/>
      <c r="I119" s="923"/>
      <c r="J119" s="923"/>
      <c r="K119" s="923"/>
      <c r="L119" s="923"/>
      <c r="M119" s="924"/>
      <c r="N119" s="187"/>
      <c r="O119" s="1043">
        <f>$O$74</f>
        <v>789</v>
      </c>
      <c r="P119" s="1043"/>
      <c r="Q119" s="20" t="s">
        <v>391</v>
      </c>
      <c r="R119" s="714"/>
      <c r="S119" s="852" t="s">
        <v>458</v>
      </c>
      <c r="T119" s="853"/>
      <c r="U119" s="853"/>
      <c r="V119" s="853"/>
      <c r="W119" s="853"/>
      <c r="X119" s="853"/>
      <c r="Y119" s="853"/>
      <c r="Z119" s="853"/>
      <c r="AA119" s="853"/>
      <c r="AB119" s="853"/>
      <c r="AC119" s="853"/>
      <c r="AD119" s="572" t="s">
        <v>2059</v>
      </c>
      <c r="AE119" s="831">
        <f>$AF$74</f>
        <v>0.97</v>
      </c>
      <c r="AF119" s="831"/>
      <c r="AG119" s="1150"/>
      <c r="AH119" s="1151"/>
      <c r="AI119" s="1151"/>
      <c r="AJ119" s="1151"/>
      <c r="AK119" s="1152"/>
      <c r="AL119" s="401">
        <f>ROUND(ROUND(O119*AE119,0)*AI120,0)</f>
        <v>536</v>
      </c>
      <c r="AM119" s="18"/>
    </row>
    <row r="120" spans="1:39" ht="17.25" customHeight="1" x14ac:dyDescent="0.15">
      <c r="A120" s="12">
        <v>39</v>
      </c>
      <c r="B120" s="13">
        <v>9211</v>
      </c>
      <c r="C120" s="72" t="s">
        <v>517</v>
      </c>
      <c r="D120" s="1040"/>
      <c r="E120" s="913"/>
      <c r="F120" s="913"/>
      <c r="G120" s="914"/>
      <c r="H120" s="1145" t="s">
        <v>2339</v>
      </c>
      <c r="I120" s="921"/>
      <c r="J120" s="921"/>
      <c r="K120" s="921"/>
      <c r="L120" s="921"/>
      <c r="M120" s="843"/>
      <c r="N120" s="34" t="s">
        <v>2319</v>
      </c>
      <c r="O120" s="614"/>
      <c r="P120" s="614"/>
      <c r="Q120" s="694"/>
      <c r="R120" s="608"/>
      <c r="S120" s="566"/>
      <c r="T120" s="566"/>
      <c r="U120" s="566"/>
      <c r="V120" s="566"/>
      <c r="W120" s="566"/>
      <c r="X120" s="566"/>
      <c r="Y120" s="566"/>
      <c r="Z120" s="566"/>
      <c r="AA120" s="566"/>
      <c r="AB120" s="566"/>
      <c r="AC120" s="566"/>
      <c r="AD120" s="605"/>
      <c r="AE120" s="605"/>
      <c r="AF120" s="605"/>
      <c r="AG120" s="634"/>
      <c r="AH120" s="600" t="s">
        <v>2059</v>
      </c>
      <c r="AI120" s="1032">
        <v>0.7</v>
      </c>
      <c r="AJ120" s="1033"/>
      <c r="AK120" s="635"/>
      <c r="AL120" s="404">
        <f>ROUND(O121*AI120,0)</f>
        <v>544</v>
      </c>
      <c r="AM120" s="18"/>
    </row>
    <row r="121" spans="1:39" ht="17.25" customHeight="1" x14ac:dyDescent="0.15">
      <c r="A121" s="12">
        <v>39</v>
      </c>
      <c r="B121" s="13">
        <v>9213</v>
      </c>
      <c r="C121" s="117" t="s">
        <v>102</v>
      </c>
      <c r="D121" s="1142"/>
      <c r="E121" s="1143"/>
      <c r="F121" s="1143"/>
      <c r="G121" s="1144"/>
      <c r="H121" s="1146"/>
      <c r="I121" s="923"/>
      <c r="J121" s="923"/>
      <c r="K121" s="923"/>
      <c r="L121" s="923"/>
      <c r="M121" s="847"/>
      <c r="N121" s="187"/>
      <c r="O121" s="1043">
        <f>$O$76</f>
        <v>777</v>
      </c>
      <c r="P121" s="1043"/>
      <c r="Q121" s="20" t="s">
        <v>391</v>
      </c>
      <c r="R121" s="714"/>
      <c r="S121" s="852" t="s">
        <v>458</v>
      </c>
      <c r="T121" s="896"/>
      <c r="U121" s="896"/>
      <c r="V121" s="896"/>
      <c r="W121" s="896"/>
      <c r="X121" s="896"/>
      <c r="Y121" s="896"/>
      <c r="Z121" s="896"/>
      <c r="AA121" s="896"/>
      <c r="AB121" s="896"/>
      <c r="AC121" s="896"/>
      <c r="AD121" s="572" t="s">
        <v>2059</v>
      </c>
      <c r="AE121" s="831">
        <f>$AF$74</f>
        <v>0.97</v>
      </c>
      <c r="AF121" s="831"/>
      <c r="AG121" s="35"/>
      <c r="AH121" s="578"/>
      <c r="AI121" s="1055"/>
      <c r="AJ121" s="1056"/>
      <c r="AK121" s="21"/>
      <c r="AL121" s="401">
        <f>ROUND(ROUND(O121*AE121,0)*AI120,0)</f>
        <v>528</v>
      </c>
      <c r="AM121" s="29"/>
    </row>
  </sheetData>
  <mergeCells count="138">
    <mergeCell ref="AE121:AF121"/>
    <mergeCell ref="AI121:AJ121"/>
    <mergeCell ref="AD97:AE97"/>
    <mergeCell ref="D98:I100"/>
    <mergeCell ref="D118:G121"/>
    <mergeCell ref="H118:M119"/>
    <mergeCell ref="AG118:AK119"/>
    <mergeCell ref="O119:P119"/>
    <mergeCell ref="S119:AC119"/>
    <mergeCell ref="AE119:AF119"/>
    <mergeCell ref="H120:M121"/>
    <mergeCell ref="AI120:AJ120"/>
    <mergeCell ref="O121:P121"/>
    <mergeCell ref="S121:AC121"/>
    <mergeCell ref="D109:G112"/>
    <mergeCell ref="H109:M110"/>
    <mergeCell ref="O112:P112"/>
    <mergeCell ref="S112:AC112"/>
    <mergeCell ref="AG109:AK110"/>
    <mergeCell ref="O110:P110"/>
    <mergeCell ref="H111:M112"/>
    <mergeCell ref="AI111:AJ111"/>
    <mergeCell ref="AE112:AF112"/>
    <mergeCell ref="AI112:AJ112"/>
    <mergeCell ref="AD88:AE88"/>
    <mergeCell ref="AD89:AE89"/>
    <mergeCell ref="D77:I78"/>
    <mergeCell ref="AD77:AE77"/>
    <mergeCell ref="AD78:AE78"/>
    <mergeCell ref="H66:L67"/>
    <mergeCell ref="AE110:AF110"/>
    <mergeCell ref="AD84:AE84"/>
    <mergeCell ref="AD85:AE85"/>
    <mergeCell ref="AD86:AE86"/>
    <mergeCell ref="AD87:AE87"/>
    <mergeCell ref="D90:N90"/>
    <mergeCell ref="AD93:AE93"/>
    <mergeCell ref="AD94:AE94"/>
    <mergeCell ref="AD92:AE92"/>
    <mergeCell ref="AD90:AE90"/>
    <mergeCell ref="AD91:AE91"/>
    <mergeCell ref="AD95:AE95"/>
    <mergeCell ref="AD96:AE96"/>
    <mergeCell ref="S110:AC110"/>
    <mergeCell ref="AF76:AG76"/>
    <mergeCell ref="AH76:AI76"/>
    <mergeCell ref="D83:M83"/>
    <mergeCell ref="N83:AC83"/>
    <mergeCell ref="AD83:AE83"/>
    <mergeCell ref="AD79:AE79"/>
    <mergeCell ref="D73:G76"/>
    <mergeCell ref="H73:M74"/>
    <mergeCell ref="O74:P74"/>
    <mergeCell ref="S74:AD74"/>
    <mergeCell ref="AF74:AG74"/>
    <mergeCell ref="AH74:AI74"/>
    <mergeCell ref="H75:M76"/>
    <mergeCell ref="O76:P76"/>
    <mergeCell ref="S76:AD76"/>
    <mergeCell ref="D81:I82"/>
    <mergeCell ref="AD81:AE81"/>
    <mergeCell ref="AD82:AE82"/>
    <mergeCell ref="AD80:AE80"/>
    <mergeCell ref="D79:I80"/>
    <mergeCell ref="H55:L56"/>
    <mergeCell ref="AF55:AK55"/>
    <mergeCell ref="N56:O56"/>
    <mergeCell ref="R56:AB56"/>
    <mergeCell ref="AD56:AE56"/>
    <mergeCell ref="AH56:AI56"/>
    <mergeCell ref="AE17:AF17"/>
    <mergeCell ref="D64:G67"/>
    <mergeCell ref="R67:AA67"/>
    <mergeCell ref="AD67:AE67"/>
    <mergeCell ref="AF66:AK66"/>
    <mergeCell ref="N67:O67"/>
    <mergeCell ref="H57:L58"/>
    <mergeCell ref="AF57:AK57"/>
    <mergeCell ref="N58:O58"/>
    <mergeCell ref="R58:AB58"/>
    <mergeCell ref="AD58:AE58"/>
    <mergeCell ref="AH58:AI58"/>
    <mergeCell ref="AH67:AI67"/>
    <mergeCell ref="H64:L65"/>
    <mergeCell ref="AF64:AK64"/>
    <mergeCell ref="N65:O65"/>
    <mergeCell ref="R65:AA65"/>
    <mergeCell ref="AD65:AE65"/>
    <mergeCell ref="AH65:AI65"/>
    <mergeCell ref="H8:L9"/>
    <mergeCell ref="N9:O9"/>
    <mergeCell ref="D44:I46"/>
    <mergeCell ref="AE32:AF32"/>
    <mergeCell ref="AE33:AF33"/>
    <mergeCell ref="AE34:AF34"/>
    <mergeCell ref="AE35:AF35"/>
    <mergeCell ref="AE39:AF39"/>
    <mergeCell ref="AE40:AF40"/>
    <mergeCell ref="AE41:AF41"/>
    <mergeCell ref="AE42:AF42"/>
    <mergeCell ref="AE43:AF43"/>
    <mergeCell ref="AE38:AF38"/>
    <mergeCell ref="AE36:AF36"/>
    <mergeCell ref="AE37:AF37"/>
    <mergeCell ref="D36:N36"/>
    <mergeCell ref="AE30:AF30"/>
    <mergeCell ref="AE31:AF31"/>
    <mergeCell ref="AE28:AF28"/>
    <mergeCell ref="AE29:AF29"/>
    <mergeCell ref="AE15:AF15"/>
    <mergeCell ref="D55:G58"/>
    <mergeCell ref="AG9:AH9"/>
    <mergeCell ref="H10:L11"/>
    <mergeCell ref="N11:O11"/>
    <mergeCell ref="R11:AC11"/>
    <mergeCell ref="AE11:AF11"/>
    <mergeCell ref="AE23:AF23"/>
    <mergeCell ref="AE25:AF25"/>
    <mergeCell ref="AG11:AH11"/>
    <mergeCell ref="R9:AC9"/>
    <mergeCell ref="AE9:AF9"/>
    <mergeCell ref="D14:L15"/>
    <mergeCell ref="D8:G11"/>
    <mergeCell ref="AE26:AF26"/>
    <mergeCell ref="AE27:AF27"/>
    <mergeCell ref="AE19:AF19"/>
    <mergeCell ref="AE20:AF20"/>
    <mergeCell ref="AE21:AF21"/>
    <mergeCell ref="AE14:AF14"/>
    <mergeCell ref="AE22:AF22"/>
    <mergeCell ref="AE24:AF24"/>
    <mergeCell ref="D12:L13"/>
    <mergeCell ref="AE12:AF12"/>
    <mergeCell ref="AE13:AF13"/>
    <mergeCell ref="D18:L18"/>
    <mergeCell ref="AE18:AF18"/>
    <mergeCell ref="D16:L17"/>
    <mergeCell ref="AE16:AF16"/>
  </mergeCells>
  <phoneticPr fontId="8"/>
  <printOptions horizontalCentered="1"/>
  <pageMargins left="0.39370078740157483" right="0.39370078740157483" top="0.78740157480314965" bottom="0.59055118110236227" header="0.51181102362204722" footer="0.31496062992125984"/>
  <pageSetup paperSize="9" scale="64" firstPageNumber="70" orientation="portrait" useFirstPageNumber="1" r:id="rId1"/>
  <headerFooter alignWithMargins="0">
    <oddHeader>&amp;R&amp;9介護予防認知症対応型共同生活介護</oddHeader>
    <oddFooter>&amp;C&amp;14&amp;P</oddFooter>
  </headerFooter>
  <rowBreaks count="3" manualBreakCount="3">
    <brk id="49" max="38" man="1"/>
    <brk id="67" max="38" man="1"/>
    <brk id="103" max="3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rgb="FFFFFF00"/>
  </sheetPr>
  <dimension ref="A1:AL11"/>
  <sheetViews>
    <sheetView tabSelected="1" view="pageBreakPreview" zoomScaleNormal="100"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4" width="2.875" style="434" customWidth="1"/>
    <col min="5" max="8" width="2.5" style="434" customWidth="1"/>
    <col min="9" max="11" width="2" style="434" customWidth="1"/>
    <col min="12" max="12" width="2.125" style="434" customWidth="1"/>
    <col min="13" max="14" width="1.875" style="434" customWidth="1"/>
    <col min="15" max="15" width="2.5" style="434" customWidth="1"/>
    <col min="16" max="16" width="2.875" style="434" customWidth="1"/>
    <col min="17" max="27" width="2.5" style="434" customWidth="1"/>
    <col min="28" max="28" width="6.5" style="434" customWidth="1"/>
    <col min="29" max="33" width="2.5" style="434" customWidth="1"/>
    <col min="34" max="34" width="1.5" style="434" customWidth="1"/>
    <col min="35" max="35" width="2.5" style="434" customWidth="1"/>
    <col min="36" max="37" width="7.875" style="434" customWidth="1"/>
    <col min="38" max="38" width="2.875" style="434" customWidth="1"/>
    <col min="39" max="16384" width="9" style="434"/>
  </cols>
  <sheetData>
    <row r="1" spans="1:38" ht="17.25" x14ac:dyDescent="0.2">
      <c r="A1" s="57" t="s">
        <v>1965</v>
      </c>
    </row>
    <row r="2" spans="1:38" ht="17.25" x14ac:dyDescent="0.2">
      <c r="A2" s="57"/>
    </row>
    <row r="3" spans="1:38" ht="17.25" x14ac:dyDescent="0.2">
      <c r="B3" s="57" t="s">
        <v>4638</v>
      </c>
    </row>
    <row r="5" spans="1:38" ht="17.25" customHeight="1" x14ac:dyDescent="0.15">
      <c r="A5" s="2" t="s">
        <v>202</v>
      </c>
      <c r="B5" s="201"/>
      <c r="C5" s="3" t="s">
        <v>203</v>
      </c>
      <c r="D5" s="210"/>
      <c r="E5" s="607"/>
      <c r="F5" s="607"/>
      <c r="G5" s="607"/>
      <c r="H5" s="607"/>
      <c r="I5" s="607"/>
      <c r="J5" s="607"/>
      <c r="K5" s="607"/>
      <c r="L5" s="607"/>
      <c r="M5" s="607"/>
      <c r="N5" s="607"/>
      <c r="O5" s="607"/>
      <c r="P5" s="607"/>
      <c r="Q5" s="607"/>
      <c r="R5" s="607"/>
      <c r="S5" s="607"/>
      <c r="T5" s="607"/>
      <c r="U5" s="4" t="s">
        <v>204</v>
      </c>
      <c r="V5" s="607"/>
      <c r="W5" s="607"/>
      <c r="X5" s="607"/>
      <c r="Y5" s="607"/>
      <c r="Z5" s="607"/>
      <c r="AA5" s="607"/>
      <c r="AB5" s="607"/>
      <c r="AC5" s="607"/>
      <c r="AD5" s="607"/>
      <c r="AE5" s="607"/>
      <c r="AF5" s="607"/>
      <c r="AG5" s="607"/>
      <c r="AH5" s="607"/>
      <c r="AI5" s="607"/>
      <c r="AJ5" s="59" t="s">
        <v>766</v>
      </c>
      <c r="AK5" s="59" t="s">
        <v>252</v>
      </c>
      <c r="AL5" s="609"/>
    </row>
    <row r="6" spans="1:38" ht="17.25" customHeight="1" x14ac:dyDescent="0.15">
      <c r="A6" s="6" t="s">
        <v>205</v>
      </c>
      <c r="B6" s="7" t="s">
        <v>206</v>
      </c>
      <c r="C6" s="714"/>
      <c r="D6" s="712"/>
      <c r="E6" s="713"/>
      <c r="F6" s="713"/>
      <c r="G6" s="713"/>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60" t="s">
        <v>767</v>
      </c>
      <c r="AK6" s="60" t="s">
        <v>391</v>
      </c>
      <c r="AL6" s="609"/>
    </row>
    <row r="7" spans="1:38" ht="17.25" customHeight="1" x14ac:dyDescent="0.15">
      <c r="A7" s="12">
        <v>59</v>
      </c>
      <c r="B7" s="13">
        <v>5411</v>
      </c>
      <c r="C7" s="280" t="s">
        <v>768</v>
      </c>
      <c r="D7" s="95" t="s">
        <v>769</v>
      </c>
      <c r="E7" s="74"/>
      <c r="F7" s="74"/>
      <c r="G7" s="74"/>
      <c r="H7" s="74"/>
      <c r="I7" s="217"/>
      <c r="J7" s="217"/>
      <c r="K7" s="230"/>
      <c r="L7" s="604" t="s">
        <v>411</v>
      </c>
      <c r="M7" s="605"/>
      <c r="N7" s="605"/>
      <c r="O7" s="605"/>
      <c r="P7" s="32"/>
      <c r="Q7" s="32"/>
      <c r="R7" s="32"/>
      <c r="S7" s="605"/>
      <c r="T7" s="32"/>
      <c r="U7" s="32"/>
      <c r="V7" s="186"/>
      <c r="W7" s="605"/>
      <c r="X7" s="605"/>
      <c r="Y7" s="186"/>
      <c r="Z7" s="186"/>
      <c r="AA7" s="186"/>
      <c r="AB7" s="814">
        <v>1545</v>
      </c>
      <c r="AC7" s="186" t="s">
        <v>412</v>
      </c>
      <c r="AD7" s="186"/>
      <c r="AE7" s="186"/>
      <c r="AF7" s="186"/>
      <c r="AG7" s="186"/>
      <c r="AH7" s="186"/>
      <c r="AI7" s="186"/>
      <c r="AJ7" s="815">
        <f>AB7</f>
        <v>1545</v>
      </c>
      <c r="AK7" s="18" t="s">
        <v>264</v>
      </c>
      <c r="AL7" s="609"/>
    </row>
    <row r="8" spans="1:38" ht="17.25" customHeight="1" x14ac:dyDescent="0.15">
      <c r="A8" s="12">
        <v>59</v>
      </c>
      <c r="B8" s="13">
        <v>5421</v>
      </c>
      <c r="C8" s="49" t="s">
        <v>413</v>
      </c>
      <c r="D8" s="93" t="s">
        <v>274</v>
      </c>
      <c r="E8" s="231"/>
      <c r="F8" s="231"/>
      <c r="G8" s="231"/>
      <c r="H8" s="231"/>
      <c r="I8" s="231"/>
      <c r="J8" s="231"/>
      <c r="K8" s="232"/>
      <c r="L8" s="34" t="s">
        <v>414</v>
      </c>
      <c r="M8" s="607"/>
      <c r="N8" s="99"/>
      <c r="O8" s="607"/>
      <c r="P8" s="134"/>
      <c r="Q8" s="604" t="s">
        <v>415</v>
      </c>
      <c r="R8" s="605"/>
      <c r="S8" s="605"/>
      <c r="T8" s="202"/>
      <c r="U8" s="605"/>
      <c r="V8" s="605"/>
      <c r="W8" s="605"/>
      <c r="X8" s="605"/>
      <c r="Y8" s="186"/>
      <c r="Z8" s="186"/>
      <c r="AA8" s="605"/>
      <c r="AB8" s="654">
        <v>2066</v>
      </c>
      <c r="AC8" s="186" t="s">
        <v>412</v>
      </c>
      <c r="AD8" s="606"/>
      <c r="AE8" s="599"/>
      <c r="AF8" s="599"/>
      <c r="AG8" s="605"/>
      <c r="AH8" s="32"/>
      <c r="AI8" s="43"/>
      <c r="AJ8" s="401">
        <f>AB8</f>
        <v>2066</v>
      </c>
      <c r="AK8" s="41"/>
      <c r="AL8" s="609"/>
    </row>
    <row r="9" spans="1:38" ht="17.25" customHeight="1" x14ac:dyDescent="0.15">
      <c r="A9" s="12">
        <v>59</v>
      </c>
      <c r="B9" s="13">
        <v>5422</v>
      </c>
      <c r="C9" s="281" t="s">
        <v>1439</v>
      </c>
      <c r="D9" s="233"/>
      <c r="E9" s="231"/>
      <c r="F9" s="231"/>
      <c r="G9" s="231"/>
      <c r="H9" s="231"/>
      <c r="I9" s="231"/>
      <c r="J9" s="231"/>
      <c r="K9" s="232"/>
      <c r="L9" s="517"/>
      <c r="M9" s="609"/>
      <c r="N9" s="169"/>
      <c r="O9" s="609"/>
      <c r="P9" s="135"/>
      <c r="Q9" s="604" t="s">
        <v>1440</v>
      </c>
      <c r="R9" s="32"/>
      <c r="S9" s="605"/>
      <c r="T9" s="202"/>
      <c r="U9" s="605"/>
      <c r="V9" s="605"/>
      <c r="W9" s="605"/>
      <c r="X9" s="605"/>
      <c r="Y9" s="186"/>
      <c r="Z9" s="186"/>
      <c r="AA9" s="605"/>
      <c r="AB9" s="654">
        <v>1728</v>
      </c>
      <c r="AC9" s="186" t="s">
        <v>412</v>
      </c>
      <c r="AD9" s="606"/>
      <c r="AE9" s="599"/>
      <c r="AF9" s="599"/>
      <c r="AG9" s="605"/>
      <c r="AH9" s="605"/>
      <c r="AI9" s="43"/>
      <c r="AJ9" s="401">
        <f>AB9</f>
        <v>1728</v>
      </c>
      <c r="AK9" s="41"/>
      <c r="AL9" s="609"/>
    </row>
    <row r="10" spans="1:38" ht="17.25" customHeight="1" x14ac:dyDescent="0.15">
      <c r="A10" s="12">
        <v>59</v>
      </c>
      <c r="B10" s="13">
        <v>5423</v>
      </c>
      <c r="C10" s="281" t="s">
        <v>416</v>
      </c>
      <c r="D10" s="696"/>
      <c r="E10" s="169"/>
      <c r="F10" s="169"/>
      <c r="G10" s="169"/>
      <c r="H10" s="169"/>
      <c r="I10" s="633"/>
      <c r="J10" s="633"/>
      <c r="K10" s="207"/>
      <c r="L10" s="23"/>
      <c r="M10" s="169"/>
      <c r="N10" s="10"/>
      <c r="O10" s="590"/>
      <c r="P10" s="136"/>
      <c r="Q10" s="185" t="s">
        <v>417</v>
      </c>
      <c r="R10" s="605"/>
      <c r="S10" s="605"/>
      <c r="T10" s="605"/>
      <c r="U10" s="605"/>
      <c r="V10" s="605"/>
      <c r="W10" s="605"/>
      <c r="X10" s="605"/>
      <c r="Y10" s="186"/>
      <c r="Z10" s="137"/>
      <c r="AA10" s="605"/>
      <c r="AB10" s="654">
        <v>1231</v>
      </c>
      <c r="AC10" s="186" t="s">
        <v>412</v>
      </c>
      <c r="AD10" s="605"/>
      <c r="AE10" s="605"/>
      <c r="AF10" s="605"/>
      <c r="AG10" s="605"/>
      <c r="AH10" s="605"/>
      <c r="AI10" s="43"/>
      <c r="AJ10" s="401">
        <f>AB10</f>
        <v>1231</v>
      </c>
      <c r="AK10" s="41"/>
      <c r="AL10" s="609"/>
    </row>
    <row r="11" spans="1:38" ht="17.25" customHeight="1" x14ac:dyDescent="0.15">
      <c r="A11" s="12">
        <v>59</v>
      </c>
      <c r="B11" s="13">
        <v>5424</v>
      </c>
      <c r="C11" s="49" t="s">
        <v>418</v>
      </c>
      <c r="D11" s="138"/>
      <c r="E11" s="20"/>
      <c r="F11" s="20"/>
      <c r="G11" s="20"/>
      <c r="H11" s="20"/>
      <c r="I11" s="393"/>
      <c r="J11" s="393"/>
      <c r="K11" s="208"/>
      <c r="L11" s="35"/>
      <c r="M11" s="713"/>
      <c r="N11" s="184"/>
      <c r="O11" s="713"/>
      <c r="P11" s="139"/>
      <c r="Q11" s="604" t="s">
        <v>419</v>
      </c>
      <c r="R11" s="605"/>
      <c r="S11" s="605"/>
      <c r="T11" s="202"/>
      <c r="U11" s="32"/>
      <c r="V11" s="186"/>
      <c r="W11" s="605"/>
      <c r="X11" s="605"/>
      <c r="Y11" s="186"/>
      <c r="Z11" s="186"/>
      <c r="AA11" s="605"/>
      <c r="AB11" s="654">
        <v>915</v>
      </c>
      <c r="AC11" s="186" t="s">
        <v>412</v>
      </c>
      <c r="AD11" s="606"/>
      <c r="AE11" s="605"/>
      <c r="AF11" s="140"/>
      <c r="AG11" s="602"/>
      <c r="AH11" s="602"/>
      <c r="AI11" s="43"/>
      <c r="AJ11" s="401">
        <f>AB11</f>
        <v>915</v>
      </c>
      <c r="AK11" s="47"/>
      <c r="AL11" s="609"/>
    </row>
  </sheetData>
  <phoneticPr fontId="8"/>
  <printOptions horizontalCentered="1"/>
  <pageMargins left="0.39370078740157483" right="0.39370078740157483" top="0.78740157480314965" bottom="0.59055118110236227" header="0.51181102362204722" footer="0.31496062992125984"/>
  <pageSetup paperSize="9" scale="63" firstPageNumber="74" orientation="portrait" useFirstPageNumber="1" r:id="rId1"/>
  <headerFooter alignWithMargins="0">
    <oddHeader>&amp;R&amp;9特定入所者介護サービス費</oddHeader>
    <oddFooter>&amp;C&amp;14&amp;P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AT82"/>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 style="434" customWidth="1"/>
    <col min="4" max="8" width="2.5" style="434" customWidth="1"/>
    <col min="9" max="10" width="2.125" style="434" customWidth="1"/>
    <col min="11" max="11" width="2.5" style="58" customWidth="1"/>
    <col min="12" max="12" width="6.875" style="58" customWidth="1"/>
    <col min="13" max="14" width="2.5" style="58" customWidth="1"/>
    <col min="15" max="15" width="2.125" style="58" customWidth="1"/>
    <col min="16" max="16" width="2.5" style="58" customWidth="1"/>
    <col min="17" max="33" width="2.5" style="434" customWidth="1"/>
    <col min="34" max="34" width="2.875" style="434" customWidth="1"/>
    <col min="35" max="35" width="2.5" style="434" customWidth="1"/>
    <col min="36" max="36" width="1.875" style="434" customWidth="1"/>
    <col min="37" max="37" width="1.5" style="434" customWidth="1"/>
    <col min="38" max="39" width="2.5" style="434" customWidth="1"/>
    <col min="40" max="43" width="2.125" style="434" customWidth="1"/>
    <col min="44" max="44" width="1.875" style="434" customWidth="1"/>
    <col min="45" max="46" width="7.5" style="434" customWidth="1"/>
    <col min="47" max="47" width="2.875" style="434" customWidth="1"/>
    <col min="48" max="16384" width="9" style="434"/>
  </cols>
  <sheetData>
    <row r="1" spans="1:46" ht="17.25" x14ac:dyDescent="0.2">
      <c r="A1" s="57"/>
      <c r="B1" s="57" t="s">
        <v>256</v>
      </c>
    </row>
    <row r="3" spans="1:46" ht="18" customHeight="1" x14ac:dyDescent="0.15">
      <c r="A3" s="2" t="s">
        <v>2368</v>
      </c>
      <c r="B3" s="209"/>
      <c r="C3" s="3" t="s">
        <v>392</v>
      </c>
      <c r="D3" s="210"/>
      <c r="E3" s="607"/>
      <c r="F3" s="607"/>
      <c r="G3" s="607"/>
      <c r="H3" s="607"/>
      <c r="I3" s="607"/>
      <c r="J3" s="607"/>
      <c r="K3" s="1"/>
      <c r="L3" s="1"/>
      <c r="M3" s="1"/>
      <c r="N3" s="1"/>
      <c r="O3" s="1"/>
      <c r="P3" s="1"/>
      <c r="Q3" s="607"/>
      <c r="R3" s="607"/>
      <c r="S3" s="607"/>
      <c r="T3" s="4" t="s">
        <v>393</v>
      </c>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5" t="s">
        <v>394</v>
      </c>
      <c r="AT3" s="5" t="s">
        <v>395</v>
      </c>
    </row>
    <row r="4" spans="1:46" ht="18" customHeight="1" x14ac:dyDescent="0.15">
      <c r="A4" s="5" t="s">
        <v>396</v>
      </c>
      <c r="B4" s="82" t="s">
        <v>397</v>
      </c>
      <c r="C4" s="610"/>
      <c r="D4" s="661"/>
      <c r="E4" s="609"/>
      <c r="F4" s="609"/>
      <c r="G4" s="609"/>
      <c r="H4" s="609"/>
      <c r="I4" s="609"/>
      <c r="J4" s="609"/>
      <c r="K4" s="9"/>
      <c r="L4" s="9"/>
      <c r="M4" s="9"/>
      <c r="N4" s="9"/>
      <c r="O4" s="9"/>
      <c r="P4" s="9"/>
      <c r="Q4" s="609"/>
      <c r="R4" s="609"/>
      <c r="S4" s="609"/>
      <c r="T4" s="609"/>
      <c r="U4" s="609"/>
      <c r="V4" s="609"/>
      <c r="W4" s="609"/>
      <c r="X4" s="609"/>
      <c r="Y4" s="609"/>
      <c r="Z4" s="609"/>
      <c r="AA4" s="609"/>
      <c r="AB4" s="609"/>
      <c r="AC4" s="609"/>
      <c r="AD4" s="609"/>
      <c r="AE4" s="609"/>
      <c r="AF4" s="609"/>
      <c r="AG4" s="609"/>
      <c r="AH4" s="609"/>
      <c r="AI4" s="609"/>
      <c r="AJ4" s="609"/>
      <c r="AK4" s="609"/>
      <c r="AL4" s="609"/>
      <c r="AM4" s="609"/>
      <c r="AN4" s="609"/>
      <c r="AO4" s="609"/>
      <c r="AP4" s="609"/>
      <c r="AQ4" s="609"/>
      <c r="AR4" s="609"/>
      <c r="AS4" s="168" t="s">
        <v>390</v>
      </c>
      <c r="AT4" s="168" t="s">
        <v>391</v>
      </c>
    </row>
    <row r="5" spans="1:46" ht="18" customHeight="1" x14ac:dyDescent="0.15">
      <c r="A5" s="12">
        <v>71</v>
      </c>
      <c r="B5" s="13">
        <v>1111</v>
      </c>
      <c r="C5" s="49" t="s">
        <v>321</v>
      </c>
      <c r="D5" s="833" t="s">
        <v>401</v>
      </c>
      <c r="E5" s="834"/>
      <c r="F5" s="834"/>
      <c r="G5" s="834"/>
      <c r="H5" s="834"/>
      <c r="I5" s="835"/>
      <c r="J5" s="604" t="s">
        <v>322</v>
      </c>
      <c r="K5" s="202"/>
      <c r="L5" s="186"/>
      <c r="M5" s="186"/>
      <c r="N5" s="202"/>
      <c r="O5" s="186"/>
      <c r="P5" s="186"/>
      <c r="Q5" s="186"/>
      <c r="R5" s="904">
        <v>989</v>
      </c>
      <c r="S5" s="904"/>
      <c r="T5" s="904"/>
      <c r="U5" s="186" t="s">
        <v>391</v>
      </c>
      <c r="V5" s="22"/>
      <c r="W5" s="186"/>
      <c r="X5" s="605"/>
      <c r="Y5" s="841"/>
      <c r="Z5" s="841"/>
      <c r="AA5" s="841"/>
      <c r="AB5" s="841"/>
      <c r="AC5" s="841"/>
      <c r="AD5" s="841"/>
      <c r="AE5" s="841"/>
      <c r="AF5" s="186"/>
      <c r="AG5" s="186"/>
      <c r="AH5" s="186"/>
      <c r="AI5" s="186"/>
      <c r="AJ5" s="186"/>
      <c r="AK5" s="202"/>
      <c r="AL5" s="202"/>
      <c r="AM5" s="186"/>
      <c r="AN5" s="202"/>
      <c r="AO5" s="202"/>
      <c r="AP5" s="202"/>
      <c r="AQ5" s="202"/>
      <c r="AR5" s="22"/>
      <c r="AS5" s="399">
        <f>R5</f>
        <v>989</v>
      </c>
      <c r="AT5" s="400" t="s">
        <v>399</v>
      </c>
    </row>
    <row r="6" spans="1:46" ht="18" customHeight="1" x14ac:dyDescent="0.15">
      <c r="A6" s="12">
        <v>71</v>
      </c>
      <c r="B6" s="12">
        <v>1121</v>
      </c>
      <c r="C6" s="49" t="s">
        <v>201</v>
      </c>
      <c r="D6" s="836"/>
      <c r="E6" s="837"/>
      <c r="F6" s="837"/>
      <c r="G6" s="837"/>
      <c r="H6" s="837"/>
      <c r="I6" s="838"/>
      <c r="J6" s="34" t="s">
        <v>716</v>
      </c>
      <c r="K6" s="1"/>
      <c r="L6" s="1"/>
      <c r="M6" s="1"/>
      <c r="N6" s="1"/>
      <c r="O6" s="1"/>
      <c r="P6" s="1"/>
      <c r="Q6" s="607"/>
      <c r="R6" s="1"/>
      <c r="S6" s="880">
        <v>372</v>
      </c>
      <c r="T6" s="880"/>
      <c r="U6" s="1" t="s">
        <v>391</v>
      </c>
      <c r="V6" s="67"/>
      <c r="W6" s="282"/>
      <c r="X6" s="202"/>
      <c r="Y6" s="31"/>
      <c r="Z6" s="31"/>
      <c r="AA6" s="31"/>
      <c r="AB6" s="31"/>
      <c r="AC6" s="31"/>
      <c r="AD6" s="31"/>
      <c r="AE6" s="186"/>
      <c r="AF6" s="186"/>
      <c r="AG6" s="841"/>
      <c r="AH6" s="841"/>
      <c r="AI6" s="186"/>
      <c r="AJ6" s="31"/>
      <c r="AK6" s="186"/>
      <c r="AL6" s="186"/>
      <c r="AM6" s="186"/>
      <c r="AN6" s="31"/>
      <c r="AO6" s="202"/>
      <c r="AP6" s="202"/>
      <c r="AQ6" s="202"/>
      <c r="AR6" s="22"/>
      <c r="AS6" s="399">
        <f>S6</f>
        <v>372</v>
      </c>
      <c r="AT6" s="400" t="s">
        <v>398</v>
      </c>
    </row>
    <row r="7" spans="1:46" ht="18" customHeight="1" x14ac:dyDescent="0.15">
      <c r="A7" s="12">
        <v>71</v>
      </c>
      <c r="B7" s="12">
        <v>1131</v>
      </c>
      <c r="C7" s="49" t="s">
        <v>719</v>
      </c>
      <c r="D7" s="512"/>
      <c r="E7" s="513"/>
      <c r="F7" s="513"/>
      <c r="G7" s="513"/>
      <c r="H7" s="513"/>
      <c r="I7" s="19"/>
      <c r="J7" s="34" t="s">
        <v>717</v>
      </c>
      <c r="K7" s="694"/>
      <c r="L7" s="694"/>
      <c r="M7" s="1"/>
      <c r="N7" s="1"/>
      <c r="O7" s="1"/>
      <c r="P7" s="694"/>
      <c r="Q7" s="607"/>
      <c r="R7" s="17"/>
      <c r="S7" s="880">
        <v>567</v>
      </c>
      <c r="T7" s="880"/>
      <c r="U7" s="1" t="s">
        <v>391</v>
      </c>
      <c r="V7" s="15"/>
      <c r="W7" s="282"/>
      <c r="X7" s="202"/>
      <c r="Y7" s="572"/>
      <c r="Z7" s="572"/>
      <c r="AA7" s="572"/>
      <c r="AB7" s="572"/>
      <c r="AC7" s="572"/>
      <c r="AD7" s="572"/>
      <c r="AE7" s="612"/>
      <c r="AF7" s="605"/>
      <c r="AG7" s="841"/>
      <c r="AH7" s="841"/>
      <c r="AI7" s="186"/>
      <c r="AJ7" s="572"/>
      <c r="AK7" s="612"/>
      <c r="AL7" s="186"/>
      <c r="AM7" s="186"/>
      <c r="AN7" s="32"/>
      <c r="AO7" s="854"/>
      <c r="AP7" s="848"/>
      <c r="AQ7" s="202"/>
      <c r="AR7" s="36"/>
      <c r="AS7" s="399">
        <f>S7</f>
        <v>567</v>
      </c>
      <c r="AT7" s="18"/>
    </row>
    <row r="8" spans="1:46" ht="18" customHeight="1" x14ac:dyDescent="0.15">
      <c r="A8" s="12">
        <v>71</v>
      </c>
      <c r="B8" s="12">
        <v>1141</v>
      </c>
      <c r="C8" s="49" t="s">
        <v>741</v>
      </c>
      <c r="D8" s="187"/>
      <c r="E8" s="30"/>
      <c r="F8" s="30"/>
      <c r="G8" s="30"/>
      <c r="H8" s="30"/>
      <c r="I8" s="21"/>
      <c r="J8" s="604" t="s">
        <v>718</v>
      </c>
      <c r="K8" s="186"/>
      <c r="L8" s="186"/>
      <c r="M8" s="186"/>
      <c r="N8" s="186"/>
      <c r="O8" s="186"/>
      <c r="P8" s="186"/>
      <c r="Q8" s="202"/>
      <c r="R8" s="605"/>
      <c r="S8" s="841">
        <v>764</v>
      </c>
      <c r="T8" s="841"/>
      <c r="U8" s="186" t="s">
        <v>391</v>
      </c>
      <c r="V8" s="22"/>
      <c r="W8" s="282"/>
      <c r="X8" s="202"/>
      <c r="Y8" s="572"/>
      <c r="Z8" s="572"/>
      <c r="AA8" s="572"/>
      <c r="AB8" s="572"/>
      <c r="AC8" s="572"/>
      <c r="AD8" s="572"/>
      <c r="AE8" s="612"/>
      <c r="AF8" s="605"/>
      <c r="AG8" s="841"/>
      <c r="AH8" s="841"/>
      <c r="AI8" s="186"/>
      <c r="AJ8" s="572"/>
      <c r="AK8" s="612"/>
      <c r="AL8" s="186"/>
      <c r="AM8" s="186"/>
      <c r="AN8" s="31"/>
      <c r="AO8" s="202"/>
      <c r="AP8" s="202"/>
      <c r="AQ8" s="202"/>
      <c r="AR8" s="36"/>
      <c r="AS8" s="401">
        <f>S8</f>
        <v>764</v>
      </c>
      <c r="AT8" s="18"/>
    </row>
    <row r="9" spans="1:46" ht="18" customHeight="1" x14ac:dyDescent="0.15">
      <c r="A9" s="12">
        <v>71</v>
      </c>
      <c r="B9" s="12">
        <v>6136</v>
      </c>
      <c r="C9" s="49" t="s">
        <v>2369</v>
      </c>
      <c r="D9" s="187"/>
      <c r="E9" s="26" t="s">
        <v>2370</v>
      </c>
      <c r="F9" s="30"/>
      <c r="G9" s="30"/>
      <c r="H9" s="30"/>
      <c r="I9" s="184"/>
      <c r="J9" s="184"/>
      <c r="K9" s="184"/>
      <c r="L9" s="184"/>
      <c r="M9" s="184"/>
      <c r="N9" s="184"/>
      <c r="O9" s="184"/>
      <c r="P9" s="184"/>
      <c r="Q9" s="557"/>
      <c r="R9" s="20"/>
      <c r="S9" s="20"/>
      <c r="T9" s="713"/>
      <c r="U9" s="713"/>
      <c r="V9" s="184"/>
      <c r="W9" s="557"/>
      <c r="X9" s="20"/>
      <c r="Y9" s="578"/>
      <c r="Z9" s="578"/>
      <c r="AA9" s="578"/>
      <c r="AB9" s="578"/>
      <c r="AC9" s="578"/>
      <c r="AD9" s="578"/>
      <c r="AE9" s="38"/>
      <c r="AF9" s="184"/>
      <c r="AG9" s="184"/>
      <c r="AH9" s="578"/>
      <c r="AI9" s="713"/>
      <c r="AJ9" s="713"/>
      <c r="AK9" s="713"/>
      <c r="AL9" s="184"/>
      <c r="AM9" s="884">
        <v>610</v>
      </c>
      <c r="AN9" s="884"/>
      <c r="AO9" s="184" t="s">
        <v>307</v>
      </c>
      <c r="AP9" s="45"/>
      <c r="AQ9" s="691"/>
      <c r="AR9" s="21"/>
      <c r="AS9" s="199">
        <f>AM9</f>
        <v>610</v>
      </c>
      <c r="AT9" s="400" t="s">
        <v>399</v>
      </c>
    </row>
    <row r="10" spans="1:46" ht="18" customHeight="1" x14ac:dyDescent="0.15">
      <c r="A10" s="12">
        <v>71</v>
      </c>
      <c r="B10" s="12">
        <v>2111</v>
      </c>
      <c r="C10" s="49" t="s">
        <v>402</v>
      </c>
      <c r="D10" s="546" t="s">
        <v>400</v>
      </c>
      <c r="E10" s="707"/>
      <c r="F10" s="707"/>
      <c r="G10" s="707"/>
      <c r="H10" s="707"/>
      <c r="I10" s="1"/>
      <c r="J10" s="1"/>
      <c r="K10" s="1"/>
      <c r="L10" s="1"/>
      <c r="M10" s="1"/>
      <c r="N10" s="1"/>
      <c r="O10" s="1"/>
      <c r="P10" s="1"/>
      <c r="Q10" s="607"/>
      <c r="R10" s="915">
        <v>2702</v>
      </c>
      <c r="S10" s="915"/>
      <c r="T10" s="915"/>
      <c r="U10" s="1" t="s">
        <v>391</v>
      </c>
      <c r="V10" s="67"/>
      <c r="W10" s="609"/>
      <c r="X10" s="609"/>
      <c r="Y10" s="572"/>
      <c r="Z10" s="572"/>
      <c r="AA10" s="572"/>
      <c r="AB10" s="572"/>
      <c r="AC10" s="572"/>
      <c r="AD10" s="572"/>
      <c r="AE10" s="612"/>
      <c r="AF10" s="605"/>
      <c r="AG10" s="841"/>
      <c r="AH10" s="841"/>
      <c r="AI10" s="186"/>
      <c r="AJ10" s="572"/>
      <c r="AK10" s="612"/>
      <c r="AL10" s="186"/>
      <c r="AM10" s="186"/>
      <c r="AN10" s="31"/>
      <c r="AO10" s="202"/>
      <c r="AP10" s="202"/>
      <c r="AQ10" s="202"/>
      <c r="AR10" s="36"/>
      <c r="AS10" s="401">
        <f>R10</f>
        <v>2702</v>
      </c>
      <c r="AT10" s="18"/>
    </row>
    <row r="11" spans="1:46" ht="18" customHeight="1" x14ac:dyDescent="0.15">
      <c r="A11" s="12">
        <v>71</v>
      </c>
      <c r="B11" s="13" t="s">
        <v>3386</v>
      </c>
      <c r="C11" s="49" t="s">
        <v>2999</v>
      </c>
      <c r="D11" s="16"/>
      <c r="E11" s="1" t="s">
        <v>2016</v>
      </c>
      <c r="F11" s="1"/>
      <c r="G11" s="1"/>
      <c r="H11" s="1"/>
      <c r="I11" s="1"/>
      <c r="J11" s="1"/>
      <c r="K11" s="1"/>
      <c r="L11" s="1"/>
      <c r="M11" s="15"/>
      <c r="N11" s="16" t="s">
        <v>2996</v>
      </c>
      <c r="O11" s="1"/>
      <c r="P11" s="1"/>
      <c r="Q11" s="1"/>
      <c r="R11" s="1"/>
      <c r="S11" s="1"/>
      <c r="T11" s="1"/>
      <c r="U11" s="1"/>
      <c r="V11" s="1"/>
      <c r="W11" s="1"/>
      <c r="X11" s="441"/>
      <c r="Y11" s="185" t="s">
        <v>4165</v>
      </c>
      <c r="Z11" s="202"/>
      <c r="AA11" s="202"/>
      <c r="AB11" s="202"/>
      <c r="AC11" s="202"/>
      <c r="AD11" s="186"/>
      <c r="AE11" s="186"/>
      <c r="AF11" s="186"/>
      <c r="AG11" s="186"/>
      <c r="AH11" s="654"/>
      <c r="AI11" s="202"/>
      <c r="AJ11" s="202"/>
      <c r="AK11" s="606"/>
      <c r="AL11" s="186"/>
      <c r="AM11" s="848">
        <f>ROUND(R5*0.01,0)</f>
        <v>10</v>
      </c>
      <c r="AN11" s="848"/>
      <c r="AO11" s="612" t="s">
        <v>2378</v>
      </c>
      <c r="AP11" s="202"/>
      <c r="AQ11" s="442"/>
      <c r="AR11" s="66"/>
      <c r="AS11" s="199">
        <f>-AM11</f>
        <v>-10</v>
      </c>
      <c r="AT11" s="29"/>
    </row>
    <row r="12" spans="1:46" ht="18" customHeight="1" x14ac:dyDescent="0.15">
      <c r="A12" s="12">
        <v>71</v>
      </c>
      <c r="B12" s="13" t="s">
        <v>3387</v>
      </c>
      <c r="C12" s="49" t="s">
        <v>3000</v>
      </c>
      <c r="D12" s="23"/>
      <c r="E12" s="9"/>
      <c r="F12" s="9"/>
      <c r="G12" s="9"/>
      <c r="H12" s="9"/>
      <c r="I12" s="9"/>
      <c r="J12" s="9"/>
      <c r="K12" s="9"/>
      <c r="L12" s="9"/>
      <c r="M12" s="19"/>
      <c r="N12" s="23"/>
      <c r="O12" s="9"/>
      <c r="P12" s="9"/>
      <c r="Q12" s="9"/>
      <c r="R12" s="9"/>
      <c r="S12" s="9"/>
      <c r="T12" s="9"/>
      <c r="U12" s="9"/>
      <c r="V12" s="9"/>
      <c r="W12" s="9"/>
      <c r="X12" s="136"/>
      <c r="Y12" s="185" t="s">
        <v>4166</v>
      </c>
      <c r="Z12" s="202"/>
      <c r="AA12" s="202"/>
      <c r="AB12" s="202"/>
      <c r="AC12" s="202"/>
      <c r="AD12" s="186"/>
      <c r="AE12" s="186"/>
      <c r="AF12" s="186"/>
      <c r="AG12" s="186"/>
      <c r="AH12" s="654"/>
      <c r="AI12" s="202"/>
      <c r="AJ12" s="202"/>
      <c r="AK12" s="606"/>
      <c r="AL12" s="186"/>
      <c r="AM12" s="848">
        <f>ROUND(S6*0.01,0)</f>
        <v>4</v>
      </c>
      <c r="AN12" s="848"/>
      <c r="AO12" s="612" t="s">
        <v>2378</v>
      </c>
      <c r="AP12" s="202"/>
      <c r="AQ12" s="442"/>
      <c r="AR12" s="66"/>
      <c r="AS12" s="199">
        <f>-AM12</f>
        <v>-4</v>
      </c>
      <c r="AT12" s="400" t="s">
        <v>398</v>
      </c>
    </row>
    <row r="13" spans="1:46" ht="18" customHeight="1" x14ac:dyDescent="0.15">
      <c r="A13" s="12">
        <v>71</v>
      </c>
      <c r="B13" s="13" t="s">
        <v>3388</v>
      </c>
      <c r="C13" s="49" t="s">
        <v>3001</v>
      </c>
      <c r="D13" s="23"/>
      <c r="E13" s="9"/>
      <c r="F13" s="9"/>
      <c r="G13" s="9"/>
      <c r="H13" s="9"/>
      <c r="I13" s="9"/>
      <c r="J13" s="9"/>
      <c r="K13" s="9"/>
      <c r="L13" s="9"/>
      <c r="M13" s="19"/>
      <c r="N13" s="23"/>
      <c r="O13" s="9"/>
      <c r="P13" s="9"/>
      <c r="Q13" s="9"/>
      <c r="R13" s="9"/>
      <c r="S13" s="9"/>
      <c r="T13" s="9"/>
      <c r="U13" s="9"/>
      <c r="V13" s="9"/>
      <c r="W13" s="9"/>
      <c r="X13" s="136"/>
      <c r="Y13" s="185" t="s">
        <v>4167</v>
      </c>
      <c r="Z13" s="202"/>
      <c r="AA13" s="202"/>
      <c r="AB13" s="202"/>
      <c r="AC13" s="202"/>
      <c r="AD13" s="186"/>
      <c r="AE13" s="186"/>
      <c r="AF13" s="186"/>
      <c r="AG13" s="186"/>
      <c r="AH13" s="654"/>
      <c r="AI13" s="202"/>
      <c r="AJ13" s="202"/>
      <c r="AK13" s="606"/>
      <c r="AL13" s="186"/>
      <c r="AM13" s="848">
        <f t="shared" ref="AM13:AM14" si="0">ROUND(S7*0.01,0)</f>
        <v>6</v>
      </c>
      <c r="AN13" s="848"/>
      <c r="AO13" s="612" t="s">
        <v>2378</v>
      </c>
      <c r="AP13" s="202"/>
      <c r="AQ13" s="442"/>
      <c r="AR13" s="66"/>
      <c r="AS13" s="199">
        <f t="shared" ref="AS13:AS15" si="1">-AM13</f>
        <v>-6</v>
      </c>
      <c r="AT13" s="18"/>
    </row>
    <row r="14" spans="1:46" ht="18" customHeight="1" x14ac:dyDescent="0.15">
      <c r="A14" s="12">
        <v>71</v>
      </c>
      <c r="B14" s="13" t="s">
        <v>3389</v>
      </c>
      <c r="C14" s="49" t="s">
        <v>3002</v>
      </c>
      <c r="D14" s="23"/>
      <c r="E14" s="9"/>
      <c r="F14" s="9"/>
      <c r="G14" s="9"/>
      <c r="H14" s="9"/>
      <c r="I14" s="9"/>
      <c r="J14" s="9"/>
      <c r="K14" s="9"/>
      <c r="L14" s="9"/>
      <c r="M14" s="19"/>
      <c r="N14" s="183"/>
      <c r="O14" s="184"/>
      <c r="P14" s="184"/>
      <c r="Q14" s="184"/>
      <c r="R14" s="184"/>
      <c r="S14" s="184"/>
      <c r="T14" s="184"/>
      <c r="U14" s="184"/>
      <c r="V14" s="184"/>
      <c r="W14" s="184"/>
      <c r="X14" s="438"/>
      <c r="Y14" s="185" t="s">
        <v>4168</v>
      </c>
      <c r="Z14" s="202"/>
      <c r="AA14" s="202"/>
      <c r="AB14" s="202"/>
      <c r="AC14" s="202"/>
      <c r="AD14" s="186"/>
      <c r="AE14" s="186"/>
      <c r="AF14" s="186"/>
      <c r="AG14" s="186"/>
      <c r="AH14" s="654"/>
      <c r="AI14" s="202"/>
      <c r="AJ14" s="202"/>
      <c r="AK14" s="606"/>
      <c r="AL14" s="186"/>
      <c r="AM14" s="848">
        <f t="shared" si="0"/>
        <v>8</v>
      </c>
      <c r="AN14" s="848"/>
      <c r="AO14" s="612" t="s">
        <v>2378</v>
      </c>
      <c r="AP14" s="202"/>
      <c r="AQ14" s="442"/>
      <c r="AR14" s="66"/>
      <c r="AS14" s="199">
        <f t="shared" si="1"/>
        <v>-8</v>
      </c>
      <c r="AT14" s="29"/>
    </row>
    <row r="15" spans="1:46" ht="18" customHeight="1" x14ac:dyDescent="0.15">
      <c r="A15" s="12">
        <v>71</v>
      </c>
      <c r="B15" s="13" t="s">
        <v>3390</v>
      </c>
      <c r="C15" s="49" t="s">
        <v>2998</v>
      </c>
      <c r="D15" s="183"/>
      <c r="E15" s="184"/>
      <c r="F15" s="184"/>
      <c r="G15" s="184"/>
      <c r="H15" s="184"/>
      <c r="I15" s="184"/>
      <c r="J15" s="184"/>
      <c r="K15" s="184"/>
      <c r="L15" s="184"/>
      <c r="M15" s="21"/>
      <c r="N15" s="185" t="s">
        <v>2997</v>
      </c>
      <c r="O15" s="186"/>
      <c r="P15" s="186"/>
      <c r="Q15" s="186"/>
      <c r="R15" s="186"/>
      <c r="S15" s="186"/>
      <c r="T15" s="186"/>
      <c r="U15" s="186"/>
      <c r="V15" s="186"/>
      <c r="W15" s="186"/>
      <c r="X15" s="32"/>
      <c r="Y15" s="202"/>
      <c r="Z15" s="202"/>
      <c r="AA15" s="202"/>
      <c r="AB15" s="202"/>
      <c r="AC15" s="202"/>
      <c r="AD15" s="186"/>
      <c r="AE15" s="186"/>
      <c r="AF15" s="186"/>
      <c r="AG15" s="186"/>
      <c r="AH15" s="654"/>
      <c r="AI15" s="202"/>
      <c r="AJ15" s="202"/>
      <c r="AK15" s="606"/>
      <c r="AL15" s="186"/>
      <c r="AM15" s="848">
        <f>ROUND(R10*0.01,0)</f>
        <v>27</v>
      </c>
      <c r="AN15" s="848"/>
      <c r="AO15" s="612" t="s">
        <v>2378</v>
      </c>
      <c r="AP15" s="202"/>
      <c r="AQ15" s="442"/>
      <c r="AR15" s="66"/>
      <c r="AS15" s="199">
        <f t="shared" si="1"/>
        <v>-27</v>
      </c>
      <c r="AT15" s="400" t="s">
        <v>399</v>
      </c>
    </row>
    <row r="16" spans="1:46" ht="18" customHeight="1" x14ac:dyDescent="0.15">
      <c r="A16" s="12">
        <v>71</v>
      </c>
      <c r="B16" s="13" t="s">
        <v>3769</v>
      </c>
      <c r="C16" s="49" t="s">
        <v>4401</v>
      </c>
      <c r="D16" s="16"/>
      <c r="E16" s="1" t="s">
        <v>4365</v>
      </c>
      <c r="F16" s="1"/>
      <c r="G16" s="1"/>
      <c r="H16" s="1"/>
      <c r="I16" s="1"/>
      <c r="J16" s="1"/>
      <c r="K16" s="1"/>
      <c r="L16" s="1"/>
      <c r="M16" s="15"/>
      <c r="N16" s="16" t="s">
        <v>2996</v>
      </c>
      <c r="O16" s="1"/>
      <c r="P16" s="1"/>
      <c r="Q16" s="1"/>
      <c r="R16" s="1"/>
      <c r="S16" s="1"/>
      <c r="T16" s="1"/>
      <c r="U16" s="1"/>
      <c r="V16" s="1"/>
      <c r="W16" s="1"/>
      <c r="X16" s="441"/>
      <c r="Y16" s="185" t="s">
        <v>4165</v>
      </c>
      <c r="Z16" s="202"/>
      <c r="AA16" s="202"/>
      <c r="AB16" s="202"/>
      <c r="AC16" s="202"/>
      <c r="AD16" s="186"/>
      <c r="AE16" s="186"/>
      <c r="AF16" s="186"/>
      <c r="AG16" s="186"/>
      <c r="AH16" s="654"/>
      <c r="AI16" s="202"/>
      <c r="AJ16" s="202"/>
      <c r="AK16" s="606"/>
      <c r="AL16" s="186"/>
      <c r="AM16" s="848">
        <f t="shared" ref="AM16" si="2">ROUND(R5*0.01,0)</f>
        <v>10</v>
      </c>
      <c r="AN16" s="848"/>
      <c r="AO16" s="612" t="s">
        <v>2378</v>
      </c>
      <c r="AP16" s="202"/>
      <c r="AQ16" s="442"/>
      <c r="AR16" s="66"/>
      <c r="AS16" s="199">
        <f>-AM16</f>
        <v>-10</v>
      </c>
      <c r="AT16" s="29"/>
    </row>
    <row r="17" spans="1:46" ht="18" customHeight="1" x14ac:dyDescent="0.15">
      <c r="A17" s="12">
        <v>71</v>
      </c>
      <c r="B17" s="13" t="s">
        <v>3767</v>
      </c>
      <c r="C17" s="49" t="s">
        <v>4402</v>
      </c>
      <c r="D17" s="23"/>
      <c r="E17" s="9"/>
      <c r="F17" s="9"/>
      <c r="G17" s="9"/>
      <c r="H17" s="9"/>
      <c r="I17" s="9"/>
      <c r="J17" s="9"/>
      <c r="K17" s="9"/>
      <c r="L17" s="9"/>
      <c r="M17" s="19"/>
      <c r="N17" s="23"/>
      <c r="O17" s="9"/>
      <c r="P17" s="9"/>
      <c r="Q17" s="9"/>
      <c r="R17" s="9"/>
      <c r="S17" s="9"/>
      <c r="T17" s="9"/>
      <c r="U17" s="9"/>
      <c r="V17" s="9"/>
      <c r="W17" s="9"/>
      <c r="X17" s="136"/>
      <c r="Y17" s="185" t="s">
        <v>4166</v>
      </c>
      <c r="Z17" s="202"/>
      <c r="AA17" s="202"/>
      <c r="AB17" s="202"/>
      <c r="AC17" s="202"/>
      <c r="AD17" s="186"/>
      <c r="AE17" s="186"/>
      <c r="AF17" s="186"/>
      <c r="AG17" s="186"/>
      <c r="AH17" s="654"/>
      <c r="AI17" s="202"/>
      <c r="AJ17" s="202"/>
      <c r="AK17" s="606"/>
      <c r="AL17" s="186"/>
      <c r="AM17" s="848">
        <f t="shared" ref="AM17" si="3">ROUND(S6*0.01,0)</f>
        <v>4</v>
      </c>
      <c r="AN17" s="848"/>
      <c r="AO17" s="612" t="s">
        <v>2378</v>
      </c>
      <c r="AP17" s="202"/>
      <c r="AQ17" s="442"/>
      <c r="AR17" s="66"/>
      <c r="AS17" s="199">
        <f>-AM17</f>
        <v>-4</v>
      </c>
      <c r="AT17" s="400" t="s">
        <v>398</v>
      </c>
    </row>
    <row r="18" spans="1:46" ht="18" customHeight="1" x14ac:dyDescent="0.15">
      <c r="A18" s="12">
        <v>71</v>
      </c>
      <c r="B18" s="13" t="s">
        <v>3760</v>
      </c>
      <c r="C18" s="49" t="s">
        <v>4403</v>
      </c>
      <c r="D18" s="23"/>
      <c r="E18" s="9"/>
      <c r="F18" s="9"/>
      <c r="G18" s="9"/>
      <c r="H18" s="9"/>
      <c r="I18" s="9"/>
      <c r="J18" s="9"/>
      <c r="K18" s="9"/>
      <c r="L18" s="9"/>
      <c r="M18" s="19"/>
      <c r="N18" s="23"/>
      <c r="O18" s="9"/>
      <c r="P18" s="9"/>
      <c r="Q18" s="9"/>
      <c r="R18" s="9"/>
      <c r="S18" s="9"/>
      <c r="T18" s="9"/>
      <c r="U18" s="9"/>
      <c r="V18" s="9"/>
      <c r="W18" s="9"/>
      <c r="X18" s="136"/>
      <c r="Y18" s="185" t="s">
        <v>4167</v>
      </c>
      <c r="Z18" s="202"/>
      <c r="AA18" s="202"/>
      <c r="AB18" s="202"/>
      <c r="AC18" s="202"/>
      <c r="AD18" s="186"/>
      <c r="AE18" s="186"/>
      <c r="AF18" s="186"/>
      <c r="AG18" s="186"/>
      <c r="AH18" s="654"/>
      <c r="AI18" s="202"/>
      <c r="AJ18" s="202"/>
      <c r="AK18" s="606"/>
      <c r="AL18" s="186"/>
      <c r="AM18" s="848">
        <f t="shared" ref="AM18:AM19" si="4">ROUND(S7*0.01,0)</f>
        <v>6</v>
      </c>
      <c r="AN18" s="848"/>
      <c r="AO18" s="612" t="s">
        <v>2378</v>
      </c>
      <c r="AP18" s="202"/>
      <c r="AQ18" s="442"/>
      <c r="AR18" s="66"/>
      <c r="AS18" s="199">
        <f t="shared" ref="AS18:AS20" si="5">-AM18</f>
        <v>-6</v>
      </c>
      <c r="AT18" s="18"/>
    </row>
    <row r="19" spans="1:46" ht="18" customHeight="1" x14ac:dyDescent="0.15">
      <c r="A19" s="12">
        <v>71</v>
      </c>
      <c r="B19" s="13" t="s">
        <v>3762</v>
      </c>
      <c r="C19" s="49" t="s">
        <v>4404</v>
      </c>
      <c r="D19" s="23"/>
      <c r="E19" s="9"/>
      <c r="F19" s="9"/>
      <c r="G19" s="9"/>
      <c r="H19" s="9"/>
      <c r="I19" s="9"/>
      <c r="J19" s="9"/>
      <c r="K19" s="9"/>
      <c r="L19" s="9"/>
      <c r="M19" s="19"/>
      <c r="N19" s="183"/>
      <c r="O19" s="184"/>
      <c r="P19" s="184"/>
      <c r="Q19" s="184"/>
      <c r="R19" s="184"/>
      <c r="S19" s="184"/>
      <c r="T19" s="184"/>
      <c r="U19" s="184"/>
      <c r="V19" s="184"/>
      <c r="W19" s="184"/>
      <c r="X19" s="438"/>
      <c r="Y19" s="185" t="s">
        <v>4168</v>
      </c>
      <c r="Z19" s="202"/>
      <c r="AA19" s="202"/>
      <c r="AB19" s="202"/>
      <c r="AC19" s="202"/>
      <c r="AD19" s="186"/>
      <c r="AE19" s="186"/>
      <c r="AF19" s="186"/>
      <c r="AG19" s="186"/>
      <c r="AH19" s="654"/>
      <c r="AI19" s="202"/>
      <c r="AJ19" s="202"/>
      <c r="AK19" s="606"/>
      <c r="AL19" s="186"/>
      <c r="AM19" s="848">
        <f t="shared" si="4"/>
        <v>8</v>
      </c>
      <c r="AN19" s="848"/>
      <c r="AO19" s="612" t="s">
        <v>2378</v>
      </c>
      <c r="AP19" s="202"/>
      <c r="AQ19" s="442"/>
      <c r="AR19" s="66"/>
      <c r="AS19" s="199">
        <f t="shared" si="5"/>
        <v>-8</v>
      </c>
      <c r="AT19" s="29"/>
    </row>
    <row r="20" spans="1:46" ht="18" customHeight="1" x14ac:dyDescent="0.15">
      <c r="A20" s="12">
        <v>71</v>
      </c>
      <c r="B20" s="13" t="s">
        <v>3764</v>
      </c>
      <c r="C20" s="49" t="s">
        <v>4405</v>
      </c>
      <c r="D20" s="183"/>
      <c r="E20" s="184"/>
      <c r="F20" s="184"/>
      <c r="G20" s="184"/>
      <c r="H20" s="184"/>
      <c r="I20" s="184"/>
      <c r="J20" s="184"/>
      <c r="K20" s="184"/>
      <c r="L20" s="184"/>
      <c r="M20" s="21"/>
      <c r="N20" s="185" t="s">
        <v>2997</v>
      </c>
      <c r="O20" s="186"/>
      <c r="P20" s="186"/>
      <c r="Q20" s="186"/>
      <c r="R20" s="186"/>
      <c r="S20" s="186"/>
      <c r="T20" s="186"/>
      <c r="U20" s="186"/>
      <c r="V20" s="186"/>
      <c r="W20" s="186"/>
      <c r="X20" s="32"/>
      <c r="Y20" s="202"/>
      <c r="Z20" s="202"/>
      <c r="AA20" s="202"/>
      <c r="AB20" s="202"/>
      <c r="AC20" s="202"/>
      <c r="AD20" s="186"/>
      <c r="AE20" s="186"/>
      <c r="AF20" s="186"/>
      <c r="AG20" s="186"/>
      <c r="AH20" s="654"/>
      <c r="AI20" s="202"/>
      <c r="AJ20" s="202"/>
      <c r="AK20" s="606"/>
      <c r="AL20" s="186"/>
      <c r="AM20" s="848">
        <f t="shared" ref="AM20" si="6">ROUND(R10*0.01,0)</f>
        <v>27</v>
      </c>
      <c r="AN20" s="848"/>
      <c r="AO20" s="612" t="s">
        <v>2378</v>
      </c>
      <c r="AP20" s="202"/>
      <c r="AQ20" s="442"/>
      <c r="AR20" s="66"/>
      <c r="AS20" s="199">
        <f t="shared" si="5"/>
        <v>-27</v>
      </c>
      <c r="AT20" s="400" t="s">
        <v>399</v>
      </c>
    </row>
    <row r="21" spans="1:46" ht="18" customHeight="1" x14ac:dyDescent="0.15">
      <c r="A21" s="12">
        <v>71</v>
      </c>
      <c r="B21" s="13">
        <v>4111</v>
      </c>
      <c r="C21" s="39" t="s">
        <v>1422</v>
      </c>
      <c r="D21" s="706"/>
      <c r="E21" s="921" t="s">
        <v>2365</v>
      </c>
      <c r="F21" s="921"/>
      <c r="G21" s="921"/>
      <c r="H21" s="921"/>
      <c r="I21" s="921"/>
      <c r="J21" s="922"/>
      <c r="K21" s="852" t="s">
        <v>2922</v>
      </c>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577"/>
      <c r="AI21" s="186"/>
      <c r="AJ21" s="32"/>
      <c r="AK21" s="32"/>
      <c r="AL21" s="32" t="s">
        <v>328</v>
      </c>
      <c r="AM21" s="851">
        <v>0.1</v>
      </c>
      <c r="AN21" s="898"/>
      <c r="AO21" s="186" t="s">
        <v>1175</v>
      </c>
      <c r="AP21" s="186"/>
      <c r="AQ21" s="32"/>
      <c r="AR21" s="22"/>
      <c r="AS21" s="199"/>
      <c r="AT21" s="18"/>
    </row>
    <row r="22" spans="1:46" ht="18" customHeight="1" x14ac:dyDescent="0.15">
      <c r="A22" s="12">
        <v>71</v>
      </c>
      <c r="B22" s="13">
        <v>4112</v>
      </c>
      <c r="C22" s="39" t="s">
        <v>1423</v>
      </c>
      <c r="D22" s="187"/>
      <c r="E22" s="923"/>
      <c r="F22" s="923"/>
      <c r="G22" s="923"/>
      <c r="H22" s="923"/>
      <c r="I22" s="923"/>
      <c r="J22" s="924"/>
      <c r="K22" s="925" t="s">
        <v>2371</v>
      </c>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577"/>
      <c r="AI22" s="186"/>
      <c r="AJ22" s="32"/>
      <c r="AK22" s="32"/>
      <c r="AL22" s="32" t="s">
        <v>328</v>
      </c>
      <c r="AM22" s="851">
        <v>0.15</v>
      </c>
      <c r="AN22" s="898"/>
      <c r="AO22" s="186" t="s">
        <v>1175</v>
      </c>
      <c r="AP22" s="186"/>
      <c r="AQ22" s="32"/>
      <c r="AR22" s="22"/>
      <c r="AS22" s="199"/>
      <c r="AT22" s="29"/>
    </row>
    <row r="23" spans="1:46" ht="18" customHeight="1" x14ac:dyDescent="0.15">
      <c r="A23" s="12">
        <v>71</v>
      </c>
      <c r="B23" s="13">
        <v>8000</v>
      </c>
      <c r="C23" s="267" t="s">
        <v>2372</v>
      </c>
      <c r="D23" s="706"/>
      <c r="E23" s="17" t="s">
        <v>1583</v>
      </c>
      <c r="F23" s="694"/>
      <c r="G23" s="694"/>
      <c r="H23" s="694"/>
      <c r="I23" s="694"/>
      <c r="J23" s="694"/>
      <c r="K23" s="17"/>
      <c r="L23" s="17"/>
      <c r="M23" s="17"/>
      <c r="N23" s="17"/>
      <c r="O23" s="17"/>
      <c r="P23" s="17"/>
      <c r="Q23" s="17"/>
      <c r="R23" s="17"/>
      <c r="S23" s="17"/>
      <c r="T23" s="17"/>
      <c r="U23" s="17"/>
      <c r="V23" s="67"/>
      <c r="W23" s="852" t="s">
        <v>2373</v>
      </c>
      <c r="X23" s="896"/>
      <c r="Y23" s="896"/>
      <c r="Z23" s="896"/>
      <c r="AA23" s="896"/>
      <c r="AB23" s="896"/>
      <c r="AC23" s="896"/>
      <c r="AD23" s="896"/>
      <c r="AE23" s="896"/>
      <c r="AF23" s="896"/>
      <c r="AG23" s="896"/>
      <c r="AH23" s="577"/>
      <c r="AI23" s="186"/>
      <c r="AJ23" s="32"/>
      <c r="AK23" s="32"/>
      <c r="AL23" s="32" t="s">
        <v>328</v>
      </c>
      <c r="AM23" s="851">
        <v>0.15</v>
      </c>
      <c r="AN23" s="898"/>
      <c r="AO23" s="612" t="s">
        <v>1524</v>
      </c>
      <c r="AP23" s="186"/>
      <c r="AQ23" s="32"/>
      <c r="AR23" s="22"/>
      <c r="AS23" s="199"/>
      <c r="AT23" s="18" t="s">
        <v>467</v>
      </c>
    </row>
    <row r="24" spans="1:46" ht="18" customHeight="1" x14ac:dyDescent="0.15">
      <c r="A24" s="12">
        <v>71</v>
      </c>
      <c r="B24" s="13">
        <v>8002</v>
      </c>
      <c r="C24" s="267" t="s">
        <v>2374</v>
      </c>
      <c r="D24" s="187"/>
      <c r="E24" s="20"/>
      <c r="F24" s="188"/>
      <c r="G24" s="188"/>
      <c r="H24" s="188"/>
      <c r="I24" s="188"/>
      <c r="J24" s="188"/>
      <c r="K24" s="20"/>
      <c r="L24" s="20"/>
      <c r="M24" s="20"/>
      <c r="N24" s="20"/>
      <c r="O24" s="20"/>
      <c r="P24" s="20"/>
      <c r="Q24" s="20"/>
      <c r="R24" s="20"/>
      <c r="S24" s="20"/>
      <c r="T24" s="20"/>
      <c r="U24" s="20"/>
      <c r="V24" s="42"/>
      <c r="W24" s="605" t="s">
        <v>2375</v>
      </c>
      <c r="X24" s="605"/>
      <c r="Y24" s="605"/>
      <c r="Z24" s="20"/>
      <c r="AA24" s="20"/>
      <c r="AB24" s="20"/>
      <c r="AC24" s="20"/>
      <c r="AD24" s="20"/>
      <c r="AE24" s="623"/>
      <c r="AF24" s="623"/>
      <c r="AG24" s="623"/>
      <c r="AH24" s="577"/>
      <c r="AI24" s="186"/>
      <c r="AJ24" s="32"/>
      <c r="AK24" s="32"/>
      <c r="AL24" s="32" t="s">
        <v>328</v>
      </c>
      <c r="AM24" s="851">
        <v>0.15</v>
      </c>
      <c r="AN24" s="898"/>
      <c r="AO24" s="612" t="s">
        <v>1524</v>
      </c>
      <c r="AP24" s="186"/>
      <c r="AQ24" s="32"/>
      <c r="AR24" s="22"/>
      <c r="AS24" s="199"/>
      <c r="AT24" s="92" t="s">
        <v>2358</v>
      </c>
    </row>
    <row r="25" spans="1:46" ht="18" customHeight="1" x14ac:dyDescent="0.15">
      <c r="A25" s="12">
        <v>71</v>
      </c>
      <c r="B25" s="13">
        <v>8100</v>
      </c>
      <c r="C25" s="39" t="s">
        <v>2376</v>
      </c>
      <c r="D25" s="706"/>
      <c r="E25" s="17" t="s">
        <v>756</v>
      </c>
      <c r="F25" s="694"/>
      <c r="G25" s="694"/>
      <c r="H25" s="694"/>
      <c r="I25" s="694"/>
      <c r="J25" s="694"/>
      <c r="K25" s="17"/>
      <c r="L25" s="17"/>
      <c r="M25" s="17"/>
      <c r="N25" s="17"/>
      <c r="O25" s="17"/>
      <c r="P25" s="17"/>
      <c r="Q25" s="17"/>
      <c r="R25" s="17"/>
      <c r="S25" s="17"/>
      <c r="T25" s="17"/>
      <c r="U25" s="17"/>
      <c r="V25" s="67"/>
      <c r="W25" s="852" t="s">
        <v>2373</v>
      </c>
      <c r="X25" s="896"/>
      <c r="Y25" s="896"/>
      <c r="Z25" s="896"/>
      <c r="AA25" s="896"/>
      <c r="AB25" s="896"/>
      <c r="AC25" s="896"/>
      <c r="AD25" s="896"/>
      <c r="AE25" s="896"/>
      <c r="AF25" s="896"/>
      <c r="AG25" s="896"/>
      <c r="AH25" s="577"/>
      <c r="AI25" s="186"/>
      <c r="AJ25" s="32"/>
      <c r="AK25" s="32"/>
      <c r="AL25" s="32" t="s">
        <v>328</v>
      </c>
      <c r="AM25" s="851">
        <v>0.1</v>
      </c>
      <c r="AN25" s="898"/>
      <c r="AO25" s="612" t="s">
        <v>1524</v>
      </c>
      <c r="AP25" s="186"/>
      <c r="AQ25" s="32"/>
      <c r="AR25" s="22"/>
      <c r="AS25" s="199"/>
      <c r="AT25" s="18" t="s">
        <v>467</v>
      </c>
    </row>
    <row r="26" spans="1:46" ht="18" customHeight="1" x14ac:dyDescent="0.15">
      <c r="A26" s="12">
        <v>71</v>
      </c>
      <c r="B26" s="13">
        <v>8102</v>
      </c>
      <c r="C26" s="39" t="s">
        <v>2377</v>
      </c>
      <c r="D26" s="187"/>
      <c r="E26" s="20"/>
      <c r="F26" s="188"/>
      <c r="G26" s="188"/>
      <c r="H26" s="188"/>
      <c r="I26" s="188"/>
      <c r="J26" s="188"/>
      <c r="K26" s="20"/>
      <c r="L26" s="20"/>
      <c r="M26" s="20"/>
      <c r="N26" s="20"/>
      <c r="O26" s="20"/>
      <c r="P26" s="20"/>
      <c r="Q26" s="20"/>
      <c r="R26" s="20"/>
      <c r="S26" s="20"/>
      <c r="T26" s="20"/>
      <c r="U26" s="20"/>
      <c r="V26" s="42"/>
      <c r="W26" s="605" t="s">
        <v>2375</v>
      </c>
      <c r="X26" s="605"/>
      <c r="Y26" s="605"/>
      <c r="Z26" s="20"/>
      <c r="AA26" s="20"/>
      <c r="AB26" s="20"/>
      <c r="AC26" s="20"/>
      <c r="AD26" s="20"/>
      <c r="AE26" s="623"/>
      <c r="AF26" s="623"/>
      <c r="AG26" s="623"/>
      <c r="AH26" s="577"/>
      <c r="AI26" s="186"/>
      <c r="AJ26" s="32"/>
      <c r="AK26" s="32"/>
      <c r="AL26" s="32" t="s">
        <v>328</v>
      </c>
      <c r="AM26" s="851">
        <v>0.1</v>
      </c>
      <c r="AN26" s="898"/>
      <c r="AO26" s="612" t="s">
        <v>1524</v>
      </c>
      <c r="AP26" s="186"/>
      <c r="AQ26" s="32"/>
      <c r="AR26" s="22"/>
      <c r="AS26" s="199"/>
      <c r="AT26" s="92" t="s">
        <v>2358</v>
      </c>
    </row>
    <row r="27" spans="1:46" ht="18" customHeight="1" x14ac:dyDescent="0.15">
      <c r="A27" s="12">
        <v>71</v>
      </c>
      <c r="B27" s="13">
        <v>8110</v>
      </c>
      <c r="C27" s="39" t="s">
        <v>1603</v>
      </c>
      <c r="D27" s="706"/>
      <c r="E27" s="17" t="s">
        <v>757</v>
      </c>
      <c r="F27" s="694"/>
      <c r="G27" s="694"/>
      <c r="H27" s="694"/>
      <c r="I27" s="694"/>
      <c r="J27" s="694"/>
      <c r="K27" s="17"/>
      <c r="L27" s="17"/>
      <c r="M27" s="17"/>
      <c r="N27" s="17"/>
      <c r="O27" s="17"/>
      <c r="P27" s="17"/>
      <c r="Q27" s="17"/>
      <c r="R27" s="17"/>
      <c r="S27" s="17"/>
      <c r="T27" s="17"/>
      <c r="U27" s="17"/>
      <c r="V27" s="67"/>
      <c r="W27" s="852" t="s">
        <v>2373</v>
      </c>
      <c r="X27" s="896"/>
      <c r="Y27" s="896"/>
      <c r="Z27" s="896"/>
      <c r="AA27" s="896"/>
      <c r="AB27" s="896"/>
      <c r="AC27" s="896"/>
      <c r="AD27" s="896"/>
      <c r="AE27" s="896"/>
      <c r="AF27" s="896"/>
      <c r="AG27" s="896"/>
      <c r="AH27" s="577"/>
      <c r="AI27" s="186"/>
      <c r="AJ27" s="32"/>
      <c r="AK27" s="32"/>
      <c r="AL27" s="32" t="s">
        <v>328</v>
      </c>
      <c r="AM27" s="851">
        <v>0.05</v>
      </c>
      <c r="AN27" s="898"/>
      <c r="AO27" s="612" t="s">
        <v>1524</v>
      </c>
      <c r="AP27" s="186"/>
      <c r="AQ27" s="32"/>
      <c r="AR27" s="22"/>
      <c r="AS27" s="199"/>
      <c r="AT27" s="18" t="s">
        <v>467</v>
      </c>
    </row>
    <row r="28" spans="1:46" ht="18" customHeight="1" x14ac:dyDescent="0.15">
      <c r="A28" s="12">
        <v>71</v>
      </c>
      <c r="B28" s="13">
        <v>8112</v>
      </c>
      <c r="C28" s="39" t="s">
        <v>1604</v>
      </c>
      <c r="D28" s="187"/>
      <c r="E28" s="20"/>
      <c r="F28" s="188"/>
      <c r="G28" s="188"/>
      <c r="H28" s="188"/>
      <c r="I28" s="188"/>
      <c r="J28" s="188"/>
      <c r="K28" s="20"/>
      <c r="L28" s="20"/>
      <c r="M28" s="20"/>
      <c r="N28" s="20"/>
      <c r="O28" s="20"/>
      <c r="P28" s="20"/>
      <c r="Q28" s="20"/>
      <c r="R28" s="20"/>
      <c r="S28" s="20"/>
      <c r="T28" s="20"/>
      <c r="U28" s="20"/>
      <c r="V28" s="42"/>
      <c r="W28" s="605" t="s">
        <v>2375</v>
      </c>
      <c r="X28" s="605"/>
      <c r="Y28" s="605"/>
      <c r="Z28" s="20"/>
      <c r="AA28" s="20"/>
      <c r="AB28" s="20"/>
      <c r="AC28" s="20"/>
      <c r="AD28" s="20"/>
      <c r="AE28" s="623"/>
      <c r="AF28" s="623"/>
      <c r="AG28" s="623"/>
      <c r="AH28" s="577"/>
      <c r="AI28" s="186"/>
      <c r="AJ28" s="32"/>
      <c r="AK28" s="32"/>
      <c r="AL28" s="32" t="s">
        <v>328</v>
      </c>
      <c r="AM28" s="851">
        <v>0.05</v>
      </c>
      <c r="AN28" s="898"/>
      <c r="AO28" s="612" t="s">
        <v>1524</v>
      </c>
      <c r="AP28" s="186"/>
      <c r="AQ28" s="32"/>
      <c r="AR28" s="22"/>
      <c r="AS28" s="199"/>
      <c r="AT28" s="92" t="s">
        <v>2358</v>
      </c>
    </row>
    <row r="29" spans="1:46" ht="18" customHeight="1" x14ac:dyDescent="0.15">
      <c r="A29" s="12">
        <v>71</v>
      </c>
      <c r="B29" s="13">
        <v>6133</v>
      </c>
      <c r="C29" s="267" t="s">
        <v>2379</v>
      </c>
      <c r="D29" s="512" t="s">
        <v>2380</v>
      </c>
      <c r="E29" s="307"/>
      <c r="F29" s="307"/>
      <c r="G29" s="307"/>
      <c r="H29" s="307"/>
      <c r="I29" s="307"/>
      <c r="J29" s="307"/>
      <c r="K29" s="700"/>
      <c r="L29" s="653"/>
      <c r="M29" s="833" t="s">
        <v>1525</v>
      </c>
      <c r="N29" s="842"/>
      <c r="O29" s="842"/>
      <c r="P29" s="842"/>
      <c r="Q29" s="842"/>
      <c r="R29" s="842"/>
      <c r="S29" s="842"/>
      <c r="T29" s="842"/>
      <c r="U29" s="842"/>
      <c r="V29" s="843"/>
      <c r="W29" s="186" t="s">
        <v>1527</v>
      </c>
      <c r="X29" s="623"/>
      <c r="Y29" s="623"/>
      <c r="Z29" s="623"/>
      <c r="AA29" s="623"/>
      <c r="AB29" s="623"/>
      <c r="AC29" s="623"/>
      <c r="AD29" s="623"/>
      <c r="AE29" s="623"/>
      <c r="AF29" s="623"/>
      <c r="AG29" s="623"/>
      <c r="AH29" s="577"/>
      <c r="AI29" s="186"/>
      <c r="AJ29" s="32"/>
      <c r="AK29" s="32"/>
      <c r="AL29" s="32"/>
      <c r="AM29" s="841">
        <v>3</v>
      </c>
      <c r="AN29" s="848"/>
      <c r="AO29" s="612" t="s">
        <v>1489</v>
      </c>
      <c r="AP29" s="186"/>
      <c r="AQ29" s="32"/>
      <c r="AR29" s="22"/>
      <c r="AS29" s="199">
        <f t="shared" ref="AS29:AS38" si="7">AM29</f>
        <v>3</v>
      </c>
      <c r="AT29" s="400" t="s">
        <v>457</v>
      </c>
    </row>
    <row r="30" spans="1:46" ht="18" customHeight="1" x14ac:dyDescent="0.15">
      <c r="A30" s="12">
        <v>71</v>
      </c>
      <c r="B30" s="13">
        <v>6134</v>
      </c>
      <c r="C30" s="267" t="s">
        <v>2381</v>
      </c>
      <c r="D30" s="512"/>
      <c r="E30" s="307"/>
      <c r="F30" s="307"/>
      <c r="G30" s="307"/>
      <c r="H30" s="307"/>
      <c r="I30" s="307"/>
      <c r="J30" s="307"/>
      <c r="K30" s="700"/>
      <c r="L30" s="701"/>
      <c r="M30" s="916"/>
      <c r="N30" s="846"/>
      <c r="O30" s="846"/>
      <c r="P30" s="846"/>
      <c r="Q30" s="846"/>
      <c r="R30" s="846"/>
      <c r="S30" s="846"/>
      <c r="T30" s="846"/>
      <c r="U30" s="846"/>
      <c r="V30" s="847"/>
      <c r="W30" s="186" t="s">
        <v>1528</v>
      </c>
      <c r="X30" s="623"/>
      <c r="Y30" s="623"/>
      <c r="Z30" s="623"/>
      <c r="AA30" s="623"/>
      <c r="AB30" s="623"/>
      <c r="AC30" s="623"/>
      <c r="AD30" s="623"/>
      <c r="AE30" s="623"/>
      <c r="AF30" s="623"/>
      <c r="AG30" s="623"/>
      <c r="AH30" s="577"/>
      <c r="AI30" s="186"/>
      <c r="AJ30" s="32"/>
      <c r="AK30" s="32"/>
      <c r="AL30" s="32"/>
      <c r="AM30" s="841">
        <v>4</v>
      </c>
      <c r="AN30" s="848"/>
      <c r="AO30" s="612" t="s">
        <v>1489</v>
      </c>
      <c r="AP30" s="186"/>
      <c r="AQ30" s="32"/>
      <c r="AR30" s="22"/>
      <c r="AS30" s="199">
        <f t="shared" si="7"/>
        <v>4</v>
      </c>
      <c r="AT30" s="18"/>
    </row>
    <row r="31" spans="1:46" ht="18" customHeight="1" x14ac:dyDescent="0.15">
      <c r="A31" s="12">
        <v>71</v>
      </c>
      <c r="B31" s="13">
        <v>6135</v>
      </c>
      <c r="C31" s="267" t="s">
        <v>2382</v>
      </c>
      <c r="D31" s="512"/>
      <c r="E31" s="307"/>
      <c r="F31" s="307"/>
      <c r="G31" s="307"/>
      <c r="H31" s="307"/>
      <c r="I31" s="307"/>
      <c r="J31" s="307"/>
      <c r="K31" s="700"/>
      <c r="L31" s="701"/>
      <c r="M31" s="905" t="s">
        <v>1526</v>
      </c>
      <c r="N31" s="906"/>
      <c r="O31" s="906"/>
      <c r="P31" s="906"/>
      <c r="Q31" s="906"/>
      <c r="R31" s="906"/>
      <c r="S31" s="906"/>
      <c r="T31" s="906"/>
      <c r="U31" s="906"/>
      <c r="V31" s="907"/>
      <c r="W31" s="186" t="s">
        <v>2383</v>
      </c>
      <c r="X31" s="623"/>
      <c r="Y31" s="623"/>
      <c r="Z31" s="623"/>
      <c r="AA31" s="623"/>
      <c r="AB31" s="623"/>
      <c r="AC31" s="623"/>
      <c r="AD31" s="623"/>
      <c r="AE31" s="623"/>
      <c r="AF31" s="623"/>
      <c r="AG31" s="623"/>
      <c r="AH31" s="577"/>
      <c r="AI31" s="186"/>
      <c r="AJ31" s="32"/>
      <c r="AK31" s="32"/>
      <c r="AL31" s="32"/>
      <c r="AM31" s="841">
        <v>90</v>
      </c>
      <c r="AN31" s="848"/>
      <c r="AO31" s="612" t="s">
        <v>1489</v>
      </c>
      <c r="AP31" s="186"/>
      <c r="AQ31" s="32"/>
      <c r="AR31" s="22"/>
      <c r="AS31" s="199">
        <f t="shared" si="7"/>
        <v>90</v>
      </c>
      <c r="AT31" s="400" t="s">
        <v>2358</v>
      </c>
    </row>
    <row r="32" spans="1:46" ht="18" customHeight="1" x14ac:dyDescent="0.15">
      <c r="A32" s="12">
        <v>71</v>
      </c>
      <c r="B32" s="13">
        <v>6137</v>
      </c>
      <c r="C32" s="267" t="s">
        <v>2384</v>
      </c>
      <c r="D32" s="187"/>
      <c r="E32" s="621"/>
      <c r="F32" s="621"/>
      <c r="G32" s="621"/>
      <c r="H32" s="621"/>
      <c r="I32" s="621"/>
      <c r="J32" s="621"/>
      <c r="K32" s="623"/>
      <c r="L32" s="308"/>
      <c r="M32" s="917"/>
      <c r="N32" s="918"/>
      <c r="O32" s="918"/>
      <c r="P32" s="918"/>
      <c r="Q32" s="918"/>
      <c r="R32" s="918"/>
      <c r="S32" s="918"/>
      <c r="T32" s="918"/>
      <c r="U32" s="918"/>
      <c r="V32" s="919"/>
      <c r="W32" s="186" t="s">
        <v>2385</v>
      </c>
      <c r="X32" s="623"/>
      <c r="Y32" s="623"/>
      <c r="Z32" s="623"/>
      <c r="AA32" s="623"/>
      <c r="AB32" s="623"/>
      <c r="AC32" s="623"/>
      <c r="AD32" s="623"/>
      <c r="AE32" s="623"/>
      <c r="AF32" s="623"/>
      <c r="AG32" s="623"/>
      <c r="AH32" s="577"/>
      <c r="AI32" s="186"/>
      <c r="AJ32" s="32"/>
      <c r="AK32" s="32"/>
      <c r="AL32" s="32"/>
      <c r="AM32" s="841">
        <v>120</v>
      </c>
      <c r="AN32" s="848"/>
      <c r="AO32" s="612" t="s">
        <v>1489</v>
      </c>
      <c r="AP32" s="186"/>
      <c r="AQ32" s="32"/>
      <c r="AR32" s="22"/>
      <c r="AS32" s="199">
        <f t="shared" si="7"/>
        <v>120</v>
      </c>
      <c r="AT32" s="18"/>
    </row>
    <row r="33" spans="1:46" ht="18" customHeight="1" x14ac:dyDescent="0.15">
      <c r="A33" s="12">
        <v>71</v>
      </c>
      <c r="B33" s="12">
        <v>6112</v>
      </c>
      <c r="C33" s="49" t="s">
        <v>1145</v>
      </c>
      <c r="D33" s="182" t="s">
        <v>2386</v>
      </c>
      <c r="E33" s="24"/>
      <c r="F33" s="513"/>
      <c r="G33" s="513"/>
      <c r="H33" s="513"/>
      <c r="I33" s="9"/>
      <c r="J33" s="9"/>
      <c r="K33" s="9"/>
      <c r="L33" s="19"/>
      <c r="M33" s="833" t="s">
        <v>1525</v>
      </c>
      <c r="N33" s="842"/>
      <c r="O33" s="842"/>
      <c r="P33" s="842"/>
      <c r="Q33" s="842"/>
      <c r="R33" s="842"/>
      <c r="S33" s="842"/>
      <c r="T33" s="842"/>
      <c r="U33" s="842"/>
      <c r="V33" s="843"/>
      <c r="W33" s="183" t="s">
        <v>2387</v>
      </c>
      <c r="X33" s="184"/>
      <c r="Y33" s="578"/>
      <c r="Z33" s="578"/>
      <c r="AA33" s="578"/>
      <c r="AB33" s="578"/>
      <c r="AC33" s="578"/>
      <c r="AD33" s="578"/>
      <c r="AE33" s="40"/>
      <c r="AF33" s="186"/>
      <c r="AG33" s="186"/>
      <c r="AH33" s="572"/>
      <c r="AI33" s="202"/>
      <c r="AJ33" s="202"/>
      <c r="AK33" s="202"/>
      <c r="AL33" s="186"/>
      <c r="AM33" s="862">
        <v>22</v>
      </c>
      <c r="AN33" s="862"/>
      <c r="AO33" s="186" t="s">
        <v>307</v>
      </c>
      <c r="AP33" s="32"/>
      <c r="AQ33" s="577"/>
      <c r="AR33" s="22"/>
      <c r="AS33" s="401">
        <f t="shared" si="7"/>
        <v>22</v>
      </c>
      <c r="AT33" s="400" t="s">
        <v>398</v>
      </c>
    </row>
    <row r="34" spans="1:46" ht="18" customHeight="1" x14ac:dyDescent="0.15">
      <c r="A34" s="12">
        <v>71</v>
      </c>
      <c r="B34" s="12">
        <v>6113</v>
      </c>
      <c r="C34" s="49" t="s">
        <v>1146</v>
      </c>
      <c r="D34" s="182"/>
      <c r="E34" s="24"/>
      <c r="F34" s="513"/>
      <c r="G34" s="513"/>
      <c r="H34" s="513"/>
      <c r="I34" s="9"/>
      <c r="J34" s="9"/>
      <c r="K34" s="9"/>
      <c r="L34" s="19"/>
      <c r="M34" s="920"/>
      <c r="N34" s="844"/>
      <c r="O34" s="844"/>
      <c r="P34" s="844"/>
      <c r="Q34" s="844"/>
      <c r="R34" s="844"/>
      <c r="S34" s="844"/>
      <c r="T34" s="844"/>
      <c r="U34" s="844"/>
      <c r="V34" s="845"/>
      <c r="W34" s="185" t="s">
        <v>2388</v>
      </c>
      <c r="X34" s="186"/>
      <c r="Y34" s="578"/>
      <c r="Z34" s="578"/>
      <c r="AA34" s="578"/>
      <c r="AB34" s="578"/>
      <c r="AC34" s="578"/>
      <c r="AD34" s="578"/>
      <c r="AE34" s="40"/>
      <c r="AF34" s="186"/>
      <c r="AG34" s="186"/>
      <c r="AH34" s="572"/>
      <c r="AI34" s="202"/>
      <c r="AJ34" s="202"/>
      <c r="AK34" s="202"/>
      <c r="AL34" s="186"/>
      <c r="AM34" s="862">
        <v>18</v>
      </c>
      <c r="AN34" s="862"/>
      <c r="AO34" s="186" t="s">
        <v>307</v>
      </c>
      <c r="AP34" s="32"/>
      <c r="AQ34" s="577"/>
      <c r="AR34" s="22"/>
      <c r="AS34" s="401">
        <f t="shared" si="7"/>
        <v>18</v>
      </c>
      <c r="AT34" s="18"/>
    </row>
    <row r="35" spans="1:46" ht="18" customHeight="1" x14ac:dyDescent="0.15">
      <c r="A35" s="12">
        <v>71</v>
      </c>
      <c r="B35" s="12">
        <v>6114</v>
      </c>
      <c r="C35" s="49" t="s">
        <v>2389</v>
      </c>
      <c r="D35" s="182"/>
      <c r="E35" s="24"/>
      <c r="F35" s="513"/>
      <c r="G35" s="513"/>
      <c r="H35" s="513"/>
      <c r="I35" s="9"/>
      <c r="J35" s="9"/>
      <c r="K35" s="9"/>
      <c r="L35" s="19"/>
      <c r="M35" s="183"/>
      <c r="N35" s="184"/>
      <c r="O35" s="184"/>
      <c r="P35" s="184"/>
      <c r="Q35" s="20"/>
      <c r="R35" s="20"/>
      <c r="S35" s="713"/>
      <c r="T35" s="713"/>
      <c r="U35" s="184"/>
      <c r="V35" s="239"/>
      <c r="W35" s="185" t="s">
        <v>1529</v>
      </c>
      <c r="X35" s="186"/>
      <c r="Y35" s="578"/>
      <c r="Z35" s="578"/>
      <c r="AA35" s="578"/>
      <c r="AB35" s="578"/>
      <c r="AC35" s="578"/>
      <c r="AD35" s="578"/>
      <c r="AE35" s="40"/>
      <c r="AF35" s="186"/>
      <c r="AG35" s="186"/>
      <c r="AH35" s="572"/>
      <c r="AI35" s="202"/>
      <c r="AJ35" s="202"/>
      <c r="AK35" s="202"/>
      <c r="AL35" s="186"/>
      <c r="AM35" s="862">
        <v>6</v>
      </c>
      <c r="AN35" s="862"/>
      <c r="AO35" s="186" t="s">
        <v>307</v>
      </c>
      <c r="AP35" s="32"/>
      <c r="AQ35" s="577"/>
      <c r="AR35" s="22"/>
      <c r="AS35" s="401">
        <f t="shared" si="7"/>
        <v>6</v>
      </c>
      <c r="AT35" s="18"/>
    </row>
    <row r="36" spans="1:46" ht="18" customHeight="1" x14ac:dyDescent="0.15">
      <c r="A36" s="12">
        <v>71</v>
      </c>
      <c r="B36" s="12">
        <v>6115</v>
      </c>
      <c r="C36" s="49" t="s">
        <v>2390</v>
      </c>
      <c r="D36" s="512"/>
      <c r="E36" s="24"/>
      <c r="F36" s="513"/>
      <c r="G36" s="513"/>
      <c r="H36" s="513"/>
      <c r="I36" s="9"/>
      <c r="J36" s="9"/>
      <c r="K36" s="9"/>
      <c r="L36" s="19"/>
      <c r="M36" s="905" t="s">
        <v>1526</v>
      </c>
      <c r="N36" s="906"/>
      <c r="O36" s="906"/>
      <c r="P36" s="906"/>
      <c r="Q36" s="906"/>
      <c r="R36" s="906"/>
      <c r="S36" s="906"/>
      <c r="T36" s="906"/>
      <c r="U36" s="906"/>
      <c r="V36" s="907"/>
      <c r="W36" s="183" t="s">
        <v>2387</v>
      </c>
      <c r="X36" s="184"/>
      <c r="Y36" s="578"/>
      <c r="Z36" s="578"/>
      <c r="AA36" s="578"/>
      <c r="AB36" s="578"/>
      <c r="AC36" s="578"/>
      <c r="AD36" s="578"/>
      <c r="AE36" s="40"/>
      <c r="AF36" s="186"/>
      <c r="AG36" s="186"/>
      <c r="AH36" s="572"/>
      <c r="AI36" s="202"/>
      <c r="AJ36" s="202"/>
      <c r="AK36" s="202"/>
      <c r="AL36" s="186"/>
      <c r="AM36" s="862">
        <v>154</v>
      </c>
      <c r="AN36" s="862"/>
      <c r="AO36" s="186" t="s">
        <v>307</v>
      </c>
      <c r="AP36" s="32"/>
      <c r="AQ36" s="577"/>
      <c r="AR36" s="22"/>
      <c r="AS36" s="401">
        <f t="shared" si="7"/>
        <v>154</v>
      </c>
      <c r="AT36" s="400" t="s">
        <v>399</v>
      </c>
    </row>
    <row r="37" spans="1:46" ht="18" customHeight="1" x14ac:dyDescent="0.15">
      <c r="A37" s="12">
        <v>71</v>
      </c>
      <c r="B37" s="12">
        <v>6116</v>
      </c>
      <c r="C37" s="49" t="s">
        <v>1147</v>
      </c>
      <c r="D37" s="512"/>
      <c r="E37" s="24"/>
      <c r="F37" s="513"/>
      <c r="G37" s="513"/>
      <c r="H37" s="513"/>
      <c r="I37" s="9"/>
      <c r="J37" s="9"/>
      <c r="K37" s="9"/>
      <c r="L37" s="19"/>
      <c r="M37" s="908"/>
      <c r="N37" s="909"/>
      <c r="O37" s="909"/>
      <c r="P37" s="909"/>
      <c r="Q37" s="909"/>
      <c r="R37" s="909"/>
      <c r="S37" s="909"/>
      <c r="T37" s="909"/>
      <c r="U37" s="909"/>
      <c r="V37" s="910"/>
      <c r="W37" s="185" t="s">
        <v>2388</v>
      </c>
      <c r="X37" s="186"/>
      <c r="Y37" s="578"/>
      <c r="Z37" s="578"/>
      <c r="AA37" s="578"/>
      <c r="AB37" s="578"/>
      <c r="AC37" s="578"/>
      <c r="AD37" s="578"/>
      <c r="AE37" s="40"/>
      <c r="AF37" s="186"/>
      <c r="AG37" s="186"/>
      <c r="AH37" s="572"/>
      <c r="AI37" s="202"/>
      <c r="AJ37" s="202"/>
      <c r="AK37" s="202"/>
      <c r="AL37" s="186"/>
      <c r="AM37" s="862">
        <v>126</v>
      </c>
      <c r="AN37" s="862"/>
      <c r="AO37" s="186" t="s">
        <v>307</v>
      </c>
      <c r="AP37" s="32"/>
      <c r="AQ37" s="577"/>
      <c r="AR37" s="22"/>
      <c r="AS37" s="401">
        <f t="shared" si="7"/>
        <v>126</v>
      </c>
      <c r="AT37" s="18"/>
    </row>
    <row r="38" spans="1:46" ht="18" customHeight="1" x14ac:dyDescent="0.15">
      <c r="A38" s="12">
        <v>71</v>
      </c>
      <c r="B38" s="12">
        <v>6117</v>
      </c>
      <c r="C38" s="49" t="s">
        <v>2391</v>
      </c>
      <c r="D38" s="512"/>
      <c r="E38" s="24"/>
      <c r="F38" s="513"/>
      <c r="G38" s="513"/>
      <c r="H38" s="513"/>
      <c r="I38" s="9"/>
      <c r="J38" s="9"/>
      <c r="K38" s="9"/>
      <c r="L38" s="19"/>
      <c r="M38" s="183"/>
      <c r="N38" s="184"/>
      <c r="O38" s="184"/>
      <c r="P38" s="184"/>
      <c r="Q38" s="20"/>
      <c r="R38" s="20"/>
      <c r="S38" s="713"/>
      <c r="T38" s="713"/>
      <c r="U38" s="184"/>
      <c r="V38" s="239"/>
      <c r="W38" s="185" t="s">
        <v>2392</v>
      </c>
      <c r="X38" s="186"/>
      <c r="Y38" s="578"/>
      <c r="Z38" s="578"/>
      <c r="AA38" s="578"/>
      <c r="AB38" s="578"/>
      <c r="AC38" s="578"/>
      <c r="AD38" s="578"/>
      <c r="AE38" s="40"/>
      <c r="AF38" s="186"/>
      <c r="AG38" s="186"/>
      <c r="AH38" s="572"/>
      <c r="AI38" s="202"/>
      <c r="AJ38" s="202"/>
      <c r="AK38" s="202"/>
      <c r="AL38" s="186"/>
      <c r="AM38" s="862">
        <v>42</v>
      </c>
      <c r="AN38" s="862"/>
      <c r="AO38" s="186" t="s">
        <v>307</v>
      </c>
      <c r="AP38" s="32"/>
      <c r="AQ38" s="577"/>
      <c r="AR38" s="22"/>
      <c r="AS38" s="401">
        <f t="shared" si="7"/>
        <v>42</v>
      </c>
      <c r="AT38" s="18"/>
    </row>
    <row r="39" spans="1:46" ht="18" customHeight="1" x14ac:dyDescent="0.15">
      <c r="A39" s="12">
        <v>71</v>
      </c>
      <c r="B39" s="12">
        <v>6111</v>
      </c>
      <c r="C39" s="742" t="s">
        <v>4556</v>
      </c>
      <c r="D39" s="863" t="s">
        <v>4152</v>
      </c>
      <c r="E39" s="864"/>
      <c r="F39" s="864"/>
      <c r="G39" s="864"/>
      <c r="H39" s="864"/>
      <c r="I39" s="864"/>
      <c r="J39" s="864"/>
      <c r="K39" s="864"/>
      <c r="L39" s="865"/>
      <c r="M39" s="744" t="s">
        <v>4549</v>
      </c>
      <c r="N39" s="741"/>
      <c r="O39" s="741"/>
      <c r="P39" s="741"/>
      <c r="Q39" s="741"/>
      <c r="R39" s="741"/>
      <c r="S39" s="741"/>
      <c r="T39" s="741"/>
      <c r="U39" s="741"/>
      <c r="V39" s="741"/>
      <c r="W39" s="745"/>
      <c r="X39" s="186"/>
      <c r="Y39" s="186"/>
      <c r="Z39" s="186"/>
      <c r="AA39" s="186"/>
      <c r="AB39" s="202"/>
      <c r="AC39" s="108"/>
      <c r="AD39" s="727"/>
      <c r="AE39" s="186"/>
      <c r="AF39" s="186"/>
      <c r="AG39" s="186"/>
      <c r="AH39" s="32"/>
      <c r="AI39" s="202"/>
      <c r="AJ39" s="202"/>
      <c r="AK39" s="32" t="s">
        <v>328</v>
      </c>
      <c r="AL39" s="741" t="s">
        <v>4584</v>
      </c>
      <c r="AM39" s="783"/>
      <c r="AN39" s="783"/>
      <c r="AO39" s="783"/>
      <c r="AP39" s="186" t="s">
        <v>811</v>
      </c>
      <c r="AQ39" s="539"/>
      <c r="AR39" s="66"/>
      <c r="AS39" s="333"/>
      <c r="AT39" s="18"/>
    </row>
    <row r="40" spans="1:46" ht="18" customHeight="1" x14ac:dyDescent="0.15">
      <c r="A40" s="760">
        <v>71</v>
      </c>
      <c r="B40" s="760">
        <v>6183</v>
      </c>
      <c r="C40" s="769" t="s">
        <v>4518</v>
      </c>
      <c r="D40" s="770"/>
      <c r="E40" s="771"/>
      <c r="F40" s="771"/>
      <c r="G40" s="771"/>
      <c r="H40" s="771"/>
      <c r="I40" s="771"/>
      <c r="J40" s="771"/>
      <c r="K40" s="771"/>
      <c r="L40" s="771"/>
      <c r="M40" s="762" t="s">
        <v>4516</v>
      </c>
      <c r="N40" s="763"/>
      <c r="O40" s="763"/>
      <c r="P40" s="763"/>
      <c r="Q40" s="763"/>
      <c r="R40" s="763"/>
      <c r="S40" s="763"/>
      <c r="T40" s="763"/>
      <c r="U40" s="763"/>
      <c r="V40" s="763"/>
      <c r="W40" s="765"/>
      <c r="X40" s="765"/>
      <c r="Y40" s="765"/>
      <c r="Z40" s="765"/>
      <c r="AA40" s="765"/>
      <c r="AB40" s="772"/>
      <c r="AC40" s="773"/>
      <c r="AD40" s="766"/>
      <c r="AE40" s="765"/>
      <c r="AF40" s="765"/>
      <c r="AG40" s="765"/>
      <c r="AH40" s="764"/>
      <c r="AI40" s="772"/>
      <c r="AJ40" s="772"/>
      <c r="AK40" s="764" t="s">
        <v>328</v>
      </c>
      <c r="AL40" s="763" t="s">
        <v>4585</v>
      </c>
      <c r="AM40" s="784"/>
      <c r="AN40" s="784"/>
      <c r="AO40" s="784"/>
      <c r="AP40" s="765" t="s">
        <v>811</v>
      </c>
      <c r="AQ40" s="774"/>
      <c r="AR40" s="781"/>
      <c r="AS40" s="782"/>
      <c r="AT40" s="743"/>
    </row>
    <row r="41" spans="1:46" ht="18" customHeight="1" x14ac:dyDescent="0.15">
      <c r="A41" s="12">
        <v>71</v>
      </c>
      <c r="B41" s="12">
        <v>6109</v>
      </c>
      <c r="C41" s="742" t="s">
        <v>4557</v>
      </c>
      <c r="D41" s="23"/>
      <c r="E41" s="55"/>
      <c r="F41" s="55"/>
      <c r="G41" s="55"/>
      <c r="H41" s="55"/>
      <c r="I41" s="55"/>
      <c r="J41" s="55"/>
      <c r="K41" s="731"/>
      <c r="L41" s="731"/>
      <c r="M41" s="744" t="s">
        <v>4551</v>
      </c>
      <c r="N41" s="741"/>
      <c r="O41" s="741"/>
      <c r="P41" s="741"/>
      <c r="Q41" s="741"/>
      <c r="R41" s="741"/>
      <c r="S41" s="741"/>
      <c r="T41" s="741"/>
      <c r="U41" s="741"/>
      <c r="V41" s="741"/>
      <c r="W41" s="745"/>
      <c r="X41" s="186"/>
      <c r="Y41" s="186"/>
      <c r="Z41" s="186"/>
      <c r="AA41" s="186"/>
      <c r="AB41" s="202"/>
      <c r="AC41" s="108"/>
      <c r="AD41" s="727"/>
      <c r="AE41" s="186"/>
      <c r="AF41" s="186"/>
      <c r="AG41" s="186"/>
      <c r="AH41" s="32"/>
      <c r="AI41" s="202"/>
      <c r="AJ41" s="202"/>
      <c r="AK41" s="32" t="s">
        <v>328</v>
      </c>
      <c r="AL41" s="741" t="s">
        <v>4590</v>
      </c>
      <c r="AM41" s="783"/>
      <c r="AN41" s="783"/>
      <c r="AO41" s="783"/>
      <c r="AP41" s="186" t="s">
        <v>811</v>
      </c>
      <c r="AQ41" s="539"/>
      <c r="AR41" s="66"/>
      <c r="AS41" s="333"/>
      <c r="AT41" s="18"/>
    </row>
    <row r="42" spans="1:46" ht="18" customHeight="1" x14ac:dyDescent="0.15">
      <c r="A42" s="760">
        <v>71</v>
      </c>
      <c r="B42" s="760">
        <v>6184</v>
      </c>
      <c r="C42" s="769" t="s">
        <v>4519</v>
      </c>
      <c r="D42" s="777"/>
      <c r="E42" s="778"/>
      <c r="F42" s="778"/>
      <c r="G42" s="778"/>
      <c r="H42" s="778"/>
      <c r="I42" s="778"/>
      <c r="J42" s="778"/>
      <c r="K42" s="779"/>
      <c r="L42" s="779"/>
      <c r="M42" s="762" t="s">
        <v>4517</v>
      </c>
      <c r="N42" s="763"/>
      <c r="O42" s="763"/>
      <c r="P42" s="763"/>
      <c r="Q42" s="763"/>
      <c r="R42" s="763"/>
      <c r="S42" s="763"/>
      <c r="T42" s="763"/>
      <c r="U42" s="763"/>
      <c r="V42" s="763"/>
      <c r="W42" s="765"/>
      <c r="X42" s="765"/>
      <c r="Y42" s="765"/>
      <c r="Z42" s="765"/>
      <c r="AA42" s="765"/>
      <c r="AB42" s="772"/>
      <c r="AC42" s="773"/>
      <c r="AD42" s="766"/>
      <c r="AE42" s="765"/>
      <c r="AF42" s="765"/>
      <c r="AG42" s="765"/>
      <c r="AH42" s="764"/>
      <c r="AI42" s="772"/>
      <c r="AJ42" s="772"/>
      <c r="AK42" s="764" t="s">
        <v>328</v>
      </c>
      <c r="AL42" s="763" t="s">
        <v>4591</v>
      </c>
      <c r="AM42" s="784"/>
      <c r="AN42" s="784"/>
      <c r="AO42" s="784"/>
      <c r="AP42" s="765" t="s">
        <v>811</v>
      </c>
      <c r="AQ42" s="774"/>
      <c r="AR42" s="781"/>
      <c r="AS42" s="782"/>
      <c r="AT42" s="743"/>
    </row>
    <row r="43" spans="1:46" ht="18" customHeight="1" x14ac:dyDescent="0.15">
      <c r="A43" s="12">
        <v>71</v>
      </c>
      <c r="B43" s="12">
        <v>6103</v>
      </c>
      <c r="C43" s="49" t="s">
        <v>2393</v>
      </c>
      <c r="D43" s="23"/>
      <c r="E43" s="9"/>
      <c r="F43" s="9"/>
      <c r="G43" s="9"/>
      <c r="H43" s="9"/>
      <c r="I43" s="9"/>
      <c r="J43" s="9"/>
      <c r="K43" s="731"/>
      <c r="L43" s="731"/>
      <c r="M43" s="744" t="s">
        <v>4552</v>
      </c>
      <c r="N43" s="741"/>
      <c r="O43" s="741"/>
      <c r="P43" s="741"/>
      <c r="Q43" s="741"/>
      <c r="R43" s="741"/>
      <c r="S43" s="741"/>
      <c r="T43" s="741"/>
      <c r="U43" s="741"/>
      <c r="V43" s="741"/>
      <c r="W43" s="745"/>
      <c r="X43" s="186"/>
      <c r="Y43" s="186"/>
      <c r="Z43" s="186"/>
      <c r="AA43" s="186"/>
      <c r="AB43" s="202"/>
      <c r="AC43" s="108"/>
      <c r="AD43" s="727"/>
      <c r="AE43" s="186"/>
      <c r="AF43" s="186"/>
      <c r="AG43" s="186"/>
      <c r="AH43" s="32"/>
      <c r="AI43" s="202"/>
      <c r="AJ43" s="202"/>
      <c r="AK43" s="32" t="s">
        <v>328</v>
      </c>
      <c r="AL43" s="741" t="s">
        <v>4592</v>
      </c>
      <c r="AM43" s="783"/>
      <c r="AN43" s="783"/>
      <c r="AO43" s="783"/>
      <c r="AP43" s="186" t="s">
        <v>811</v>
      </c>
      <c r="AQ43" s="539"/>
      <c r="AR43" s="66"/>
      <c r="AS43" s="333"/>
      <c r="AT43" s="18"/>
    </row>
    <row r="44" spans="1:46" ht="18" customHeight="1" x14ac:dyDescent="0.15">
      <c r="A44" s="12">
        <v>71</v>
      </c>
      <c r="B44" s="12">
        <v>6380</v>
      </c>
      <c r="C44" s="49" t="s">
        <v>2394</v>
      </c>
      <c r="D44" s="540"/>
      <c r="E44" s="541"/>
      <c r="F44" s="541"/>
      <c r="G44" s="541"/>
      <c r="H44" s="541"/>
      <c r="I44" s="541"/>
      <c r="J44" s="541"/>
      <c r="K44" s="731"/>
      <c r="L44" s="731"/>
      <c r="M44" s="744" t="s">
        <v>4553</v>
      </c>
      <c r="N44" s="741"/>
      <c r="O44" s="741"/>
      <c r="P44" s="741"/>
      <c r="Q44" s="741"/>
      <c r="R44" s="741"/>
      <c r="S44" s="741"/>
      <c r="T44" s="741"/>
      <c r="U44" s="741"/>
      <c r="V44" s="741"/>
      <c r="W44" s="745"/>
      <c r="X44" s="186"/>
      <c r="Y44" s="32"/>
      <c r="Z44" s="32"/>
      <c r="AA44" s="727"/>
      <c r="AB44" s="202"/>
      <c r="AC44" s="202"/>
      <c r="AD44" s="202"/>
      <c r="AE44" s="202"/>
      <c r="AF44" s="202"/>
      <c r="AG44" s="202"/>
      <c r="AH44" s="202"/>
      <c r="AI44" s="202"/>
      <c r="AJ44" s="202"/>
      <c r="AK44" s="32" t="s">
        <v>328</v>
      </c>
      <c r="AL44" s="741" t="s">
        <v>4593</v>
      </c>
      <c r="AM44" s="783"/>
      <c r="AN44" s="783"/>
      <c r="AO44" s="783"/>
      <c r="AP44" s="186" t="s">
        <v>811</v>
      </c>
      <c r="AQ44" s="539"/>
      <c r="AR44" s="66"/>
      <c r="AS44" s="333"/>
      <c r="AT44" s="18"/>
    </row>
    <row r="45" spans="1:46" ht="18" customHeight="1" x14ac:dyDescent="0.15">
      <c r="A45" s="12">
        <v>71</v>
      </c>
      <c r="B45" s="12">
        <v>7201</v>
      </c>
      <c r="C45" s="49" t="s">
        <v>240</v>
      </c>
      <c r="D45" s="546"/>
      <c r="E45" s="834" t="s">
        <v>1966</v>
      </c>
      <c r="F45" s="911"/>
      <c r="G45" s="911"/>
      <c r="H45" s="911"/>
      <c r="I45" s="911"/>
      <c r="J45" s="911"/>
      <c r="K45" s="911"/>
      <c r="L45" s="912"/>
      <c r="M45" s="183"/>
      <c r="N45" s="184"/>
      <c r="O45" s="184"/>
      <c r="P45" s="184"/>
      <c r="Q45" s="20"/>
      <c r="R45" s="20"/>
      <c r="S45" s="726"/>
      <c r="T45" s="726"/>
      <c r="U45" s="184"/>
      <c r="V45" s="724"/>
      <c r="W45" s="557"/>
      <c r="X45" s="20"/>
      <c r="Y45" s="578"/>
      <c r="Z45" s="578"/>
      <c r="AA45" s="578"/>
      <c r="AB45" s="578"/>
      <c r="AC45" s="578"/>
      <c r="AD45" s="578"/>
      <c r="AE45" s="40"/>
      <c r="AF45" s="186"/>
      <c r="AG45" s="186"/>
      <c r="AH45" s="572"/>
      <c r="AI45" s="202"/>
      <c r="AJ45" s="202"/>
      <c r="AK45" s="202"/>
      <c r="AL45" s="186"/>
      <c r="AM45" s="862">
        <v>50</v>
      </c>
      <c r="AN45" s="862"/>
      <c r="AO45" s="186" t="s">
        <v>307</v>
      </c>
      <c r="AP45" s="32"/>
      <c r="AQ45" s="577"/>
      <c r="AR45" s="22"/>
      <c r="AS45" s="401">
        <f t="shared" ref="AS45:AS56" si="8">AM45</f>
        <v>50</v>
      </c>
      <c r="AT45" s="18"/>
    </row>
    <row r="46" spans="1:46" ht="18" customHeight="1" x14ac:dyDescent="0.15">
      <c r="A46" s="12">
        <v>71</v>
      </c>
      <c r="B46" s="12">
        <v>7203</v>
      </c>
      <c r="C46" s="49" t="s">
        <v>2395</v>
      </c>
      <c r="D46" s="512"/>
      <c r="E46" s="913"/>
      <c r="F46" s="913"/>
      <c r="G46" s="913"/>
      <c r="H46" s="913"/>
      <c r="I46" s="913"/>
      <c r="J46" s="913"/>
      <c r="K46" s="913"/>
      <c r="L46" s="914"/>
      <c r="M46" s="185"/>
      <c r="N46" s="186"/>
      <c r="O46" s="184"/>
      <c r="P46" s="184"/>
      <c r="Q46" s="20"/>
      <c r="R46" s="20"/>
      <c r="S46" s="713"/>
      <c r="T46" s="713"/>
      <c r="U46" s="184"/>
      <c r="V46" s="557"/>
      <c r="W46" s="557"/>
      <c r="X46" s="20"/>
      <c r="Y46" s="578"/>
      <c r="Z46" s="578"/>
      <c r="AA46" s="578"/>
      <c r="AB46" s="578"/>
      <c r="AC46" s="578"/>
      <c r="AD46" s="578"/>
      <c r="AE46" s="40"/>
      <c r="AF46" s="186"/>
      <c r="AG46" s="186"/>
      <c r="AH46" s="572"/>
      <c r="AI46" s="202"/>
      <c r="AJ46" s="202"/>
      <c r="AK46" s="202"/>
      <c r="AL46" s="186"/>
      <c r="AM46" s="862">
        <v>100</v>
      </c>
      <c r="AN46" s="862"/>
      <c r="AO46" s="186" t="s">
        <v>307</v>
      </c>
      <c r="AP46" s="32"/>
      <c r="AQ46" s="577"/>
      <c r="AR46" s="22"/>
      <c r="AS46" s="401">
        <f t="shared" si="8"/>
        <v>100</v>
      </c>
      <c r="AT46" s="18"/>
    </row>
    <row r="47" spans="1:46" ht="18" customHeight="1" x14ac:dyDescent="0.15">
      <c r="A47" s="12">
        <v>71</v>
      </c>
      <c r="B47" s="12">
        <v>7205</v>
      </c>
      <c r="C47" s="49" t="s">
        <v>2396</v>
      </c>
      <c r="D47" s="512"/>
      <c r="E47" s="913"/>
      <c r="F47" s="913"/>
      <c r="G47" s="913"/>
      <c r="H47" s="913"/>
      <c r="I47" s="913"/>
      <c r="J47" s="913"/>
      <c r="K47" s="913"/>
      <c r="L47" s="914"/>
      <c r="M47" s="185"/>
      <c r="N47" s="186"/>
      <c r="O47" s="184"/>
      <c r="P47" s="184"/>
      <c r="Q47" s="20"/>
      <c r="R47" s="20"/>
      <c r="S47" s="713"/>
      <c r="T47" s="713"/>
      <c r="U47" s="184"/>
      <c r="V47" s="557"/>
      <c r="W47" s="557"/>
      <c r="X47" s="20"/>
      <c r="Y47" s="578"/>
      <c r="Z47" s="578"/>
      <c r="AA47" s="578"/>
      <c r="AB47" s="578"/>
      <c r="AC47" s="578"/>
      <c r="AD47" s="578"/>
      <c r="AE47" s="40"/>
      <c r="AF47" s="186"/>
      <c r="AG47" s="186"/>
      <c r="AH47" s="572"/>
      <c r="AI47" s="202"/>
      <c r="AJ47" s="202"/>
      <c r="AK47" s="202"/>
      <c r="AL47" s="186"/>
      <c r="AM47" s="862">
        <v>150</v>
      </c>
      <c r="AN47" s="862"/>
      <c r="AO47" s="186" t="s">
        <v>307</v>
      </c>
      <c r="AP47" s="32"/>
      <c r="AQ47" s="577"/>
      <c r="AR47" s="22"/>
      <c r="AS47" s="401">
        <f t="shared" si="8"/>
        <v>150</v>
      </c>
      <c r="AT47" s="18"/>
    </row>
    <row r="48" spans="1:46" ht="18" customHeight="1" x14ac:dyDescent="0.15">
      <c r="A48" s="12">
        <v>71</v>
      </c>
      <c r="B48" s="12">
        <v>7207</v>
      </c>
      <c r="C48" s="49" t="s">
        <v>308</v>
      </c>
      <c r="D48" s="182"/>
      <c r="E48" s="697"/>
      <c r="F48" s="633"/>
      <c r="G48" s="633"/>
      <c r="H48" s="633"/>
      <c r="I48" s="633"/>
      <c r="J48" s="633"/>
      <c r="K48" s="633"/>
      <c r="L48" s="207"/>
      <c r="M48" s="185"/>
      <c r="N48" s="186"/>
      <c r="O48" s="184"/>
      <c r="P48" s="184"/>
      <c r="Q48" s="20"/>
      <c r="R48" s="20"/>
      <c r="S48" s="713"/>
      <c r="T48" s="713"/>
      <c r="U48" s="184"/>
      <c r="V48" s="557"/>
      <c r="W48" s="557"/>
      <c r="X48" s="20"/>
      <c r="Y48" s="578"/>
      <c r="Z48" s="578"/>
      <c r="AA48" s="578"/>
      <c r="AB48" s="578"/>
      <c r="AC48" s="578"/>
      <c r="AD48" s="578"/>
      <c r="AE48" s="40"/>
      <c r="AF48" s="186"/>
      <c r="AG48" s="186"/>
      <c r="AH48" s="572"/>
      <c r="AI48" s="202"/>
      <c r="AJ48" s="202"/>
      <c r="AK48" s="202"/>
      <c r="AL48" s="186"/>
      <c r="AM48" s="862">
        <v>200</v>
      </c>
      <c r="AN48" s="862"/>
      <c r="AO48" s="186" t="s">
        <v>307</v>
      </c>
      <c r="AP48" s="32"/>
      <c r="AQ48" s="577"/>
      <c r="AR48" s="22"/>
      <c r="AS48" s="401">
        <f t="shared" si="8"/>
        <v>200</v>
      </c>
      <c r="AT48" s="18"/>
    </row>
    <row r="49" spans="1:46" ht="18" customHeight="1" x14ac:dyDescent="0.15">
      <c r="A49" s="12">
        <v>71</v>
      </c>
      <c r="B49" s="12">
        <v>7209</v>
      </c>
      <c r="C49" s="49" t="s">
        <v>309</v>
      </c>
      <c r="D49" s="512"/>
      <c r="E49" s="633"/>
      <c r="F49" s="633"/>
      <c r="G49" s="633"/>
      <c r="H49" s="633"/>
      <c r="I49" s="633"/>
      <c r="J49" s="633"/>
      <c r="K49" s="633"/>
      <c r="L49" s="207"/>
      <c r="M49" s="185"/>
      <c r="N49" s="186"/>
      <c r="O49" s="184"/>
      <c r="P49" s="184"/>
      <c r="Q49" s="20"/>
      <c r="R49" s="20"/>
      <c r="S49" s="713"/>
      <c r="T49" s="713"/>
      <c r="U49" s="184"/>
      <c r="V49" s="557"/>
      <c r="W49" s="557"/>
      <c r="X49" s="20"/>
      <c r="Y49" s="578"/>
      <c r="Z49" s="578"/>
      <c r="AA49" s="578"/>
      <c r="AB49" s="578"/>
      <c r="AC49" s="578"/>
      <c r="AD49" s="578"/>
      <c r="AE49" s="40"/>
      <c r="AF49" s="186"/>
      <c r="AG49" s="186"/>
      <c r="AH49" s="572"/>
      <c r="AI49" s="202"/>
      <c r="AJ49" s="202"/>
      <c r="AK49" s="202"/>
      <c r="AL49" s="186"/>
      <c r="AM49" s="862">
        <v>250</v>
      </c>
      <c r="AN49" s="862"/>
      <c r="AO49" s="186" t="s">
        <v>307</v>
      </c>
      <c r="AP49" s="32"/>
      <c r="AQ49" s="577"/>
      <c r="AR49" s="22"/>
      <c r="AS49" s="401">
        <f t="shared" si="8"/>
        <v>250</v>
      </c>
      <c r="AT49" s="18"/>
    </row>
    <row r="50" spans="1:46" ht="18" customHeight="1" x14ac:dyDescent="0.15">
      <c r="A50" s="12">
        <v>71</v>
      </c>
      <c r="B50" s="12">
        <v>7211</v>
      </c>
      <c r="C50" s="49" t="s">
        <v>310</v>
      </c>
      <c r="D50" s="187"/>
      <c r="E50" s="393"/>
      <c r="F50" s="393"/>
      <c r="G50" s="393"/>
      <c r="H50" s="393"/>
      <c r="I50" s="393"/>
      <c r="J50" s="393"/>
      <c r="K50" s="393"/>
      <c r="L50" s="208"/>
      <c r="M50" s="185"/>
      <c r="N50" s="186"/>
      <c r="O50" s="184"/>
      <c r="P50" s="184"/>
      <c r="Q50" s="20"/>
      <c r="R50" s="20"/>
      <c r="S50" s="713"/>
      <c r="T50" s="713"/>
      <c r="U50" s="184"/>
      <c r="V50" s="557"/>
      <c r="W50" s="557"/>
      <c r="X50" s="20"/>
      <c r="Y50" s="578"/>
      <c r="Z50" s="578"/>
      <c r="AA50" s="578"/>
      <c r="AB50" s="578"/>
      <c r="AC50" s="578"/>
      <c r="AD50" s="578"/>
      <c r="AE50" s="40"/>
      <c r="AF50" s="186"/>
      <c r="AG50" s="186"/>
      <c r="AH50" s="572"/>
      <c r="AI50" s="202"/>
      <c r="AJ50" s="202"/>
      <c r="AK50" s="202"/>
      <c r="AL50" s="186"/>
      <c r="AM50" s="862">
        <v>300</v>
      </c>
      <c r="AN50" s="862"/>
      <c r="AO50" s="186" t="s">
        <v>307</v>
      </c>
      <c r="AP50" s="32"/>
      <c r="AQ50" s="577"/>
      <c r="AR50" s="22"/>
      <c r="AS50" s="401">
        <f t="shared" si="8"/>
        <v>300</v>
      </c>
      <c r="AT50" s="18"/>
    </row>
    <row r="51" spans="1:46" ht="18" customHeight="1" x14ac:dyDescent="0.15">
      <c r="A51" s="12">
        <v>71</v>
      </c>
      <c r="B51" s="12">
        <v>7301</v>
      </c>
      <c r="C51" s="49" t="s">
        <v>241</v>
      </c>
      <c r="D51" s="546"/>
      <c r="E51" s="834" t="s">
        <v>726</v>
      </c>
      <c r="F51" s="834"/>
      <c r="G51" s="834"/>
      <c r="H51" s="834"/>
      <c r="I51" s="834"/>
      <c r="J51" s="834"/>
      <c r="K51" s="834"/>
      <c r="L51" s="835"/>
      <c r="M51" s="185"/>
      <c r="N51" s="186"/>
      <c r="O51" s="184"/>
      <c r="P51" s="184"/>
      <c r="Q51" s="20"/>
      <c r="R51" s="20"/>
      <c r="S51" s="713"/>
      <c r="T51" s="713"/>
      <c r="U51" s="184"/>
      <c r="V51" s="557"/>
      <c r="W51" s="557"/>
      <c r="X51" s="20"/>
      <c r="Y51" s="578"/>
      <c r="Z51" s="578"/>
      <c r="AA51" s="578"/>
      <c r="AB51" s="578"/>
      <c r="AC51" s="578"/>
      <c r="AD51" s="578"/>
      <c r="AE51" s="40"/>
      <c r="AF51" s="186"/>
      <c r="AG51" s="186"/>
      <c r="AH51" s="572"/>
      <c r="AI51" s="202"/>
      <c r="AJ51" s="202"/>
      <c r="AK51" s="202"/>
      <c r="AL51" s="186"/>
      <c r="AM51" s="862">
        <v>50</v>
      </c>
      <c r="AN51" s="862"/>
      <c r="AO51" s="186" t="s">
        <v>307</v>
      </c>
      <c r="AP51" s="32"/>
      <c r="AQ51" s="577"/>
      <c r="AR51" s="22"/>
      <c r="AS51" s="401">
        <f t="shared" si="8"/>
        <v>50</v>
      </c>
      <c r="AT51" s="18"/>
    </row>
    <row r="52" spans="1:46" ht="18" customHeight="1" x14ac:dyDescent="0.15">
      <c r="A52" s="12">
        <v>71</v>
      </c>
      <c r="B52" s="12">
        <v>7303</v>
      </c>
      <c r="C52" s="49" t="s">
        <v>242</v>
      </c>
      <c r="D52" s="512"/>
      <c r="E52" s="837"/>
      <c r="F52" s="837"/>
      <c r="G52" s="837"/>
      <c r="H52" s="837"/>
      <c r="I52" s="837"/>
      <c r="J52" s="837"/>
      <c r="K52" s="837"/>
      <c r="L52" s="838"/>
      <c r="M52" s="185"/>
      <c r="N52" s="186"/>
      <c r="O52" s="184"/>
      <c r="P52" s="184"/>
      <c r="Q52" s="20"/>
      <c r="R52" s="20"/>
      <c r="S52" s="713"/>
      <c r="T52" s="713"/>
      <c r="U52" s="184"/>
      <c r="V52" s="557"/>
      <c r="W52" s="557"/>
      <c r="X52" s="20"/>
      <c r="Y52" s="578"/>
      <c r="Z52" s="578"/>
      <c r="AA52" s="578"/>
      <c r="AB52" s="578"/>
      <c r="AC52" s="578"/>
      <c r="AD52" s="578"/>
      <c r="AE52" s="40"/>
      <c r="AF52" s="186"/>
      <c r="AG52" s="186"/>
      <c r="AH52" s="572"/>
      <c r="AI52" s="202"/>
      <c r="AJ52" s="202"/>
      <c r="AK52" s="202"/>
      <c r="AL52" s="186"/>
      <c r="AM52" s="862">
        <v>100</v>
      </c>
      <c r="AN52" s="862"/>
      <c r="AO52" s="186" t="s">
        <v>307</v>
      </c>
      <c r="AP52" s="32"/>
      <c r="AQ52" s="577"/>
      <c r="AR52" s="22"/>
      <c r="AS52" s="401">
        <f t="shared" si="8"/>
        <v>100</v>
      </c>
      <c r="AT52" s="18"/>
    </row>
    <row r="53" spans="1:46" ht="18" customHeight="1" x14ac:dyDescent="0.15">
      <c r="A53" s="12">
        <v>71</v>
      </c>
      <c r="B53" s="12">
        <v>7305</v>
      </c>
      <c r="C53" s="49" t="s">
        <v>243</v>
      </c>
      <c r="D53" s="512"/>
      <c r="E53" s="837"/>
      <c r="F53" s="837"/>
      <c r="G53" s="837"/>
      <c r="H53" s="837"/>
      <c r="I53" s="837"/>
      <c r="J53" s="837"/>
      <c r="K53" s="837"/>
      <c r="L53" s="838"/>
      <c r="M53" s="185"/>
      <c r="N53" s="186"/>
      <c r="O53" s="184"/>
      <c r="P53" s="184"/>
      <c r="Q53" s="20"/>
      <c r="R53" s="20"/>
      <c r="S53" s="713"/>
      <c r="T53" s="713"/>
      <c r="U53" s="184"/>
      <c r="V53" s="557"/>
      <c r="W53" s="557"/>
      <c r="X53" s="20"/>
      <c r="Y53" s="578"/>
      <c r="Z53" s="578"/>
      <c r="AA53" s="578"/>
      <c r="AB53" s="578"/>
      <c r="AC53" s="578"/>
      <c r="AD53" s="578"/>
      <c r="AE53" s="40"/>
      <c r="AF53" s="186"/>
      <c r="AG53" s="186"/>
      <c r="AH53" s="572"/>
      <c r="AI53" s="202"/>
      <c r="AJ53" s="202"/>
      <c r="AK53" s="202"/>
      <c r="AL53" s="186"/>
      <c r="AM53" s="862">
        <v>150</v>
      </c>
      <c r="AN53" s="862"/>
      <c r="AO53" s="186" t="s">
        <v>307</v>
      </c>
      <c r="AP53" s="32"/>
      <c r="AQ53" s="577"/>
      <c r="AR53" s="22"/>
      <c r="AS53" s="401">
        <f t="shared" si="8"/>
        <v>150</v>
      </c>
      <c r="AT53" s="18"/>
    </row>
    <row r="54" spans="1:46" ht="18" customHeight="1" x14ac:dyDescent="0.15">
      <c r="A54" s="12">
        <v>71</v>
      </c>
      <c r="B54" s="12">
        <v>7307</v>
      </c>
      <c r="C54" s="49" t="s">
        <v>311</v>
      </c>
      <c r="D54" s="182"/>
      <c r="E54" s="697"/>
      <c r="F54" s="697"/>
      <c r="G54" s="697"/>
      <c r="H54" s="697"/>
      <c r="I54" s="697"/>
      <c r="J54" s="697"/>
      <c r="K54" s="697"/>
      <c r="L54" s="698"/>
      <c r="M54" s="185"/>
      <c r="N54" s="186"/>
      <c r="O54" s="184"/>
      <c r="P54" s="184"/>
      <c r="Q54" s="20"/>
      <c r="R54" s="20"/>
      <c r="S54" s="713"/>
      <c r="T54" s="713"/>
      <c r="U54" s="184"/>
      <c r="V54" s="557"/>
      <c r="W54" s="557"/>
      <c r="X54" s="20"/>
      <c r="Y54" s="578"/>
      <c r="Z54" s="578"/>
      <c r="AA54" s="578"/>
      <c r="AB54" s="578"/>
      <c r="AC54" s="578"/>
      <c r="AD54" s="578"/>
      <c r="AE54" s="40"/>
      <c r="AF54" s="186"/>
      <c r="AG54" s="186"/>
      <c r="AH54" s="572"/>
      <c r="AI54" s="202"/>
      <c r="AJ54" s="202"/>
      <c r="AK54" s="202"/>
      <c r="AL54" s="186"/>
      <c r="AM54" s="862">
        <v>200</v>
      </c>
      <c r="AN54" s="862"/>
      <c r="AO54" s="186" t="s">
        <v>307</v>
      </c>
      <c r="AP54" s="32"/>
      <c r="AQ54" s="577"/>
      <c r="AR54" s="22"/>
      <c r="AS54" s="401">
        <f t="shared" si="8"/>
        <v>200</v>
      </c>
      <c r="AT54" s="18"/>
    </row>
    <row r="55" spans="1:46" ht="18" customHeight="1" x14ac:dyDescent="0.15">
      <c r="A55" s="12">
        <v>71</v>
      </c>
      <c r="B55" s="12">
        <v>7309</v>
      </c>
      <c r="C55" s="49" t="s">
        <v>312</v>
      </c>
      <c r="D55" s="512"/>
      <c r="E55" s="697"/>
      <c r="F55" s="697"/>
      <c r="G55" s="697"/>
      <c r="H55" s="697"/>
      <c r="I55" s="697"/>
      <c r="J55" s="697"/>
      <c r="K55" s="697"/>
      <c r="L55" s="698"/>
      <c r="M55" s="185"/>
      <c r="N55" s="186"/>
      <c r="O55" s="184"/>
      <c r="P55" s="184"/>
      <c r="Q55" s="20"/>
      <c r="R55" s="20"/>
      <c r="S55" s="713"/>
      <c r="T55" s="713"/>
      <c r="U55" s="184"/>
      <c r="V55" s="557"/>
      <c r="W55" s="557"/>
      <c r="X55" s="20"/>
      <c r="Y55" s="578"/>
      <c r="Z55" s="578"/>
      <c r="AA55" s="578"/>
      <c r="AB55" s="578"/>
      <c r="AC55" s="578"/>
      <c r="AD55" s="578"/>
      <c r="AE55" s="40"/>
      <c r="AF55" s="186"/>
      <c r="AG55" s="186"/>
      <c r="AH55" s="572"/>
      <c r="AI55" s="202"/>
      <c r="AJ55" s="202"/>
      <c r="AK55" s="202"/>
      <c r="AL55" s="186"/>
      <c r="AM55" s="862">
        <v>250</v>
      </c>
      <c r="AN55" s="862"/>
      <c r="AO55" s="186" t="s">
        <v>307</v>
      </c>
      <c r="AP55" s="32"/>
      <c r="AQ55" s="577"/>
      <c r="AR55" s="22"/>
      <c r="AS55" s="401">
        <f t="shared" si="8"/>
        <v>250</v>
      </c>
      <c r="AT55" s="18"/>
    </row>
    <row r="56" spans="1:46" ht="18" customHeight="1" x14ac:dyDescent="0.15">
      <c r="A56" s="12">
        <v>71</v>
      </c>
      <c r="B56" s="12">
        <v>7311</v>
      </c>
      <c r="C56" s="49" t="s">
        <v>313</v>
      </c>
      <c r="D56" s="187"/>
      <c r="E56" s="188"/>
      <c r="F56" s="188"/>
      <c r="G56" s="188"/>
      <c r="H56" s="188"/>
      <c r="I56" s="188"/>
      <c r="J56" s="188"/>
      <c r="K56" s="188"/>
      <c r="L56" s="189"/>
      <c r="M56" s="185"/>
      <c r="N56" s="186"/>
      <c r="O56" s="184"/>
      <c r="P56" s="184"/>
      <c r="Q56" s="20"/>
      <c r="R56" s="20"/>
      <c r="S56" s="713"/>
      <c r="T56" s="713"/>
      <c r="U56" s="184"/>
      <c r="V56" s="557"/>
      <c r="W56" s="557"/>
      <c r="X56" s="20"/>
      <c r="Y56" s="578"/>
      <c r="Z56" s="578"/>
      <c r="AA56" s="578"/>
      <c r="AB56" s="578"/>
      <c r="AC56" s="578"/>
      <c r="AD56" s="578"/>
      <c r="AE56" s="40"/>
      <c r="AF56" s="186"/>
      <c r="AG56" s="186"/>
      <c r="AH56" s="572"/>
      <c r="AI56" s="202"/>
      <c r="AJ56" s="202"/>
      <c r="AK56" s="202"/>
      <c r="AL56" s="186"/>
      <c r="AM56" s="862">
        <v>300</v>
      </c>
      <c r="AN56" s="862"/>
      <c r="AO56" s="186" t="s">
        <v>307</v>
      </c>
      <c r="AP56" s="32"/>
      <c r="AQ56" s="577"/>
      <c r="AR56" s="22"/>
      <c r="AS56" s="401">
        <f t="shared" si="8"/>
        <v>300</v>
      </c>
      <c r="AT56" s="29"/>
    </row>
    <row r="57" spans="1:46" ht="18" customHeight="1" x14ac:dyDescent="0.15">
      <c r="A57" s="609"/>
      <c r="B57" s="609"/>
      <c r="C57" s="609"/>
      <c r="D57" s="609"/>
      <c r="E57" s="609"/>
      <c r="F57" s="609"/>
      <c r="G57" s="609"/>
      <c r="H57" s="609"/>
      <c r="I57" s="609"/>
      <c r="J57" s="609"/>
      <c r="K57" s="9"/>
      <c r="L57" s="9"/>
      <c r="M57" s="9"/>
      <c r="N57" s="9"/>
      <c r="O57" s="9"/>
      <c r="P57" s="9"/>
      <c r="Q57" s="609"/>
      <c r="R57" s="609"/>
      <c r="S57" s="609"/>
      <c r="T57" s="609"/>
      <c r="U57" s="609"/>
      <c r="V57" s="609"/>
      <c r="W57" s="609"/>
      <c r="X57" s="609"/>
      <c r="Y57" s="609"/>
      <c r="Z57" s="609"/>
      <c r="AA57" s="609"/>
      <c r="AB57" s="609"/>
      <c r="AC57" s="609"/>
      <c r="AD57" s="609"/>
      <c r="AE57" s="609"/>
      <c r="AF57" s="609"/>
      <c r="AG57" s="609"/>
      <c r="AH57" s="609"/>
      <c r="AI57" s="609"/>
      <c r="AJ57" s="609"/>
      <c r="AK57" s="609"/>
      <c r="AL57" s="609"/>
      <c r="AM57" s="609"/>
      <c r="AN57" s="609"/>
      <c r="AO57" s="609"/>
      <c r="AP57" s="609"/>
      <c r="AQ57" s="609"/>
      <c r="AR57" s="609"/>
      <c r="AS57" s="609"/>
      <c r="AT57" s="609"/>
    </row>
    <row r="58" spans="1:46" ht="18" customHeight="1" x14ac:dyDescent="0.2">
      <c r="A58" s="609"/>
      <c r="B58" s="372" t="s">
        <v>754</v>
      </c>
      <c r="C58" s="609"/>
      <c r="D58" s="609"/>
      <c r="E58" s="609"/>
      <c r="F58" s="609"/>
      <c r="G58" s="609"/>
      <c r="H58" s="609"/>
      <c r="I58" s="609"/>
      <c r="J58" s="609"/>
      <c r="K58" s="9"/>
      <c r="L58" s="9"/>
      <c r="M58" s="9"/>
      <c r="N58" s="9"/>
      <c r="O58" s="9"/>
      <c r="P58" s="9"/>
      <c r="Q58" s="609"/>
      <c r="R58" s="609"/>
      <c r="S58" s="609"/>
      <c r="T58" s="609"/>
      <c r="U58" s="609"/>
      <c r="V58" s="609"/>
      <c r="W58" s="9"/>
      <c r="X58" s="9"/>
      <c r="Y58" s="9"/>
      <c r="Z58" s="9"/>
      <c r="AA58" s="9"/>
      <c r="AB58" s="9"/>
      <c r="AC58" s="9"/>
      <c r="AD58" s="9"/>
      <c r="AE58" s="609"/>
      <c r="AF58" s="609"/>
      <c r="AG58" s="609"/>
      <c r="AH58" s="609"/>
      <c r="AI58" s="609"/>
      <c r="AJ58" s="609"/>
      <c r="AK58" s="609"/>
      <c r="AL58" s="609"/>
      <c r="AM58" s="609"/>
      <c r="AN58" s="609"/>
      <c r="AO58" s="609"/>
      <c r="AP58" s="609"/>
      <c r="AQ58" s="609"/>
      <c r="AR58" s="609"/>
      <c r="AS58" s="609"/>
      <c r="AT58" s="609"/>
    </row>
    <row r="59" spans="1:46" ht="18" customHeight="1" x14ac:dyDescent="0.15">
      <c r="A59" s="609"/>
      <c r="B59" s="609"/>
      <c r="C59" s="609"/>
      <c r="D59" s="609"/>
      <c r="E59" s="609"/>
      <c r="F59" s="609"/>
      <c r="G59" s="609"/>
      <c r="H59" s="609"/>
      <c r="I59" s="609"/>
      <c r="J59" s="609"/>
      <c r="K59" s="9"/>
      <c r="L59" s="9"/>
      <c r="M59" s="9"/>
      <c r="N59" s="9"/>
      <c r="O59" s="9"/>
      <c r="P59" s="9"/>
      <c r="Q59" s="609"/>
      <c r="R59" s="609"/>
      <c r="S59" s="609"/>
      <c r="T59" s="609"/>
      <c r="U59" s="609"/>
      <c r="V59" s="609"/>
      <c r="W59" s="9"/>
      <c r="X59" s="9"/>
      <c r="Y59" s="11"/>
      <c r="Z59" s="11"/>
      <c r="AA59" s="11"/>
      <c r="AB59" s="11"/>
      <c r="AC59" s="11"/>
      <c r="AD59" s="11"/>
      <c r="AE59" s="609"/>
      <c r="AF59" s="609"/>
      <c r="AG59" s="609"/>
      <c r="AH59" s="609"/>
      <c r="AI59" s="609"/>
      <c r="AJ59" s="609"/>
      <c r="AK59" s="609"/>
      <c r="AL59" s="609"/>
      <c r="AM59" s="609"/>
      <c r="AN59" s="609"/>
      <c r="AO59" s="609"/>
      <c r="AP59" s="609"/>
      <c r="AQ59" s="609"/>
      <c r="AR59" s="609"/>
      <c r="AS59" s="609"/>
      <c r="AT59" s="609"/>
    </row>
    <row r="60" spans="1:46" ht="18" customHeight="1" x14ac:dyDescent="0.15">
      <c r="A60" s="2" t="s">
        <v>2397</v>
      </c>
      <c r="B60" s="209"/>
      <c r="C60" s="3" t="s">
        <v>392</v>
      </c>
      <c r="D60" s="210"/>
      <c r="E60" s="607"/>
      <c r="F60" s="607"/>
      <c r="G60" s="607"/>
      <c r="H60" s="607"/>
      <c r="I60" s="607"/>
      <c r="J60" s="607"/>
      <c r="K60" s="1"/>
      <c r="L60" s="1"/>
      <c r="M60" s="1"/>
      <c r="N60" s="1"/>
      <c r="O60" s="1"/>
      <c r="P60" s="1"/>
      <c r="Q60" s="607"/>
      <c r="R60" s="607"/>
      <c r="S60" s="607"/>
      <c r="T60" s="4" t="s">
        <v>393</v>
      </c>
      <c r="U60" s="607"/>
      <c r="V60" s="607"/>
      <c r="W60" s="607"/>
      <c r="X60" s="607"/>
      <c r="Y60" s="607"/>
      <c r="Z60" s="607"/>
      <c r="AA60" s="607"/>
      <c r="AB60" s="607"/>
      <c r="AC60" s="607"/>
      <c r="AD60" s="607"/>
      <c r="AE60" s="607"/>
      <c r="AF60" s="607"/>
      <c r="AG60" s="607"/>
      <c r="AH60" s="607"/>
      <c r="AI60" s="607"/>
      <c r="AJ60" s="607"/>
      <c r="AK60" s="607"/>
      <c r="AL60" s="607"/>
      <c r="AM60" s="607"/>
      <c r="AN60" s="607"/>
      <c r="AO60" s="607"/>
      <c r="AP60" s="607"/>
      <c r="AQ60" s="607"/>
      <c r="AR60" s="607"/>
      <c r="AS60" s="5" t="s">
        <v>394</v>
      </c>
      <c r="AT60" s="5" t="s">
        <v>395</v>
      </c>
    </row>
    <row r="61" spans="1:46" ht="18" customHeight="1" x14ac:dyDescent="0.15">
      <c r="A61" s="6" t="s">
        <v>396</v>
      </c>
      <c r="B61" s="7" t="s">
        <v>397</v>
      </c>
      <c r="C61" s="714"/>
      <c r="D61" s="712"/>
      <c r="E61" s="713"/>
      <c r="F61" s="713"/>
      <c r="G61" s="713"/>
      <c r="H61" s="713"/>
      <c r="I61" s="713"/>
      <c r="J61" s="713"/>
      <c r="K61" s="184"/>
      <c r="L61" s="184"/>
      <c r="M61" s="184"/>
      <c r="N61" s="184"/>
      <c r="O61" s="184"/>
      <c r="P61" s="184"/>
      <c r="Q61" s="713"/>
      <c r="R61" s="713"/>
      <c r="S61" s="713"/>
      <c r="T61" s="713"/>
      <c r="U61" s="713"/>
      <c r="V61" s="713"/>
      <c r="W61" s="713"/>
      <c r="X61" s="713"/>
      <c r="Y61" s="713"/>
      <c r="Z61" s="713"/>
      <c r="AA61" s="713"/>
      <c r="AB61" s="713"/>
      <c r="AC61" s="713"/>
      <c r="AD61" s="713"/>
      <c r="AE61" s="713"/>
      <c r="AF61" s="713"/>
      <c r="AG61" s="713"/>
      <c r="AH61" s="713"/>
      <c r="AI61" s="713"/>
      <c r="AJ61" s="713"/>
      <c r="AK61" s="713"/>
      <c r="AL61" s="713"/>
      <c r="AM61" s="713"/>
      <c r="AN61" s="713"/>
      <c r="AO61" s="713"/>
      <c r="AP61" s="713"/>
      <c r="AQ61" s="713"/>
      <c r="AR61" s="713"/>
      <c r="AS61" s="8" t="s">
        <v>390</v>
      </c>
      <c r="AT61" s="8" t="s">
        <v>391</v>
      </c>
    </row>
    <row r="62" spans="1:46" ht="18" customHeight="1" x14ac:dyDescent="0.15">
      <c r="A62" s="12">
        <v>71</v>
      </c>
      <c r="B62" s="13">
        <v>1112</v>
      </c>
      <c r="C62" s="14" t="s">
        <v>725</v>
      </c>
      <c r="D62" s="901" t="s">
        <v>401</v>
      </c>
      <c r="E62" s="902"/>
      <c r="F62" s="902"/>
      <c r="G62" s="902"/>
      <c r="H62" s="902"/>
      <c r="I62" s="902"/>
      <c r="J62" s="903"/>
      <c r="K62" s="903"/>
      <c r="L62" s="903"/>
      <c r="M62" s="186"/>
      <c r="N62" s="180"/>
      <c r="O62" s="605" t="s">
        <v>322</v>
      </c>
      <c r="P62" s="179"/>
      <c r="Q62" s="179"/>
      <c r="R62" s="179"/>
      <c r="S62" s="179"/>
      <c r="T62" s="202"/>
      <c r="U62" s="202"/>
      <c r="V62" s="202"/>
      <c r="W62" s="202"/>
      <c r="X62" s="202"/>
      <c r="Y62" s="904">
        <f>R5</f>
        <v>989</v>
      </c>
      <c r="Z62" s="904"/>
      <c r="AA62" s="904"/>
      <c r="AB62" s="186" t="s">
        <v>391</v>
      </c>
      <c r="AC62" s="186"/>
      <c r="AD62" s="186"/>
      <c r="AE62" s="202"/>
      <c r="AF62" s="202"/>
      <c r="AG62" s="179"/>
      <c r="AH62" s="210"/>
      <c r="AI62" s="547" t="s">
        <v>420</v>
      </c>
      <c r="AJ62" s="607"/>
      <c r="AK62" s="607"/>
      <c r="AL62" s="607"/>
      <c r="AM62" s="547"/>
      <c r="AN62" s="607"/>
      <c r="AO62" s="607"/>
      <c r="AP62" s="607"/>
      <c r="AQ62" s="607"/>
      <c r="AR62" s="548"/>
      <c r="AS62" s="181">
        <f>ROUND(Y62/$AN$63,0)</f>
        <v>33</v>
      </c>
      <c r="AT62" s="400" t="s">
        <v>457</v>
      </c>
    </row>
    <row r="63" spans="1:46" ht="18" customHeight="1" x14ac:dyDescent="0.15">
      <c r="A63" s="12">
        <v>71</v>
      </c>
      <c r="B63" s="12">
        <v>2112</v>
      </c>
      <c r="C63" s="14" t="s">
        <v>367</v>
      </c>
      <c r="D63" s="611" t="s">
        <v>400</v>
      </c>
      <c r="E63" s="103"/>
      <c r="F63" s="103"/>
      <c r="G63" s="103"/>
      <c r="H63" s="103"/>
      <c r="I63" s="186"/>
      <c r="J63" s="186"/>
      <c r="K63" s="186"/>
      <c r="L63" s="186"/>
      <c r="M63" s="605"/>
      <c r="N63" s="43"/>
      <c r="O63" s="202"/>
      <c r="P63" s="202"/>
      <c r="Q63" s="202"/>
      <c r="R63" s="572"/>
      <c r="S63" s="605"/>
      <c r="T63" s="612"/>
      <c r="U63" s="605"/>
      <c r="V63" s="202"/>
      <c r="W63" s="202"/>
      <c r="X63" s="202"/>
      <c r="Y63" s="884">
        <f>R10</f>
        <v>2702</v>
      </c>
      <c r="Z63" s="884"/>
      <c r="AA63" s="884"/>
      <c r="AB63" s="184" t="s">
        <v>391</v>
      </c>
      <c r="AC63" s="186"/>
      <c r="AD63" s="186"/>
      <c r="AE63" s="572"/>
      <c r="AF63" s="202"/>
      <c r="AG63" s="202"/>
      <c r="AH63" s="661"/>
      <c r="AI63" s="609"/>
      <c r="AJ63" s="609"/>
      <c r="AK63" s="609"/>
      <c r="AL63" s="609"/>
      <c r="AM63" s="9" t="s">
        <v>2363</v>
      </c>
      <c r="AN63" s="899">
        <v>30.4</v>
      </c>
      <c r="AO63" s="820"/>
      <c r="AP63" s="9" t="s">
        <v>765</v>
      </c>
      <c r="AQ63" s="9"/>
      <c r="AR63" s="610"/>
      <c r="AS63" s="401">
        <f>ROUND(Y63/$AN$63,0)</f>
        <v>89</v>
      </c>
      <c r="AT63" s="18"/>
    </row>
    <row r="64" spans="1:46" ht="18" customHeight="1" x14ac:dyDescent="0.15">
      <c r="A64" s="12">
        <v>71</v>
      </c>
      <c r="B64" s="13" t="s">
        <v>4355</v>
      </c>
      <c r="C64" s="49" t="s">
        <v>4356</v>
      </c>
      <c r="D64" s="16"/>
      <c r="E64" s="1" t="s">
        <v>2016</v>
      </c>
      <c r="F64" s="1"/>
      <c r="G64" s="1"/>
      <c r="H64" s="1"/>
      <c r="I64" s="1"/>
      <c r="J64" s="1"/>
      <c r="K64" s="1"/>
      <c r="L64" s="1"/>
      <c r="M64" s="1"/>
      <c r="N64" s="608"/>
      <c r="O64" s="16" t="s">
        <v>2996</v>
      </c>
      <c r="P64" s="1"/>
      <c r="Q64" s="1"/>
      <c r="R64" s="1"/>
      <c r="S64" s="1"/>
      <c r="T64" s="1"/>
      <c r="U64" s="1"/>
      <c r="V64" s="1"/>
      <c r="W64" s="1"/>
      <c r="X64" s="1"/>
      <c r="Y64" s="1"/>
      <c r="Z64" s="202"/>
      <c r="AA64" s="893">
        <f>AM11</f>
        <v>10</v>
      </c>
      <c r="AB64" s="893"/>
      <c r="AC64" s="612" t="s">
        <v>2378</v>
      </c>
      <c r="AD64" s="186"/>
      <c r="AE64" s="186"/>
      <c r="AF64" s="186"/>
      <c r="AG64" s="186"/>
      <c r="AH64" s="443"/>
      <c r="AI64" s="609"/>
      <c r="AJ64" s="609"/>
      <c r="AK64" s="633"/>
      <c r="AL64" s="9"/>
      <c r="AM64" s="894"/>
      <c r="AN64" s="894"/>
      <c r="AO64" s="24"/>
      <c r="AP64" s="609"/>
      <c r="AQ64" s="389"/>
      <c r="AR64" s="506"/>
      <c r="AS64" s="401">
        <f>-ROUNDUP(AA64/$AN$63,0)</f>
        <v>-1</v>
      </c>
      <c r="AT64" s="18"/>
    </row>
    <row r="65" spans="1:46" ht="18" customHeight="1" x14ac:dyDescent="0.15">
      <c r="A65" s="12">
        <v>71</v>
      </c>
      <c r="B65" s="13" t="s">
        <v>3768</v>
      </c>
      <c r="C65" s="49" t="s">
        <v>3494</v>
      </c>
      <c r="D65" s="183"/>
      <c r="E65" s="184"/>
      <c r="F65" s="184"/>
      <c r="G65" s="184"/>
      <c r="H65" s="184"/>
      <c r="I65" s="184"/>
      <c r="J65" s="184"/>
      <c r="K65" s="184"/>
      <c r="L65" s="184"/>
      <c r="M65" s="184"/>
      <c r="N65" s="21"/>
      <c r="O65" s="185" t="s">
        <v>2997</v>
      </c>
      <c r="P65" s="186"/>
      <c r="Q65" s="186"/>
      <c r="R65" s="186"/>
      <c r="S65" s="186"/>
      <c r="T65" s="186"/>
      <c r="U65" s="186"/>
      <c r="V65" s="186"/>
      <c r="W65" s="186"/>
      <c r="X65" s="32"/>
      <c r="Y65" s="202"/>
      <c r="Z65" s="202"/>
      <c r="AA65" s="848">
        <f>AM15</f>
        <v>27</v>
      </c>
      <c r="AB65" s="848"/>
      <c r="AC65" s="612" t="s">
        <v>2378</v>
      </c>
      <c r="AD65" s="202"/>
      <c r="AE65" s="186"/>
      <c r="AF65" s="186"/>
      <c r="AG65" s="22"/>
      <c r="AH65" s="443"/>
      <c r="AI65" s="609"/>
      <c r="AJ65" s="609"/>
      <c r="AK65" s="633"/>
      <c r="AL65" s="9"/>
      <c r="AM65" s="894"/>
      <c r="AN65" s="894"/>
      <c r="AO65" s="24"/>
      <c r="AP65" s="609"/>
      <c r="AQ65" s="389"/>
      <c r="AR65" s="506"/>
      <c r="AS65" s="401">
        <f>-ROUND(AA65/$AN$63,0)</f>
        <v>-1</v>
      </c>
      <c r="AT65" s="18"/>
    </row>
    <row r="66" spans="1:46" ht="18" customHeight="1" x14ac:dyDescent="0.15">
      <c r="A66" s="12">
        <v>71</v>
      </c>
      <c r="B66" s="13" t="s">
        <v>4488</v>
      </c>
      <c r="C66" s="49" t="s">
        <v>4406</v>
      </c>
      <c r="D66" s="16"/>
      <c r="E66" s="1" t="s">
        <v>4365</v>
      </c>
      <c r="F66" s="1"/>
      <c r="G66" s="1"/>
      <c r="H66" s="1"/>
      <c r="I66" s="1"/>
      <c r="J66" s="1"/>
      <c r="K66" s="1"/>
      <c r="L66" s="1"/>
      <c r="M66" s="1"/>
      <c r="N66" s="608"/>
      <c r="O66" s="16" t="s">
        <v>2996</v>
      </c>
      <c r="P66" s="1"/>
      <c r="Q66" s="1"/>
      <c r="R66" s="1"/>
      <c r="S66" s="1"/>
      <c r="T66" s="1"/>
      <c r="U66" s="1"/>
      <c r="V66" s="1"/>
      <c r="W66" s="1"/>
      <c r="X66" s="1"/>
      <c r="Y66" s="1"/>
      <c r="Z66" s="202"/>
      <c r="AA66" s="893">
        <f>AM16</f>
        <v>10</v>
      </c>
      <c r="AB66" s="893"/>
      <c r="AC66" s="612" t="s">
        <v>2378</v>
      </c>
      <c r="AD66" s="186"/>
      <c r="AE66" s="186"/>
      <c r="AF66" s="186"/>
      <c r="AG66" s="186"/>
      <c r="AH66" s="443"/>
      <c r="AI66" s="609"/>
      <c r="AJ66" s="609"/>
      <c r="AK66" s="633"/>
      <c r="AL66" s="9"/>
      <c r="AM66" s="894"/>
      <c r="AN66" s="894"/>
      <c r="AO66" s="24"/>
      <c r="AP66" s="609"/>
      <c r="AQ66" s="389"/>
      <c r="AR66" s="506"/>
      <c r="AS66" s="401">
        <f>-ROUNDUP(AA66/$AN$63,0)</f>
        <v>-1</v>
      </c>
      <c r="AT66" s="18"/>
    </row>
    <row r="67" spans="1:46" ht="18" customHeight="1" x14ac:dyDescent="0.15">
      <c r="A67" s="12">
        <v>71</v>
      </c>
      <c r="B67" s="13" t="s">
        <v>4489</v>
      </c>
      <c r="C67" s="49" t="s">
        <v>4407</v>
      </c>
      <c r="D67" s="183"/>
      <c r="E67" s="184"/>
      <c r="F67" s="184"/>
      <c r="G67" s="184"/>
      <c r="H67" s="184"/>
      <c r="I67" s="184"/>
      <c r="J67" s="184"/>
      <c r="K67" s="184"/>
      <c r="L67" s="184"/>
      <c r="M67" s="184"/>
      <c r="N67" s="21"/>
      <c r="O67" s="185" t="s">
        <v>2997</v>
      </c>
      <c r="P67" s="186"/>
      <c r="Q67" s="186"/>
      <c r="R67" s="186"/>
      <c r="S67" s="186"/>
      <c r="T67" s="186"/>
      <c r="U67" s="186"/>
      <c r="V67" s="186"/>
      <c r="W67" s="186"/>
      <c r="X67" s="32"/>
      <c r="Y67" s="202"/>
      <c r="Z67" s="202"/>
      <c r="AA67" s="848">
        <f>AM20</f>
        <v>27</v>
      </c>
      <c r="AB67" s="848"/>
      <c r="AC67" s="612" t="s">
        <v>2378</v>
      </c>
      <c r="AD67" s="202"/>
      <c r="AE67" s="186"/>
      <c r="AF67" s="186"/>
      <c r="AG67" s="22"/>
      <c r="AH67" s="443"/>
      <c r="AI67" s="609"/>
      <c r="AJ67" s="609"/>
      <c r="AK67" s="633"/>
      <c r="AL67" s="9"/>
      <c r="AM67" s="894"/>
      <c r="AN67" s="894"/>
      <c r="AO67" s="24"/>
      <c r="AP67" s="609"/>
      <c r="AQ67" s="389"/>
      <c r="AR67" s="506"/>
      <c r="AS67" s="401">
        <f>-ROUND(AA67/$AN$63,0)</f>
        <v>-1</v>
      </c>
      <c r="AT67" s="18"/>
    </row>
    <row r="68" spans="1:46" ht="18" customHeight="1" x14ac:dyDescent="0.15">
      <c r="A68" s="12">
        <v>71</v>
      </c>
      <c r="B68" s="13">
        <v>8003</v>
      </c>
      <c r="C68" s="267" t="s">
        <v>1714</v>
      </c>
      <c r="D68" s="895" t="s">
        <v>2398</v>
      </c>
      <c r="E68" s="900"/>
      <c r="F68" s="900"/>
      <c r="G68" s="900"/>
      <c r="H68" s="900"/>
      <c r="I68" s="900"/>
      <c r="J68" s="900"/>
      <c r="K68" s="900"/>
      <c r="L68" s="900"/>
      <c r="M68" s="896"/>
      <c r="N68" s="897"/>
      <c r="O68" s="605" t="s">
        <v>2399</v>
      </c>
      <c r="P68" s="605"/>
      <c r="Q68" s="202"/>
      <c r="R68" s="605"/>
      <c r="S68" s="605"/>
      <c r="T68" s="309"/>
      <c r="U68" s="202"/>
      <c r="V68" s="202"/>
      <c r="W68" s="202"/>
      <c r="X68" s="202"/>
      <c r="Y68" s="32" t="s">
        <v>328</v>
      </c>
      <c r="Z68" s="851">
        <v>0.15</v>
      </c>
      <c r="AA68" s="898"/>
      <c r="AB68" s="612" t="s">
        <v>1524</v>
      </c>
      <c r="AC68" s="577"/>
      <c r="AD68" s="186"/>
      <c r="AE68" s="612"/>
      <c r="AF68" s="623"/>
      <c r="AG68" s="623"/>
      <c r="AH68" s="577"/>
      <c r="AI68" s="186"/>
      <c r="AJ68" s="32"/>
      <c r="AK68" s="32"/>
      <c r="AL68" s="32"/>
      <c r="AM68" s="851"/>
      <c r="AN68" s="898"/>
      <c r="AO68" s="612"/>
      <c r="AP68" s="186"/>
      <c r="AQ68" s="32"/>
      <c r="AR68" s="22"/>
      <c r="AS68" s="199"/>
      <c r="AT68" s="18"/>
    </row>
    <row r="69" spans="1:46" ht="18" customHeight="1" x14ac:dyDescent="0.15">
      <c r="A69" s="12">
        <v>71</v>
      </c>
      <c r="B69" s="13">
        <v>8103</v>
      </c>
      <c r="C69" s="267" t="s">
        <v>1709</v>
      </c>
      <c r="D69" s="895" t="s">
        <v>756</v>
      </c>
      <c r="E69" s="896"/>
      <c r="F69" s="896"/>
      <c r="G69" s="896"/>
      <c r="H69" s="896"/>
      <c r="I69" s="896"/>
      <c r="J69" s="896"/>
      <c r="K69" s="896"/>
      <c r="L69" s="896"/>
      <c r="M69" s="896"/>
      <c r="N69" s="897"/>
      <c r="O69" s="605" t="s">
        <v>2399</v>
      </c>
      <c r="P69" s="605"/>
      <c r="Q69" s="202"/>
      <c r="R69" s="605"/>
      <c r="S69" s="605"/>
      <c r="T69" s="309"/>
      <c r="U69" s="202"/>
      <c r="V69" s="202"/>
      <c r="W69" s="202"/>
      <c r="X69" s="202"/>
      <c r="Y69" s="32" t="s">
        <v>328</v>
      </c>
      <c r="Z69" s="851">
        <v>0.1</v>
      </c>
      <c r="AA69" s="898"/>
      <c r="AB69" s="612" t="s">
        <v>1524</v>
      </c>
      <c r="AC69" s="577"/>
      <c r="AD69" s="186"/>
      <c r="AE69" s="612"/>
      <c r="AF69" s="623"/>
      <c r="AG69" s="623"/>
      <c r="AH69" s="577"/>
      <c r="AI69" s="186"/>
      <c r="AJ69" s="32"/>
      <c r="AK69" s="32"/>
      <c r="AL69" s="32"/>
      <c r="AM69" s="851"/>
      <c r="AN69" s="898"/>
      <c r="AO69" s="612"/>
      <c r="AP69" s="186"/>
      <c r="AQ69" s="32"/>
      <c r="AR69" s="22"/>
      <c r="AS69" s="199"/>
      <c r="AT69" s="18"/>
    </row>
    <row r="70" spans="1:46" ht="18" customHeight="1" x14ac:dyDescent="0.15">
      <c r="A70" s="12">
        <v>71</v>
      </c>
      <c r="B70" s="13">
        <v>8113</v>
      </c>
      <c r="C70" s="267" t="s">
        <v>2400</v>
      </c>
      <c r="D70" s="895" t="s">
        <v>757</v>
      </c>
      <c r="E70" s="896"/>
      <c r="F70" s="896"/>
      <c r="G70" s="896"/>
      <c r="H70" s="896"/>
      <c r="I70" s="896"/>
      <c r="J70" s="896"/>
      <c r="K70" s="896"/>
      <c r="L70" s="896"/>
      <c r="M70" s="896"/>
      <c r="N70" s="897"/>
      <c r="O70" s="605" t="s">
        <v>2399</v>
      </c>
      <c r="P70" s="605"/>
      <c r="Q70" s="202"/>
      <c r="R70" s="605"/>
      <c r="S70" s="605"/>
      <c r="T70" s="309"/>
      <c r="U70" s="202"/>
      <c r="V70" s="202"/>
      <c r="W70" s="202"/>
      <c r="X70" s="202"/>
      <c r="Y70" s="32" t="s">
        <v>328</v>
      </c>
      <c r="Z70" s="851">
        <v>0.05</v>
      </c>
      <c r="AA70" s="898"/>
      <c r="AB70" s="612" t="s">
        <v>1524</v>
      </c>
      <c r="AC70" s="577"/>
      <c r="AD70" s="186"/>
      <c r="AE70" s="612"/>
      <c r="AF70" s="623"/>
      <c r="AG70" s="623"/>
      <c r="AH70" s="577"/>
      <c r="AI70" s="186"/>
      <c r="AJ70" s="32"/>
      <c r="AK70" s="32"/>
      <c r="AL70" s="32"/>
      <c r="AM70" s="851"/>
      <c r="AN70" s="898"/>
      <c r="AO70" s="612"/>
      <c r="AP70" s="186"/>
      <c r="AQ70" s="32"/>
      <c r="AR70" s="22"/>
      <c r="AS70" s="199"/>
      <c r="AT70" s="18"/>
    </row>
    <row r="71" spans="1:46" ht="18" customHeight="1" x14ac:dyDescent="0.15">
      <c r="A71" s="12">
        <v>71</v>
      </c>
      <c r="B71" s="12">
        <v>7202</v>
      </c>
      <c r="C71" s="49" t="s">
        <v>547</v>
      </c>
      <c r="D71" s="182"/>
      <c r="E71" s="834" t="s">
        <v>1968</v>
      </c>
      <c r="F71" s="834"/>
      <c r="G71" s="834"/>
      <c r="H71" s="834"/>
      <c r="I71" s="834"/>
      <c r="J71" s="834"/>
      <c r="K71" s="834"/>
      <c r="L71" s="834"/>
      <c r="M71" s="817"/>
      <c r="N71" s="818"/>
      <c r="O71" s="184"/>
      <c r="P71" s="184"/>
      <c r="Q71" s="713"/>
      <c r="R71" s="713"/>
      <c r="S71" s="713"/>
      <c r="T71" s="202"/>
      <c r="U71" s="202"/>
      <c r="V71" s="202"/>
      <c r="W71" s="202"/>
      <c r="X71" s="202"/>
      <c r="Y71" s="202"/>
      <c r="Z71" s="884">
        <f t="shared" ref="Z71:Z82" si="9">AM45</f>
        <v>50</v>
      </c>
      <c r="AA71" s="884"/>
      <c r="AB71" s="184" t="s">
        <v>307</v>
      </c>
      <c r="AC71" s="202"/>
      <c r="AD71" s="202"/>
      <c r="AE71" s="210"/>
      <c r="AF71" s="607"/>
      <c r="AG71" s="607"/>
      <c r="AH71" s="609"/>
      <c r="AI71" s="609"/>
      <c r="AJ71" s="609"/>
      <c r="AK71" s="609"/>
      <c r="AL71" s="609"/>
      <c r="AM71" s="609"/>
      <c r="AN71" s="609"/>
      <c r="AO71" s="609"/>
      <c r="AP71" s="609"/>
      <c r="AQ71" s="609"/>
      <c r="AR71" s="609"/>
      <c r="AS71" s="181">
        <f t="shared" ref="AS71:AS82" si="10">ROUND(Z71/$AN$72,0)</f>
        <v>2</v>
      </c>
      <c r="AT71" s="168"/>
    </row>
    <row r="72" spans="1:46" ht="18" customHeight="1" x14ac:dyDescent="0.15">
      <c r="A72" s="12">
        <v>71</v>
      </c>
      <c r="B72" s="12">
        <v>7204</v>
      </c>
      <c r="C72" s="49" t="s">
        <v>548</v>
      </c>
      <c r="D72" s="512"/>
      <c r="E72" s="837"/>
      <c r="F72" s="837"/>
      <c r="G72" s="837"/>
      <c r="H72" s="837"/>
      <c r="I72" s="837"/>
      <c r="J72" s="837"/>
      <c r="K72" s="837"/>
      <c r="L72" s="837"/>
      <c r="M72" s="820"/>
      <c r="N72" s="821"/>
      <c r="O72" s="186"/>
      <c r="P72" s="186"/>
      <c r="Q72" s="202"/>
      <c r="R72" s="202"/>
      <c r="S72" s="202"/>
      <c r="T72" s="202"/>
      <c r="U72" s="202"/>
      <c r="V72" s="202"/>
      <c r="W72" s="202"/>
      <c r="X72" s="202"/>
      <c r="Y72" s="202"/>
      <c r="Z72" s="884">
        <f t="shared" si="9"/>
        <v>100</v>
      </c>
      <c r="AA72" s="884"/>
      <c r="AB72" s="186" t="s">
        <v>307</v>
      </c>
      <c r="AC72" s="202"/>
      <c r="AD72" s="202"/>
      <c r="AE72" s="661"/>
      <c r="AF72" s="609"/>
      <c r="AG72" s="24" t="s">
        <v>420</v>
      </c>
      <c r="AH72" s="609"/>
      <c r="AI72" s="609"/>
      <c r="AJ72" s="609"/>
      <c r="AK72" s="609"/>
      <c r="AL72" s="609"/>
      <c r="AM72" s="9" t="s">
        <v>2367</v>
      </c>
      <c r="AN72" s="899">
        <v>30.4</v>
      </c>
      <c r="AO72" s="820"/>
      <c r="AP72" s="9" t="s">
        <v>765</v>
      </c>
      <c r="AQ72" s="609"/>
      <c r="AR72" s="278"/>
      <c r="AS72" s="181">
        <f t="shared" si="10"/>
        <v>3</v>
      </c>
      <c r="AT72" s="168"/>
    </row>
    <row r="73" spans="1:46" ht="18" customHeight="1" x14ac:dyDescent="0.15">
      <c r="A73" s="12">
        <v>71</v>
      </c>
      <c r="B73" s="12">
        <v>7206</v>
      </c>
      <c r="C73" s="49" t="s">
        <v>549</v>
      </c>
      <c r="D73" s="512"/>
      <c r="E73" s="837"/>
      <c r="F73" s="837"/>
      <c r="G73" s="837"/>
      <c r="H73" s="837"/>
      <c r="I73" s="837"/>
      <c r="J73" s="837"/>
      <c r="K73" s="837"/>
      <c r="L73" s="837"/>
      <c r="M73" s="820"/>
      <c r="N73" s="821"/>
      <c r="O73" s="186"/>
      <c r="P73" s="186"/>
      <c r="Q73" s="202"/>
      <c r="R73" s="202"/>
      <c r="S73" s="202"/>
      <c r="T73" s="202"/>
      <c r="U73" s="202"/>
      <c r="V73" s="202"/>
      <c r="W73" s="202"/>
      <c r="X73" s="202"/>
      <c r="Y73" s="202"/>
      <c r="Z73" s="884">
        <f t="shared" si="9"/>
        <v>150</v>
      </c>
      <c r="AA73" s="884"/>
      <c r="AB73" s="186" t="s">
        <v>307</v>
      </c>
      <c r="AC73" s="202"/>
      <c r="AD73" s="202"/>
      <c r="AE73" s="661"/>
      <c r="AF73" s="609"/>
      <c r="AG73" s="609"/>
      <c r="AH73" s="609"/>
      <c r="AI73" s="609"/>
      <c r="AJ73" s="609"/>
      <c r="AK73" s="609"/>
      <c r="AL73" s="609"/>
      <c r="AM73" s="603"/>
      <c r="AN73" s="609"/>
      <c r="AO73" s="609"/>
      <c r="AP73" s="609"/>
      <c r="AQ73" s="609"/>
      <c r="AR73" s="278"/>
      <c r="AS73" s="181">
        <f t="shared" si="10"/>
        <v>5</v>
      </c>
      <c r="AT73" s="168"/>
    </row>
    <row r="74" spans="1:46" ht="18" customHeight="1" x14ac:dyDescent="0.15">
      <c r="A74" s="12">
        <v>71</v>
      </c>
      <c r="B74" s="12">
        <v>7208</v>
      </c>
      <c r="C74" s="49" t="s">
        <v>550</v>
      </c>
      <c r="D74" s="182"/>
      <c r="E74" s="697"/>
      <c r="F74" s="697"/>
      <c r="G74" s="697"/>
      <c r="H74" s="697"/>
      <c r="I74" s="697"/>
      <c r="J74" s="697"/>
      <c r="K74" s="697"/>
      <c r="L74" s="697"/>
      <c r="M74" s="9"/>
      <c r="N74" s="19"/>
      <c r="O74" s="186"/>
      <c r="P74" s="186"/>
      <c r="Q74" s="202"/>
      <c r="R74" s="202"/>
      <c r="S74" s="202"/>
      <c r="T74" s="202"/>
      <c r="U74" s="202"/>
      <c r="V74" s="202"/>
      <c r="W74" s="202"/>
      <c r="X74" s="202"/>
      <c r="Y74" s="202"/>
      <c r="Z74" s="884">
        <f t="shared" si="9"/>
        <v>200</v>
      </c>
      <c r="AA74" s="884"/>
      <c r="AB74" s="186" t="s">
        <v>307</v>
      </c>
      <c r="AC74" s="202"/>
      <c r="AD74" s="202"/>
      <c r="AE74" s="661"/>
      <c r="AF74" s="609"/>
      <c r="AG74" s="609"/>
      <c r="AH74" s="609"/>
      <c r="AI74" s="609"/>
      <c r="AJ74" s="609"/>
      <c r="AK74" s="609"/>
      <c r="AL74" s="609"/>
      <c r="AM74" s="609"/>
      <c r="AN74" s="609"/>
      <c r="AO74" s="609"/>
      <c r="AP74" s="609"/>
      <c r="AQ74" s="609"/>
      <c r="AR74" s="609"/>
      <c r="AS74" s="181">
        <f t="shared" si="10"/>
        <v>7</v>
      </c>
      <c r="AT74" s="168"/>
    </row>
    <row r="75" spans="1:46" ht="18" customHeight="1" x14ac:dyDescent="0.15">
      <c r="A75" s="12">
        <v>71</v>
      </c>
      <c r="B75" s="12">
        <v>7210</v>
      </c>
      <c r="C75" s="49" t="s">
        <v>551</v>
      </c>
      <c r="D75" s="512"/>
      <c r="E75" s="697"/>
      <c r="F75" s="697"/>
      <c r="G75" s="697"/>
      <c r="H75" s="697"/>
      <c r="I75" s="697"/>
      <c r="J75" s="697"/>
      <c r="K75" s="697"/>
      <c r="L75" s="697"/>
      <c r="M75" s="9"/>
      <c r="N75" s="19"/>
      <c r="O75" s="186"/>
      <c r="P75" s="186"/>
      <c r="Q75" s="202"/>
      <c r="R75" s="202"/>
      <c r="S75" s="202"/>
      <c r="T75" s="202"/>
      <c r="U75" s="202"/>
      <c r="V75" s="202"/>
      <c r="W75" s="202"/>
      <c r="X75" s="202"/>
      <c r="Y75" s="202"/>
      <c r="Z75" s="884">
        <f t="shared" si="9"/>
        <v>250</v>
      </c>
      <c r="AA75" s="884"/>
      <c r="AB75" s="186" t="s">
        <v>307</v>
      </c>
      <c r="AC75" s="202"/>
      <c r="AD75" s="202"/>
      <c r="AE75" s="661"/>
      <c r="AF75" s="609"/>
      <c r="AG75" s="609"/>
      <c r="AH75" s="609"/>
      <c r="AI75" s="609"/>
      <c r="AJ75" s="609"/>
      <c r="AK75" s="609"/>
      <c r="AL75" s="609"/>
      <c r="AM75" s="609"/>
      <c r="AN75" s="609"/>
      <c r="AO75" s="609"/>
      <c r="AP75" s="609"/>
      <c r="AQ75" s="609"/>
      <c r="AR75" s="609"/>
      <c r="AS75" s="181">
        <f t="shared" si="10"/>
        <v>8</v>
      </c>
      <c r="AT75" s="168"/>
    </row>
    <row r="76" spans="1:46" ht="18" customHeight="1" x14ac:dyDescent="0.15">
      <c r="A76" s="12">
        <v>71</v>
      </c>
      <c r="B76" s="12">
        <v>7212</v>
      </c>
      <c r="C76" s="49" t="s">
        <v>552</v>
      </c>
      <c r="D76" s="187"/>
      <c r="E76" s="188"/>
      <c r="F76" s="188"/>
      <c r="G76" s="188"/>
      <c r="H76" s="188"/>
      <c r="I76" s="188"/>
      <c r="J76" s="188"/>
      <c r="K76" s="188"/>
      <c r="L76" s="188"/>
      <c r="M76" s="184"/>
      <c r="N76" s="21"/>
      <c r="O76" s="186"/>
      <c r="P76" s="186"/>
      <c r="Q76" s="202"/>
      <c r="R76" s="202"/>
      <c r="S76" s="202"/>
      <c r="T76" s="202"/>
      <c r="U76" s="202"/>
      <c r="V76" s="202"/>
      <c r="W76" s="202"/>
      <c r="X76" s="202"/>
      <c r="Y76" s="202"/>
      <c r="Z76" s="884">
        <f t="shared" si="9"/>
        <v>300</v>
      </c>
      <c r="AA76" s="884"/>
      <c r="AB76" s="186" t="s">
        <v>307</v>
      </c>
      <c r="AC76" s="202"/>
      <c r="AD76" s="202"/>
      <c r="AE76" s="661"/>
      <c r="AF76" s="609"/>
      <c r="AG76" s="609"/>
      <c r="AH76" s="609"/>
      <c r="AI76" s="609"/>
      <c r="AJ76" s="609"/>
      <c r="AK76" s="609"/>
      <c r="AL76" s="609"/>
      <c r="AM76" s="169"/>
      <c r="AN76" s="169"/>
      <c r="AO76" s="169"/>
      <c r="AP76" s="169"/>
      <c r="AQ76" s="169"/>
      <c r="AR76" s="518"/>
      <c r="AS76" s="181">
        <f t="shared" si="10"/>
        <v>10</v>
      </c>
      <c r="AT76" s="168"/>
    </row>
    <row r="77" spans="1:46" ht="18" customHeight="1" x14ac:dyDescent="0.15">
      <c r="A77" s="12">
        <v>71</v>
      </c>
      <c r="B77" s="12">
        <v>7302</v>
      </c>
      <c r="C77" s="49" t="s">
        <v>154</v>
      </c>
      <c r="D77" s="182"/>
      <c r="E77" s="834" t="s">
        <v>726</v>
      </c>
      <c r="F77" s="834"/>
      <c r="G77" s="834"/>
      <c r="H77" s="834"/>
      <c r="I77" s="834"/>
      <c r="J77" s="834"/>
      <c r="K77" s="834"/>
      <c r="L77" s="834"/>
      <c r="M77" s="817"/>
      <c r="N77" s="818"/>
      <c r="O77" s="184"/>
      <c r="P77" s="184"/>
      <c r="Q77" s="20"/>
      <c r="R77" s="20"/>
      <c r="S77" s="713"/>
      <c r="T77" s="184"/>
      <c r="U77" s="202"/>
      <c r="V77" s="202"/>
      <c r="W77" s="202"/>
      <c r="X77" s="202"/>
      <c r="Y77" s="202"/>
      <c r="Z77" s="884">
        <f t="shared" si="9"/>
        <v>50</v>
      </c>
      <c r="AA77" s="884"/>
      <c r="AB77" s="184" t="s">
        <v>307</v>
      </c>
      <c r="AC77" s="45"/>
      <c r="AD77" s="713"/>
      <c r="AE77" s="376"/>
      <c r="AF77" s="9"/>
      <c r="AG77" s="9"/>
      <c r="AH77" s="600"/>
      <c r="AI77" s="609"/>
      <c r="AJ77" s="609"/>
      <c r="AK77" s="609"/>
      <c r="AL77" s="9"/>
      <c r="AM77" s="609"/>
      <c r="AN77" s="609"/>
      <c r="AO77" s="609"/>
      <c r="AP77" s="609"/>
      <c r="AQ77" s="609"/>
      <c r="AR77" s="19"/>
      <c r="AS77" s="401">
        <f t="shared" si="10"/>
        <v>2</v>
      </c>
      <c r="AT77" s="18"/>
    </row>
    <row r="78" spans="1:46" ht="18" customHeight="1" x14ac:dyDescent="0.15">
      <c r="A78" s="12">
        <v>71</v>
      </c>
      <c r="B78" s="12">
        <v>7304</v>
      </c>
      <c r="C78" s="49" t="s">
        <v>155</v>
      </c>
      <c r="D78" s="512"/>
      <c r="E78" s="837"/>
      <c r="F78" s="837"/>
      <c r="G78" s="837"/>
      <c r="H78" s="837"/>
      <c r="I78" s="837"/>
      <c r="J78" s="837"/>
      <c r="K78" s="837"/>
      <c r="L78" s="837"/>
      <c r="M78" s="820"/>
      <c r="N78" s="821"/>
      <c r="O78" s="184"/>
      <c r="P78" s="184"/>
      <c r="Q78" s="20"/>
      <c r="R78" s="20"/>
      <c r="S78" s="713"/>
      <c r="T78" s="184"/>
      <c r="U78" s="202"/>
      <c r="V78" s="202"/>
      <c r="W78" s="202"/>
      <c r="X78" s="202"/>
      <c r="Y78" s="202"/>
      <c r="Z78" s="884">
        <f t="shared" si="9"/>
        <v>100</v>
      </c>
      <c r="AA78" s="884"/>
      <c r="AB78" s="186" t="s">
        <v>307</v>
      </c>
      <c r="AC78" s="32"/>
      <c r="AD78" s="713"/>
      <c r="AE78" s="376"/>
      <c r="AF78" s="9"/>
      <c r="AG78" s="9"/>
      <c r="AH78" s="600"/>
      <c r="AI78" s="609"/>
      <c r="AJ78" s="609"/>
      <c r="AK78" s="609"/>
      <c r="AL78" s="9"/>
      <c r="AM78" s="9"/>
      <c r="AN78" s="609"/>
      <c r="AO78" s="609"/>
      <c r="AP78" s="609"/>
      <c r="AQ78" s="609"/>
      <c r="AR78" s="19"/>
      <c r="AS78" s="401">
        <f t="shared" si="10"/>
        <v>3</v>
      </c>
      <c r="AT78" s="18"/>
    </row>
    <row r="79" spans="1:46" ht="18" customHeight="1" x14ac:dyDescent="0.15">
      <c r="A79" s="12">
        <v>71</v>
      </c>
      <c r="B79" s="12">
        <v>7306</v>
      </c>
      <c r="C79" s="49" t="s">
        <v>156</v>
      </c>
      <c r="D79" s="512"/>
      <c r="E79" s="837"/>
      <c r="F79" s="837"/>
      <c r="G79" s="837"/>
      <c r="H79" s="837"/>
      <c r="I79" s="837"/>
      <c r="J79" s="837"/>
      <c r="K79" s="837"/>
      <c r="L79" s="837"/>
      <c r="M79" s="820"/>
      <c r="N79" s="821"/>
      <c r="O79" s="184"/>
      <c r="P79" s="184"/>
      <c r="Q79" s="20"/>
      <c r="R79" s="20"/>
      <c r="S79" s="713"/>
      <c r="T79" s="184"/>
      <c r="U79" s="202"/>
      <c r="V79" s="202"/>
      <c r="W79" s="202"/>
      <c r="X79" s="202"/>
      <c r="Y79" s="202"/>
      <c r="Z79" s="884">
        <f t="shared" si="9"/>
        <v>150</v>
      </c>
      <c r="AA79" s="884"/>
      <c r="AB79" s="186" t="s">
        <v>307</v>
      </c>
      <c r="AC79" s="32"/>
      <c r="AD79" s="713"/>
      <c r="AE79" s="376"/>
      <c r="AF79" s="9"/>
      <c r="AG79" s="9"/>
      <c r="AH79" s="600"/>
      <c r="AI79" s="609"/>
      <c r="AJ79" s="609"/>
      <c r="AK79" s="609"/>
      <c r="AL79" s="9"/>
      <c r="AM79" s="9"/>
      <c r="AN79" s="9"/>
      <c r="AO79" s="9"/>
      <c r="AP79" s="9"/>
      <c r="AQ79" s="519"/>
      <c r="AR79" s="19"/>
      <c r="AS79" s="401">
        <f t="shared" si="10"/>
        <v>5</v>
      </c>
      <c r="AT79" s="18"/>
    </row>
    <row r="80" spans="1:46" ht="18" customHeight="1" x14ac:dyDescent="0.15">
      <c r="A80" s="12">
        <v>71</v>
      </c>
      <c r="B80" s="12">
        <v>7308</v>
      </c>
      <c r="C80" s="49" t="s">
        <v>157</v>
      </c>
      <c r="D80" s="182"/>
      <c r="E80" s="697"/>
      <c r="F80" s="697"/>
      <c r="G80" s="697"/>
      <c r="H80" s="697"/>
      <c r="I80" s="697"/>
      <c r="J80" s="697"/>
      <c r="K80" s="697"/>
      <c r="L80" s="697"/>
      <c r="M80" s="9"/>
      <c r="N80" s="19"/>
      <c r="O80" s="184"/>
      <c r="P80" s="184"/>
      <c r="Q80" s="20"/>
      <c r="R80" s="20"/>
      <c r="S80" s="713"/>
      <c r="T80" s="184"/>
      <c r="U80" s="202"/>
      <c r="V80" s="202"/>
      <c r="W80" s="202"/>
      <c r="X80" s="202"/>
      <c r="Y80" s="202"/>
      <c r="Z80" s="884">
        <f t="shared" si="9"/>
        <v>200</v>
      </c>
      <c r="AA80" s="884"/>
      <c r="AB80" s="186" t="s">
        <v>307</v>
      </c>
      <c r="AC80" s="32"/>
      <c r="AD80" s="713"/>
      <c r="AE80" s="376"/>
      <c r="AF80" s="9"/>
      <c r="AG80" s="9"/>
      <c r="AH80" s="600"/>
      <c r="AI80" s="609"/>
      <c r="AJ80" s="609"/>
      <c r="AK80" s="609"/>
      <c r="AL80" s="9"/>
      <c r="AM80" s="9"/>
      <c r="AN80" s="9"/>
      <c r="AO80" s="9"/>
      <c r="AP80" s="9"/>
      <c r="AQ80" s="519"/>
      <c r="AR80" s="19"/>
      <c r="AS80" s="401">
        <f t="shared" si="10"/>
        <v>7</v>
      </c>
      <c r="AT80" s="18"/>
    </row>
    <row r="81" spans="1:46" ht="18" customHeight="1" x14ac:dyDescent="0.15">
      <c r="A81" s="12">
        <v>71</v>
      </c>
      <c r="B81" s="12">
        <v>7310</v>
      </c>
      <c r="C81" s="49" t="s">
        <v>158</v>
      </c>
      <c r="D81" s="512"/>
      <c r="E81" s="697"/>
      <c r="F81" s="697"/>
      <c r="G81" s="697"/>
      <c r="H81" s="697"/>
      <c r="I81" s="697"/>
      <c r="J81" s="697"/>
      <c r="K81" s="697"/>
      <c r="L81" s="697"/>
      <c r="M81" s="9"/>
      <c r="N81" s="19"/>
      <c r="O81" s="184"/>
      <c r="P81" s="184"/>
      <c r="Q81" s="20"/>
      <c r="R81" s="20"/>
      <c r="S81" s="713"/>
      <c r="T81" s="184"/>
      <c r="U81" s="202"/>
      <c r="V81" s="202"/>
      <c r="W81" s="202"/>
      <c r="X81" s="202"/>
      <c r="Y81" s="202"/>
      <c r="Z81" s="884">
        <f t="shared" si="9"/>
        <v>250</v>
      </c>
      <c r="AA81" s="884"/>
      <c r="AB81" s="186" t="s">
        <v>307</v>
      </c>
      <c r="AC81" s="32"/>
      <c r="AD81" s="713"/>
      <c r="AE81" s="376"/>
      <c r="AF81" s="9"/>
      <c r="AG81" s="9"/>
      <c r="AH81" s="600"/>
      <c r="AI81" s="609"/>
      <c r="AJ81" s="609"/>
      <c r="AK81" s="609"/>
      <c r="AL81" s="9"/>
      <c r="AM81" s="9"/>
      <c r="AN81" s="9"/>
      <c r="AO81" s="9"/>
      <c r="AP81" s="9"/>
      <c r="AQ81" s="519"/>
      <c r="AR81" s="19"/>
      <c r="AS81" s="401">
        <f t="shared" si="10"/>
        <v>8</v>
      </c>
      <c r="AT81" s="18"/>
    </row>
    <row r="82" spans="1:46" ht="18" customHeight="1" x14ac:dyDescent="0.15">
      <c r="A82" s="12">
        <v>71</v>
      </c>
      <c r="B82" s="12">
        <v>7312</v>
      </c>
      <c r="C82" s="49" t="s">
        <v>159</v>
      </c>
      <c r="D82" s="187"/>
      <c r="E82" s="188"/>
      <c r="F82" s="188"/>
      <c r="G82" s="188"/>
      <c r="H82" s="188"/>
      <c r="I82" s="188"/>
      <c r="J82" s="188"/>
      <c r="K82" s="188"/>
      <c r="L82" s="188"/>
      <c r="M82" s="184"/>
      <c r="N82" s="21"/>
      <c r="O82" s="184"/>
      <c r="P82" s="184"/>
      <c r="Q82" s="20"/>
      <c r="R82" s="20"/>
      <c r="S82" s="713"/>
      <c r="T82" s="184"/>
      <c r="U82" s="202"/>
      <c r="V82" s="202"/>
      <c r="W82" s="202"/>
      <c r="X82" s="202"/>
      <c r="Y82" s="202"/>
      <c r="Z82" s="884">
        <f t="shared" si="9"/>
        <v>300</v>
      </c>
      <c r="AA82" s="884"/>
      <c r="AB82" s="186" t="s">
        <v>307</v>
      </c>
      <c r="AC82" s="32"/>
      <c r="AD82" s="713"/>
      <c r="AE82" s="377"/>
      <c r="AF82" s="184"/>
      <c r="AG82" s="184"/>
      <c r="AH82" s="578"/>
      <c r="AI82" s="713"/>
      <c r="AJ82" s="713"/>
      <c r="AK82" s="713"/>
      <c r="AL82" s="184"/>
      <c r="AM82" s="184"/>
      <c r="AN82" s="184"/>
      <c r="AO82" s="184"/>
      <c r="AP82" s="184"/>
      <c r="AQ82" s="691"/>
      <c r="AR82" s="21"/>
      <c r="AS82" s="401">
        <f t="shared" si="10"/>
        <v>10</v>
      </c>
      <c r="AT82" s="29"/>
    </row>
  </sheetData>
  <mergeCells count="102">
    <mergeCell ref="AM20:AN20"/>
    <mergeCell ref="W25:AG25"/>
    <mergeCell ref="AM25:AN25"/>
    <mergeCell ref="AM26:AN26"/>
    <mergeCell ref="AM28:AN28"/>
    <mergeCell ref="W27:AG27"/>
    <mergeCell ref="AM27:AN27"/>
    <mergeCell ref="D5:I6"/>
    <mergeCell ref="R5:T5"/>
    <mergeCell ref="Y5:AE5"/>
    <mergeCell ref="S6:T6"/>
    <mergeCell ref="AG6:AH6"/>
    <mergeCell ref="S7:T7"/>
    <mergeCell ref="AG7:AH7"/>
    <mergeCell ref="E21:J22"/>
    <mergeCell ref="K21:AG21"/>
    <mergeCell ref="K22:AG22"/>
    <mergeCell ref="AM21:AN21"/>
    <mergeCell ref="AM22:AN22"/>
    <mergeCell ref="W23:AG23"/>
    <mergeCell ref="AM23:AN23"/>
    <mergeCell ref="AM16:AN16"/>
    <mergeCell ref="AM17:AN17"/>
    <mergeCell ref="AM18:AN18"/>
    <mergeCell ref="AM19:AN19"/>
    <mergeCell ref="AM38:AN38"/>
    <mergeCell ref="D39:L39"/>
    <mergeCell ref="AO7:AP7"/>
    <mergeCell ref="S8:T8"/>
    <mergeCell ref="AG8:AH8"/>
    <mergeCell ref="AM9:AN9"/>
    <mergeCell ref="R10:T10"/>
    <mergeCell ref="AG10:AH10"/>
    <mergeCell ref="AM13:AN13"/>
    <mergeCell ref="AM14:AN14"/>
    <mergeCell ref="AM15:AN15"/>
    <mergeCell ref="AM11:AN11"/>
    <mergeCell ref="AM12:AN12"/>
    <mergeCell ref="M29:V30"/>
    <mergeCell ref="AM29:AN29"/>
    <mergeCell ref="AM30:AN30"/>
    <mergeCell ref="M31:V32"/>
    <mergeCell ref="AM31:AN31"/>
    <mergeCell ref="AM32:AN32"/>
    <mergeCell ref="AM24:AN24"/>
    <mergeCell ref="M33:V34"/>
    <mergeCell ref="AM33:AN33"/>
    <mergeCell ref="AM34:AN34"/>
    <mergeCell ref="AM35:AN35"/>
    <mergeCell ref="M36:V37"/>
    <mergeCell ref="AM36:AN36"/>
    <mergeCell ref="AM37:AN37"/>
    <mergeCell ref="E51:L53"/>
    <mergeCell ref="AM51:AN51"/>
    <mergeCell ref="AM52:AN52"/>
    <mergeCell ref="AM53:AN53"/>
    <mergeCell ref="AM54:AN54"/>
    <mergeCell ref="E45:L47"/>
    <mergeCell ref="AM45:AN45"/>
    <mergeCell ref="AM46:AN46"/>
    <mergeCell ref="AM47:AN47"/>
    <mergeCell ref="AM48:AN48"/>
    <mergeCell ref="AM49:AN49"/>
    <mergeCell ref="D68:N68"/>
    <mergeCell ref="Z68:AA68"/>
    <mergeCell ref="AM68:AN68"/>
    <mergeCell ref="D69:N69"/>
    <mergeCell ref="Z69:AA69"/>
    <mergeCell ref="AM69:AN69"/>
    <mergeCell ref="AM55:AN55"/>
    <mergeCell ref="AM56:AN56"/>
    <mergeCell ref="D62:L62"/>
    <mergeCell ref="Y62:AA62"/>
    <mergeCell ref="Y63:AA63"/>
    <mergeCell ref="AN63:AO63"/>
    <mergeCell ref="AM65:AN65"/>
    <mergeCell ref="AA65:AB65"/>
    <mergeCell ref="AA66:AB66"/>
    <mergeCell ref="AM66:AN66"/>
    <mergeCell ref="AA67:AB67"/>
    <mergeCell ref="AM67:AN67"/>
    <mergeCell ref="E77:N79"/>
    <mergeCell ref="Z77:AA77"/>
    <mergeCell ref="Z78:AA78"/>
    <mergeCell ref="Z79:AA79"/>
    <mergeCell ref="D70:N70"/>
    <mergeCell ref="Z70:AA70"/>
    <mergeCell ref="AM70:AN70"/>
    <mergeCell ref="E71:N73"/>
    <mergeCell ref="Z71:AA71"/>
    <mergeCell ref="Z72:AA72"/>
    <mergeCell ref="AN72:AO72"/>
    <mergeCell ref="Z73:AA73"/>
    <mergeCell ref="Z80:AA80"/>
    <mergeCell ref="Z81:AA81"/>
    <mergeCell ref="Z82:AA82"/>
    <mergeCell ref="Z74:AA74"/>
    <mergeCell ref="Z75:AA75"/>
    <mergeCell ref="Z76:AA76"/>
    <mergeCell ref="AM50:AN50"/>
    <mergeCell ref="AA64:AB64"/>
    <mergeCell ref="AM64:AN64"/>
  </mergeCells>
  <phoneticPr fontId="8"/>
  <printOptions horizontalCentered="1"/>
  <pageMargins left="0.39370078740157483" right="0.39370078740157483" top="0.78740157480314965" bottom="0.59055118110236227" header="0.51181102362204722" footer="0.31496062992125984"/>
  <pageSetup paperSize="9" scale="60" firstPageNumber="6" orientation="portrait" useFirstPageNumber="1" r:id="rId1"/>
  <headerFooter alignWithMargins="0">
    <oddHeader>&amp;R&amp;9夜間対応型訪問介護</oddHeader>
    <oddFooter>&amp;C&amp;14&amp;P</oddFooter>
  </headerFooter>
  <rowBreaks count="1" manualBreakCount="1">
    <brk id="56" max="4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T214"/>
  <sheetViews>
    <sheetView tabSelected="1" view="pageBreakPreview" zoomScaleNormal="100" zoomScaleSheetLayoutView="100" workbookViewId="0">
      <selection activeCell="AD16" sqref="AD16"/>
    </sheetView>
  </sheetViews>
  <sheetFormatPr defaultColWidth="9" defaultRowHeight="17.25" customHeight="1" x14ac:dyDescent="0.15"/>
  <cols>
    <col min="1" max="1" width="4.5" style="434" customWidth="1"/>
    <col min="2" max="2" width="7.5" style="434" customWidth="1"/>
    <col min="3" max="3" width="30.5" style="434" customWidth="1"/>
    <col min="4" max="23" width="2.5" style="434" customWidth="1"/>
    <col min="24" max="24" width="3.5" style="434" customWidth="1"/>
    <col min="25" max="35" width="2.5" style="434" customWidth="1"/>
    <col min="36" max="36" width="3.5" style="434" customWidth="1"/>
    <col min="37" max="37" width="5" style="434" customWidth="1"/>
    <col min="38" max="41" width="2.5" style="434" customWidth="1"/>
    <col min="42" max="42" width="2.5" style="147" customWidth="1"/>
    <col min="43" max="44" width="8.5" style="434" customWidth="1"/>
    <col min="45" max="54" width="9" style="434"/>
    <col min="55" max="55" width="8" style="434" customWidth="1"/>
    <col min="56" max="16384" width="9" style="434"/>
  </cols>
  <sheetData>
    <row r="1" spans="1:44" ht="5.25" customHeight="1" x14ac:dyDescent="0.15"/>
    <row r="2" spans="1:44" ht="18.75" customHeight="1" x14ac:dyDescent="0.2">
      <c r="A2" s="57" t="s">
        <v>1967</v>
      </c>
    </row>
    <row r="3" spans="1:44" ht="8.25" customHeight="1" x14ac:dyDescent="0.15"/>
    <row r="4" spans="1:44" ht="17.25" customHeight="1" x14ac:dyDescent="0.15">
      <c r="A4" s="2" t="s">
        <v>202</v>
      </c>
      <c r="B4" s="201"/>
      <c r="C4" s="3" t="s">
        <v>203</v>
      </c>
      <c r="D4" s="210"/>
      <c r="E4" s="607"/>
      <c r="F4" s="607"/>
      <c r="G4" s="607"/>
      <c r="H4" s="607"/>
      <c r="I4" s="607"/>
      <c r="J4" s="607"/>
      <c r="K4" s="607"/>
      <c r="L4" s="607"/>
      <c r="M4" s="607"/>
      <c r="N4" s="607"/>
      <c r="O4" s="607"/>
      <c r="P4" s="607"/>
      <c r="Q4" s="607"/>
      <c r="R4" s="607"/>
      <c r="S4" s="607"/>
      <c r="T4" s="607"/>
      <c r="U4" s="4" t="s">
        <v>204</v>
      </c>
      <c r="V4" s="607"/>
      <c r="W4" s="607"/>
      <c r="X4" s="607"/>
      <c r="Y4" s="607"/>
      <c r="Z4" s="607"/>
      <c r="AA4" s="607"/>
      <c r="AB4" s="607"/>
      <c r="AC4" s="4"/>
      <c r="AD4" s="607"/>
      <c r="AE4" s="607"/>
      <c r="AF4" s="607"/>
      <c r="AG4" s="607"/>
      <c r="AH4" s="607"/>
      <c r="AI4" s="607"/>
      <c r="AJ4" s="607"/>
      <c r="AK4" s="607"/>
      <c r="AL4" s="607"/>
      <c r="AM4" s="607"/>
      <c r="AN4" s="607"/>
      <c r="AO4" s="37"/>
      <c r="AP4" s="608"/>
      <c r="AQ4" s="5" t="s">
        <v>2361</v>
      </c>
      <c r="AR4" s="5" t="s">
        <v>2362</v>
      </c>
    </row>
    <row r="5" spans="1:44" ht="17.25" customHeight="1" x14ac:dyDescent="0.15">
      <c r="A5" s="5" t="s">
        <v>205</v>
      </c>
      <c r="B5" s="82" t="s">
        <v>206</v>
      </c>
      <c r="C5" s="610"/>
      <c r="D5" s="661"/>
      <c r="E5" s="609"/>
      <c r="F5" s="609"/>
      <c r="G5" s="609"/>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09"/>
      <c r="AL5" s="609"/>
      <c r="AM5" s="609"/>
      <c r="AN5" s="609"/>
      <c r="AO5" s="237"/>
      <c r="AP5" s="610"/>
      <c r="AQ5" s="168" t="s">
        <v>390</v>
      </c>
      <c r="AR5" s="168" t="s">
        <v>391</v>
      </c>
    </row>
    <row r="6" spans="1:44" ht="17.25" customHeight="1" x14ac:dyDescent="0.15">
      <c r="A6" s="12">
        <v>78</v>
      </c>
      <c r="B6" s="13">
        <v>1141</v>
      </c>
      <c r="C6" s="267" t="s">
        <v>1479</v>
      </c>
      <c r="D6" s="833" t="s">
        <v>1062</v>
      </c>
      <c r="E6" s="834"/>
      <c r="F6" s="834"/>
      <c r="G6" s="834"/>
      <c r="H6" s="834"/>
      <c r="I6" s="834"/>
      <c r="J6" s="834"/>
      <c r="K6" s="835"/>
      <c r="L6" s="833" t="s">
        <v>3861</v>
      </c>
      <c r="M6" s="834"/>
      <c r="N6" s="834"/>
      <c r="O6" s="834"/>
      <c r="P6" s="835"/>
      <c r="Q6" s="34"/>
      <c r="R6" s="17"/>
      <c r="S6" s="17"/>
      <c r="T6" s="607"/>
      <c r="U6" s="607"/>
      <c r="V6" s="17"/>
      <c r="W6" s="67"/>
      <c r="X6" s="34"/>
      <c r="Y6" s="17"/>
      <c r="Z6" s="17"/>
      <c r="AA6" s="607"/>
      <c r="AB6" s="607"/>
      <c r="AC6" s="17"/>
      <c r="AD6" s="67"/>
      <c r="AE6" s="604" t="s">
        <v>210</v>
      </c>
      <c r="AF6" s="605"/>
      <c r="AG6" s="32"/>
      <c r="AH6" s="32"/>
      <c r="AI6" s="841">
        <f>AI31</f>
        <v>436</v>
      </c>
      <c r="AJ6" s="841"/>
      <c r="AK6" s="612" t="s">
        <v>391</v>
      </c>
      <c r="AL6" s="32" t="s">
        <v>2364</v>
      </c>
      <c r="AM6" s="831">
        <v>0.7</v>
      </c>
      <c r="AN6" s="831"/>
      <c r="AO6" s="202"/>
      <c r="AP6" s="209"/>
      <c r="AQ6" s="402">
        <f>ROUND(AI6*AM6,0)</f>
        <v>305</v>
      </c>
      <c r="AR6" s="400" t="s">
        <v>2401</v>
      </c>
    </row>
    <row r="7" spans="1:44" ht="17.25" customHeight="1" x14ac:dyDescent="0.15">
      <c r="A7" s="12">
        <v>78</v>
      </c>
      <c r="B7" s="13">
        <v>1142</v>
      </c>
      <c r="C7" s="267" t="s">
        <v>1480</v>
      </c>
      <c r="D7" s="836"/>
      <c r="E7" s="837"/>
      <c r="F7" s="837"/>
      <c r="G7" s="837"/>
      <c r="H7" s="837"/>
      <c r="I7" s="837"/>
      <c r="J7" s="837"/>
      <c r="K7" s="838"/>
      <c r="L7" s="836"/>
      <c r="M7" s="837"/>
      <c r="N7" s="837"/>
      <c r="O7" s="837"/>
      <c r="P7" s="838"/>
      <c r="Q7" s="517"/>
      <c r="R7" s="169"/>
      <c r="S7" s="169"/>
      <c r="T7" s="609"/>
      <c r="U7" s="609"/>
      <c r="V7" s="169"/>
      <c r="W7" s="518"/>
      <c r="X7" s="517"/>
      <c r="Y7" s="169"/>
      <c r="Z7" s="169"/>
      <c r="AA7" s="609"/>
      <c r="AB7" s="609"/>
      <c r="AC7" s="169"/>
      <c r="AD7" s="518"/>
      <c r="AE7" s="604" t="s">
        <v>211</v>
      </c>
      <c r="AF7" s="605"/>
      <c r="AG7" s="32"/>
      <c r="AH7" s="32"/>
      <c r="AI7" s="841">
        <f>AI32</f>
        <v>501</v>
      </c>
      <c r="AJ7" s="841"/>
      <c r="AK7" s="612" t="s">
        <v>391</v>
      </c>
      <c r="AL7" s="32" t="s">
        <v>2364</v>
      </c>
      <c r="AM7" s="831">
        <f>AM6</f>
        <v>0.7</v>
      </c>
      <c r="AN7" s="831"/>
      <c r="AO7" s="202"/>
      <c r="AP7" s="209"/>
      <c r="AQ7" s="402">
        <f>ROUND(AI7*AM7,0)</f>
        <v>351</v>
      </c>
      <c r="AR7" s="41"/>
    </row>
    <row r="8" spans="1:44" ht="17.25" customHeight="1" x14ac:dyDescent="0.15">
      <c r="A8" s="12">
        <v>78</v>
      </c>
      <c r="B8" s="13">
        <v>1143</v>
      </c>
      <c r="C8" s="267" t="s">
        <v>1481</v>
      </c>
      <c r="D8" s="681"/>
      <c r="E8" s="169"/>
      <c r="F8" s="169"/>
      <c r="G8" s="169"/>
      <c r="H8" s="169"/>
      <c r="I8" s="169"/>
      <c r="J8" s="169"/>
      <c r="K8" s="518"/>
      <c r="L8" s="517"/>
      <c r="M8" s="10"/>
      <c r="N8" s="609"/>
      <c r="O8" s="279"/>
      <c r="P8" s="278"/>
      <c r="Q8" s="517"/>
      <c r="R8" s="169"/>
      <c r="S8" s="169"/>
      <c r="T8" s="609"/>
      <c r="U8" s="609"/>
      <c r="V8" s="169"/>
      <c r="W8" s="518"/>
      <c r="X8" s="517"/>
      <c r="Y8" s="169"/>
      <c r="Z8" s="169"/>
      <c r="AA8" s="609"/>
      <c r="AB8" s="609"/>
      <c r="AC8" s="169"/>
      <c r="AD8" s="518"/>
      <c r="AE8" s="604" t="s">
        <v>212</v>
      </c>
      <c r="AF8" s="605"/>
      <c r="AG8" s="32"/>
      <c r="AH8" s="32"/>
      <c r="AI8" s="841">
        <f>AI33</f>
        <v>566</v>
      </c>
      <c r="AJ8" s="841"/>
      <c r="AK8" s="612" t="s">
        <v>391</v>
      </c>
      <c r="AL8" s="32" t="s">
        <v>2364</v>
      </c>
      <c r="AM8" s="831">
        <f>AM6</f>
        <v>0.7</v>
      </c>
      <c r="AN8" s="831"/>
      <c r="AO8" s="202"/>
      <c r="AP8" s="209"/>
      <c r="AQ8" s="402">
        <f>ROUND(AI8*AM8,0)</f>
        <v>396</v>
      </c>
      <c r="AR8" s="41"/>
    </row>
    <row r="9" spans="1:44" ht="17.25" customHeight="1" x14ac:dyDescent="0.15">
      <c r="A9" s="12">
        <v>78</v>
      </c>
      <c r="B9" s="13">
        <v>1144</v>
      </c>
      <c r="C9" s="267" t="s">
        <v>1482</v>
      </c>
      <c r="D9" s="681"/>
      <c r="E9" s="169"/>
      <c r="F9" s="169"/>
      <c r="G9" s="169"/>
      <c r="H9" s="169"/>
      <c r="I9" s="169"/>
      <c r="J9" s="169"/>
      <c r="K9" s="518"/>
      <c r="L9" s="517"/>
      <c r="M9" s="10"/>
      <c r="N9" s="609"/>
      <c r="O9" s="279"/>
      <c r="P9" s="278"/>
      <c r="Q9" s="517"/>
      <c r="R9" s="169"/>
      <c r="S9" s="169"/>
      <c r="T9" s="609"/>
      <c r="U9" s="609"/>
      <c r="V9" s="169"/>
      <c r="W9" s="518"/>
      <c r="X9" s="517"/>
      <c r="Y9" s="169"/>
      <c r="Z9" s="169"/>
      <c r="AA9" s="609"/>
      <c r="AB9" s="609"/>
      <c r="AC9" s="169"/>
      <c r="AD9" s="518"/>
      <c r="AE9" s="604" t="s">
        <v>213</v>
      </c>
      <c r="AF9" s="605"/>
      <c r="AG9" s="32"/>
      <c r="AH9" s="32"/>
      <c r="AI9" s="841">
        <f>AI34</f>
        <v>629</v>
      </c>
      <c r="AJ9" s="841"/>
      <c r="AK9" s="612" t="s">
        <v>391</v>
      </c>
      <c r="AL9" s="32" t="s">
        <v>2402</v>
      </c>
      <c r="AM9" s="831">
        <f>AM6</f>
        <v>0.7</v>
      </c>
      <c r="AN9" s="831"/>
      <c r="AO9" s="202"/>
      <c r="AP9" s="209"/>
      <c r="AQ9" s="402">
        <f>ROUND(AI9*AM9,0)</f>
        <v>440</v>
      </c>
      <c r="AR9" s="41"/>
    </row>
    <row r="10" spans="1:44" ht="17.25" customHeight="1" x14ac:dyDescent="0.15">
      <c r="A10" s="12">
        <v>78</v>
      </c>
      <c r="B10" s="13">
        <v>1145</v>
      </c>
      <c r="C10" s="267" t="s">
        <v>1483</v>
      </c>
      <c r="D10" s="681"/>
      <c r="E10" s="169"/>
      <c r="F10" s="169"/>
      <c r="G10" s="169"/>
      <c r="H10" s="169"/>
      <c r="I10" s="169"/>
      <c r="J10" s="169"/>
      <c r="K10" s="518"/>
      <c r="L10" s="517"/>
      <c r="M10" s="10"/>
      <c r="N10" s="609"/>
      <c r="O10" s="279"/>
      <c r="P10" s="278"/>
      <c r="Q10" s="517"/>
      <c r="R10" s="169"/>
      <c r="S10" s="169"/>
      <c r="T10" s="609"/>
      <c r="U10" s="609"/>
      <c r="V10" s="169"/>
      <c r="W10" s="518"/>
      <c r="X10" s="517"/>
      <c r="Y10" s="169"/>
      <c r="Z10" s="169"/>
      <c r="AA10" s="609"/>
      <c r="AB10" s="609"/>
      <c r="AC10" s="169"/>
      <c r="AD10" s="518"/>
      <c r="AE10" s="604" t="s">
        <v>214</v>
      </c>
      <c r="AF10" s="605"/>
      <c r="AG10" s="32"/>
      <c r="AH10" s="32"/>
      <c r="AI10" s="841">
        <f>AI35</f>
        <v>695</v>
      </c>
      <c r="AJ10" s="841"/>
      <c r="AK10" s="612" t="s">
        <v>391</v>
      </c>
      <c r="AL10" s="32" t="s">
        <v>2342</v>
      </c>
      <c r="AM10" s="831">
        <f>AM6</f>
        <v>0.7</v>
      </c>
      <c r="AN10" s="831"/>
      <c r="AO10" s="202"/>
      <c r="AP10" s="209"/>
      <c r="AQ10" s="402">
        <f>ROUND(AI10*AM10,0)</f>
        <v>487</v>
      </c>
      <c r="AR10" s="41"/>
    </row>
    <row r="11" spans="1:44" ht="17.25" customHeight="1" x14ac:dyDescent="0.15">
      <c r="A11" s="12">
        <v>78</v>
      </c>
      <c r="B11" s="13">
        <v>1151</v>
      </c>
      <c r="C11" s="267" t="s">
        <v>3865</v>
      </c>
      <c r="D11" s="681"/>
      <c r="E11" s="169"/>
      <c r="F11" s="169"/>
      <c r="G11" s="169"/>
      <c r="H11" s="169"/>
      <c r="I11" s="169"/>
      <c r="J11" s="169"/>
      <c r="K11" s="518"/>
      <c r="L11" s="517"/>
      <c r="M11" s="10"/>
      <c r="N11" s="609"/>
      <c r="O11" s="279"/>
      <c r="P11" s="278"/>
      <c r="Q11" s="517"/>
      <c r="R11" s="169"/>
      <c r="S11" s="169"/>
      <c r="T11" s="609"/>
      <c r="U11" s="609"/>
      <c r="V11" s="169"/>
      <c r="W11" s="518"/>
      <c r="X11" s="929" t="s">
        <v>3864</v>
      </c>
      <c r="Y11" s="930"/>
      <c r="Z11" s="930"/>
      <c r="AA11" s="930"/>
      <c r="AB11" s="930"/>
      <c r="AC11" s="930"/>
      <c r="AD11" s="931"/>
      <c r="AE11" s="604" t="s">
        <v>210</v>
      </c>
      <c r="AF11" s="605"/>
      <c r="AG11" s="32"/>
      <c r="AH11" s="32"/>
      <c r="AI11" s="841">
        <f>$AI$6</f>
        <v>436</v>
      </c>
      <c r="AJ11" s="841"/>
      <c r="AK11" s="612" t="s">
        <v>391</v>
      </c>
      <c r="AL11" s="32" t="s">
        <v>254</v>
      </c>
      <c r="AM11" s="831">
        <v>0.7</v>
      </c>
      <c r="AN11" s="831"/>
      <c r="AO11" s="202"/>
      <c r="AP11" s="209"/>
      <c r="AQ11" s="402">
        <f>ROUND(ROUND(AI11-ROUND(AI11*$AA$14,0),0)*AM11,0)</f>
        <v>302</v>
      </c>
      <c r="AR11" s="41"/>
    </row>
    <row r="12" spans="1:44" ht="17.25" customHeight="1" x14ac:dyDescent="0.15">
      <c r="A12" s="12">
        <v>78</v>
      </c>
      <c r="B12" s="13">
        <v>1152</v>
      </c>
      <c r="C12" s="267" t="s">
        <v>3866</v>
      </c>
      <c r="D12" s="681"/>
      <c r="E12" s="169"/>
      <c r="F12" s="169"/>
      <c r="G12" s="169"/>
      <c r="H12" s="169"/>
      <c r="I12" s="169"/>
      <c r="J12" s="169"/>
      <c r="K12" s="518"/>
      <c r="L12" s="517"/>
      <c r="M12" s="10"/>
      <c r="N12" s="609"/>
      <c r="O12" s="279"/>
      <c r="P12" s="278"/>
      <c r="Q12" s="517"/>
      <c r="R12" s="169"/>
      <c r="S12" s="169"/>
      <c r="T12" s="609"/>
      <c r="U12" s="609"/>
      <c r="V12" s="169"/>
      <c r="W12" s="518"/>
      <c r="X12" s="932"/>
      <c r="Y12" s="933"/>
      <c r="Z12" s="933"/>
      <c r="AA12" s="933"/>
      <c r="AB12" s="933"/>
      <c r="AC12" s="933"/>
      <c r="AD12" s="934"/>
      <c r="AE12" s="604" t="s">
        <v>211</v>
      </c>
      <c r="AF12" s="605"/>
      <c r="AG12" s="32"/>
      <c r="AH12" s="32"/>
      <c r="AI12" s="841">
        <f>$AI$7</f>
        <v>501</v>
      </c>
      <c r="AJ12" s="841"/>
      <c r="AK12" s="612" t="s">
        <v>391</v>
      </c>
      <c r="AL12" s="32" t="s">
        <v>254</v>
      </c>
      <c r="AM12" s="831">
        <f>AM11</f>
        <v>0.7</v>
      </c>
      <c r="AN12" s="831"/>
      <c r="AO12" s="202"/>
      <c r="AP12" s="209"/>
      <c r="AQ12" s="402">
        <f t="shared" ref="AQ12:AQ15" si="0">ROUND(ROUND(AI12-ROUND(AI12*$AA$14,0),0)*AM12,0)</f>
        <v>347</v>
      </c>
      <c r="AR12" s="41"/>
    </row>
    <row r="13" spans="1:44" ht="17.25" customHeight="1" x14ac:dyDescent="0.15">
      <c r="A13" s="12">
        <v>78</v>
      </c>
      <c r="B13" s="13">
        <v>1153</v>
      </c>
      <c r="C13" s="267" t="s">
        <v>3867</v>
      </c>
      <c r="D13" s="681"/>
      <c r="E13" s="169"/>
      <c r="F13" s="169"/>
      <c r="G13" s="169"/>
      <c r="H13" s="169"/>
      <c r="I13" s="169"/>
      <c r="J13" s="169"/>
      <c r="K13" s="518"/>
      <c r="L13" s="517"/>
      <c r="M13" s="10"/>
      <c r="N13" s="609"/>
      <c r="O13" s="279"/>
      <c r="P13" s="278"/>
      <c r="Q13" s="517"/>
      <c r="R13" s="169"/>
      <c r="S13" s="169"/>
      <c r="T13" s="609"/>
      <c r="U13" s="609"/>
      <c r="V13" s="169"/>
      <c r="W13" s="518"/>
      <c r="X13" s="517"/>
      <c r="Y13" s="169"/>
      <c r="Z13" s="169"/>
      <c r="AA13" s="609"/>
      <c r="AB13" s="609"/>
      <c r="AC13" s="169"/>
      <c r="AD13" s="518"/>
      <c r="AE13" s="604" t="s">
        <v>212</v>
      </c>
      <c r="AF13" s="605"/>
      <c r="AG13" s="32"/>
      <c r="AH13" s="32"/>
      <c r="AI13" s="841">
        <f>$AI$8</f>
        <v>566</v>
      </c>
      <c r="AJ13" s="841"/>
      <c r="AK13" s="612" t="s">
        <v>391</v>
      </c>
      <c r="AL13" s="32" t="s">
        <v>254</v>
      </c>
      <c r="AM13" s="831">
        <f>AM11</f>
        <v>0.7</v>
      </c>
      <c r="AN13" s="831"/>
      <c r="AO13" s="202"/>
      <c r="AP13" s="209"/>
      <c r="AQ13" s="402">
        <f t="shared" si="0"/>
        <v>392</v>
      </c>
      <c r="AR13" s="41"/>
    </row>
    <row r="14" spans="1:44" ht="17.25" customHeight="1" x14ac:dyDescent="0.15">
      <c r="A14" s="12">
        <v>78</v>
      </c>
      <c r="B14" s="13">
        <v>1154</v>
      </c>
      <c r="C14" s="267" t="s">
        <v>3868</v>
      </c>
      <c r="D14" s="681"/>
      <c r="E14" s="169"/>
      <c r="F14" s="169"/>
      <c r="G14" s="169"/>
      <c r="H14" s="169"/>
      <c r="I14" s="169"/>
      <c r="J14" s="169"/>
      <c r="K14" s="518"/>
      <c r="L14" s="517"/>
      <c r="M14" s="10"/>
      <c r="N14" s="609"/>
      <c r="O14" s="279"/>
      <c r="P14" s="278"/>
      <c r="Q14" s="517"/>
      <c r="R14" s="169"/>
      <c r="S14" s="169"/>
      <c r="T14" s="609"/>
      <c r="U14" s="609"/>
      <c r="V14" s="169"/>
      <c r="W14" s="518"/>
      <c r="X14" s="517"/>
      <c r="Y14" s="169"/>
      <c r="Z14" s="169"/>
      <c r="AA14" s="935">
        <v>0.01</v>
      </c>
      <c r="AB14" s="935"/>
      <c r="AC14" s="444" t="s">
        <v>3863</v>
      </c>
      <c r="AD14" s="518"/>
      <c r="AE14" s="604" t="s">
        <v>213</v>
      </c>
      <c r="AF14" s="605"/>
      <c r="AG14" s="32"/>
      <c r="AH14" s="32"/>
      <c r="AI14" s="841">
        <f>$AI$9</f>
        <v>629</v>
      </c>
      <c r="AJ14" s="841"/>
      <c r="AK14" s="612" t="s">
        <v>391</v>
      </c>
      <c r="AL14" s="32" t="s">
        <v>254</v>
      </c>
      <c r="AM14" s="831">
        <f>AM11</f>
        <v>0.7</v>
      </c>
      <c r="AN14" s="831"/>
      <c r="AO14" s="202"/>
      <c r="AP14" s="209"/>
      <c r="AQ14" s="402">
        <f t="shared" si="0"/>
        <v>436</v>
      </c>
      <c r="AR14" s="41"/>
    </row>
    <row r="15" spans="1:44" ht="17.100000000000001" customHeight="1" x14ac:dyDescent="0.15">
      <c r="A15" s="12">
        <v>78</v>
      </c>
      <c r="B15" s="13">
        <v>1155</v>
      </c>
      <c r="C15" s="267" t="s">
        <v>3869</v>
      </c>
      <c r="D15" s="681"/>
      <c r="E15" s="169"/>
      <c r="F15" s="169"/>
      <c r="G15" s="169"/>
      <c r="H15" s="169"/>
      <c r="I15" s="169"/>
      <c r="J15" s="169"/>
      <c r="K15" s="518"/>
      <c r="L15" s="517"/>
      <c r="M15" s="10"/>
      <c r="N15" s="609"/>
      <c r="O15" s="279"/>
      <c r="P15" s="278"/>
      <c r="Q15" s="35"/>
      <c r="R15" s="20"/>
      <c r="S15" s="20"/>
      <c r="T15" s="713"/>
      <c r="U15" s="713"/>
      <c r="V15" s="20"/>
      <c r="W15" s="42"/>
      <c r="X15" s="35"/>
      <c r="Y15" s="20"/>
      <c r="Z15" s="20"/>
      <c r="AA15" s="713"/>
      <c r="AB15" s="713"/>
      <c r="AC15" s="20"/>
      <c r="AD15" s="42"/>
      <c r="AE15" s="604" t="s">
        <v>214</v>
      </c>
      <c r="AF15" s="605"/>
      <c r="AG15" s="32"/>
      <c r="AH15" s="32"/>
      <c r="AI15" s="841">
        <f>$AI$10</f>
        <v>695</v>
      </c>
      <c r="AJ15" s="841"/>
      <c r="AK15" s="612" t="s">
        <v>391</v>
      </c>
      <c r="AL15" s="32" t="s">
        <v>254</v>
      </c>
      <c r="AM15" s="831">
        <f>AM11</f>
        <v>0.7</v>
      </c>
      <c r="AN15" s="831"/>
      <c r="AO15" s="202"/>
      <c r="AP15" s="209"/>
      <c r="AQ15" s="402">
        <f t="shared" si="0"/>
        <v>482</v>
      </c>
      <c r="AR15" s="41"/>
    </row>
    <row r="16" spans="1:44" ht="17.25" customHeight="1" x14ac:dyDescent="0.15">
      <c r="A16" s="12">
        <v>78</v>
      </c>
      <c r="B16" s="13">
        <v>1156</v>
      </c>
      <c r="C16" s="267" t="s">
        <v>3870</v>
      </c>
      <c r="D16" s="681"/>
      <c r="E16" s="169"/>
      <c r="F16" s="169"/>
      <c r="G16" s="169"/>
      <c r="H16" s="169"/>
      <c r="I16" s="169"/>
      <c r="J16" s="169"/>
      <c r="K16" s="518"/>
      <c r="L16" s="517"/>
      <c r="M16" s="10"/>
      <c r="N16" s="609"/>
      <c r="O16" s="279"/>
      <c r="P16" s="278"/>
      <c r="Q16" s="929" t="s">
        <v>3862</v>
      </c>
      <c r="R16" s="930"/>
      <c r="S16" s="930"/>
      <c r="T16" s="930"/>
      <c r="U16" s="930"/>
      <c r="V16" s="930"/>
      <c r="W16" s="931"/>
      <c r="X16" s="34"/>
      <c r="Y16" s="17"/>
      <c r="Z16" s="17"/>
      <c r="AA16" s="607"/>
      <c r="AB16" s="607"/>
      <c r="AC16" s="17"/>
      <c r="AD16" s="67"/>
      <c r="AE16" s="604" t="s">
        <v>210</v>
      </c>
      <c r="AF16" s="605"/>
      <c r="AG16" s="32"/>
      <c r="AH16" s="32"/>
      <c r="AI16" s="841">
        <f>$AI$6</f>
        <v>436</v>
      </c>
      <c r="AJ16" s="841"/>
      <c r="AK16" s="612" t="s">
        <v>391</v>
      </c>
      <c r="AL16" s="32" t="s">
        <v>254</v>
      </c>
      <c r="AM16" s="831">
        <v>0.7</v>
      </c>
      <c r="AN16" s="831"/>
      <c r="AO16" s="202"/>
      <c r="AP16" s="209"/>
      <c r="AQ16" s="402">
        <f>ROUND(ROUND(AI16-ROUND(AI16*$T$19,0),0)*AM16,0)</f>
        <v>302</v>
      </c>
      <c r="AR16" s="41"/>
    </row>
    <row r="17" spans="1:44" ht="17.25" customHeight="1" x14ac:dyDescent="0.15">
      <c r="A17" s="12">
        <v>78</v>
      </c>
      <c r="B17" s="13">
        <v>1157</v>
      </c>
      <c r="C17" s="267" t="s">
        <v>3871</v>
      </c>
      <c r="D17" s="681"/>
      <c r="E17" s="169"/>
      <c r="F17" s="169"/>
      <c r="G17" s="169"/>
      <c r="H17" s="169"/>
      <c r="I17" s="169"/>
      <c r="J17" s="169"/>
      <c r="K17" s="518"/>
      <c r="L17" s="517"/>
      <c r="M17" s="10"/>
      <c r="N17" s="609"/>
      <c r="O17" s="279"/>
      <c r="P17" s="278"/>
      <c r="Q17" s="932"/>
      <c r="R17" s="933"/>
      <c r="S17" s="933"/>
      <c r="T17" s="933"/>
      <c r="U17" s="933"/>
      <c r="V17" s="933"/>
      <c r="W17" s="934"/>
      <c r="X17" s="517"/>
      <c r="Y17" s="169"/>
      <c r="Z17" s="169"/>
      <c r="AA17" s="609"/>
      <c r="AB17" s="609"/>
      <c r="AC17" s="169"/>
      <c r="AD17" s="518"/>
      <c r="AE17" s="604" t="s">
        <v>211</v>
      </c>
      <c r="AF17" s="605"/>
      <c r="AG17" s="32"/>
      <c r="AH17" s="32"/>
      <c r="AI17" s="841">
        <f>$AI$7</f>
        <v>501</v>
      </c>
      <c r="AJ17" s="841"/>
      <c r="AK17" s="612" t="s">
        <v>391</v>
      </c>
      <c r="AL17" s="32" t="s">
        <v>254</v>
      </c>
      <c r="AM17" s="831">
        <f>AM16</f>
        <v>0.7</v>
      </c>
      <c r="AN17" s="831"/>
      <c r="AO17" s="202"/>
      <c r="AP17" s="209"/>
      <c r="AQ17" s="402">
        <f t="shared" ref="AQ17:AQ20" si="1">ROUND(ROUND(AI17-ROUND(AI17*$T$19,0),0)*AM17,0)</f>
        <v>347</v>
      </c>
      <c r="AR17" s="41"/>
    </row>
    <row r="18" spans="1:44" ht="17.25" customHeight="1" x14ac:dyDescent="0.15">
      <c r="A18" s="12">
        <v>78</v>
      </c>
      <c r="B18" s="13">
        <v>1158</v>
      </c>
      <c r="C18" s="267" t="s">
        <v>3872</v>
      </c>
      <c r="D18" s="681"/>
      <c r="E18" s="169"/>
      <c r="F18" s="169"/>
      <c r="G18" s="169"/>
      <c r="H18" s="169"/>
      <c r="I18" s="169"/>
      <c r="J18" s="169"/>
      <c r="K18" s="518"/>
      <c r="L18" s="517"/>
      <c r="M18" s="10"/>
      <c r="N18" s="609"/>
      <c r="O18" s="279"/>
      <c r="P18" s="278"/>
      <c r="Q18" s="517"/>
      <c r="R18" s="169"/>
      <c r="S18" s="169"/>
      <c r="T18" s="609"/>
      <c r="U18" s="609"/>
      <c r="V18" s="169"/>
      <c r="W18" s="518"/>
      <c r="X18" s="517"/>
      <c r="Y18" s="169"/>
      <c r="Z18" s="169"/>
      <c r="AA18" s="609"/>
      <c r="AB18" s="609"/>
      <c r="AC18" s="169"/>
      <c r="AD18" s="518"/>
      <c r="AE18" s="604" t="s">
        <v>212</v>
      </c>
      <c r="AF18" s="605"/>
      <c r="AG18" s="32"/>
      <c r="AH18" s="32"/>
      <c r="AI18" s="841">
        <f>$AI$8</f>
        <v>566</v>
      </c>
      <c r="AJ18" s="841"/>
      <c r="AK18" s="612" t="s">
        <v>391</v>
      </c>
      <c r="AL18" s="32" t="s">
        <v>254</v>
      </c>
      <c r="AM18" s="831">
        <f>AM16</f>
        <v>0.7</v>
      </c>
      <c r="AN18" s="831"/>
      <c r="AO18" s="202"/>
      <c r="AP18" s="209"/>
      <c r="AQ18" s="402">
        <f t="shared" si="1"/>
        <v>392</v>
      </c>
      <c r="AR18" s="41"/>
    </row>
    <row r="19" spans="1:44" ht="17.25" customHeight="1" x14ac:dyDescent="0.15">
      <c r="A19" s="12">
        <v>78</v>
      </c>
      <c r="B19" s="13">
        <v>1159</v>
      </c>
      <c r="C19" s="267" t="s">
        <v>3873</v>
      </c>
      <c r="D19" s="681"/>
      <c r="E19" s="169"/>
      <c r="F19" s="169"/>
      <c r="G19" s="169"/>
      <c r="H19" s="169"/>
      <c r="I19" s="169"/>
      <c r="J19" s="169"/>
      <c r="K19" s="518"/>
      <c r="L19" s="517"/>
      <c r="M19" s="10"/>
      <c r="N19" s="609"/>
      <c r="O19" s="279"/>
      <c r="P19" s="278"/>
      <c r="Q19" s="517"/>
      <c r="R19" s="169"/>
      <c r="S19" s="169"/>
      <c r="T19" s="935">
        <v>0.01</v>
      </c>
      <c r="U19" s="935"/>
      <c r="V19" s="444" t="s">
        <v>3863</v>
      </c>
      <c r="W19" s="518"/>
      <c r="X19" s="517"/>
      <c r="Y19" s="169"/>
      <c r="Z19" s="169"/>
      <c r="AA19" s="609"/>
      <c r="AB19" s="609"/>
      <c r="AC19" s="169"/>
      <c r="AD19" s="518"/>
      <c r="AE19" s="604" t="s">
        <v>213</v>
      </c>
      <c r="AF19" s="605"/>
      <c r="AG19" s="32"/>
      <c r="AH19" s="32"/>
      <c r="AI19" s="841">
        <f>$AI$9</f>
        <v>629</v>
      </c>
      <c r="AJ19" s="841"/>
      <c r="AK19" s="612" t="s">
        <v>391</v>
      </c>
      <c r="AL19" s="32" t="s">
        <v>254</v>
      </c>
      <c r="AM19" s="831">
        <f>AM16</f>
        <v>0.7</v>
      </c>
      <c r="AN19" s="831"/>
      <c r="AO19" s="202"/>
      <c r="AP19" s="209"/>
      <c r="AQ19" s="402">
        <f t="shared" si="1"/>
        <v>436</v>
      </c>
      <c r="AR19" s="41"/>
    </row>
    <row r="20" spans="1:44" ht="17.100000000000001" customHeight="1" x14ac:dyDescent="0.15">
      <c r="A20" s="12">
        <v>78</v>
      </c>
      <c r="B20" s="13">
        <v>1160</v>
      </c>
      <c r="C20" s="267" t="s">
        <v>3874</v>
      </c>
      <c r="D20" s="681"/>
      <c r="E20" s="169"/>
      <c r="F20" s="169"/>
      <c r="G20" s="169"/>
      <c r="H20" s="169"/>
      <c r="I20" s="169"/>
      <c r="J20" s="169"/>
      <c r="K20" s="518"/>
      <c r="L20" s="517"/>
      <c r="M20" s="10"/>
      <c r="N20" s="609"/>
      <c r="O20" s="279"/>
      <c r="P20" s="278"/>
      <c r="Q20" s="517"/>
      <c r="R20" s="169"/>
      <c r="S20" s="169"/>
      <c r="T20" s="609"/>
      <c r="U20" s="609"/>
      <c r="V20" s="169"/>
      <c r="W20" s="518"/>
      <c r="X20" s="517"/>
      <c r="Y20" s="169"/>
      <c r="Z20" s="169"/>
      <c r="AA20" s="609"/>
      <c r="AB20" s="609"/>
      <c r="AC20" s="169"/>
      <c r="AD20" s="518"/>
      <c r="AE20" s="604" t="s">
        <v>214</v>
      </c>
      <c r="AF20" s="605"/>
      <c r="AG20" s="32"/>
      <c r="AH20" s="32"/>
      <c r="AI20" s="841">
        <f>$AI$10</f>
        <v>695</v>
      </c>
      <c r="AJ20" s="841"/>
      <c r="AK20" s="612" t="s">
        <v>391</v>
      </c>
      <c r="AL20" s="32" t="s">
        <v>254</v>
      </c>
      <c r="AM20" s="831">
        <f>AM16</f>
        <v>0.7</v>
      </c>
      <c r="AN20" s="831"/>
      <c r="AO20" s="202"/>
      <c r="AP20" s="209"/>
      <c r="AQ20" s="402">
        <f t="shared" si="1"/>
        <v>482</v>
      </c>
      <c r="AR20" s="41"/>
    </row>
    <row r="21" spans="1:44" ht="17.25" customHeight="1" x14ac:dyDescent="0.15">
      <c r="A21" s="12">
        <v>78</v>
      </c>
      <c r="B21" s="13">
        <v>1161</v>
      </c>
      <c r="C21" s="267" t="s">
        <v>3875</v>
      </c>
      <c r="D21" s="681"/>
      <c r="E21" s="169"/>
      <c r="F21" s="169"/>
      <c r="G21" s="169"/>
      <c r="H21" s="169"/>
      <c r="I21" s="169"/>
      <c r="J21" s="169"/>
      <c r="K21" s="518"/>
      <c r="L21" s="517"/>
      <c r="M21" s="10"/>
      <c r="N21" s="609"/>
      <c r="O21" s="279"/>
      <c r="P21" s="278"/>
      <c r="Q21" s="517"/>
      <c r="R21" s="169"/>
      <c r="S21" s="169"/>
      <c r="T21" s="609"/>
      <c r="U21" s="609"/>
      <c r="V21" s="169"/>
      <c r="W21" s="518"/>
      <c r="X21" s="929" t="s">
        <v>3864</v>
      </c>
      <c r="Y21" s="930"/>
      <c r="Z21" s="930"/>
      <c r="AA21" s="930"/>
      <c r="AB21" s="930"/>
      <c r="AC21" s="930"/>
      <c r="AD21" s="931"/>
      <c r="AE21" s="604" t="s">
        <v>210</v>
      </c>
      <c r="AF21" s="605"/>
      <c r="AG21" s="32"/>
      <c r="AH21" s="32"/>
      <c r="AI21" s="841">
        <f>$AI$6</f>
        <v>436</v>
      </c>
      <c r="AJ21" s="841"/>
      <c r="AK21" s="612" t="s">
        <v>391</v>
      </c>
      <c r="AL21" s="32" t="s">
        <v>254</v>
      </c>
      <c r="AM21" s="831">
        <v>0.7</v>
      </c>
      <c r="AN21" s="831"/>
      <c r="AO21" s="202"/>
      <c r="AP21" s="209"/>
      <c r="AQ21" s="402">
        <f>ROUND((AI21-ROUND(AI21*$T$19,0)-ROUND(AI21*$AA$24,0))*AM21,0)</f>
        <v>300</v>
      </c>
      <c r="AR21" s="41"/>
    </row>
    <row r="22" spans="1:44" ht="17.25" customHeight="1" x14ac:dyDescent="0.15">
      <c r="A22" s="12">
        <v>78</v>
      </c>
      <c r="B22" s="13">
        <v>1162</v>
      </c>
      <c r="C22" s="267" t="s">
        <v>3876</v>
      </c>
      <c r="D22" s="681"/>
      <c r="E22" s="169"/>
      <c r="F22" s="169"/>
      <c r="G22" s="169"/>
      <c r="H22" s="169"/>
      <c r="I22" s="169"/>
      <c r="J22" s="169"/>
      <c r="K22" s="518"/>
      <c r="L22" s="517"/>
      <c r="M22" s="10"/>
      <c r="N22" s="609"/>
      <c r="O22" s="279"/>
      <c r="P22" s="278"/>
      <c r="Q22" s="517"/>
      <c r="R22" s="169"/>
      <c r="S22" s="169"/>
      <c r="T22" s="609"/>
      <c r="U22" s="609"/>
      <c r="V22" s="169"/>
      <c r="W22" s="518"/>
      <c r="X22" s="932"/>
      <c r="Y22" s="933"/>
      <c r="Z22" s="933"/>
      <c r="AA22" s="933"/>
      <c r="AB22" s="933"/>
      <c r="AC22" s="933"/>
      <c r="AD22" s="934"/>
      <c r="AE22" s="604" t="s">
        <v>211</v>
      </c>
      <c r="AF22" s="605"/>
      <c r="AG22" s="32"/>
      <c r="AH22" s="32"/>
      <c r="AI22" s="841">
        <f>$AI$7</f>
        <v>501</v>
      </c>
      <c r="AJ22" s="841"/>
      <c r="AK22" s="612" t="s">
        <v>391</v>
      </c>
      <c r="AL22" s="32" t="s">
        <v>254</v>
      </c>
      <c r="AM22" s="831">
        <f>AM21</f>
        <v>0.7</v>
      </c>
      <c r="AN22" s="831"/>
      <c r="AO22" s="202"/>
      <c r="AP22" s="209"/>
      <c r="AQ22" s="402">
        <f t="shared" ref="AQ22:AQ25" si="2">ROUND((AI22-ROUND(AI22*$T$19,0)-ROUND(AI22*$AA$24,0))*AM22,0)</f>
        <v>344</v>
      </c>
      <c r="AR22" s="41"/>
    </row>
    <row r="23" spans="1:44" ht="17.25" customHeight="1" x14ac:dyDescent="0.15">
      <c r="A23" s="12">
        <v>78</v>
      </c>
      <c r="B23" s="13">
        <v>1163</v>
      </c>
      <c r="C23" s="267" t="s">
        <v>3877</v>
      </c>
      <c r="D23" s="681"/>
      <c r="E23" s="169"/>
      <c r="F23" s="169"/>
      <c r="G23" s="169"/>
      <c r="H23" s="169"/>
      <c r="I23" s="169"/>
      <c r="J23" s="169"/>
      <c r="K23" s="518"/>
      <c r="L23" s="517"/>
      <c r="M23" s="10"/>
      <c r="N23" s="609"/>
      <c r="O23" s="279"/>
      <c r="P23" s="278"/>
      <c r="Q23" s="517"/>
      <c r="R23" s="169"/>
      <c r="S23" s="169"/>
      <c r="T23" s="609"/>
      <c r="U23" s="609"/>
      <c r="V23" s="169"/>
      <c r="W23" s="518"/>
      <c r="X23" s="517"/>
      <c r="Y23" s="169"/>
      <c r="Z23" s="169"/>
      <c r="AA23" s="609"/>
      <c r="AB23" s="609"/>
      <c r="AC23" s="169"/>
      <c r="AD23" s="518"/>
      <c r="AE23" s="604" t="s">
        <v>212</v>
      </c>
      <c r="AF23" s="605"/>
      <c r="AG23" s="32"/>
      <c r="AH23" s="32"/>
      <c r="AI23" s="841">
        <f>$AI$8</f>
        <v>566</v>
      </c>
      <c r="AJ23" s="841"/>
      <c r="AK23" s="612" t="s">
        <v>391</v>
      </c>
      <c r="AL23" s="32" t="s">
        <v>254</v>
      </c>
      <c r="AM23" s="831">
        <f>AM21</f>
        <v>0.7</v>
      </c>
      <c r="AN23" s="831"/>
      <c r="AO23" s="202"/>
      <c r="AP23" s="209"/>
      <c r="AQ23" s="402">
        <f t="shared" si="2"/>
        <v>388</v>
      </c>
      <c r="AR23" s="41"/>
    </row>
    <row r="24" spans="1:44" ht="17.25" customHeight="1" x14ac:dyDescent="0.15">
      <c r="A24" s="12">
        <v>78</v>
      </c>
      <c r="B24" s="13">
        <v>1164</v>
      </c>
      <c r="C24" s="267" t="s">
        <v>3878</v>
      </c>
      <c r="D24" s="681"/>
      <c r="E24" s="169"/>
      <c r="F24" s="169"/>
      <c r="G24" s="169"/>
      <c r="H24" s="169"/>
      <c r="I24" s="169"/>
      <c r="J24" s="169"/>
      <c r="K24" s="518"/>
      <c r="L24" s="517"/>
      <c r="M24" s="10"/>
      <c r="N24" s="609"/>
      <c r="O24" s="279"/>
      <c r="P24" s="278"/>
      <c r="Q24" s="517"/>
      <c r="R24" s="169"/>
      <c r="S24" s="169"/>
      <c r="T24" s="609"/>
      <c r="U24" s="609"/>
      <c r="V24" s="169"/>
      <c r="W24" s="518"/>
      <c r="X24" s="517"/>
      <c r="Y24" s="169"/>
      <c r="Z24" s="169"/>
      <c r="AA24" s="935">
        <v>0.01</v>
      </c>
      <c r="AB24" s="935"/>
      <c r="AC24" s="444" t="s">
        <v>3863</v>
      </c>
      <c r="AD24" s="518"/>
      <c r="AE24" s="604" t="s">
        <v>213</v>
      </c>
      <c r="AF24" s="605"/>
      <c r="AG24" s="32"/>
      <c r="AH24" s="32"/>
      <c r="AI24" s="841">
        <f>$AI$9</f>
        <v>629</v>
      </c>
      <c r="AJ24" s="841"/>
      <c r="AK24" s="612" t="s">
        <v>391</v>
      </c>
      <c r="AL24" s="32" t="s">
        <v>254</v>
      </c>
      <c r="AM24" s="831">
        <f>AM21</f>
        <v>0.7</v>
      </c>
      <c r="AN24" s="831"/>
      <c r="AO24" s="202"/>
      <c r="AP24" s="209"/>
      <c r="AQ24" s="402">
        <f t="shared" si="2"/>
        <v>432</v>
      </c>
      <c r="AR24" s="41"/>
    </row>
    <row r="25" spans="1:44" ht="17.100000000000001" customHeight="1" x14ac:dyDescent="0.15">
      <c r="A25" s="12">
        <v>78</v>
      </c>
      <c r="B25" s="13">
        <v>1165</v>
      </c>
      <c r="C25" s="267" t="s">
        <v>3879</v>
      </c>
      <c r="D25" s="681"/>
      <c r="E25" s="169"/>
      <c r="F25" s="169"/>
      <c r="G25" s="169"/>
      <c r="H25" s="169"/>
      <c r="I25" s="169"/>
      <c r="J25" s="169"/>
      <c r="K25" s="518"/>
      <c r="L25" s="517"/>
      <c r="M25" s="10"/>
      <c r="N25" s="609"/>
      <c r="O25" s="279"/>
      <c r="P25" s="278"/>
      <c r="Q25" s="35"/>
      <c r="R25" s="20"/>
      <c r="S25" s="20"/>
      <c r="T25" s="713"/>
      <c r="U25" s="713"/>
      <c r="V25" s="20"/>
      <c r="W25" s="42"/>
      <c r="X25" s="35"/>
      <c r="Y25" s="20"/>
      <c r="Z25" s="20"/>
      <c r="AA25" s="713"/>
      <c r="AB25" s="713"/>
      <c r="AC25" s="20"/>
      <c r="AD25" s="42"/>
      <c r="AE25" s="604" t="s">
        <v>214</v>
      </c>
      <c r="AF25" s="605"/>
      <c r="AG25" s="32"/>
      <c r="AH25" s="32"/>
      <c r="AI25" s="841">
        <f>$AI$10</f>
        <v>695</v>
      </c>
      <c r="AJ25" s="841"/>
      <c r="AK25" s="612" t="s">
        <v>391</v>
      </c>
      <c r="AL25" s="32" t="s">
        <v>254</v>
      </c>
      <c r="AM25" s="831">
        <f>AM21</f>
        <v>0.7</v>
      </c>
      <c r="AN25" s="831"/>
      <c r="AO25" s="202"/>
      <c r="AP25" s="209"/>
      <c r="AQ25" s="402">
        <f t="shared" si="2"/>
        <v>477</v>
      </c>
      <c r="AR25" s="41"/>
    </row>
    <row r="26" spans="1:44" ht="17.25" customHeight="1" x14ac:dyDescent="0.15">
      <c r="A26" s="12">
        <v>78</v>
      </c>
      <c r="B26" s="13">
        <v>1241</v>
      </c>
      <c r="C26" s="267" t="s">
        <v>1067</v>
      </c>
      <c r="D26" s="681"/>
      <c r="E26" s="169"/>
      <c r="F26" s="169"/>
      <c r="G26" s="169"/>
      <c r="H26" s="169"/>
      <c r="I26" s="169"/>
      <c r="J26" s="169"/>
      <c r="K26" s="518"/>
      <c r="L26" s="34" t="s">
        <v>1168</v>
      </c>
      <c r="M26" s="17"/>
      <c r="N26" s="607"/>
      <c r="O26" s="17"/>
      <c r="P26" s="17"/>
      <c r="Q26" s="17"/>
      <c r="R26" s="17"/>
      <c r="S26" s="17"/>
      <c r="T26" s="607"/>
      <c r="U26" s="607"/>
      <c r="V26" s="17"/>
      <c r="W26" s="17"/>
      <c r="X26" s="17"/>
      <c r="Y26" s="17"/>
      <c r="Z26" s="17"/>
      <c r="AA26" s="17"/>
      <c r="AB26" s="17"/>
      <c r="AC26" s="17"/>
      <c r="AD26" s="67"/>
      <c r="AE26" s="604" t="s">
        <v>210</v>
      </c>
      <c r="AF26" s="605"/>
      <c r="AG26" s="186"/>
      <c r="AH26" s="186"/>
      <c r="AI26" s="841">
        <v>416</v>
      </c>
      <c r="AJ26" s="841"/>
      <c r="AK26" s="186" t="s">
        <v>391</v>
      </c>
      <c r="AL26" s="186"/>
      <c r="AM26" s="40"/>
      <c r="AN26" s="190"/>
      <c r="AO26" s="202"/>
      <c r="AP26" s="43"/>
      <c r="AQ26" s="402">
        <f t="shared" ref="AQ26:AQ55" si="3">AI26</f>
        <v>416</v>
      </c>
      <c r="AR26" s="41"/>
    </row>
    <row r="27" spans="1:44" ht="17.25" customHeight="1" x14ac:dyDescent="0.15">
      <c r="A27" s="12">
        <v>78</v>
      </c>
      <c r="B27" s="13">
        <v>1242</v>
      </c>
      <c r="C27" s="267" t="s">
        <v>1068</v>
      </c>
      <c r="D27" s="681"/>
      <c r="E27" s="169"/>
      <c r="F27" s="169"/>
      <c r="G27" s="169"/>
      <c r="H27" s="169"/>
      <c r="I27" s="169"/>
      <c r="J27" s="169"/>
      <c r="K27" s="518"/>
      <c r="L27" s="517"/>
      <c r="M27" s="169"/>
      <c r="N27" s="609"/>
      <c r="O27" s="169"/>
      <c r="P27" s="169"/>
      <c r="Q27" s="169"/>
      <c r="R27" s="169"/>
      <c r="S27" s="169"/>
      <c r="T27" s="609"/>
      <c r="U27" s="609"/>
      <c r="V27" s="169"/>
      <c r="W27" s="169"/>
      <c r="X27" s="169"/>
      <c r="Y27" s="169"/>
      <c r="Z27" s="169"/>
      <c r="AA27" s="169"/>
      <c r="AB27" s="169"/>
      <c r="AC27" s="169"/>
      <c r="AD27" s="518"/>
      <c r="AE27" s="604" t="s">
        <v>211</v>
      </c>
      <c r="AF27" s="605"/>
      <c r="AG27" s="186"/>
      <c r="AH27" s="186"/>
      <c r="AI27" s="841">
        <v>478</v>
      </c>
      <c r="AJ27" s="841"/>
      <c r="AK27" s="186" t="s">
        <v>391</v>
      </c>
      <c r="AL27" s="186"/>
      <c r="AM27" s="40"/>
      <c r="AN27" s="190"/>
      <c r="AO27" s="202"/>
      <c r="AP27" s="43"/>
      <c r="AQ27" s="402">
        <f t="shared" si="3"/>
        <v>478</v>
      </c>
      <c r="AR27" s="41"/>
    </row>
    <row r="28" spans="1:44" ht="17.25" customHeight="1" x14ac:dyDescent="0.15">
      <c r="A28" s="12">
        <v>78</v>
      </c>
      <c r="B28" s="13">
        <v>1243</v>
      </c>
      <c r="C28" s="267" t="s">
        <v>1069</v>
      </c>
      <c r="D28" s="681"/>
      <c r="E28" s="169"/>
      <c r="F28" s="169"/>
      <c r="G28" s="169"/>
      <c r="H28" s="169"/>
      <c r="I28" s="169"/>
      <c r="J28" s="169"/>
      <c r="K28" s="518"/>
      <c r="L28" s="517"/>
      <c r="M28" s="169"/>
      <c r="N28" s="609"/>
      <c r="O28" s="169"/>
      <c r="P28" s="169"/>
      <c r="Q28" s="169"/>
      <c r="R28" s="169"/>
      <c r="S28" s="169"/>
      <c r="T28" s="609"/>
      <c r="U28" s="609"/>
      <c r="V28" s="169"/>
      <c r="W28" s="169"/>
      <c r="X28" s="169"/>
      <c r="Y28" s="169"/>
      <c r="Z28" s="169"/>
      <c r="AA28" s="169"/>
      <c r="AB28" s="169"/>
      <c r="AC28" s="169"/>
      <c r="AD28" s="518"/>
      <c r="AE28" s="604" t="s">
        <v>212</v>
      </c>
      <c r="AF28" s="605"/>
      <c r="AG28" s="186"/>
      <c r="AH28" s="186"/>
      <c r="AI28" s="841">
        <v>540</v>
      </c>
      <c r="AJ28" s="841"/>
      <c r="AK28" s="186" t="s">
        <v>391</v>
      </c>
      <c r="AL28" s="186"/>
      <c r="AM28" s="40"/>
      <c r="AN28" s="190"/>
      <c r="AO28" s="202"/>
      <c r="AP28" s="43"/>
      <c r="AQ28" s="402">
        <f t="shared" si="3"/>
        <v>540</v>
      </c>
      <c r="AR28" s="41"/>
    </row>
    <row r="29" spans="1:44" ht="17.25" customHeight="1" x14ac:dyDescent="0.15">
      <c r="A29" s="12">
        <v>78</v>
      </c>
      <c r="B29" s="13">
        <v>1244</v>
      </c>
      <c r="C29" s="267" t="s">
        <v>1070</v>
      </c>
      <c r="D29" s="681"/>
      <c r="E29" s="169"/>
      <c r="F29" s="169"/>
      <c r="G29" s="169"/>
      <c r="H29" s="169"/>
      <c r="I29" s="169"/>
      <c r="J29" s="169"/>
      <c r="K29" s="518"/>
      <c r="L29" s="517"/>
      <c r="M29" s="169"/>
      <c r="N29" s="609"/>
      <c r="O29" s="169"/>
      <c r="P29" s="169"/>
      <c r="Q29" s="169"/>
      <c r="R29" s="169"/>
      <c r="S29" s="169"/>
      <c r="T29" s="609"/>
      <c r="U29" s="609"/>
      <c r="V29" s="169"/>
      <c r="W29" s="169"/>
      <c r="X29" s="169"/>
      <c r="Y29" s="169"/>
      <c r="Z29" s="169"/>
      <c r="AA29" s="169"/>
      <c r="AB29" s="169"/>
      <c r="AC29" s="169"/>
      <c r="AD29" s="518"/>
      <c r="AE29" s="604" t="s">
        <v>213</v>
      </c>
      <c r="AF29" s="605"/>
      <c r="AG29" s="186"/>
      <c r="AH29" s="186"/>
      <c r="AI29" s="841">
        <v>600</v>
      </c>
      <c r="AJ29" s="841"/>
      <c r="AK29" s="186" t="s">
        <v>391</v>
      </c>
      <c r="AL29" s="186"/>
      <c r="AM29" s="40"/>
      <c r="AN29" s="190"/>
      <c r="AO29" s="202"/>
      <c r="AP29" s="43"/>
      <c r="AQ29" s="402">
        <f t="shared" si="3"/>
        <v>600</v>
      </c>
      <c r="AR29" s="41"/>
    </row>
    <row r="30" spans="1:44" ht="17.25" customHeight="1" x14ac:dyDescent="0.15">
      <c r="A30" s="12">
        <v>78</v>
      </c>
      <c r="B30" s="13">
        <v>1245</v>
      </c>
      <c r="C30" s="267" t="s">
        <v>1071</v>
      </c>
      <c r="D30" s="681"/>
      <c r="E30" s="169"/>
      <c r="F30" s="169"/>
      <c r="G30" s="169"/>
      <c r="H30" s="169"/>
      <c r="I30" s="169"/>
      <c r="J30" s="169"/>
      <c r="K30" s="518"/>
      <c r="L30" s="35"/>
      <c r="M30" s="20"/>
      <c r="N30" s="713"/>
      <c r="O30" s="20"/>
      <c r="P30" s="20"/>
      <c r="Q30" s="20"/>
      <c r="R30" s="20"/>
      <c r="S30" s="20"/>
      <c r="T30" s="713"/>
      <c r="U30" s="713"/>
      <c r="V30" s="20"/>
      <c r="W30" s="20"/>
      <c r="X30" s="20"/>
      <c r="Y30" s="20"/>
      <c r="Z30" s="20"/>
      <c r="AA30" s="20"/>
      <c r="AB30" s="20"/>
      <c r="AC30" s="20"/>
      <c r="AD30" s="42"/>
      <c r="AE30" s="604" t="s">
        <v>214</v>
      </c>
      <c r="AF30" s="605"/>
      <c r="AG30" s="186"/>
      <c r="AH30" s="186"/>
      <c r="AI30" s="841">
        <v>663</v>
      </c>
      <c r="AJ30" s="841"/>
      <c r="AK30" s="186" t="s">
        <v>391</v>
      </c>
      <c r="AL30" s="186"/>
      <c r="AM30" s="40"/>
      <c r="AN30" s="190"/>
      <c r="AO30" s="202"/>
      <c r="AP30" s="43"/>
      <c r="AQ30" s="402">
        <f t="shared" si="3"/>
        <v>663</v>
      </c>
      <c r="AR30" s="41"/>
    </row>
    <row r="31" spans="1:44" ht="17.25" customHeight="1" x14ac:dyDescent="0.15">
      <c r="A31" s="12">
        <v>78</v>
      </c>
      <c r="B31" s="13">
        <v>1246</v>
      </c>
      <c r="C31" s="267" t="s">
        <v>1072</v>
      </c>
      <c r="D31" s="681"/>
      <c r="E31" s="169"/>
      <c r="F31" s="169"/>
      <c r="G31" s="169"/>
      <c r="H31" s="169"/>
      <c r="I31" s="169"/>
      <c r="J31" s="169"/>
      <c r="K31" s="518"/>
      <c r="L31" s="34" t="s">
        <v>1167</v>
      </c>
      <c r="M31" s="17"/>
      <c r="N31" s="607"/>
      <c r="O31" s="17"/>
      <c r="P31" s="17"/>
      <c r="Q31" s="17"/>
      <c r="R31" s="17"/>
      <c r="S31" s="17"/>
      <c r="T31" s="607"/>
      <c r="U31" s="607"/>
      <c r="V31" s="17"/>
      <c r="W31" s="17"/>
      <c r="X31" s="17"/>
      <c r="Y31" s="17"/>
      <c r="Z31" s="17"/>
      <c r="AA31" s="17"/>
      <c r="AB31" s="17"/>
      <c r="AC31" s="17"/>
      <c r="AD31" s="67"/>
      <c r="AE31" s="604" t="s">
        <v>210</v>
      </c>
      <c r="AF31" s="605"/>
      <c r="AG31" s="186"/>
      <c r="AH31" s="186"/>
      <c r="AI31" s="841">
        <v>436</v>
      </c>
      <c r="AJ31" s="841"/>
      <c r="AK31" s="186" t="s">
        <v>391</v>
      </c>
      <c r="AL31" s="186"/>
      <c r="AM31" s="40"/>
      <c r="AN31" s="190"/>
      <c r="AO31" s="202"/>
      <c r="AP31" s="43"/>
      <c r="AQ31" s="402">
        <f t="shared" si="3"/>
        <v>436</v>
      </c>
      <c r="AR31" s="41"/>
    </row>
    <row r="32" spans="1:44" ht="17.25" customHeight="1" x14ac:dyDescent="0.15">
      <c r="A32" s="12">
        <v>78</v>
      </c>
      <c r="B32" s="13">
        <v>1247</v>
      </c>
      <c r="C32" s="267" t="s">
        <v>1073</v>
      </c>
      <c r="D32" s="681"/>
      <c r="E32" s="169"/>
      <c r="F32" s="169"/>
      <c r="G32" s="169"/>
      <c r="H32" s="169"/>
      <c r="I32" s="169"/>
      <c r="J32" s="169"/>
      <c r="K32" s="518"/>
      <c r="L32" s="517"/>
      <c r="M32" s="169"/>
      <c r="N32" s="609"/>
      <c r="O32" s="169"/>
      <c r="P32" s="169"/>
      <c r="Q32" s="169"/>
      <c r="R32" s="169"/>
      <c r="S32" s="169"/>
      <c r="T32" s="609"/>
      <c r="U32" s="609"/>
      <c r="V32" s="169"/>
      <c r="W32" s="169"/>
      <c r="X32" s="169"/>
      <c r="Y32" s="169"/>
      <c r="Z32" s="169"/>
      <c r="AA32" s="169"/>
      <c r="AB32" s="169"/>
      <c r="AC32" s="169"/>
      <c r="AD32" s="518"/>
      <c r="AE32" s="604" t="s">
        <v>211</v>
      </c>
      <c r="AF32" s="605"/>
      <c r="AG32" s="186"/>
      <c r="AH32" s="186"/>
      <c r="AI32" s="841">
        <v>501</v>
      </c>
      <c r="AJ32" s="841"/>
      <c r="AK32" s="186" t="s">
        <v>391</v>
      </c>
      <c r="AL32" s="186"/>
      <c r="AM32" s="40"/>
      <c r="AN32" s="190"/>
      <c r="AO32" s="202"/>
      <c r="AP32" s="43"/>
      <c r="AQ32" s="402">
        <f t="shared" si="3"/>
        <v>501</v>
      </c>
      <c r="AR32" s="41"/>
    </row>
    <row r="33" spans="1:46" ht="17.25" customHeight="1" x14ac:dyDescent="0.15">
      <c r="A33" s="12">
        <v>78</v>
      </c>
      <c r="B33" s="13">
        <v>1248</v>
      </c>
      <c r="C33" s="267" t="s">
        <v>1074</v>
      </c>
      <c r="D33" s="681"/>
      <c r="E33" s="169"/>
      <c r="F33" s="169"/>
      <c r="G33" s="169"/>
      <c r="H33" s="169"/>
      <c r="I33" s="169"/>
      <c r="J33" s="169"/>
      <c r="K33" s="518"/>
      <c r="L33" s="517"/>
      <c r="M33" s="169"/>
      <c r="N33" s="609"/>
      <c r="O33" s="169"/>
      <c r="P33" s="169"/>
      <c r="Q33" s="169"/>
      <c r="R33" s="169"/>
      <c r="S33" s="169"/>
      <c r="T33" s="609"/>
      <c r="U33" s="609"/>
      <c r="V33" s="169"/>
      <c r="W33" s="169"/>
      <c r="X33" s="169"/>
      <c r="Y33" s="169"/>
      <c r="Z33" s="169"/>
      <c r="AA33" s="169"/>
      <c r="AB33" s="169"/>
      <c r="AC33" s="169"/>
      <c r="AD33" s="518"/>
      <c r="AE33" s="604" t="s">
        <v>212</v>
      </c>
      <c r="AF33" s="605"/>
      <c r="AG33" s="186"/>
      <c r="AH33" s="186"/>
      <c r="AI33" s="841">
        <v>566</v>
      </c>
      <c r="AJ33" s="841"/>
      <c r="AK33" s="186" t="s">
        <v>391</v>
      </c>
      <c r="AL33" s="186"/>
      <c r="AM33" s="40"/>
      <c r="AN33" s="190"/>
      <c r="AO33" s="202"/>
      <c r="AP33" s="43"/>
      <c r="AQ33" s="402">
        <f t="shared" si="3"/>
        <v>566</v>
      </c>
      <c r="AR33" s="41"/>
    </row>
    <row r="34" spans="1:46" ht="17.25" customHeight="1" x14ac:dyDescent="0.15">
      <c r="A34" s="12">
        <v>78</v>
      </c>
      <c r="B34" s="13">
        <v>1249</v>
      </c>
      <c r="C34" s="267" t="s">
        <v>1075</v>
      </c>
      <c r="D34" s="681"/>
      <c r="E34" s="169"/>
      <c r="F34" s="169"/>
      <c r="G34" s="169"/>
      <c r="H34" s="169"/>
      <c r="I34" s="169"/>
      <c r="J34" s="169"/>
      <c r="K34" s="518"/>
      <c r="L34" s="517"/>
      <c r="M34" s="169"/>
      <c r="N34" s="609"/>
      <c r="O34" s="169"/>
      <c r="P34" s="169"/>
      <c r="Q34" s="169"/>
      <c r="R34" s="169"/>
      <c r="S34" s="169"/>
      <c r="T34" s="609"/>
      <c r="U34" s="609"/>
      <c r="V34" s="169"/>
      <c r="W34" s="169"/>
      <c r="X34" s="169"/>
      <c r="Y34" s="169"/>
      <c r="Z34" s="169"/>
      <c r="AA34" s="169"/>
      <c r="AB34" s="169"/>
      <c r="AC34" s="169"/>
      <c r="AD34" s="518"/>
      <c r="AE34" s="604" t="s">
        <v>213</v>
      </c>
      <c r="AF34" s="605"/>
      <c r="AG34" s="186"/>
      <c r="AH34" s="186"/>
      <c r="AI34" s="841">
        <v>629</v>
      </c>
      <c r="AJ34" s="841"/>
      <c r="AK34" s="186" t="s">
        <v>391</v>
      </c>
      <c r="AL34" s="186"/>
      <c r="AM34" s="40"/>
      <c r="AN34" s="190"/>
      <c r="AO34" s="202"/>
      <c r="AP34" s="43"/>
      <c r="AQ34" s="402">
        <f t="shared" si="3"/>
        <v>629</v>
      </c>
      <c r="AR34" s="41"/>
    </row>
    <row r="35" spans="1:46" ht="17.25" customHeight="1" x14ac:dyDescent="0.15">
      <c r="A35" s="12">
        <v>78</v>
      </c>
      <c r="B35" s="13">
        <v>1250</v>
      </c>
      <c r="C35" s="267" t="s">
        <v>1076</v>
      </c>
      <c r="D35" s="681"/>
      <c r="E35" s="169"/>
      <c r="F35" s="169"/>
      <c r="G35" s="169"/>
      <c r="H35" s="169"/>
      <c r="I35" s="169"/>
      <c r="J35" s="169"/>
      <c r="K35" s="518"/>
      <c r="L35" s="35"/>
      <c r="M35" s="20"/>
      <c r="N35" s="713"/>
      <c r="O35" s="20"/>
      <c r="P35" s="20"/>
      <c r="Q35" s="20"/>
      <c r="R35" s="20"/>
      <c r="S35" s="20"/>
      <c r="T35" s="713"/>
      <c r="U35" s="713"/>
      <c r="V35" s="20"/>
      <c r="W35" s="20"/>
      <c r="X35" s="20"/>
      <c r="Y35" s="20"/>
      <c r="Z35" s="20"/>
      <c r="AA35" s="20"/>
      <c r="AB35" s="20"/>
      <c r="AC35" s="20"/>
      <c r="AD35" s="42"/>
      <c r="AE35" s="604" t="s">
        <v>214</v>
      </c>
      <c r="AF35" s="605"/>
      <c r="AG35" s="186"/>
      <c r="AH35" s="186"/>
      <c r="AI35" s="841">
        <v>695</v>
      </c>
      <c r="AJ35" s="841"/>
      <c r="AK35" s="186" t="s">
        <v>391</v>
      </c>
      <c r="AL35" s="186"/>
      <c r="AM35" s="40"/>
      <c r="AN35" s="190"/>
      <c r="AO35" s="202"/>
      <c r="AP35" s="43"/>
      <c r="AQ35" s="402">
        <f t="shared" si="3"/>
        <v>695</v>
      </c>
      <c r="AR35" s="41"/>
    </row>
    <row r="36" spans="1:46" ht="17.25" customHeight="1" x14ac:dyDescent="0.15">
      <c r="A36" s="12">
        <v>78</v>
      </c>
      <c r="B36" s="13">
        <v>1341</v>
      </c>
      <c r="C36" s="267" t="s">
        <v>1077</v>
      </c>
      <c r="D36" s="681"/>
      <c r="E36" s="169"/>
      <c r="F36" s="169"/>
      <c r="G36" s="169"/>
      <c r="H36" s="169"/>
      <c r="I36" s="169"/>
      <c r="J36" s="169"/>
      <c r="K36" s="518"/>
      <c r="L36" s="34" t="s">
        <v>1169</v>
      </c>
      <c r="M36" s="17"/>
      <c r="N36" s="607"/>
      <c r="O36" s="17"/>
      <c r="P36" s="17"/>
      <c r="Q36" s="17"/>
      <c r="R36" s="17"/>
      <c r="S36" s="17"/>
      <c r="T36" s="607"/>
      <c r="U36" s="607"/>
      <c r="V36" s="17"/>
      <c r="W36" s="17"/>
      <c r="X36" s="17"/>
      <c r="Y36" s="17"/>
      <c r="Z36" s="17"/>
      <c r="AA36" s="17"/>
      <c r="AB36" s="17"/>
      <c r="AC36" s="17"/>
      <c r="AD36" s="67"/>
      <c r="AE36" s="604" t="s">
        <v>210</v>
      </c>
      <c r="AF36" s="605"/>
      <c r="AG36" s="186"/>
      <c r="AH36" s="186"/>
      <c r="AI36" s="841">
        <v>657</v>
      </c>
      <c r="AJ36" s="841"/>
      <c r="AK36" s="186" t="s">
        <v>391</v>
      </c>
      <c r="AL36" s="186"/>
      <c r="AM36" s="40"/>
      <c r="AN36" s="190"/>
      <c r="AO36" s="202"/>
      <c r="AP36" s="43"/>
      <c r="AQ36" s="402">
        <f t="shared" si="3"/>
        <v>657</v>
      </c>
      <c r="AR36" s="41"/>
    </row>
    <row r="37" spans="1:46" ht="17.25" customHeight="1" x14ac:dyDescent="0.15">
      <c r="A37" s="12">
        <v>78</v>
      </c>
      <c r="B37" s="13">
        <v>1342</v>
      </c>
      <c r="C37" s="267" t="s">
        <v>1078</v>
      </c>
      <c r="D37" s="681"/>
      <c r="E37" s="169"/>
      <c r="F37" s="169"/>
      <c r="G37" s="169"/>
      <c r="H37" s="169"/>
      <c r="I37" s="169"/>
      <c r="J37" s="169"/>
      <c r="K37" s="518"/>
      <c r="L37" s="517"/>
      <c r="M37" s="169"/>
      <c r="N37" s="609"/>
      <c r="O37" s="169"/>
      <c r="P37" s="169"/>
      <c r="Q37" s="169"/>
      <c r="R37" s="169"/>
      <c r="S37" s="169"/>
      <c r="T37" s="609"/>
      <c r="U37" s="609"/>
      <c r="V37" s="169"/>
      <c r="W37" s="169"/>
      <c r="X37" s="169"/>
      <c r="Y37" s="169"/>
      <c r="Z37" s="169"/>
      <c r="AA37" s="169"/>
      <c r="AB37" s="169"/>
      <c r="AC37" s="169"/>
      <c r="AD37" s="518"/>
      <c r="AE37" s="604" t="s">
        <v>211</v>
      </c>
      <c r="AF37" s="605"/>
      <c r="AG37" s="186"/>
      <c r="AH37" s="186"/>
      <c r="AI37" s="841">
        <v>776</v>
      </c>
      <c r="AJ37" s="841"/>
      <c r="AK37" s="186" t="s">
        <v>391</v>
      </c>
      <c r="AL37" s="186"/>
      <c r="AM37" s="40"/>
      <c r="AN37" s="190"/>
      <c r="AO37" s="202"/>
      <c r="AP37" s="43"/>
      <c r="AQ37" s="402">
        <f t="shared" si="3"/>
        <v>776</v>
      </c>
      <c r="AR37" s="41"/>
    </row>
    <row r="38" spans="1:46" ht="17.25" customHeight="1" x14ac:dyDescent="0.15">
      <c r="A38" s="12">
        <v>78</v>
      </c>
      <c r="B38" s="13">
        <v>1343</v>
      </c>
      <c r="C38" s="267" t="s">
        <v>1079</v>
      </c>
      <c r="D38" s="681"/>
      <c r="E38" s="169"/>
      <c r="F38" s="169"/>
      <c r="G38" s="169"/>
      <c r="H38" s="169"/>
      <c r="I38" s="169"/>
      <c r="J38" s="169"/>
      <c r="K38" s="518"/>
      <c r="L38" s="517"/>
      <c r="M38" s="169"/>
      <c r="N38" s="609"/>
      <c r="O38" s="169"/>
      <c r="P38" s="169"/>
      <c r="Q38" s="169"/>
      <c r="R38" s="169"/>
      <c r="S38" s="169"/>
      <c r="T38" s="609"/>
      <c r="U38" s="609"/>
      <c r="V38" s="169"/>
      <c r="W38" s="169"/>
      <c r="X38" s="169"/>
      <c r="Y38" s="169"/>
      <c r="Z38" s="169"/>
      <c r="AA38" s="169"/>
      <c r="AB38" s="169"/>
      <c r="AC38" s="169"/>
      <c r="AD38" s="518"/>
      <c r="AE38" s="604" t="s">
        <v>212</v>
      </c>
      <c r="AF38" s="605"/>
      <c r="AG38" s="186"/>
      <c r="AH38" s="186"/>
      <c r="AI38" s="841">
        <v>896</v>
      </c>
      <c r="AJ38" s="841"/>
      <c r="AK38" s="186" t="s">
        <v>391</v>
      </c>
      <c r="AL38" s="186"/>
      <c r="AM38" s="40"/>
      <c r="AN38" s="190"/>
      <c r="AO38" s="202"/>
      <c r="AP38" s="43"/>
      <c r="AQ38" s="402">
        <f t="shared" si="3"/>
        <v>896</v>
      </c>
      <c r="AR38" s="41"/>
    </row>
    <row r="39" spans="1:46" ht="17.25" customHeight="1" x14ac:dyDescent="0.15">
      <c r="A39" s="12">
        <v>78</v>
      </c>
      <c r="B39" s="13">
        <v>1344</v>
      </c>
      <c r="C39" s="267" t="s">
        <v>1080</v>
      </c>
      <c r="D39" s="681"/>
      <c r="E39" s="169"/>
      <c r="F39" s="169"/>
      <c r="G39" s="169"/>
      <c r="H39" s="169"/>
      <c r="I39" s="169"/>
      <c r="J39" s="169"/>
      <c r="K39" s="518"/>
      <c r="L39" s="517"/>
      <c r="M39" s="169"/>
      <c r="N39" s="609"/>
      <c r="O39" s="169"/>
      <c r="P39" s="169"/>
      <c r="Q39" s="169"/>
      <c r="R39" s="169"/>
      <c r="S39" s="169"/>
      <c r="T39" s="609"/>
      <c r="U39" s="609"/>
      <c r="V39" s="169"/>
      <c r="W39" s="169"/>
      <c r="X39" s="169"/>
      <c r="Y39" s="169"/>
      <c r="Z39" s="169"/>
      <c r="AA39" s="169"/>
      <c r="AB39" s="169"/>
      <c r="AC39" s="169"/>
      <c r="AD39" s="518"/>
      <c r="AE39" s="604" t="s">
        <v>213</v>
      </c>
      <c r="AF39" s="605"/>
      <c r="AG39" s="186"/>
      <c r="AH39" s="186"/>
      <c r="AI39" s="841">
        <v>1013</v>
      </c>
      <c r="AJ39" s="841"/>
      <c r="AK39" s="186" t="s">
        <v>391</v>
      </c>
      <c r="AL39" s="186"/>
      <c r="AM39" s="40"/>
      <c r="AN39" s="190"/>
      <c r="AO39" s="202"/>
      <c r="AP39" s="43"/>
      <c r="AQ39" s="402">
        <f t="shared" si="3"/>
        <v>1013</v>
      </c>
      <c r="AR39" s="41"/>
      <c r="AT39" s="405"/>
    </row>
    <row r="40" spans="1:46" ht="17.25" customHeight="1" x14ac:dyDescent="0.15">
      <c r="A40" s="12">
        <v>78</v>
      </c>
      <c r="B40" s="13">
        <v>1345</v>
      </c>
      <c r="C40" s="267" t="s">
        <v>1081</v>
      </c>
      <c r="D40" s="681"/>
      <c r="E40" s="169"/>
      <c r="F40" s="169"/>
      <c r="G40" s="169"/>
      <c r="H40" s="169"/>
      <c r="I40" s="169"/>
      <c r="J40" s="169"/>
      <c r="K40" s="518"/>
      <c r="L40" s="35"/>
      <c r="M40" s="20"/>
      <c r="N40" s="713"/>
      <c r="O40" s="20"/>
      <c r="P40" s="20"/>
      <c r="Q40" s="20"/>
      <c r="R40" s="20"/>
      <c r="S40" s="20"/>
      <c r="T40" s="713"/>
      <c r="U40" s="713"/>
      <c r="V40" s="20"/>
      <c r="W40" s="20"/>
      <c r="X40" s="20"/>
      <c r="Y40" s="20"/>
      <c r="Z40" s="20"/>
      <c r="AA40" s="20"/>
      <c r="AB40" s="20"/>
      <c r="AC40" s="20"/>
      <c r="AD40" s="42"/>
      <c r="AE40" s="604" t="s">
        <v>214</v>
      </c>
      <c r="AF40" s="605"/>
      <c r="AG40" s="186"/>
      <c r="AH40" s="186"/>
      <c r="AI40" s="841">
        <v>1134</v>
      </c>
      <c r="AJ40" s="841"/>
      <c r="AK40" s="186" t="s">
        <v>391</v>
      </c>
      <c r="AL40" s="186"/>
      <c r="AM40" s="40"/>
      <c r="AN40" s="190"/>
      <c r="AO40" s="202"/>
      <c r="AP40" s="43"/>
      <c r="AQ40" s="402">
        <f t="shared" si="3"/>
        <v>1134</v>
      </c>
      <c r="AR40" s="41"/>
      <c r="AT40" s="405"/>
    </row>
    <row r="41" spans="1:46" ht="17.25" customHeight="1" x14ac:dyDescent="0.15">
      <c r="A41" s="12">
        <v>78</v>
      </c>
      <c r="B41" s="13">
        <v>1346</v>
      </c>
      <c r="C41" s="267" t="s">
        <v>2403</v>
      </c>
      <c r="D41" s="681"/>
      <c r="E41" s="169"/>
      <c r="F41" s="169"/>
      <c r="G41" s="169"/>
      <c r="H41" s="169"/>
      <c r="I41" s="169"/>
      <c r="J41" s="169"/>
      <c r="K41" s="518"/>
      <c r="L41" s="34" t="s">
        <v>1170</v>
      </c>
      <c r="M41" s="17"/>
      <c r="N41" s="607"/>
      <c r="O41" s="17"/>
      <c r="P41" s="17"/>
      <c r="Q41" s="17"/>
      <c r="R41" s="17"/>
      <c r="S41" s="17"/>
      <c r="T41" s="607"/>
      <c r="U41" s="607"/>
      <c r="V41" s="17"/>
      <c r="W41" s="17"/>
      <c r="X41" s="17"/>
      <c r="Y41" s="17"/>
      <c r="Z41" s="17"/>
      <c r="AA41" s="17"/>
      <c r="AB41" s="17"/>
      <c r="AC41" s="17"/>
      <c r="AD41" s="67"/>
      <c r="AE41" s="604" t="s">
        <v>210</v>
      </c>
      <c r="AF41" s="605"/>
      <c r="AG41" s="186"/>
      <c r="AH41" s="186"/>
      <c r="AI41" s="841">
        <v>678</v>
      </c>
      <c r="AJ41" s="841"/>
      <c r="AK41" s="186" t="s">
        <v>391</v>
      </c>
      <c r="AL41" s="186"/>
      <c r="AM41" s="40"/>
      <c r="AN41" s="190"/>
      <c r="AO41" s="202"/>
      <c r="AP41" s="43"/>
      <c r="AQ41" s="402">
        <f t="shared" si="3"/>
        <v>678</v>
      </c>
      <c r="AR41" s="41"/>
    </row>
    <row r="42" spans="1:46" ht="17.25" customHeight="1" x14ac:dyDescent="0.15">
      <c r="A42" s="12">
        <v>78</v>
      </c>
      <c r="B42" s="13">
        <v>1347</v>
      </c>
      <c r="C42" s="267" t="s">
        <v>2404</v>
      </c>
      <c r="D42" s="681"/>
      <c r="E42" s="169"/>
      <c r="F42" s="169"/>
      <c r="G42" s="169"/>
      <c r="H42" s="169"/>
      <c r="I42" s="169"/>
      <c r="J42" s="169"/>
      <c r="K42" s="518"/>
      <c r="L42" s="517"/>
      <c r="M42" s="169"/>
      <c r="N42" s="609"/>
      <c r="O42" s="169"/>
      <c r="P42" s="169"/>
      <c r="Q42" s="169"/>
      <c r="R42" s="169"/>
      <c r="S42" s="169"/>
      <c r="T42" s="609"/>
      <c r="U42" s="609"/>
      <c r="V42" s="169"/>
      <c r="W42" s="169"/>
      <c r="X42" s="169"/>
      <c r="Y42" s="169"/>
      <c r="Z42" s="169"/>
      <c r="AA42" s="169"/>
      <c r="AB42" s="169"/>
      <c r="AC42" s="169"/>
      <c r="AD42" s="518"/>
      <c r="AE42" s="604" t="s">
        <v>211</v>
      </c>
      <c r="AF42" s="605"/>
      <c r="AG42" s="186"/>
      <c r="AH42" s="186"/>
      <c r="AI42" s="841">
        <v>801</v>
      </c>
      <c r="AJ42" s="841"/>
      <c r="AK42" s="186" t="s">
        <v>391</v>
      </c>
      <c r="AL42" s="186"/>
      <c r="AM42" s="40"/>
      <c r="AN42" s="190"/>
      <c r="AO42" s="202"/>
      <c r="AP42" s="43"/>
      <c r="AQ42" s="402">
        <f t="shared" si="3"/>
        <v>801</v>
      </c>
      <c r="AR42" s="41"/>
    </row>
    <row r="43" spans="1:46" ht="17.25" customHeight="1" x14ac:dyDescent="0.15">
      <c r="A43" s="12">
        <v>78</v>
      </c>
      <c r="B43" s="13">
        <v>1348</v>
      </c>
      <c r="C43" s="267" t="s">
        <v>2405</v>
      </c>
      <c r="D43" s="681"/>
      <c r="E43" s="169"/>
      <c r="F43" s="169"/>
      <c r="G43" s="169"/>
      <c r="H43" s="169"/>
      <c r="I43" s="169"/>
      <c r="J43" s="169"/>
      <c r="K43" s="518"/>
      <c r="L43" s="517"/>
      <c r="M43" s="169"/>
      <c r="N43" s="609"/>
      <c r="O43" s="169"/>
      <c r="P43" s="169"/>
      <c r="Q43" s="169"/>
      <c r="R43" s="169"/>
      <c r="S43" s="169"/>
      <c r="T43" s="609"/>
      <c r="U43" s="609"/>
      <c r="V43" s="169"/>
      <c r="W43" s="169"/>
      <c r="X43" s="169"/>
      <c r="Y43" s="169"/>
      <c r="Z43" s="169"/>
      <c r="AA43" s="169"/>
      <c r="AB43" s="169"/>
      <c r="AC43" s="169"/>
      <c r="AD43" s="518"/>
      <c r="AE43" s="604" t="s">
        <v>212</v>
      </c>
      <c r="AF43" s="605"/>
      <c r="AG43" s="186"/>
      <c r="AH43" s="186"/>
      <c r="AI43" s="841">
        <v>925</v>
      </c>
      <c r="AJ43" s="841"/>
      <c r="AK43" s="186" t="s">
        <v>391</v>
      </c>
      <c r="AL43" s="186"/>
      <c r="AM43" s="40"/>
      <c r="AN43" s="190"/>
      <c r="AO43" s="202"/>
      <c r="AP43" s="43"/>
      <c r="AQ43" s="402">
        <f t="shared" si="3"/>
        <v>925</v>
      </c>
      <c r="AR43" s="41"/>
    </row>
    <row r="44" spans="1:46" ht="17.25" customHeight="1" x14ac:dyDescent="0.15">
      <c r="A44" s="12">
        <v>78</v>
      </c>
      <c r="B44" s="13">
        <v>1349</v>
      </c>
      <c r="C44" s="267" t="s">
        <v>2406</v>
      </c>
      <c r="D44" s="681"/>
      <c r="E44" s="169"/>
      <c r="F44" s="169"/>
      <c r="G44" s="169"/>
      <c r="H44" s="169"/>
      <c r="I44" s="169"/>
      <c r="J44" s="169"/>
      <c r="K44" s="518"/>
      <c r="L44" s="517"/>
      <c r="M44" s="169"/>
      <c r="N44" s="609"/>
      <c r="O44" s="169"/>
      <c r="P44" s="169"/>
      <c r="Q44" s="169"/>
      <c r="R44" s="169"/>
      <c r="S44" s="169"/>
      <c r="T44" s="609"/>
      <c r="U44" s="609"/>
      <c r="V44" s="169"/>
      <c r="W44" s="169"/>
      <c r="X44" s="169"/>
      <c r="Y44" s="169"/>
      <c r="Z44" s="169"/>
      <c r="AA44" s="169"/>
      <c r="AB44" s="169"/>
      <c r="AC44" s="169"/>
      <c r="AD44" s="518"/>
      <c r="AE44" s="604" t="s">
        <v>213</v>
      </c>
      <c r="AF44" s="605"/>
      <c r="AG44" s="186"/>
      <c r="AH44" s="186"/>
      <c r="AI44" s="841">
        <v>1049</v>
      </c>
      <c r="AJ44" s="841"/>
      <c r="AK44" s="186" t="s">
        <v>391</v>
      </c>
      <c r="AL44" s="186"/>
      <c r="AM44" s="40"/>
      <c r="AN44" s="190"/>
      <c r="AO44" s="202"/>
      <c r="AP44" s="43"/>
      <c r="AQ44" s="402">
        <f t="shared" si="3"/>
        <v>1049</v>
      </c>
      <c r="AR44" s="41"/>
      <c r="AT44" s="405"/>
    </row>
    <row r="45" spans="1:46" ht="17.25" customHeight="1" x14ac:dyDescent="0.15">
      <c r="A45" s="12">
        <v>78</v>
      </c>
      <c r="B45" s="13">
        <v>1350</v>
      </c>
      <c r="C45" s="267" t="s">
        <v>2407</v>
      </c>
      <c r="D45" s="681"/>
      <c r="E45" s="169"/>
      <c r="F45" s="169"/>
      <c r="G45" s="169"/>
      <c r="H45" s="169"/>
      <c r="I45" s="169"/>
      <c r="J45" s="169"/>
      <c r="K45" s="518"/>
      <c r="L45" s="35"/>
      <c r="M45" s="20"/>
      <c r="N45" s="713"/>
      <c r="O45" s="20"/>
      <c r="P45" s="20"/>
      <c r="Q45" s="20"/>
      <c r="R45" s="20"/>
      <c r="S45" s="20"/>
      <c r="T45" s="713"/>
      <c r="U45" s="713"/>
      <c r="V45" s="20"/>
      <c r="W45" s="20"/>
      <c r="X45" s="20"/>
      <c r="Y45" s="20"/>
      <c r="Z45" s="20"/>
      <c r="AA45" s="20"/>
      <c r="AB45" s="20"/>
      <c r="AC45" s="20"/>
      <c r="AD45" s="42"/>
      <c r="AE45" s="604" t="s">
        <v>214</v>
      </c>
      <c r="AF45" s="605"/>
      <c r="AG45" s="186"/>
      <c r="AH45" s="186"/>
      <c r="AI45" s="841">
        <v>1172</v>
      </c>
      <c r="AJ45" s="841"/>
      <c r="AK45" s="186" t="s">
        <v>391</v>
      </c>
      <c r="AL45" s="186"/>
      <c r="AM45" s="40"/>
      <c r="AN45" s="190"/>
      <c r="AO45" s="202"/>
      <c r="AP45" s="43"/>
      <c r="AQ45" s="402">
        <f t="shared" si="3"/>
        <v>1172</v>
      </c>
      <c r="AR45" s="41"/>
      <c r="AT45" s="405"/>
    </row>
    <row r="46" spans="1:46" ht="17.25" customHeight="1" x14ac:dyDescent="0.15">
      <c r="A46" s="12">
        <v>78</v>
      </c>
      <c r="B46" s="13">
        <v>1441</v>
      </c>
      <c r="C46" s="267" t="s">
        <v>2408</v>
      </c>
      <c r="D46" s="681"/>
      <c r="E46" s="169"/>
      <c r="F46" s="169"/>
      <c r="G46" s="169"/>
      <c r="H46" s="169"/>
      <c r="I46" s="169"/>
      <c r="J46" s="169"/>
      <c r="K46" s="518"/>
      <c r="L46" s="34" t="s">
        <v>2409</v>
      </c>
      <c r="M46" s="17"/>
      <c r="N46" s="99"/>
      <c r="O46" s="44"/>
      <c r="P46" s="547"/>
      <c r="Q46" s="17"/>
      <c r="R46" s="17"/>
      <c r="S46" s="17"/>
      <c r="T46" s="607"/>
      <c r="U46" s="607"/>
      <c r="V46" s="17"/>
      <c r="W46" s="17"/>
      <c r="X46" s="17"/>
      <c r="Y46" s="17"/>
      <c r="Z46" s="17"/>
      <c r="AA46" s="17"/>
      <c r="AB46" s="17"/>
      <c r="AC46" s="17"/>
      <c r="AD46" s="67"/>
      <c r="AE46" s="604" t="s">
        <v>210</v>
      </c>
      <c r="AF46" s="605"/>
      <c r="AG46" s="186"/>
      <c r="AH46" s="186"/>
      <c r="AI46" s="841">
        <v>753</v>
      </c>
      <c r="AJ46" s="841"/>
      <c r="AK46" s="186" t="s">
        <v>391</v>
      </c>
      <c r="AL46" s="186"/>
      <c r="AM46" s="40"/>
      <c r="AN46" s="190"/>
      <c r="AO46" s="202"/>
      <c r="AP46" s="43"/>
      <c r="AQ46" s="402">
        <f t="shared" si="3"/>
        <v>753</v>
      </c>
      <c r="AR46" s="41"/>
    </row>
    <row r="47" spans="1:46" ht="17.25" customHeight="1" x14ac:dyDescent="0.15">
      <c r="A47" s="12">
        <v>78</v>
      </c>
      <c r="B47" s="13">
        <v>1442</v>
      </c>
      <c r="C47" s="267" t="s">
        <v>2410</v>
      </c>
      <c r="D47" s="681"/>
      <c r="E47" s="169"/>
      <c r="F47" s="169"/>
      <c r="G47" s="169"/>
      <c r="H47" s="169"/>
      <c r="I47" s="169"/>
      <c r="J47" s="169"/>
      <c r="K47" s="518"/>
      <c r="L47" s="517"/>
      <c r="M47" s="169"/>
      <c r="N47" s="10"/>
      <c r="O47" s="279"/>
      <c r="P47" s="24"/>
      <c r="Q47" s="169"/>
      <c r="R47" s="169"/>
      <c r="S47" s="169"/>
      <c r="T47" s="609"/>
      <c r="U47" s="609"/>
      <c r="V47" s="169"/>
      <c r="W47" s="169"/>
      <c r="X47" s="169"/>
      <c r="Y47" s="169"/>
      <c r="Z47" s="169"/>
      <c r="AA47" s="169"/>
      <c r="AB47" s="169"/>
      <c r="AC47" s="169"/>
      <c r="AD47" s="518"/>
      <c r="AE47" s="604" t="s">
        <v>211</v>
      </c>
      <c r="AF47" s="605"/>
      <c r="AG47" s="186"/>
      <c r="AH47" s="186"/>
      <c r="AI47" s="841">
        <v>890</v>
      </c>
      <c r="AJ47" s="841"/>
      <c r="AK47" s="186" t="s">
        <v>391</v>
      </c>
      <c r="AL47" s="186"/>
      <c r="AM47" s="40"/>
      <c r="AN47" s="190"/>
      <c r="AO47" s="202"/>
      <c r="AP47" s="43"/>
      <c r="AQ47" s="402">
        <f t="shared" si="3"/>
        <v>890</v>
      </c>
      <c r="AR47" s="41"/>
    </row>
    <row r="48" spans="1:46" ht="17.25" customHeight="1" x14ac:dyDescent="0.15">
      <c r="A48" s="12">
        <v>78</v>
      </c>
      <c r="B48" s="13">
        <v>1443</v>
      </c>
      <c r="C48" s="267" t="s">
        <v>2411</v>
      </c>
      <c r="D48" s="681"/>
      <c r="E48" s="169"/>
      <c r="F48" s="169"/>
      <c r="G48" s="169"/>
      <c r="H48" s="169"/>
      <c r="I48" s="169"/>
      <c r="J48" s="169"/>
      <c r="K48" s="518"/>
      <c r="L48" s="517"/>
      <c r="M48" s="169"/>
      <c r="N48" s="10"/>
      <c r="O48" s="279"/>
      <c r="P48" s="24"/>
      <c r="Q48" s="169"/>
      <c r="R48" s="169"/>
      <c r="S48" s="169"/>
      <c r="T48" s="609"/>
      <c r="U48" s="609"/>
      <c r="V48" s="169"/>
      <c r="W48" s="169"/>
      <c r="X48" s="169"/>
      <c r="Y48" s="169"/>
      <c r="Z48" s="169"/>
      <c r="AA48" s="169"/>
      <c r="AB48" s="169"/>
      <c r="AC48" s="169"/>
      <c r="AD48" s="518"/>
      <c r="AE48" s="604" t="s">
        <v>212</v>
      </c>
      <c r="AF48" s="605"/>
      <c r="AG48" s="186"/>
      <c r="AH48" s="186"/>
      <c r="AI48" s="841">
        <v>1032</v>
      </c>
      <c r="AJ48" s="841"/>
      <c r="AK48" s="186" t="s">
        <v>391</v>
      </c>
      <c r="AL48" s="186"/>
      <c r="AM48" s="40"/>
      <c r="AN48" s="190"/>
      <c r="AO48" s="202"/>
      <c r="AP48" s="43"/>
      <c r="AQ48" s="402">
        <f t="shared" si="3"/>
        <v>1032</v>
      </c>
      <c r="AR48" s="41"/>
      <c r="AT48" s="405"/>
    </row>
    <row r="49" spans="1:46" ht="17.25" customHeight="1" x14ac:dyDescent="0.15">
      <c r="A49" s="12">
        <v>78</v>
      </c>
      <c r="B49" s="13">
        <v>1444</v>
      </c>
      <c r="C49" s="267" t="s">
        <v>2412</v>
      </c>
      <c r="D49" s="681"/>
      <c r="E49" s="169"/>
      <c r="F49" s="169"/>
      <c r="G49" s="169"/>
      <c r="H49" s="169"/>
      <c r="I49" s="169"/>
      <c r="J49" s="169"/>
      <c r="K49" s="518"/>
      <c r="L49" s="517"/>
      <c r="M49" s="169"/>
      <c r="N49" s="10"/>
      <c r="O49" s="279"/>
      <c r="P49" s="24"/>
      <c r="Q49" s="169"/>
      <c r="R49" s="169"/>
      <c r="S49" s="169"/>
      <c r="T49" s="609"/>
      <c r="U49" s="609"/>
      <c r="V49" s="169"/>
      <c r="W49" s="169"/>
      <c r="X49" s="169"/>
      <c r="Y49" s="169"/>
      <c r="Z49" s="169"/>
      <c r="AA49" s="169"/>
      <c r="AB49" s="169"/>
      <c r="AC49" s="169"/>
      <c r="AD49" s="518"/>
      <c r="AE49" s="604" t="s">
        <v>213</v>
      </c>
      <c r="AF49" s="605"/>
      <c r="AG49" s="186"/>
      <c r="AH49" s="186"/>
      <c r="AI49" s="841">
        <v>1172</v>
      </c>
      <c r="AJ49" s="841"/>
      <c r="AK49" s="186" t="s">
        <v>391</v>
      </c>
      <c r="AL49" s="186"/>
      <c r="AM49" s="40"/>
      <c r="AN49" s="190"/>
      <c r="AO49" s="202"/>
      <c r="AP49" s="43"/>
      <c r="AQ49" s="402">
        <f t="shared" si="3"/>
        <v>1172</v>
      </c>
      <c r="AR49" s="41"/>
      <c r="AT49" s="405"/>
    </row>
    <row r="50" spans="1:46" ht="17.25" customHeight="1" x14ac:dyDescent="0.15">
      <c r="A50" s="12">
        <v>78</v>
      </c>
      <c r="B50" s="13">
        <v>1445</v>
      </c>
      <c r="C50" s="267" t="s">
        <v>2413</v>
      </c>
      <c r="D50" s="681"/>
      <c r="E50" s="169"/>
      <c r="F50" s="169"/>
      <c r="G50" s="169"/>
      <c r="H50" s="169"/>
      <c r="I50" s="169"/>
      <c r="J50" s="169"/>
      <c r="K50" s="518"/>
      <c r="L50" s="35"/>
      <c r="M50" s="20"/>
      <c r="N50" s="45"/>
      <c r="O50" s="46"/>
      <c r="P50" s="26"/>
      <c r="Q50" s="20"/>
      <c r="R50" s="20"/>
      <c r="S50" s="20"/>
      <c r="T50" s="713"/>
      <c r="U50" s="713"/>
      <c r="V50" s="20"/>
      <c r="W50" s="20"/>
      <c r="X50" s="20"/>
      <c r="Y50" s="20"/>
      <c r="Z50" s="20"/>
      <c r="AA50" s="20"/>
      <c r="AB50" s="20"/>
      <c r="AC50" s="20"/>
      <c r="AD50" s="42"/>
      <c r="AE50" s="604" t="s">
        <v>214</v>
      </c>
      <c r="AF50" s="605"/>
      <c r="AG50" s="186"/>
      <c r="AH50" s="186"/>
      <c r="AI50" s="841">
        <v>1312</v>
      </c>
      <c r="AJ50" s="841"/>
      <c r="AK50" s="186" t="s">
        <v>391</v>
      </c>
      <c r="AL50" s="186"/>
      <c r="AM50" s="40"/>
      <c r="AN50" s="190"/>
      <c r="AO50" s="202"/>
      <c r="AP50" s="43"/>
      <c r="AQ50" s="402">
        <f t="shared" si="3"/>
        <v>1312</v>
      </c>
      <c r="AR50" s="41"/>
      <c r="AT50" s="405"/>
    </row>
    <row r="51" spans="1:46" ht="17.25" customHeight="1" x14ac:dyDescent="0.15">
      <c r="A51" s="12">
        <v>78</v>
      </c>
      <c r="B51" s="13">
        <v>1446</v>
      </c>
      <c r="C51" s="267" t="s">
        <v>2414</v>
      </c>
      <c r="D51" s="681"/>
      <c r="E51" s="169"/>
      <c r="F51" s="169"/>
      <c r="G51" s="169"/>
      <c r="H51" s="169"/>
      <c r="I51" s="169"/>
      <c r="J51" s="169"/>
      <c r="K51" s="518"/>
      <c r="L51" s="34" t="s">
        <v>1369</v>
      </c>
      <c r="M51" s="17"/>
      <c r="N51" s="99"/>
      <c r="O51" s="44"/>
      <c r="P51" s="547"/>
      <c r="Q51" s="17"/>
      <c r="R51" s="17"/>
      <c r="S51" s="17"/>
      <c r="T51" s="607"/>
      <c r="U51" s="607"/>
      <c r="V51" s="17"/>
      <c r="W51" s="17"/>
      <c r="X51" s="17"/>
      <c r="Y51" s="17"/>
      <c r="Z51" s="17"/>
      <c r="AA51" s="17"/>
      <c r="AB51" s="17"/>
      <c r="AC51" s="17"/>
      <c r="AD51" s="67"/>
      <c r="AE51" s="604" t="s">
        <v>210</v>
      </c>
      <c r="AF51" s="605"/>
      <c r="AG51" s="186"/>
      <c r="AH51" s="186"/>
      <c r="AI51" s="841">
        <v>783</v>
      </c>
      <c r="AJ51" s="841"/>
      <c r="AK51" s="186" t="s">
        <v>391</v>
      </c>
      <c r="AL51" s="186"/>
      <c r="AM51" s="40"/>
      <c r="AN51" s="190"/>
      <c r="AO51" s="202"/>
      <c r="AP51" s="43"/>
      <c r="AQ51" s="402">
        <f t="shared" si="3"/>
        <v>783</v>
      </c>
      <c r="AR51" s="41"/>
    </row>
    <row r="52" spans="1:46" ht="17.25" customHeight="1" x14ac:dyDescent="0.15">
      <c r="A52" s="12">
        <v>78</v>
      </c>
      <c r="B52" s="13">
        <v>1447</v>
      </c>
      <c r="C52" s="267" t="s">
        <v>2415</v>
      </c>
      <c r="D52" s="681"/>
      <c r="E52" s="169"/>
      <c r="F52" s="169"/>
      <c r="G52" s="169"/>
      <c r="H52" s="169"/>
      <c r="I52" s="169"/>
      <c r="J52" s="169"/>
      <c r="K52" s="518"/>
      <c r="L52" s="517"/>
      <c r="M52" s="169"/>
      <c r="N52" s="10"/>
      <c r="O52" s="279"/>
      <c r="P52" s="24"/>
      <c r="Q52" s="169"/>
      <c r="R52" s="169"/>
      <c r="S52" s="169"/>
      <c r="T52" s="609"/>
      <c r="U52" s="609"/>
      <c r="V52" s="169"/>
      <c r="W52" s="169"/>
      <c r="X52" s="169"/>
      <c r="Y52" s="169"/>
      <c r="Z52" s="169"/>
      <c r="AA52" s="169"/>
      <c r="AB52" s="169"/>
      <c r="AC52" s="169"/>
      <c r="AD52" s="518"/>
      <c r="AE52" s="604" t="s">
        <v>211</v>
      </c>
      <c r="AF52" s="605"/>
      <c r="AG52" s="186"/>
      <c r="AH52" s="186"/>
      <c r="AI52" s="841">
        <v>925</v>
      </c>
      <c r="AJ52" s="841"/>
      <c r="AK52" s="186" t="s">
        <v>391</v>
      </c>
      <c r="AL52" s="186"/>
      <c r="AM52" s="40"/>
      <c r="AN52" s="190"/>
      <c r="AO52" s="202"/>
      <c r="AP52" s="43"/>
      <c r="AQ52" s="402">
        <f t="shared" si="3"/>
        <v>925</v>
      </c>
      <c r="AR52" s="41"/>
    </row>
    <row r="53" spans="1:46" ht="17.25" customHeight="1" x14ac:dyDescent="0.15">
      <c r="A53" s="12">
        <v>78</v>
      </c>
      <c r="B53" s="13">
        <v>1448</v>
      </c>
      <c r="C53" s="267" t="s">
        <v>2416</v>
      </c>
      <c r="D53" s="681"/>
      <c r="E53" s="169"/>
      <c r="F53" s="169"/>
      <c r="G53" s="169"/>
      <c r="H53" s="169"/>
      <c r="I53" s="169"/>
      <c r="J53" s="169"/>
      <c r="K53" s="518"/>
      <c r="L53" s="517"/>
      <c r="M53" s="169"/>
      <c r="N53" s="10"/>
      <c r="O53" s="279"/>
      <c r="P53" s="24"/>
      <c r="Q53" s="169"/>
      <c r="R53" s="169"/>
      <c r="S53" s="169"/>
      <c r="T53" s="609"/>
      <c r="U53" s="609"/>
      <c r="V53" s="169"/>
      <c r="W53" s="169"/>
      <c r="X53" s="169"/>
      <c r="Y53" s="169"/>
      <c r="Z53" s="169"/>
      <c r="AA53" s="169"/>
      <c r="AB53" s="169"/>
      <c r="AC53" s="169"/>
      <c r="AD53" s="518"/>
      <c r="AE53" s="604" t="s">
        <v>212</v>
      </c>
      <c r="AF53" s="605"/>
      <c r="AG53" s="186"/>
      <c r="AH53" s="186"/>
      <c r="AI53" s="841">
        <v>1072</v>
      </c>
      <c r="AJ53" s="841"/>
      <c r="AK53" s="186" t="s">
        <v>391</v>
      </c>
      <c r="AL53" s="186"/>
      <c r="AM53" s="40"/>
      <c r="AN53" s="190"/>
      <c r="AO53" s="202"/>
      <c r="AP53" s="43"/>
      <c r="AQ53" s="402">
        <f t="shared" si="3"/>
        <v>1072</v>
      </c>
      <c r="AR53" s="41"/>
      <c r="AT53" s="405"/>
    </row>
    <row r="54" spans="1:46" ht="17.25" customHeight="1" x14ac:dyDescent="0.15">
      <c r="A54" s="12">
        <v>78</v>
      </c>
      <c r="B54" s="13">
        <v>1449</v>
      </c>
      <c r="C54" s="267" t="s">
        <v>2417</v>
      </c>
      <c r="D54" s="681"/>
      <c r="E54" s="169"/>
      <c r="F54" s="169"/>
      <c r="G54" s="169"/>
      <c r="H54" s="169"/>
      <c r="I54" s="169"/>
      <c r="J54" s="169"/>
      <c r="K54" s="518"/>
      <c r="L54" s="517"/>
      <c r="M54" s="169"/>
      <c r="N54" s="10"/>
      <c r="O54" s="279"/>
      <c r="P54" s="24"/>
      <c r="Q54" s="169"/>
      <c r="R54" s="169"/>
      <c r="S54" s="169"/>
      <c r="T54" s="609"/>
      <c r="U54" s="609"/>
      <c r="V54" s="169"/>
      <c r="W54" s="169"/>
      <c r="X54" s="169"/>
      <c r="Y54" s="169"/>
      <c r="Z54" s="169"/>
      <c r="AA54" s="169"/>
      <c r="AB54" s="169"/>
      <c r="AC54" s="169"/>
      <c r="AD54" s="518"/>
      <c r="AE54" s="604" t="s">
        <v>213</v>
      </c>
      <c r="AF54" s="605"/>
      <c r="AG54" s="186"/>
      <c r="AH54" s="186"/>
      <c r="AI54" s="841">
        <v>1220</v>
      </c>
      <c r="AJ54" s="841"/>
      <c r="AK54" s="186" t="s">
        <v>391</v>
      </c>
      <c r="AL54" s="186"/>
      <c r="AM54" s="40"/>
      <c r="AN54" s="190"/>
      <c r="AO54" s="202"/>
      <c r="AP54" s="43"/>
      <c r="AQ54" s="402">
        <f t="shared" si="3"/>
        <v>1220</v>
      </c>
      <c r="AR54" s="41"/>
      <c r="AT54" s="405"/>
    </row>
    <row r="55" spans="1:46" ht="17.25" customHeight="1" x14ac:dyDescent="0.15">
      <c r="A55" s="12">
        <v>78</v>
      </c>
      <c r="B55" s="13">
        <v>1450</v>
      </c>
      <c r="C55" s="267" t="s">
        <v>2418</v>
      </c>
      <c r="D55" s="682"/>
      <c r="E55" s="20"/>
      <c r="F55" s="20"/>
      <c r="G55" s="20"/>
      <c r="H55" s="20"/>
      <c r="I55" s="20"/>
      <c r="J55" s="20"/>
      <c r="K55" s="42"/>
      <c r="L55" s="35"/>
      <c r="M55" s="20"/>
      <c r="N55" s="45"/>
      <c r="O55" s="46"/>
      <c r="P55" s="26"/>
      <c r="Q55" s="20"/>
      <c r="R55" s="20"/>
      <c r="S55" s="20"/>
      <c r="T55" s="713"/>
      <c r="U55" s="713"/>
      <c r="V55" s="20"/>
      <c r="W55" s="20"/>
      <c r="X55" s="20"/>
      <c r="Y55" s="20"/>
      <c r="Z55" s="20"/>
      <c r="AA55" s="20"/>
      <c r="AB55" s="20"/>
      <c r="AC55" s="20"/>
      <c r="AD55" s="42"/>
      <c r="AE55" s="604" t="s">
        <v>214</v>
      </c>
      <c r="AF55" s="605"/>
      <c r="AG55" s="186"/>
      <c r="AH55" s="186"/>
      <c r="AI55" s="841">
        <v>1365</v>
      </c>
      <c r="AJ55" s="841"/>
      <c r="AK55" s="186" t="s">
        <v>391</v>
      </c>
      <c r="AL55" s="186"/>
      <c r="AM55" s="40"/>
      <c r="AN55" s="190"/>
      <c r="AO55" s="202"/>
      <c r="AP55" s="43"/>
      <c r="AQ55" s="403">
        <f t="shared" si="3"/>
        <v>1365</v>
      </c>
      <c r="AR55" s="47"/>
      <c r="AT55" s="405"/>
    </row>
    <row r="56" spans="1:46" ht="8.25" customHeight="1" x14ac:dyDescent="0.15"/>
    <row r="57" spans="1:46" ht="17.25" customHeight="1" x14ac:dyDescent="0.15">
      <c r="A57" s="2" t="s">
        <v>202</v>
      </c>
      <c r="B57" s="201"/>
      <c r="C57" s="3" t="s">
        <v>203</v>
      </c>
      <c r="D57" s="210"/>
      <c r="E57" s="607"/>
      <c r="F57" s="607"/>
      <c r="G57" s="607"/>
      <c r="H57" s="607"/>
      <c r="I57" s="607"/>
      <c r="J57" s="607"/>
      <c r="K57" s="607"/>
      <c r="L57" s="607"/>
      <c r="M57" s="607"/>
      <c r="N57" s="607"/>
      <c r="O57" s="607"/>
      <c r="P57" s="607"/>
      <c r="Q57" s="607"/>
      <c r="R57" s="607"/>
      <c r="S57" s="607"/>
      <c r="T57" s="607"/>
      <c r="U57" s="4" t="s">
        <v>204</v>
      </c>
      <c r="V57" s="607"/>
      <c r="W57" s="607"/>
      <c r="X57" s="607"/>
      <c r="Y57" s="607"/>
      <c r="Z57" s="607"/>
      <c r="AA57" s="607"/>
      <c r="AB57" s="607"/>
      <c r="AC57" s="4"/>
      <c r="AD57" s="607"/>
      <c r="AE57" s="607"/>
      <c r="AF57" s="607"/>
      <c r="AG57" s="607"/>
      <c r="AH57" s="607"/>
      <c r="AI57" s="607"/>
      <c r="AJ57" s="607"/>
      <c r="AK57" s="607"/>
      <c r="AL57" s="607"/>
      <c r="AM57" s="607"/>
      <c r="AN57" s="607"/>
      <c r="AO57" s="37"/>
      <c r="AP57" s="608"/>
      <c r="AQ57" s="5" t="s">
        <v>251</v>
      </c>
      <c r="AR57" s="5" t="s">
        <v>252</v>
      </c>
    </row>
    <row r="58" spans="1:46" ht="17.25" customHeight="1" x14ac:dyDescent="0.15">
      <c r="A58" s="5" t="s">
        <v>205</v>
      </c>
      <c r="B58" s="82" t="s">
        <v>206</v>
      </c>
      <c r="C58" s="610"/>
      <c r="D58" s="661"/>
      <c r="E58" s="609"/>
      <c r="F58" s="609"/>
      <c r="G58" s="609"/>
      <c r="H58" s="609"/>
      <c r="I58" s="609"/>
      <c r="J58" s="609"/>
      <c r="K58" s="609"/>
      <c r="L58" s="60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609"/>
      <c r="AL58" s="609"/>
      <c r="AM58" s="609"/>
      <c r="AN58" s="609"/>
      <c r="AO58" s="237"/>
      <c r="AP58" s="610"/>
      <c r="AQ58" s="168" t="s">
        <v>390</v>
      </c>
      <c r="AR58" s="168" t="s">
        <v>391</v>
      </c>
    </row>
    <row r="59" spans="1:46" ht="17.25" customHeight="1" x14ac:dyDescent="0.15">
      <c r="A59" s="12">
        <v>78</v>
      </c>
      <c r="B59" s="13">
        <v>1910</v>
      </c>
      <c r="C59" s="49" t="s">
        <v>1505</v>
      </c>
      <c r="D59" s="34" t="s">
        <v>2419</v>
      </c>
      <c r="E59" s="607"/>
      <c r="F59" s="17"/>
      <c r="G59" s="17"/>
      <c r="H59" s="17"/>
      <c r="I59" s="17"/>
      <c r="J59" s="17"/>
      <c r="K59" s="17"/>
      <c r="L59" s="34"/>
      <c r="M59" s="17"/>
      <c r="N59" s="17"/>
      <c r="O59" s="44"/>
      <c r="P59" s="548"/>
      <c r="Q59" s="210"/>
      <c r="R59" s="607"/>
      <c r="S59" s="1"/>
      <c r="T59" s="17"/>
      <c r="U59" s="206"/>
      <c r="V59" s="605"/>
      <c r="W59" s="605"/>
      <c r="X59" s="605"/>
      <c r="Y59" s="605"/>
      <c r="Z59" s="605"/>
      <c r="AA59" s="202"/>
      <c r="AB59" s="202"/>
      <c r="AC59" s="202"/>
      <c r="AD59" s="202"/>
      <c r="AE59" s="209"/>
      <c r="AF59" s="607"/>
      <c r="AG59" s="607"/>
      <c r="AH59" s="607"/>
      <c r="AI59" s="607"/>
      <c r="AJ59" s="607"/>
      <c r="AK59" s="607"/>
      <c r="AL59" s="420"/>
      <c r="AM59" s="420"/>
      <c r="AN59" s="1"/>
      <c r="AO59" s="37"/>
      <c r="AP59" s="67"/>
      <c r="AQ59" s="402">
        <f>G61</f>
        <v>12785</v>
      </c>
      <c r="AR59" s="400" t="s">
        <v>2358</v>
      </c>
      <c r="AS59" s="609"/>
      <c r="AT59" s="405"/>
    </row>
    <row r="60" spans="1:46" ht="17.25" customHeight="1" x14ac:dyDescent="0.15">
      <c r="A60" s="12">
        <v>78</v>
      </c>
      <c r="B60" s="13">
        <v>1911</v>
      </c>
      <c r="C60" s="49" t="s">
        <v>1618</v>
      </c>
      <c r="D60" s="685"/>
      <c r="E60" s="169"/>
      <c r="F60" s="169"/>
      <c r="G60" s="169"/>
      <c r="H60" s="169"/>
      <c r="I60" s="609"/>
      <c r="J60" s="609"/>
      <c r="K60" s="609"/>
      <c r="L60" s="661"/>
      <c r="M60" s="169"/>
      <c r="N60" s="169"/>
      <c r="O60" s="609"/>
      <c r="P60" s="278"/>
      <c r="Q60" s="661"/>
      <c r="R60" s="609"/>
      <c r="S60" s="9"/>
      <c r="T60" s="169"/>
      <c r="U60" s="610"/>
      <c r="V60" s="310" t="s">
        <v>2420</v>
      </c>
      <c r="W60" s="202"/>
      <c r="X60" s="202"/>
      <c r="Y60" s="605"/>
      <c r="Z60" s="605"/>
      <c r="AA60" s="202"/>
      <c r="AB60" s="202"/>
      <c r="AC60" s="32" t="s">
        <v>2342</v>
      </c>
      <c r="AD60" s="926">
        <v>0.95</v>
      </c>
      <c r="AE60" s="927"/>
      <c r="AF60" s="713"/>
      <c r="AG60" s="713"/>
      <c r="AH60" s="713"/>
      <c r="AI60" s="713"/>
      <c r="AJ60" s="713"/>
      <c r="AK60" s="713"/>
      <c r="AL60" s="713"/>
      <c r="AM60" s="713"/>
      <c r="AN60" s="184"/>
      <c r="AO60" s="38"/>
      <c r="AP60" s="42"/>
      <c r="AQ60" s="403">
        <f>ROUND($G$61*AD60,0)</f>
        <v>12146</v>
      </c>
      <c r="AR60" s="18"/>
      <c r="AS60" s="609"/>
      <c r="AT60" s="405"/>
    </row>
    <row r="61" spans="1:46" ht="17.25" customHeight="1" x14ac:dyDescent="0.15">
      <c r="A61" s="12">
        <v>78</v>
      </c>
      <c r="B61" s="13">
        <v>1912</v>
      </c>
      <c r="C61" s="49" t="s">
        <v>1506</v>
      </c>
      <c r="D61" s="609"/>
      <c r="E61" s="609"/>
      <c r="F61" s="609"/>
      <c r="G61" s="879">
        <v>12785</v>
      </c>
      <c r="H61" s="879"/>
      <c r="I61" s="938"/>
      <c r="J61" s="9" t="s">
        <v>391</v>
      </c>
      <c r="K61" s="609"/>
      <c r="L61" s="661"/>
      <c r="M61" s="609"/>
      <c r="N61" s="169" t="s">
        <v>2421</v>
      </c>
      <c r="O61" s="609"/>
      <c r="P61" s="278"/>
      <c r="Q61" s="661"/>
      <c r="R61" s="609"/>
      <c r="S61" s="9"/>
      <c r="T61" s="169"/>
      <c r="U61" s="207"/>
      <c r="V61" s="605"/>
      <c r="W61" s="612"/>
      <c r="X61" s="605"/>
      <c r="Y61" s="612"/>
      <c r="Z61" s="202"/>
      <c r="AA61" s="566"/>
      <c r="AB61" s="566"/>
      <c r="AC61" s="186"/>
      <c r="AD61" s="186"/>
      <c r="AE61" s="209"/>
      <c r="AF61" s="44" t="s">
        <v>2422</v>
      </c>
      <c r="AG61" s="607"/>
      <c r="AH61" s="607"/>
      <c r="AI61" s="607"/>
      <c r="AJ61" s="607"/>
      <c r="AK61" s="607"/>
      <c r="AL61" s="609"/>
      <c r="AM61" s="99" t="s">
        <v>2342</v>
      </c>
      <c r="AN61" s="928">
        <v>0.7</v>
      </c>
      <c r="AO61" s="928"/>
      <c r="AP61" s="67"/>
      <c r="AQ61" s="403">
        <f>ROUND($G$61*AN61,0)</f>
        <v>8950</v>
      </c>
      <c r="AR61" s="18"/>
      <c r="AS61" s="609"/>
      <c r="AT61" s="405"/>
    </row>
    <row r="62" spans="1:46" ht="17.25" customHeight="1" x14ac:dyDescent="0.15">
      <c r="A62" s="12">
        <v>78</v>
      </c>
      <c r="B62" s="13">
        <v>1913</v>
      </c>
      <c r="C62" s="49" t="s">
        <v>1619</v>
      </c>
      <c r="D62" s="609"/>
      <c r="E62" s="609"/>
      <c r="F62" s="609"/>
      <c r="G62" s="609"/>
      <c r="H62" s="609"/>
      <c r="I62" s="609"/>
      <c r="J62" s="609"/>
      <c r="K62" s="609"/>
      <c r="L62" s="661"/>
      <c r="M62" s="609"/>
      <c r="N62" s="169" t="s">
        <v>2098</v>
      </c>
      <c r="O62" s="609"/>
      <c r="P62" s="278"/>
      <c r="Q62" s="712"/>
      <c r="R62" s="713"/>
      <c r="S62" s="713"/>
      <c r="T62" s="713"/>
      <c r="U62" s="714"/>
      <c r="V62" s="310" t="s">
        <v>1617</v>
      </c>
      <c r="W62" s="202"/>
      <c r="X62" s="202"/>
      <c r="Y62" s="186"/>
      <c r="Z62" s="605"/>
      <c r="AA62" s="606"/>
      <c r="AB62" s="605"/>
      <c r="AC62" s="32" t="s">
        <v>2342</v>
      </c>
      <c r="AD62" s="926">
        <f>$AD$60</f>
        <v>0.95</v>
      </c>
      <c r="AE62" s="927"/>
      <c r="AF62" s="20"/>
      <c r="AG62" s="713"/>
      <c r="AH62" s="713"/>
      <c r="AI62" s="713"/>
      <c r="AJ62" s="713"/>
      <c r="AK62" s="713"/>
      <c r="AL62" s="45"/>
      <c r="AM62" s="642"/>
      <c r="AN62" s="642"/>
      <c r="AO62" s="38"/>
      <c r="AP62" s="42"/>
      <c r="AQ62" s="403">
        <f>ROUND(ROUND($G$61*AD62,0)*AN61,0)</f>
        <v>8502</v>
      </c>
      <c r="AR62" s="18"/>
      <c r="AS62" s="609"/>
      <c r="AT62" s="405"/>
    </row>
    <row r="63" spans="1:46" ht="17.25" customHeight="1" x14ac:dyDescent="0.15">
      <c r="A63" s="12">
        <v>78</v>
      </c>
      <c r="B63" s="13">
        <v>1961</v>
      </c>
      <c r="C63" s="49" t="s">
        <v>4079</v>
      </c>
      <c r="D63" s="609"/>
      <c r="E63" s="609"/>
      <c r="F63" s="609"/>
      <c r="G63" s="609"/>
      <c r="H63" s="609"/>
      <c r="I63" s="609"/>
      <c r="J63" s="609"/>
      <c r="K63" s="609"/>
      <c r="L63" s="661"/>
      <c r="M63" s="169"/>
      <c r="N63" s="169"/>
      <c r="O63" s="609"/>
      <c r="P63" s="278"/>
      <c r="Q63" s="929" t="s">
        <v>4077</v>
      </c>
      <c r="R63" s="930"/>
      <c r="S63" s="930"/>
      <c r="T63" s="930"/>
      <c r="U63" s="931"/>
      <c r="V63" s="605"/>
      <c r="W63" s="605"/>
      <c r="X63" s="605"/>
      <c r="Y63" s="605"/>
      <c r="Z63" s="605"/>
      <c r="AA63" s="202"/>
      <c r="AB63" s="202"/>
      <c r="AC63" s="202"/>
      <c r="AD63" s="202"/>
      <c r="AE63" s="209"/>
      <c r="AF63" s="607"/>
      <c r="AG63" s="607"/>
      <c r="AH63" s="607"/>
      <c r="AI63" s="607"/>
      <c r="AJ63" s="607"/>
      <c r="AK63" s="607"/>
      <c r="AL63" s="420"/>
      <c r="AM63" s="420"/>
      <c r="AN63" s="1"/>
      <c r="AO63" s="37"/>
      <c r="AP63" s="67"/>
      <c r="AQ63" s="407">
        <f>ROUND(G61-ROUND(G61*R65,0),0)</f>
        <v>12657</v>
      </c>
      <c r="AR63" s="18"/>
      <c r="AS63" s="609"/>
      <c r="AT63" s="405"/>
    </row>
    <row r="64" spans="1:46" ht="17.25" customHeight="1" x14ac:dyDescent="0.15">
      <c r="A64" s="12">
        <v>78</v>
      </c>
      <c r="B64" s="13">
        <v>1963</v>
      </c>
      <c r="C64" s="49" t="s">
        <v>4080</v>
      </c>
      <c r="D64" s="609"/>
      <c r="E64" s="609"/>
      <c r="F64" s="609"/>
      <c r="G64" s="609"/>
      <c r="H64" s="609"/>
      <c r="I64" s="609"/>
      <c r="J64" s="609"/>
      <c r="K64" s="609"/>
      <c r="L64" s="661"/>
      <c r="M64" s="169"/>
      <c r="N64" s="169"/>
      <c r="O64" s="609"/>
      <c r="P64" s="278"/>
      <c r="Q64" s="932"/>
      <c r="R64" s="933"/>
      <c r="S64" s="933"/>
      <c r="T64" s="933"/>
      <c r="U64" s="934"/>
      <c r="V64" s="310" t="s">
        <v>2420</v>
      </c>
      <c r="W64" s="202"/>
      <c r="X64" s="202"/>
      <c r="Y64" s="605"/>
      <c r="Z64" s="605"/>
      <c r="AA64" s="202"/>
      <c r="AB64" s="202"/>
      <c r="AC64" s="32" t="s">
        <v>254</v>
      </c>
      <c r="AD64" s="926">
        <v>0.95</v>
      </c>
      <c r="AE64" s="927"/>
      <c r="AF64" s="713"/>
      <c r="AG64" s="713"/>
      <c r="AH64" s="713"/>
      <c r="AI64" s="713"/>
      <c r="AJ64" s="713"/>
      <c r="AK64" s="713"/>
      <c r="AL64" s="713"/>
      <c r="AM64" s="713"/>
      <c r="AN64" s="184"/>
      <c r="AO64" s="38"/>
      <c r="AP64" s="42"/>
      <c r="AQ64" s="403">
        <f>ROUND((G61-ROUND(G61*R65,0))*AD64,0)</f>
        <v>12024</v>
      </c>
      <c r="AR64" s="18"/>
      <c r="AS64" s="609"/>
      <c r="AT64" s="405"/>
    </row>
    <row r="65" spans="1:46" ht="17.25" customHeight="1" x14ac:dyDescent="0.15">
      <c r="A65" s="12">
        <v>78</v>
      </c>
      <c r="B65" s="13">
        <v>1965</v>
      </c>
      <c r="C65" s="49" t="s">
        <v>4081</v>
      </c>
      <c r="D65" s="609"/>
      <c r="E65" s="609"/>
      <c r="F65" s="609"/>
      <c r="G65" s="609"/>
      <c r="H65" s="609"/>
      <c r="I65" s="609"/>
      <c r="J65" s="609"/>
      <c r="K65" s="609"/>
      <c r="L65" s="661"/>
      <c r="M65" s="609"/>
      <c r="N65" s="169" t="s">
        <v>2098</v>
      </c>
      <c r="O65" s="609"/>
      <c r="P65" s="278"/>
      <c r="Q65" s="661"/>
      <c r="R65" s="935">
        <v>0.01</v>
      </c>
      <c r="S65" s="935"/>
      <c r="T65" s="444" t="s">
        <v>3863</v>
      </c>
      <c r="U65" s="207"/>
      <c r="V65" s="605"/>
      <c r="W65" s="612"/>
      <c r="X65" s="605"/>
      <c r="Y65" s="612"/>
      <c r="Z65" s="202"/>
      <c r="AA65" s="566"/>
      <c r="AB65" s="566"/>
      <c r="AC65" s="186"/>
      <c r="AD65" s="186"/>
      <c r="AE65" s="209"/>
      <c r="AF65" s="44" t="s">
        <v>2422</v>
      </c>
      <c r="AG65" s="607"/>
      <c r="AH65" s="607"/>
      <c r="AI65" s="607"/>
      <c r="AJ65" s="607"/>
      <c r="AK65" s="607"/>
      <c r="AL65" s="609"/>
      <c r="AM65" s="99" t="s">
        <v>254</v>
      </c>
      <c r="AN65" s="928">
        <v>0.7</v>
      </c>
      <c r="AO65" s="928"/>
      <c r="AP65" s="67"/>
      <c r="AQ65" s="403">
        <f>ROUND((G61-ROUND(G61*R65,0))*AN65,0)</f>
        <v>8860</v>
      </c>
      <c r="AR65" s="18"/>
      <c r="AS65" s="609"/>
      <c r="AT65" s="405"/>
    </row>
    <row r="66" spans="1:46" ht="17.25" customHeight="1" x14ac:dyDescent="0.15">
      <c r="A66" s="12">
        <v>78</v>
      </c>
      <c r="B66" s="13">
        <v>1967</v>
      </c>
      <c r="C66" s="49" t="s">
        <v>4082</v>
      </c>
      <c r="D66" s="609"/>
      <c r="E66" s="609"/>
      <c r="F66" s="609"/>
      <c r="G66" s="609"/>
      <c r="H66" s="609"/>
      <c r="I66" s="609"/>
      <c r="J66" s="609"/>
      <c r="K66" s="609"/>
      <c r="L66" s="183"/>
      <c r="M66" s="20"/>
      <c r="N66" s="20"/>
      <c r="O66" s="713"/>
      <c r="P66" s="714"/>
      <c r="Q66" s="712"/>
      <c r="R66" s="713"/>
      <c r="S66" s="713"/>
      <c r="T66" s="713"/>
      <c r="U66" s="714"/>
      <c r="V66" s="310" t="s">
        <v>1617</v>
      </c>
      <c r="W66" s="202"/>
      <c r="X66" s="202"/>
      <c r="Y66" s="186"/>
      <c r="Z66" s="605"/>
      <c r="AA66" s="606"/>
      <c r="AB66" s="605"/>
      <c r="AC66" s="32" t="s">
        <v>254</v>
      </c>
      <c r="AD66" s="926">
        <f>$AD$60</f>
        <v>0.95</v>
      </c>
      <c r="AE66" s="927"/>
      <c r="AF66" s="20"/>
      <c r="AG66" s="713"/>
      <c r="AH66" s="713"/>
      <c r="AI66" s="713"/>
      <c r="AJ66" s="713"/>
      <c r="AK66" s="713"/>
      <c r="AL66" s="45"/>
      <c r="AM66" s="642"/>
      <c r="AN66" s="642"/>
      <c r="AO66" s="38"/>
      <c r="AP66" s="42"/>
      <c r="AQ66" s="403">
        <f>ROUND(ROUND((G61-ROUND(G61*R65,0))*AD66,0)*AN65,0)</f>
        <v>8417</v>
      </c>
      <c r="AR66" s="18"/>
      <c r="AS66" s="609"/>
      <c r="AT66" s="405"/>
    </row>
    <row r="67" spans="1:46" ht="17.25" customHeight="1" x14ac:dyDescent="0.15">
      <c r="A67" s="12">
        <v>78</v>
      </c>
      <c r="B67" s="13">
        <v>1969</v>
      </c>
      <c r="C67" s="49" t="s">
        <v>4083</v>
      </c>
      <c r="D67" s="609"/>
      <c r="E67" s="609"/>
      <c r="F67" s="609"/>
      <c r="G67" s="609"/>
      <c r="H67" s="609"/>
      <c r="I67" s="609"/>
      <c r="J67" s="609"/>
      <c r="K67" s="609"/>
      <c r="L67" s="833" t="s">
        <v>4078</v>
      </c>
      <c r="M67" s="834"/>
      <c r="N67" s="834"/>
      <c r="O67" s="834"/>
      <c r="P67" s="835"/>
      <c r="Q67" s="210"/>
      <c r="R67" s="607"/>
      <c r="S67" s="1"/>
      <c r="T67" s="17"/>
      <c r="U67" s="206"/>
      <c r="V67" s="605"/>
      <c r="W67" s="605"/>
      <c r="X67" s="605"/>
      <c r="Y67" s="605"/>
      <c r="Z67" s="605"/>
      <c r="AA67" s="202"/>
      <c r="AB67" s="202"/>
      <c r="AC67" s="202"/>
      <c r="AD67" s="202"/>
      <c r="AE67" s="209"/>
      <c r="AF67" s="607"/>
      <c r="AG67" s="607"/>
      <c r="AH67" s="607"/>
      <c r="AI67" s="607"/>
      <c r="AJ67" s="607"/>
      <c r="AK67" s="607"/>
      <c r="AL67" s="420"/>
      <c r="AM67" s="420"/>
      <c r="AN67" s="1"/>
      <c r="AO67" s="37"/>
      <c r="AP67" s="67"/>
      <c r="AQ67" s="407">
        <f>G61-ROUND(G61*M69,0)</f>
        <v>12657</v>
      </c>
      <c r="AR67" s="18"/>
      <c r="AS67" s="609"/>
      <c r="AT67" s="405"/>
    </row>
    <row r="68" spans="1:46" ht="17.25" customHeight="1" x14ac:dyDescent="0.15">
      <c r="A68" s="12">
        <v>78</v>
      </c>
      <c r="B68" s="13">
        <v>1971</v>
      </c>
      <c r="C68" s="49" t="s">
        <v>4084</v>
      </c>
      <c r="D68" s="609"/>
      <c r="E68" s="609"/>
      <c r="F68" s="609"/>
      <c r="G68" s="609"/>
      <c r="H68" s="609"/>
      <c r="I68" s="609"/>
      <c r="J68" s="609"/>
      <c r="K68" s="609"/>
      <c r="L68" s="836"/>
      <c r="M68" s="837"/>
      <c r="N68" s="837"/>
      <c r="O68" s="837"/>
      <c r="P68" s="838"/>
      <c r="Q68" s="661"/>
      <c r="R68" s="609"/>
      <c r="S68" s="9"/>
      <c r="T68" s="169"/>
      <c r="U68" s="610"/>
      <c r="V68" s="310" t="s">
        <v>2420</v>
      </c>
      <c r="W68" s="202"/>
      <c r="X68" s="202"/>
      <c r="Y68" s="605"/>
      <c r="Z68" s="605"/>
      <c r="AA68" s="202"/>
      <c r="AB68" s="202"/>
      <c r="AC68" s="32" t="s">
        <v>254</v>
      </c>
      <c r="AD68" s="926">
        <v>0.95</v>
      </c>
      <c r="AE68" s="927"/>
      <c r="AF68" s="713"/>
      <c r="AG68" s="713"/>
      <c r="AH68" s="713"/>
      <c r="AI68" s="713"/>
      <c r="AJ68" s="713"/>
      <c r="AK68" s="713"/>
      <c r="AL68" s="713"/>
      <c r="AM68" s="713"/>
      <c r="AN68" s="184"/>
      <c r="AO68" s="38"/>
      <c r="AP68" s="42"/>
      <c r="AQ68" s="403">
        <f>ROUND((G61-ROUND(G61*M69,0))*AD68,0)</f>
        <v>12024</v>
      </c>
      <c r="AR68" s="18"/>
      <c r="AS68" s="609"/>
      <c r="AT68" s="405"/>
    </row>
    <row r="69" spans="1:46" ht="17.25" customHeight="1" x14ac:dyDescent="0.15">
      <c r="A69" s="12">
        <v>78</v>
      </c>
      <c r="B69" s="13">
        <v>1973</v>
      </c>
      <c r="C69" s="49" t="s">
        <v>4085</v>
      </c>
      <c r="D69" s="609"/>
      <c r="E69" s="609"/>
      <c r="F69" s="609"/>
      <c r="G69" s="609"/>
      <c r="H69" s="609"/>
      <c r="I69" s="609"/>
      <c r="J69" s="609"/>
      <c r="K69" s="609"/>
      <c r="L69" s="661"/>
      <c r="M69" s="935">
        <v>0.01</v>
      </c>
      <c r="N69" s="935"/>
      <c r="O69" s="444" t="s">
        <v>3863</v>
      </c>
      <c r="P69" s="278"/>
      <c r="Q69" s="661"/>
      <c r="R69" s="609"/>
      <c r="S69" s="9"/>
      <c r="T69" s="169"/>
      <c r="U69" s="207"/>
      <c r="V69" s="605"/>
      <c r="W69" s="612"/>
      <c r="X69" s="605"/>
      <c r="Y69" s="612"/>
      <c r="Z69" s="202"/>
      <c r="AA69" s="566"/>
      <c r="AB69" s="566"/>
      <c r="AC69" s="186"/>
      <c r="AD69" s="186"/>
      <c r="AE69" s="209"/>
      <c r="AF69" s="44" t="s">
        <v>2422</v>
      </c>
      <c r="AG69" s="607"/>
      <c r="AH69" s="607"/>
      <c r="AI69" s="607"/>
      <c r="AJ69" s="607"/>
      <c r="AK69" s="607"/>
      <c r="AL69" s="609"/>
      <c r="AM69" s="99" t="s">
        <v>254</v>
      </c>
      <c r="AN69" s="928">
        <v>0.7</v>
      </c>
      <c r="AO69" s="928"/>
      <c r="AP69" s="67"/>
      <c r="AQ69" s="403">
        <f>ROUND((G61-ROUND(G61*M69,0))*AN69,0)</f>
        <v>8860</v>
      </c>
      <c r="AR69" s="18"/>
      <c r="AS69" s="609"/>
      <c r="AT69" s="405"/>
    </row>
    <row r="70" spans="1:46" ht="17.25" customHeight="1" x14ac:dyDescent="0.15">
      <c r="A70" s="12">
        <v>78</v>
      </c>
      <c r="B70" s="13">
        <v>1975</v>
      </c>
      <c r="C70" s="49" t="s">
        <v>4086</v>
      </c>
      <c r="D70" s="609"/>
      <c r="E70" s="609"/>
      <c r="F70" s="609"/>
      <c r="G70" s="609"/>
      <c r="H70" s="609"/>
      <c r="I70" s="609"/>
      <c r="J70" s="609"/>
      <c r="K70" s="609"/>
      <c r="L70" s="661"/>
      <c r="M70" s="609"/>
      <c r="N70" s="169" t="s">
        <v>2098</v>
      </c>
      <c r="O70" s="609"/>
      <c r="P70" s="278"/>
      <c r="Q70" s="712"/>
      <c r="R70" s="713"/>
      <c r="S70" s="713"/>
      <c r="T70" s="713"/>
      <c r="U70" s="714"/>
      <c r="V70" s="310" t="s">
        <v>1617</v>
      </c>
      <c r="W70" s="202"/>
      <c r="X70" s="202"/>
      <c r="Y70" s="186"/>
      <c r="Z70" s="605"/>
      <c r="AA70" s="606"/>
      <c r="AB70" s="605"/>
      <c r="AC70" s="32" t="s">
        <v>254</v>
      </c>
      <c r="AD70" s="926">
        <f>$AD$60</f>
        <v>0.95</v>
      </c>
      <c r="AE70" s="927"/>
      <c r="AF70" s="20"/>
      <c r="AG70" s="713"/>
      <c r="AH70" s="713"/>
      <c r="AI70" s="713"/>
      <c r="AJ70" s="713"/>
      <c r="AK70" s="713"/>
      <c r="AL70" s="45"/>
      <c r="AM70" s="642"/>
      <c r="AN70" s="642"/>
      <c r="AO70" s="38"/>
      <c r="AP70" s="42"/>
      <c r="AQ70" s="403">
        <f>ROUND(ROUND((G61-ROUND(G61*M69,0))*AD70,0)*AN69,0)</f>
        <v>8417</v>
      </c>
      <c r="AR70" s="18"/>
      <c r="AS70" s="609"/>
      <c r="AT70" s="405"/>
    </row>
    <row r="71" spans="1:46" ht="17.25" customHeight="1" x14ac:dyDescent="0.15">
      <c r="A71" s="12">
        <v>78</v>
      </c>
      <c r="B71" s="13">
        <v>1977</v>
      </c>
      <c r="C71" s="49" t="s">
        <v>4087</v>
      </c>
      <c r="D71" s="609"/>
      <c r="E71" s="609"/>
      <c r="F71" s="609"/>
      <c r="G71" s="609"/>
      <c r="H71" s="609"/>
      <c r="I71" s="609"/>
      <c r="J71" s="609"/>
      <c r="K71" s="609"/>
      <c r="L71" s="661"/>
      <c r="M71" s="609"/>
      <c r="N71" s="169" t="s">
        <v>2098</v>
      </c>
      <c r="O71" s="609"/>
      <c r="P71" s="278"/>
      <c r="Q71" s="929" t="s">
        <v>4077</v>
      </c>
      <c r="R71" s="930"/>
      <c r="S71" s="930"/>
      <c r="T71" s="930"/>
      <c r="U71" s="931"/>
      <c r="V71" s="605"/>
      <c r="W71" s="605"/>
      <c r="X71" s="605"/>
      <c r="Y71" s="605"/>
      <c r="Z71" s="605"/>
      <c r="AA71" s="202"/>
      <c r="AB71" s="202"/>
      <c r="AC71" s="202"/>
      <c r="AD71" s="202"/>
      <c r="AE71" s="209"/>
      <c r="AF71" s="607"/>
      <c r="AG71" s="607"/>
      <c r="AH71" s="607"/>
      <c r="AI71" s="607"/>
      <c r="AJ71" s="607"/>
      <c r="AK71" s="607"/>
      <c r="AL71" s="420"/>
      <c r="AM71" s="420"/>
      <c r="AN71" s="1"/>
      <c r="AO71" s="37"/>
      <c r="AP71" s="67"/>
      <c r="AQ71" s="407">
        <f>((G61-ROUND(G61*M69,0))-ROUND(G61*R73,0))</f>
        <v>12529</v>
      </c>
      <c r="AR71" s="18"/>
      <c r="AS71" s="609"/>
      <c r="AT71" s="405"/>
    </row>
    <row r="72" spans="1:46" ht="17.25" customHeight="1" x14ac:dyDescent="0.15">
      <c r="A72" s="12">
        <v>78</v>
      </c>
      <c r="B72" s="13">
        <v>1979</v>
      </c>
      <c r="C72" s="49" t="s">
        <v>4088</v>
      </c>
      <c r="D72" s="609"/>
      <c r="E72" s="609"/>
      <c r="F72" s="609"/>
      <c r="G72" s="609"/>
      <c r="H72" s="609"/>
      <c r="I72" s="609"/>
      <c r="J72" s="609"/>
      <c r="K72" s="609"/>
      <c r="L72" s="661"/>
      <c r="M72" s="609"/>
      <c r="N72" s="169" t="s">
        <v>2098</v>
      </c>
      <c r="O72" s="609"/>
      <c r="P72" s="278"/>
      <c r="Q72" s="932"/>
      <c r="R72" s="933"/>
      <c r="S72" s="933"/>
      <c r="T72" s="933"/>
      <c r="U72" s="934"/>
      <c r="V72" s="310" t="s">
        <v>2420</v>
      </c>
      <c r="W72" s="202"/>
      <c r="X72" s="202"/>
      <c r="Y72" s="605"/>
      <c r="Z72" s="605"/>
      <c r="AA72" s="202"/>
      <c r="AB72" s="202"/>
      <c r="AC72" s="32" t="s">
        <v>254</v>
      </c>
      <c r="AD72" s="926">
        <v>0.95</v>
      </c>
      <c r="AE72" s="927"/>
      <c r="AF72" s="713"/>
      <c r="AG72" s="713"/>
      <c r="AH72" s="713"/>
      <c r="AI72" s="713"/>
      <c r="AJ72" s="713"/>
      <c r="AK72" s="713"/>
      <c r="AL72" s="713"/>
      <c r="AM72" s="713"/>
      <c r="AN72" s="184"/>
      <c r="AO72" s="38"/>
      <c r="AP72" s="42"/>
      <c r="AQ72" s="403">
        <f>ROUND(((G61-ROUND(G61*M69,0))-ROUND(G61*R73,0))*AD72,0)</f>
        <v>11903</v>
      </c>
      <c r="AR72" s="18"/>
      <c r="AS72" s="609"/>
      <c r="AT72" s="405"/>
    </row>
    <row r="73" spans="1:46" ht="17.25" customHeight="1" x14ac:dyDescent="0.15">
      <c r="A73" s="12">
        <v>78</v>
      </c>
      <c r="B73" s="13">
        <v>1981</v>
      </c>
      <c r="C73" s="49" t="s">
        <v>4089</v>
      </c>
      <c r="D73" s="609"/>
      <c r="E73" s="609"/>
      <c r="F73" s="609"/>
      <c r="G73" s="609"/>
      <c r="H73" s="609"/>
      <c r="I73" s="609"/>
      <c r="J73" s="609"/>
      <c r="K73" s="609"/>
      <c r="L73" s="661"/>
      <c r="M73" s="609"/>
      <c r="N73" s="169" t="s">
        <v>2098</v>
      </c>
      <c r="O73" s="609"/>
      <c r="P73" s="278"/>
      <c r="Q73" s="661"/>
      <c r="R73" s="935">
        <v>0.01</v>
      </c>
      <c r="S73" s="935"/>
      <c r="T73" s="444" t="s">
        <v>3863</v>
      </c>
      <c r="U73" s="207"/>
      <c r="V73" s="605"/>
      <c r="W73" s="612"/>
      <c r="X73" s="605"/>
      <c r="Y73" s="612"/>
      <c r="Z73" s="202"/>
      <c r="AA73" s="566"/>
      <c r="AB73" s="566"/>
      <c r="AC73" s="186"/>
      <c r="AD73" s="186"/>
      <c r="AE73" s="209"/>
      <c r="AF73" s="44" t="s">
        <v>2422</v>
      </c>
      <c r="AG73" s="607"/>
      <c r="AH73" s="607"/>
      <c r="AI73" s="607"/>
      <c r="AJ73" s="607"/>
      <c r="AK73" s="607"/>
      <c r="AL73" s="609"/>
      <c r="AM73" s="99" t="s">
        <v>254</v>
      </c>
      <c r="AN73" s="928">
        <v>0.7</v>
      </c>
      <c r="AO73" s="928"/>
      <c r="AP73" s="67"/>
      <c r="AQ73" s="403">
        <f>ROUND(((G61-ROUND(G61*M69,0))-ROUND(G61*R73,0))*AN73,0)</f>
        <v>8770</v>
      </c>
      <c r="AR73" s="18"/>
      <c r="AS73" s="609"/>
      <c r="AT73" s="405"/>
    </row>
    <row r="74" spans="1:46" ht="17.25" customHeight="1" x14ac:dyDescent="0.15">
      <c r="A74" s="12">
        <v>78</v>
      </c>
      <c r="B74" s="13">
        <v>1983</v>
      </c>
      <c r="C74" s="49" t="s">
        <v>4090</v>
      </c>
      <c r="D74" s="686"/>
      <c r="E74" s="20"/>
      <c r="F74" s="20"/>
      <c r="G74" s="20"/>
      <c r="H74" s="20"/>
      <c r="I74" s="557"/>
      <c r="J74" s="557"/>
      <c r="K74" s="393"/>
      <c r="L74" s="183"/>
      <c r="M74" s="20"/>
      <c r="N74" s="20"/>
      <c r="O74" s="713"/>
      <c r="P74" s="714"/>
      <c r="Q74" s="712"/>
      <c r="R74" s="713"/>
      <c r="S74" s="713"/>
      <c r="T74" s="713"/>
      <c r="U74" s="714"/>
      <c r="V74" s="310" t="s">
        <v>1617</v>
      </c>
      <c r="W74" s="202"/>
      <c r="X74" s="202"/>
      <c r="Y74" s="186"/>
      <c r="Z74" s="605"/>
      <c r="AA74" s="606"/>
      <c r="AB74" s="605"/>
      <c r="AC74" s="32" t="s">
        <v>254</v>
      </c>
      <c r="AD74" s="926">
        <f>$AD$60</f>
        <v>0.95</v>
      </c>
      <c r="AE74" s="927"/>
      <c r="AF74" s="20"/>
      <c r="AG74" s="713"/>
      <c r="AH74" s="713"/>
      <c r="AI74" s="713"/>
      <c r="AJ74" s="713"/>
      <c r="AK74" s="713"/>
      <c r="AL74" s="45"/>
      <c r="AM74" s="642"/>
      <c r="AN74" s="642"/>
      <c r="AO74" s="38"/>
      <c r="AP74" s="42"/>
      <c r="AQ74" s="403">
        <f>ROUND(ROUND(((G61-ROUND(G61*M69,0))-ROUND(G61*R73,0))*AD74,0)*AN73,0)</f>
        <v>8332</v>
      </c>
      <c r="AR74" s="29"/>
      <c r="AS74" s="609"/>
      <c r="AT74" s="405"/>
    </row>
    <row r="75" spans="1:46" ht="17.25" customHeight="1" x14ac:dyDescent="0.15">
      <c r="A75" s="12">
        <v>78</v>
      </c>
      <c r="B75" s="13">
        <v>1930</v>
      </c>
      <c r="C75" s="49" t="s">
        <v>1972</v>
      </c>
      <c r="D75" s="604" t="s">
        <v>1971</v>
      </c>
      <c r="E75" s="202"/>
      <c r="F75" s="605"/>
      <c r="G75" s="605"/>
      <c r="H75" s="605"/>
      <c r="I75" s="605"/>
      <c r="J75" s="605"/>
      <c r="K75" s="605"/>
      <c r="L75" s="605"/>
      <c r="M75" s="605"/>
      <c r="N75" s="605"/>
      <c r="O75" s="310"/>
      <c r="P75" s="612"/>
      <c r="Q75" s="202"/>
      <c r="R75" s="202"/>
      <c r="S75" s="186"/>
      <c r="T75" s="605"/>
      <c r="U75" s="606"/>
      <c r="V75" s="605"/>
      <c r="W75" s="605"/>
      <c r="X75" s="605"/>
      <c r="Y75" s="605"/>
      <c r="Z75" s="605"/>
      <c r="AA75" s="202"/>
      <c r="AB75" s="202"/>
      <c r="AC75" s="832">
        <v>1335</v>
      </c>
      <c r="AD75" s="832"/>
      <c r="AE75" s="832"/>
      <c r="AF75" s="184" t="s">
        <v>391</v>
      </c>
      <c r="AG75" s="202"/>
      <c r="AH75" s="202"/>
      <c r="AI75" s="841"/>
      <c r="AJ75" s="841"/>
      <c r="AK75" s="186"/>
      <c r="AL75" s="186"/>
      <c r="AM75" s="40"/>
      <c r="AN75" s="190"/>
      <c r="AO75" s="40"/>
      <c r="AP75" s="43"/>
      <c r="AQ75" s="297">
        <f>AC75</f>
        <v>1335</v>
      </c>
      <c r="AR75" s="92" t="s">
        <v>1523</v>
      </c>
      <c r="AS75" s="609"/>
    </row>
    <row r="76" spans="1:46" ht="8.25" customHeight="1" x14ac:dyDescent="0.15"/>
    <row r="77" spans="1:46" ht="17.25" customHeight="1" x14ac:dyDescent="0.15">
      <c r="A77" s="2" t="s">
        <v>202</v>
      </c>
      <c r="B77" s="201"/>
      <c r="C77" s="3" t="s">
        <v>203</v>
      </c>
      <c r="D77" s="210"/>
      <c r="E77" s="607"/>
      <c r="F77" s="607"/>
      <c r="G77" s="607"/>
      <c r="H77" s="607"/>
      <c r="I77" s="607"/>
      <c r="J77" s="607"/>
      <c r="K77" s="607"/>
      <c r="L77" s="607"/>
      <c r="M77" s="607"/>
      <c r="N77" s="607"/>
      <c r="O77" s="607"/>
      <c r="P77" s="607"/>
      <c r="Q77" s="607"/>
      <c r="R77" s="607"/>
      <c r="S77" s="607"/>
      <c r="T77" s="607"/>
      <c r="U77" s="4" t="s">
        <v>204</v>
      </c>
      <c r="V77" s="607"/>
      <c r="W77" s="607"/>
      <c r="X77" s="607"/>
      <c r="Y77" s="607"/>
      <c r="Z77" s="607"/>
      <c r="AA77" s="607"/>
      <c r="AB77" s="607"/>
      <c r="AC77" s="4"/>
      <c r="AD77" s="607"/>
      <c r="AE77" s="607"/>
      <c r="AF77" s="607"/>
      <c r="AG77" s="607"/>
      <c r="AH77" s="607"/>
      <c r="AI77" s="607"/>
      <c r="AJ77" s="607"/>
      <c r="AK77" s="607"/>
      <c r="AL77" s="607"/>
      <c r="AM77" s="607"/>
      <c r="AN77" s="607"/>
      <c r="AO77" s="37"/>
      <c r="AP77" s="608"/>
      <c r="AQ77" s="5" t="s">
        <v>251</v>
      </c>
      <c r="AR77" s="5" t="s">
        <v>252</v>
      </c>
    </row>
    <row r="78" spans="1:46" ht="17.25" customHeight="1" x14ac:dyDescent="0.15">
      <c r="A78" s="5" t="s">
        <v>205</v>
      </c>
      <c r="B78" s="82" t="s">
        <v>206</v>
      </c>
      <c r="C78" s="610"/>
      <c r="D78" s="661"/>
      <c r="E78" s="609"/>
      <c r="F78" s="609"/>
      <c r="G78" s="609"/>
      <c r="H78" s="609"/>
      <c r="I78" s="609"/>
      <c r="J78" s="609"/>
      <c r="K78" s="609"/>
      <c r="L78" s="609"/>
      <c r="M78" s="609"/>
      <c r="N78" s="609"/>
      <c r="O78" s="609"/>
      <c r="P78" s="609"/>
      <c r="Q78" s="609"/>
      <c r="R78" s="609"/>
      <c r="S78" s="609"/>
      <c r="T78" s="609"/>
      <c r="U78" s="609"/>
      <c r="V78" s="609"/>
      <c r="W78" s="609"/>
      <c r="X78" s="609"/>
      <c r="Y78" s="609"/>
      <c r="Z78" s="609"/>
      <c r="AA78" s="609"/>
      <c r="AB78" s="609"/>
      <c r="AC78" s="609"/>
      <c r="AD78" s="609"/>
      <c r="AE78" s="609"/>
      <c r="AF78" s="609"/>
      <c r="AG78" s="609"/>
      <c r="AH78" s="609"/>
      <c r="AI78" s="609"/>
      <c r="AJ78" s="609"/>
      <c r="AK78" s="609"/>
      <c r="AL78" s="609"/>
      <c r="AM78" s="609"/>
      <c r="AN78" s="609"/>
      <c r="AO78" s="237"/>
      <c r="AP78" s="610"/>
      <c r="AQ78" s="168" t="s">
        <v>390</v>
      </c>
      <c r="AR78" s="168" t="s">
        <v>391</v>
      </c>
    </row>
    <row r="79" spans="1:46" ht="17.25" customHeight="1" x14ac:dyDescent="0.15">
      <c r="A79" s="12">
        <v>78</v>
      </c>
      <c r="B79" s="13" t="s">
        <v>3386</v>
      </c>
      <c r="C79" s="49" t="s">
        <v>3005</v>
      </c>
      <c r="D79" s="833" t="s">
        <v>2948</v>
      </c>
      <c r="E79" s="834"/>
      <c r="F79" s="834"/>
      <c r="G79" s="834"/>
      <c r="H79" s="834"/>
      <c r="I79" s="834"/>
      <c r="J79" s="834"/>
      <c r="K79" s="835"/>
      <c r="L79" s="833" t="s">
        <v>3003</v>
      </c>
      <c r="M79" s="834"/>
      <c r="N79" s="834"/>
      <c r="O79" s="834"/>
      <c r="P79" s="835"/>
      <c r="Q79" s="16" t="s">
        <v>3004</v>
      </c>
      <c r="R79" s="1"/>
      <c r="S79" s="1"/>
      <c r="T79" s="1"/>
      <c r="U79" s="1"/>
      <c r="V79" s="1"/>
      <c r="W79" s="1"/>
      <c r="X79" s="441"/>
      <c r="Y79" s="31" t="s">
        <v>210</v>
      </c>
      <c r="Z79" s="202"/>
      <c r="AA79" s="202"/>
      <c r="AB79" s="202"/>
      <c r="AC79" s="202"/>
      <c r="AD79" s="186"/>
      <c r="AE79" s="186"/>
      <c r="AF79" s="186"/>
      <c r="AG79" s="186"/>
      <c r="AH79" s="654"/>
      <c r="AI79" s="848">
        <f t="shared" ref="AI79:AI108" si="4">ROUND(AI26*0.01,0)</f>
        <v>4</v>
      </c>
      <c r="AJ79" s="848"/>
      <c r="AK79" s="606"/>
      <c r="AL79" s="186" t="s">
        <v>1392</v>
      </c>
      <c r="AM79" s="186"/>
      <c r="AN79" s="436"/>
      <c r="AO79" s="437"/>
      <c r="AP79" s="209"/>
      <c r="AQ79" s="340">
        <f>-AI79</f>
        <v>-4</v>
      </c>
      <c r="AR79" s="400" t="s">
        <v>209</v>
      </c>
      <c r="AS79" s="609"/>
    </row>
    <row r="80" spans="1:46" ht="17.25" customHeight="1" x14ac:dyDescent="0.15">
      <c r="A80" s="12">
        <v>78</v>
      </c>
      <c r="B80" s="13" t="s">
        <v>3387</v>
      </c>
      <c r="C80" s="49" t="s">
        <v>3006</v>
      </c>
      <c r="D80" s="836"/>
      <c r="E80" s="837"/>
      <c r="F80" s="837"/>
      <c r="G80" s="837"/>
      <c r="H80" s="837"/>
      <c r="I80" s="837"/>
      <c r="J80" s="837"/>
      <c r="K80" s="838"/>
      <c r="L80" s="836"/>
      <c r="M80" s="837"/>
      <c r="N80" s="837"/>
      <c r="O80" s="837"/>
      <c r="P80" s="838"/>
      <c r="Q80" s="23"/>
      <c r="R80" s="9"/>
      <c r="S80" s="9"/>
      <c r="T80" s="9"/>
      <c r="U80" s="9"/>
      <c r="V80" s="9"/>
      <c r="W80" s="9"/>
      <c r="X80" s="136"/>
      <c r="Y80" s="31" t="s">
        <v>211</v>
      </c>
      <c r="Z80" s="202"/>
      <c r="AA80" s="202"/>
      <c r="AB80" s="202"/>
      <c r="AC80" s="202"/>
      <c r="AD80" s="186"/>
      <c r="AE80" s="186"/>
      <c r="AF80" s="186"/>
      <c r="AG80" s="186"/>
      <c r="AH80" s="654"/>
      <c r="AI80" s="848">
        <f t="shared" si="4"/>
        <v>5</v>
      </c>
      <c r="AJ80" s="848"/>
      <c r="AK80" s="606"/>
      <c r="AL80" s="186" t="s">
        <v>1392</v>
      </c>
      <c r="AM80" s="186"/>
      <c r="AN80" s="436"/>
      <c r="AO80" s="437"/>
      <c r="AP80" s="209"/>
      <c r="AQ80" s="340">
        <f>-AI80</f>
        <v>-5</v>
      </c>
      <c r="AR80" s="18"/>
      <c r="AS80" s="609"/>
    </row>
    <row r="81" spans="1:45" ht="17.25" customHeight="1" x14ac:dyDescent="0.15">
      <c r="A81" s="12">
        <v>78</v>
      </c>
      <c r="B81" s="13" t="s">
        <v>3388</v>
      </c>
      <c r="C81" s="49" t="s">
        <v>3007</v>
      </c>
      <c r="D81" s="836"/>
      <c r="E81" s="837"/>
      <c r="F81" s="837"/>
      <c r="G81" s="837"/>
      <c r="H81" s="837"/>
      <c r="I81" s="837"/>
      <c r="J81" s="837"/>
      <c r="K81" s="838"/>
      <c r="L81" s="836"/>
      <c r="M81" s="837"/>
      <c r="N81" s="837"/>
      <c r="O81" s="837"/>
      <c r="P81" s="838"/>
      <c r="Q81" s="23"/>
      <c r="R81" s="9"/>
      <c r="S81" s="9"/>
      <c r="T81" s="9"/>
      <c r="U81" s="9"/>
      <c r="V81" s="9"/>
      <c r="W81" s="9"/>
      <c r="X81" s="136"/>
      <c r="Y81" s="31" t="s">
        <v>212</v>
      </c>
      <c r="Z81" s="202"/>
      <c r="AA81" s="202"/>
      <c r="AB81" s="202"/>
      <c r="AC81" s="202"/>
      <c r="AD81" s="186"/>
      <c r="AE81" s="186"/>
      <c r="AF81" s="186"/>
      <c r="AG81" s="186"/>
      <c r="AH81" s="654"/>
      <c r="AI81" s="848">
        <f t="shared" si="4"/>
        <v>5</v>
      </c>
      <c r="AJ81" s="848"/>
      <c r="AK81" s="606"/>
      <c r="AL81" s="186" t="s">
        <v>1392</v>
      </c>
      <c r="AM81" s="186"/>
      <c r="AN81" s="436"/>
      <c r="AO81" s="437"/>
      <c r="AP81" s="209"/>
      <c r="AQ81" s="340">
        <f t="shared" ref="AQ81:AQ109" si="5">-AI81</f>
        <v>-5</v>
      </c>
      <c r="AR81" s="18"/>
      <c r="AS81" s="609"/>
    </row>
    <row r="82" spans="1:45" ht="17.25" customHeight="1" x14ac:dyDescent="0.15">
      <c r="A82" s="12">
        <v>78</v>
      </c>
      <c r="B82" s="13" t="s">
        <v>3389</v>
      </c>
      <c r="C82" s="49" t="s">
        <v>3008</v>
      </c>
      <c r="D82" s="23"/>
      <c r="E82" s="9"/>
      <c r="F82" s="9"/>
      <c r="G82" s="9"/>
      <c r="H82" s="9"/>
      <c r="I82" s="9"/>
      <c r="J82" s="9"/>
      <c r="K82" s="19"/>
      <c r="L82" s="23"/>
      <c r="M82" s="9"/>
      <c r="N82" s="9"/>
      <c r="O82" s="9"/>
      <c r="P82" s="19"/>
      <c r="Q82" s="23"/>
      <c r="R82" s="9"/>
      <c r="S82" s="9"/>
      <c r="T82" s="9"/>
      <c r="U82" s="9"/>
      <c r="V82" s="9"/>
      <c r="W82" s="9"/>
      <c r="X82" s="136"/>
      <c r="Y82" s="31" t="s">
        <v>213</v>
      </c>
      <c r="Z82" s="202"/>
      <c r="AA82" s="202"/>
      <c r="AB82" s="202"/>
      <c r="AC82" s="202"/>
      <c r="AD82" s="186"/>
      <c r="AE82" s="186"/>
      <c r="AF82" s="186"/>
      <c r="AG82" s="186"/>
      <c r="AH82" s="654"/>
      <c r="AI82" s="848">
        <f t="shared" si="4"/>
        <v>6</v>
      </c>
      <c r="AJ82" s="848"/>
      <c r="AK82" s="606"/>
      <c r="AL82" s="186" t="s">
        <v>1392</v>
      </c>
      <c r="AM82" s="186"/>
      <c r="AN82" s="436"/>
      <c r="AO82" s="437"/>
      <c r="AP82" s="209"/>
      <c r="AQ82" s="340">
        <f t="shared" si="5"/>
        <v>-6</v>
      </c>
      <c r="AR82" s="18"/>
      <c r="AS82" s="609"/>
    </row>
    <row r="83" spans="1:45" ht="17.25" customHeight="1" x14ac:dyDescent="0.15">
      <c r="A83" s="12">
        <v>78</v>
      </c>
      <c r="B83" s="13" t="s">
        <v>3390</v>
      </c>
      <c r="C83" s="49" t="s">
        <v>3009</v>
      </c>
      <c r="D83" s="23"/>
      <c r="E83" s="9"/>
      <c r="F83" s="9"/>
      <c r="G83" s="9"/>
      <c r="H83" s="9"/>
      <c r="I83" s="9"/>
      <c r="J83" s="9"/>
      <c r="K83" s="19"/>
      <c r="L83" s="23"/>
      <c r="M83" s="9"/>
      <c r="N83" s="9"/>
      <c r="O83" s="9"/>
      <c r="P83" s="19"/>
      <c r="Q83" s="183"/>
      <c r="R83" s="184"/>
      <c r="S83" s="184"/>
      <c r="T83" s="184"/>
      <c r="U83" s="184"/>
      <c r="V83" s="184"/>
      <c r="W83" s="184"/>
      <c r="X83" s="438"/>
      <c r="Y83" s="31" t="s">
        <v>214</v>
      </c>
      <c r="Z83" s="202"/>
      <c r="AA83" s="202"/>
      <c r="AB83" s="202"/>
      <c r="AC83" s="202"/>
      <c r="AD83" s="186"/>
      <c r="AE83" s="186"/>
      <c r="AF83" s="186"/>
      <c r="AG83" s="186"/>
      <c r="AH83" s="654"/>
      <c r="AI83" s="848">
        <f t="shared" si="4"/>
        <v>7</v>
      </c>
      <c r="AJ83" s="848"/>
      <c r="AK83" s="606"/>
      <c r="AL83" s="186" t="s">
        <v>1392</v>
      </c>
      <c r="AM83" s="186"/>
      <c r="AN83" s="436"/>
      <c r="AO83" s="437"/>
      <c r="AP83" s="209"/>
      <c r="AQ83" s="340">
        <f t="shared" si="5"/>
        <v>-7</v>
      </c>
      <c r="AR83" s="18"/>
      <c r="AS83" s="609"/>
    </row>
    <row r="84" spans="1:45" ht="17.25" customHeight="1" x14ac:dyDescent="0.15">
      <c r="A84" s="12">
        <v>78</v>
      </c>
      <c r="B84" s="13" t="s">
        <v>3391</v>
      </c>
      <c r="C84" s="49" t="s">
        <v>3010</v>
      </c>
      <c r="D84" s="23"/>
      <c r="E84" s="9"/>
      <c r="F84" s="9"/>
      <c r="G84" s="9"/>
      <c r="H84" s="9"/>
      <c r="I84" s="9"/>
      <c r="J84" s="9"/>
      <c r="K84" s="19"/>
      <c r="L84" s="23"/>
      <c r="M84" s="9"/>
      <c r="N84" s="9"/>
      <c r="O84" s="9"/>
      <c r="P84" s="19"/>
      <c r="Q84" s="16" t="s">
        <v>3036</v>
      </c>
      <c r="R84" s="1"/>
      <c r="S84" s="1"/>
      <c r="T84" s="1"/>
      <c r="U84" s="1"/>
      <c r="V84" s="1"/>
      <c r="W84" s="1"/>
      <c r="X84" s="441"/>
      <c r="Y84" s="31" t="s">
        <v>210</v>
      </c>
      <c r="Z84" s="202"/>
      <c r="AA84" s="202"/>
      <c r="AB84" s="202"/>
      <c r="AC84" s="202"/>
      <c r="AD84" s="186"/>
      <c r="AE84" s="186"/>
      <c r="AF84" s="186"/>
      <c r="AG84" s="186"/>
      <c r="AH84" s="654"/>
      <c r="AI84" s="848">
        <f t="shared" si="4"/>
        <v>4</v>
      </c>
      <c r="AJ84" s="848"/>
      <c r="AK84" s="606"/>
      <c r="AL84" s="186" t="s">
        <v>1392</v>
      </c>
      <c r="AM84" s="186"/>
      <c r="AN84" s="436"/>
      <c r="AO84" s="437"/>
      <c r="AP84" s="209"/>
      <c r="AQ84" s="340">
        <f t="shared" si="5"/>
        <v>-4</v>
      </c>
      <c r="AR84" s="18"/>
      <c r="AS84" s="609"/>
    </row>
    <row r="85" spans="1:45" ht="17.25" customHeight="1" x14ac:dyDescent="0.15">
      <c r="A85" s="12">
        <v>78</v>
      </c>
      <c r="B85" s="13" t="s">
        <v>3392</v>
      </c>
      <c r="C85" s="49" t="s">
        <v>3011</v>
      </c>
      <c r="D85" s="23"/>
      <c r="E85" s="9"/>
      <c r="F85" s="9"/>
      <c r="G85" s="9"/>
      <c r="H85" s="9"/>
      <c r="I85" s="9"/>
      <c r="J85" s="9"/>
      <c r="K85" s="19"/>
      <c r="L85" s="23"/>
      <c r="M85" s="9"/>
      <c r="N85" s="9"/>
      <c r="O85" s="9"/>
      <c r="P85" s="19"/>
      <c r="Q85" s="23"/>
      <c r="R85" s="9"/>
      <c r="S85" s="9"/>
      <c r="T85" s="9"/>
      <c r="U85" s="9"/>
      <c r="V85" s="9"/>
      <c r="W85" s="9"/>
      <c r="X85" s="136"/>
      <c r="Y85" s="31" t="s">
        <v>211</v>
      </c>
      <c r="Z85" s="202"/>
      <c r="AA85" s="202"/>
      <c r="AB85" s="202"/>
      <c r="AC85" s="202"/>
      <c r="AD85" s="186"/>
      <c r="AE85" s="186"/>
      <c r="AF85" s="186"/>
      <c r="AG85" s="186"/>
      <c r="AH85" s="654"/>
      <c r="AI85" s="848">
        <f t="shared" si="4"/>
        <v>5</v>
      </c>
      <c r="AJ85" s="848"/>
      <c r="AK85" s="606"/>
      <c r="AL85" s="186" t="s">
        <v>1392</v>
      </c>
      <c r="AM85" s="186"/>
      <c r="AN85" s="436"/>
      <c r="AO85" s="437"/>
      <c r="AP85" s="209"/>
      <c r="AQ85" s="340">
        <f t="shared" si="5"/>
        <v>-5</v>
      </c>
      <c r="AR85" s="18"/>
      <c r="AS85" s="609"/>
    </row>
    <row r="86" spans="1:45" ht="17.25" customHeight="1" x14ac:dyDescent="0.15">
      <c r="A86" s="12">
        <v>78</v>
      </c>
      <c r="B86" s="13" t="s">
        <v>3393</v>
      </c>
      <c r="C86" s="49" t="s">
        <v>3012</v>
      </c>
      <c r="D86" s="23"/>
      <c r="E86" s="9"/>
      <c r="F86" s="9"/>
      <c r="G86" s="9"/>
      <c r="H86" s="9"/>
      <c r="I86" s="9"/>
      <c r="J86" s="9"/>
      <c r="K86" s="19"/>
      <c r="L86" s="23"/>
      <c r="M86" s="9"/>
      <c r="N86" s="9"/>
      <c r="O86" s="9"/>
      <c r="P86" s="19"/>
      <c r="Q86" s="23"/>
      <c r="R86" s="9"/>
      <c r="S86" s="9"/>
      <c r="T86" s="9"/>
      <c r="U86" s="9"/>
      <c r="V86" s="9"/>
      <c r="W86" s="9"/>
      <c r="X86" s="136"/>
      <c r="Y86" s="31" t="s">
        <v>212</v>
      </c>
      <c r="Z86" s="202"/>
      <c r="AA86" s="202"/>
      <c r="AB86" s="202"/>
      <c r="AC86" s="202"/>
      <c r="AD86" s="186"/>
      <c r="AE86" s="186"/>
      <c r="AF86" s="186"/>
      <c r="AG86" s="186"/>
      <c r="AH86" s="654"/>
      <c r="AI86" s="848">
        <f t="shared" si="4"/>
        <v>6</v>
      </c>
      <c r="AJ86" s="848"/>
      <c r="AK86" s="606"/>
      <c r="AL86" s="186" t="s">
        <v>1392</v>
      </c>
      <c r="AM86" s="186"/>
      <c r="AN86" s="436"/>
      <c r="AO86" s="437"/>
      <c r="AP86" s="209"/>
      <c r="AQ86" s="340">
        <f t="shared" si="5"/>
        <v>-6</v>
      </c>
      <c r="AR86" s="18"/>
      <c r="AS86" s="609"/>
    </row>
    <row r="87" spans="1:45" ht="17.25" customHeight="1" x14ac:dyDescent="0.15">
      <c r="A87" s="12">
        <v>78</v>
      </c>
      <c r="B87" s="13" t="s">
        <v>3394</v>
      </c>
      <c r="C87" s="49" t="s">
        <v>3013</v>
      </c>
      <c r="D87" s="23"/>
      <c r="E87" s="9"/>
      <c r="F87" s="9"/>
      <c r="G87" s="9"/>
      <c r="H87" s="9"/>
      <c r="I87" s="9"/>
      <c r="J87" s="9"/>
      <c r="K87" s="19"/>
      <c r="L87" s="23"/>
      <c r="M87" s="9"/>
      <c r="N87" s="9"/>
      <c r="O87" s="9"/>
      <c r="P87" s="19"/>
      <c r="Q87" s="23"/>
      <c r="R87" s="9"/>
      <c r="S87" s="9"/>
      <c r="T87" s="9"/>
      <c r="U87" s="9"/>
      <c r="V87" s="9"/>
      <c r="W87" s="9"/>
      <c r="X87" s="136"/>
      <c r="Y87" s="31" t="s">
        <v>213</v>
      </c>
      <c r="Z87" s="202"/>
      <c r="AA87" s="202"/>
      <c r="AB87" s="202"/>
      <c r="AC87" s="202"/>
      <c r="AD87" s="186"/>
      <c r="AE87" s="186"/>
      <c r="AF87" s="186"/>
      <c r="AG87" s="186"/>
      <c r="AH87" s="654"/>
      <c r="AI87" s="848">
        <f t="shared" si="4"/>
        <v>6</v>
      </c>
      <c r="AJ87" s="848"/>
      <c r="AK87" s="606"/>
      <c r="AL87" s="186" t="s">
        <v>1392</v>
      </c>
      <c r="AM87" s="186"/>
      <c r="AN87" s="436"/>
      <c r="AO87" s="437"/>
      <c r="AP87" s="209"/>
      <c r="AQ87" s="340">
        <f t="shared" si="5"/>
        <v>-6</v>
      </c>
      <c r="AR87" s="18"/>
      <c r="AS87" s="609"/>
    </row>
    <row r="88" spans="1:45" ht="17.25" customHeight="1" x14ac:dyDescent="0.15">
      <c r="A88" s="12">
        <v>78</v>
      </c>
      <c r="B88" s="13" t="s">
        <v>3395</v>
      </c>
      <c r="C88" s="49" t="s">
        <v>3014</v>
      </c>
      <c r="D88" s="23"/>
      <c r="E88" s="9"/>
      <c r="F88" s="9"/>
      <c r="G88" s="9"/>
      <c r="H88" s="9"/>
      <c r="I88" s="9"/>
      <c r="J88" s="9"/>
      <c r="K88" s="19"/>
      <c r="L88" s="23"/>
      <c r="M88" s="9"/>
      <c r="N88" s="9"/>
      <c r="O88" s="9"/>
      <c r="P88" s="19"/>
      <c r="Q88" s="183"/>
      <c r="R88" s="184"/>
      <c r="S88" s="184"/>
      <c r="T88" s="184"/>
      <c r="U88" s="184"/>
      <c r="V88" s="184"/>
      <c r="W88" s="184"/>
      <c r="X88" s="438"/>
      <c r="Y88" s="31" t="s">
        <v>214</v>
      </c>
      <c r="Z88" s="202"/>
      <c r="AA88" s="202"/>
      <c r="AB88" s="202"/>
      <c r="AC88" s="202"/>
      <c r="AD88" s="186"/>
      <c r="AE88" s="186"/>
      <c r="AF88" s="186"/>
      <c r="AG88" s="186"/>
      <c r="AH88" s="654"/>
      <c r="AI88" s="848">
        <f t="shared" si="4"/>
        <v>7</v>
      </c>
      <c r="AJ88" s="848"/>
      <c r="AK88" s="606"/>
      <c r="AL88" s="186" t="s">
        <v>1392</v>
      </c>
      <c r="AM88" s="186"/>
      <c r="AN88" s="436"/>
      <c r="AO88" s="437"/>
      <c r="AP88" s="209"/>
      <c r="AQ88" s="340">
        <f t="shared" si="5"/>
        <v>-7</v>
      </c>
      <c r="AR88" s="18"/>
      <c r="AS88" s="609"/>
    </row>
    <row r="89" spans="1:45" ht="17.25" customHeight="1" x14ac:dyDescent="0.15">
      <c r="A89" s="12">
        <v>78</v>
      </c>
      <c r="B89" s="13" t="s">
        <v>3396</v>
      </c>
      <c r="C89" s="49" t="s">
        <v>3015</v>
      </c>
      <c r="D89" s="23"/>
      <c r="E89" s="9"/>
      <c r="F89" s="9"/>
      <c r="G89" s="9"/>
      <c r="H89" s="9"/>
      <c r="I89" s="9"/>
      <c r="J89" s="9"/>
      <c r="K89" s="19"/>
      <c r="L89" s="23"/>
      <c r="M89" s="9"/>
      <c r="N89" s="9"/>
      <c r="O89" s="9"/>
      <c r="P89" s="19"/>
      <c r="Q89" s="16" t="s">
        <v>3037</v>
      </c>
      <c r="R89" s="1"/>
      <c r="S89" s="1"/>
      <c r="T89" s="1"/>
      <c r="U89" s="1"/>
      <c r="V89" s="1"/>
      <c r="W89" s="1"/>
      <c r="X89" s="441"/>
      <c r="Y89" s="31" t="s">
        <v>210</v>
      </c>
      <c r="Z89" s="202"/>
      <c r="AA89" s="202"/>
      <c r="AB89" s="202"/>
      <c r="AC89" s="202"/>
      <c r="AD89" s="186"/>
      <c r="AE89" s="186"/>
      <c r="AF89" s="186"/>
      <c r="AG89" s="186"/>
      <c r="AH89" s="654"/>
      <c r="AI89" s="848">
        <f t="shared" si="4"/>
        <v>7</v>
      </c>
      <c r="AJ89" s="848"/>
      <c r="AK89" s="606"/>
      <c r="AL89" s="186" t="s">
        <v>1392</v>
      </c>
      <c r="AM89" s="186"/>
      <c r="AN89" s="436"/>
      <c r="AO89" s="437"/>
      <c r="AP89" s="209"/>
      <c r="AQ89" s="340">
        <f t="shared" si="5"/>
        <v>-7</v>
      </c>
      <c r="AR89" s="18"/>
      <c r="AS89" s="609"/>
    </row>
    <row r="90" spans="1:45" ht="17.25" customHeight="1" x14ac:dyDescent="0.15">
      <c r="A90" s="12">
        <v>78</v>
      </c>
      <c r="B90" s="13" t="s">
        <v>3397</v>
      </c>
      <c r="C90" s="49" t="s">
        <v>3016</v>
      </c>
      <c r="D90" s="23"/>
      <c r="E90" s="9"/>
      <c r="F90" s="9"/>
      <c r="G90" s="9"/>
      <c r="H90" s="9"/>
      <c r="I90" s="9"/>
      <c r="J90" s="9"/>
      <c r="K90" s="19"/>
      <c r="L90" s="23"/>
      <c r="M90" s="9"/>
      <c r="N90" s="9"/>
      <c r="O90" s="9"/>
      <c r="P90" s="19"/>
      <c r="Q90" s="23"/>
      <c r="R90" s="9"/>
      <c r="S90" s="9"/>
      <c r="T90" s="9"/>
      <c r="U90" s="9"/>
      <c r="V90" s="9"/>
      <c r="W90" s="9"/>
      <c r="X90" s="136"/>
      <c r="Y90" s="31" t="s">
        <v>211</v>
      </c>
      <c r="Z90" s="202"/>
      <c r="AA90" s="202"/>
      <c r="AB90" s="202"/>
      <c r="AC90" s="202"/>
      <c r="AD90" s="186"/>
      <c r="AE90" s="186"/>
      <c r="AF90" s="186"/>
      <c r="AG90" s="186"/>
      <c r="AH90" s="654"/>
      <c r="AI90" s="848">
        <f t="shared" si="4"/>
        <v>8</v>
      </c>
      <c r="AJ90" s="848"/>
      <c r="AK90" s="606"/>
      <c r="AL90" s="186" t="s">
        <v>1392</v>
      </c>
      <c r="AM90" s="186"/>
      <c r="AN90" s="436"/>
      <c r="AO90" s="437"/>
      <c r="AP90" s="209"/>
      <c r="AQ90" s="340">
        <f t="shared" si="5"/>
        <v>-8</v>
      </c>
      <c r="AR90" s="18"/>
      <c r="AS90" s="609"/>
    </row>
    <row r="91" spans="1:45" ht="17.25" customHeight="1" x14ac:dyDescent="0.15">
      <c r="A91" s="12">
        <v>78</v>
      </c>
      <c r="B91" s="13" t="s">
        <v>3398</v>
      </c>
      <c r="C91" s="49" t="s">
        <v>3017</v>
      </c>
      <c r="D91" s="23"/>
      <c r="E91" s="9"/>
      <c r="F91" s="9"/>
      <c r="G91" s="9"/>
      <c r="H91" s="9"/>
      <c r="I91" s="9"/>
      <c r="J91" s="9"/>
      <c r="K91" s="19"/>
      <c r="L91" s="23"/>
      <c r="M91" s="9"/>
      <c r="N91" s="9"/>
      <c r="O91" s="9"/>
      <c r="P91" s="19"/>
      <c r="Q91" s="23"/>
      <c r="R91" s="9"/>
      <c r="S91" s="9"/>
      <c r="T91" s="9"/>
      <c r="U91" s="9"/>
      <c r="V91" s="9"/>
      <c r="W91" s="9"/>
      <c r="X91" s="136"/>
      <c r="Y91" s="31" t="s">
        <v>212</v>
      </c>
      <c r="Z91" s="202"/>
      <c r="AA91" s="202"/>
      <c r="AB91" s="202"/>
      <c r="AC91" s="202"/>
      <c r="AD91" s="186"/>
      <c r="AE91" s="186"/>
      <c r="AF91" s="186"/>
      <c r="AG91" s="186"/>
      <c r="AH91" s="654"/>
      <c r="AI91" s="848">
        <f t="shared" si="4"/>
        <v>9</v>
      </c>
      <c r="AJ91" s="848"/>
      <c r="AK91" s="606"/>
      <c r="AL91" s="186" t="s">
        <v>1392</v>
      </c>
      <c r="AM91" s="186"/>
      <c r="AN91" s="436"/>
      <c r="AO91" s="437"/>
      <c r="AP91" s="209"/>
      <c r="AQ91" s="340">
        <f t="shared" si="5"/>
        <v>-9</v>
      </c>
      <c r="AR91" s="18"/>
      <c r="AS91" s="609"/>
    </row>
    <row r="92" spans="1:45" ht="17.25" customHeight="1" x14ac:dyDescent="0.15">
      <c r="A92" s="12">
        <v>78</v>
      </c>
      <c r="B92" s="13" t="s">
        <v>3399</v>
      </c>
      <c r="C92" s="49" t="s">
        <v>3018</v>
      </c>
      <c r="D92" s="23"/>
      <c r="E92" s="9"/>
      <c r="F92" s="9"/>
      <c r="G92" s="9"/>
      <c r="H92" s="9"/>
      <c r="I92" s="9"/>
      <c r="J92" s="9"/>
      <c r="K92" s="19"/>
      <c r="L92" s="23"/>
      <c r="M92" s="9"/>
      <c r="N92" s="9"/>
      <c r="O92" s="9"/>
      <c r="P92" s="19"/>
      <c r="Q92" s="23"/>
      <c r="R92" s="9"/>
      <c r="S92" s="9"/>
      <c r="T92" s="9"/>
      <c r="U92" s="9"/>
      <c r="V92" s="9"/>
      <c r="W92" s="9"/>
      <c r="X92" s="136"/>
      <c r="Y92" s="31" t="s">
        <v>213</v>
      </c>
      <c r="Z92" s="202"/>
      <c r="AA92" s="202"/>
      <c r="AB92" s="202"/>
      <c r="AC92" s="202"/>
      <c r="AD92" s="186"/>
      <c r="AE92" s="186"/>
      <c r="AF92" s="186"/>
      <c r="AG92" s="186"/>
      <c r="AH92" s="654"/>
      <c r="AI92" s="848">
        <f t="shared" si="4"/>
        <v>10</v>
      </c>
      <c r="AJ92" s="848"/>
      <c r="AK92" s="606"/>
      <c r="AL92" s="186" t="s">
        <v>1392</v>
      </c>
      <c r="AM92" s="186"/>
      <c r="AN92" s="436"/>
      <c r="AO92" s="437"/>
      <c r="AP92" s="209"/>
      <c r="AQ92" s="340">
        <f t="shared" si="5"/>
        <v>-10</v>
      </c>
      <c r="AR92" s="18"/>
      <c r="AS92" s="609"/>
    </row>
    <row r="93" spans="1:45" ht="17.25" customHeight="1" x14ac:dyDescent="0.15">
      <c r="A93" s="12">
        <v>78</v>
      </c>
      <c r="B93" s="13" t="s">
        <v>3400</v>
      </c>
      <c r="C93" s="49" t="s">
        <v>3019</v>
      </c>
      <c r="D93" s="23"/>
      <c r="E93" s="9"/>
      <c r="F93" s="9"/>
      <c r="G93" s="9"/>
      <c r="H93" s="9"/>
      <c r="I93" s="9"/>
      <c r="J93" s="9"/>
      <c r="K93" s="19"/>
      <c r="L93" s="23"/>
      <c r="M93" s="9"/>
      <c r="N93" s="9"/>
      <c r="O93" s="9"/>
      <c r="P93" s="19"/>
      <c r="Q93" s="183"/>
      <c r="R93" s="184"/>
      <c r="S93" s="184"/>
      <c r="T93" s="184"/>
      <c r="U93" s="184"/>
      <c r="V93" s="184"/>
      <c r="W93" s="184"/>
      <c r="X93" s="438"/>
      <c r="Y93" s="31" t="s">
        <v>214</v>
      </c>
      <c r="Z93" s="202"/>
      <c r="AA93" s="202"/>
      <c r="AB93" s="202"/>
      <c r="AC93" s="202"/>
      <c r="AD93" s="186"/>
      <c r="AE93" s="186"/>
      <c r="AF93" s="186"/>
      <c r="AG93" s="186"/>
      <c r="AH93" s="654"/>
      <c r="AI93" s="848">
        <f t="shared" si="4"/>
        <v>11</v>
      </c>
      <c r="AJ93" s="848"/>
      <c r="AK93" s="606"/>
      <c r="AL93" s="186" t="s">
        <v>1392</v>
      </c>
      <c r="AM93" s="186"/>
      <c r="AN93" s="436"/>
      <c r="AO93" s="437"/>
      <c r="AP93" s="209"/>
      <c r="AQ93" s="340">
        <f t="shared" si="5"/>
        <v>-11</v>
      </c>
      <c r="AR93" s="18"/>
      <c r="AS93" s="609"/>
    </row>
    <row r="94" spans="1:45" ht="17.25" customHeight="1" x14ac:dyDescent="0.15">
      <c r="A94" s="12">
        <v>78</v>
      </c>
      <c r="B94" s="13" t="s">
        <v>3401</v>
      </c>
      <c r="C94" s="49" t="s">
        <v>3020</v>
      </c>
      <c r="D94" s="23"/>
      <c r="E94" s="9"/>
      <c r="F94" s="9"/>
      <c r="G94" s="9"/>
      <c r="H94" s="9"/>
      <c r="I94" s="9"/>
      <c r="J94" s="9"/>
      <c r="K94" s="19"/>
      <c r="L94" s="23"/>
      <c r="M94" s="9"/>
      <c r="N94" s="9"/>
      <c r="O94" s="9"/>
      <c r="P94" s="19"/>
      <c r="Q94" s="16" t="s">
        <v>3038</v>
      </c>
      <c r="R94" s="1"/>
      <c r="S94" s="1"/>
      <c r="T94" s="1"/>
      <c r="U94" s="1"/>
      <c r="V94" s="1"/>
      <c r="W94" s="1"/>
      <c r="X94" s="441"/>
      <c r="Y94" s="31" t="s">
        <v>210</v>
      </c>
      <c r="Z94" s="202"/>
      <c r="AA94" s="202"/>
      <c r="AB94" s="202"/>
      <c r="AC94" s="202"/>
      <c r="AD94" s="186"/>
      <c r="AE94" s="186"/>
      <c r="AF94" s="186"/>
      <c r="AG94" s="186"/>
      <c r="AH94" s="654"/>
      <c r="AI94" s="848">
        <f t="shared" si="4"/>
        <v>7</v>
      </c>
      <c r="AJ94" s="848"/>
      <c r="AK94" s="606"/>
      <c r="AL94" s="186" t="s">
        <v>1392</v>
      </c>
      <c r="AM94" s="186"/>
      <c r="AN94" s="436"/>
      <c r="AO94" s="437"/>
      <c r="AP94" s="209"/>
      <c r="AQ94" s="340">
        <f t="shared" si="5"/>
        <v>-7</v>
      </c>
      <c r="AR94" s="18"/>
      <c r="AS94" s="609"/>
    </row>
    <row r="95" spans="1:45" ht="17.25" customHeight="1" x14ac:dyDescent="0.15">
      <c r="A95" s="12">
        <v>78</v>
      </c>
      <c r="B95" s="13" t="s">
        <v>3402</v>
      </c>
      <c r="C95" s="49" t="s">
        <v>3021</v>
      </c>
      <c r="D95" s="23"/>
      <c r="E95" s="9"/>
      <c r="F95" s="9"/>
      <c r="G95" s="9"/>
      <c r="H95" s="9"/>
      <c r="I95" s="9"/>
      <c r="J95" s="9"/>
      <c r="K95" s="19"/>
      <c r="L95" s="23"/>
      <c r="M95" s="9"/>
      <c r="N95" s="9"/>
      <c r="O95" s="9"/>
      <c r="P95" s="19"/>
      <c r="Q95" s="23"/>
      <c r="R95" s="9"/>
      <c r="S95" s="9"/>
      <c r="T95" s="9"/>
      <c r="U95" s="9"/>
      <c r="V95" s="9"/>
      <c r="W95" s="9"/>
      <c r="X95" s="136"/>
      <c r="Y95" s="31" t="s">
        <v>211</v>
      </c>
      <c r="Z95" s="202"/>
      <c r="AA95" s="202"/>
      <c r="AB95" s="202"/>
      <c r="AC95" s="202"/>
      <c r="AD95" s="186"/>
      <c r="AE95" s="186"/>
      <c r="AF95" s="186"/>
      <c r="AG95" s="186"/>
      <c r="AH95" s="654"/>
      <c r="AI95" s="848">
        <f t="shared" si="4"/>
        <v>8</v>
      </c>
      <c r="AJ95" s="848"/>
      <c r="AK95" s="606"/>
      <c r="AL95" s="186" t="s">
        <v>1392</v>
      </c>
      <c r="AM95" s="186"/>
      <c r="AN95" s="436"/>
      <c r="AO95" s="437"/>
      <c r="AP95" s="209"/>
      <c r="AQ95" s="340">
        <f t="shared" si="5"/>
        <v>-8</v>
      </c>
      <c r="AR95" s="18"/>
      <c r="AS95" s="609"/>
    </row>
    <row r="96" spans="1:45" ht="17.25" customHeight="1" x14ac:dyDescent="0.15">
      <c r="A96" s="12">
        <v>78</v>
      </c>
      <c r="B96" s="13" t="s">
        <v>3403</v>
      </c>
      <c r="C96" s="49" t="s">
        <v>3022</v>
      </c>
      <c r="D96" s="23"/>
      <c r="E96" s="9"/>
      <c r="F96" s="9"/>
      <c r="G96" s="9"/>
      <c r="H96" s="9"/>
      <c r="I96" s="9"/>
      <c r="J96" s="9"/>
      <c r="K96" s="19"/>
      <c r="L96" s="23"/>
      <c r="M96" s="9"/>
      <c r="N96" s="9"/>
      <c r="O96" s="9"/>
      <c r="P96" s="19"/>
      <c r="Q96" s="23"/>
      <c r="R96" s="9"/>
      <c r="S96" s="9"/>
      <c r="T96" s="9"/>
      <c r="U96" s="9"/>
      <c r="V96" s="9"/>
      <c r="W96" s="9"/>
      <c r="X96" s="136"/>
      <c r="Y96" s="31" t="s">
        <v>212</v>
      </c>
      <c r="Z96" s="202"/>
      <c r="AA96" s="202"/>
      <c r="AB96" s="202"/>
      <c r="AC96" s="202"/>
      <c r="AD96" s="186"/>
      <c r="AE96" s="186"/>
      <c r="AF96" s="186"/>
      <c r="AG96" s="186"/>
      <c r="AH96" s="654"/>
      <c r="AI96" s="848">
        <f t="shared" si="4"/>
        <v>9</v>
      </c>
      <c r="AJ96" s="848"/>
      <c r="AK96" s="606"/>
      <c r="AL96" s="186" t="s">
        <v>1392</v>
      </c>
      <c r="AM96" s="186"/>
      <c r="AN96" s="436"/>
      <c r="AO96" s="437"/>
      <c r="AP96" s="209"/>
      <c r="AQ96" s="340">
        <f t="shared" si="5"/>
        <v>-9</v>
      </c>
      <c r="AR96" s="18"/>
      <c r="AS96" s="609"/>
    </row>
    <row r="97" spans="1:45" ht="17.25" customHeight="1" x14ac:dyDescent="0.15">
      <c r="A97" s="12">
        <v>78</v>
      </c>
      <c r="B97" s="13" t="s">
        <v>3404</v>
      </c>
      <c r="C97" s="49" t="s">
        <v>3023</v>
      </c>
      <c r="D97" s="23"/>
      <c r="E97" s="9"/>
      <c r="F97" s="9"/>
      <c r="G97" s="9"/>
      <c r="H97" s="9"/>
      <c r="I97" s="9"/>
      <c r="J97" s="9"/>
      <c r="K97" s="19"/>
      <c r="L97" s="23"/>
      <c r="M97" s="9"/>
      <c r="N97" s="9"/>
      <c r="O97" s="9"/>
      <c r="P97" s="19"/>
      <c r="Q97" s="23"/>
      <c r="R97" s="9"/>
      <c r="S97" s="9"/>
      <c r="T97" s="9"/>
      <c r="U97" s="9"/>
      <c r="V97" s="9"/>
      <c r="W97" s="9"/>
      <c r="X97" s="136"/>
      <c r="Y97" s="31" t="s">
        <v>213</v>
      </c>
      <c r="Z97" s="202"/>
      <c r="AA97" s="202"/>
      <c r="AB97" s="202"/>
      <c r="AC97" s="202"/>
      <c r="AD97" s="186"/>
      <c r="AE97" s="186"/>
      <c r="AF97" s="186"/>
      <c r="AG97" s="186"/>
      <c r="AH97" s="654"/>
      <c r="AI97" s="848">
        <f t="shared" si="4"/>
        <v>10</v>
      </c>
      <c r="AJ97" s="848"/>
      <c r="AK97" s="606"/>
      <c r="AL97" s="186" t="s">
        <v>1392</v>
      </c>
      <c r="AM97" s="186"/>
      <c r="AN97" s="436"/>
      <c r="AO97" s="437"/>
      <c r="AP97" s="209"/>
      <c r="AQ97" s="340">
        <f t="shared" si="5"/>
        <v>-10</v>
      </c>
      <c r="AR97" s="18"/>
      <c r="AS97" s="609"/>
    </row>
    <row r="98" spans="1:45" ht="17.25" customHeight="1" x14ac:dyDescent="0.15">
      <c r="A98" s="12">
        <v>78</v>
      </c>
      <c r="B98" s="13" t="s">
        <v>3405</v>
      </c>
      <c r="C98" s="49" t="s">
        <v>3024</v>
      </c>
      <c r="D98" s="23"/>
      <c r="E98" s="9"/>
      <c r="F98" s="9"/>
      <c r="G98" s="9"/>
      <c r="H98" s="9"/>
      <c r="I98" s="9"/>
      <c r="J98" s="9"/>
      <c r="K98" s="19"/>
      <c r="L98" s="23"/>
      <c r="M98" s="9"/>
      <c r="N98" s="9"/>
      <c r="O98" s="9"/>
      <c r="P98" s="19"/>
      <c r="Q98" s="183"/>
      <c r="R98" s="184"/>
      <c r="S98" s="184"/>
      <c r="T98" s="184"/>
      <c r="U98" s="184"/>
      <c r="V98" s="184"/>
      <c r="W98" s="184"/>
      <c r="X98" s="438"/>
      <c r="Y98" s="31" t="s">
        <v>214</v>
      </c>
      <c r="Z98" s="202"/>
      <c r="AA98" s="202"/>
      <c r="AB98" s="202"/>
      <c r="AC98" s="202"/>
      <c r="AD98" s="186"/>
      <c r="AE98" s="186"/>
      <c r="AF98" s="186"/>
      <c r="AG98" s="186"/>
      <c r="AH98" s="654"/>
      <c r="AI98" s="848">
        <f t="shared" si="4"/>
        <v>12</v>
      </c>
      <c r="AJ98" s="848"/>
      <c r="AK98" s="606"/>
      <c r="AL98" s="186" t="s">
        <v>1392</v>
      </c>
      <c r="AM98" s="186"/>
      <c r="AN98" s="436"/>
      <c r="AO98" s="437"/>
      <c r="AP98" s="209"/>
      <c r="AQ98" s="340">
        <f t="shared" si="5"/>
        <v>-12</v>
      </c>
      <c r="AR98" s="18"/>
      <c r="AS98" s="609"/>
    </row>
    <row r="99" spans="1:45" ht="17.25" customHeight="1" x14ac:dyDescent="0.15">
      <c r="A99" s="12">
        <v>78</v>
      </c>
      <c r="B99" s="13" t="s">
        <v>3406</v>
      </c>
      <c r="C99" s="49" t="s">
        <v>3025</v>
      </c>
      <c r="D99" s="23"/>
      <c r="E99" s="9"/>
      <c r="F99" s="9"/>
      <c r="G99" s="9"/>
      <c r="H99" s="9"/>
      <c r="I99" s="9"/>
      <c r="J99" s="9"/>
      <c r="K99" s="19"/>
      <c r="L99" s="23"/>
      <c r="M99" s="9"/>
      <c r="N99" s="9"/>
      <c r="O99" s="9"/>
      <c r="P99" s="19"/>
      <c r="Q99" s="16" t="s">
        <v>3039</v>
      </c>
      <c r="R99" s="1"/>
      <c r="S99" s="1"/>
      <c r="T99" s="1"/>
      <c r="U99" s="1"/>
      <c r="V99" s="1"/>
      <c r="W99" s="1"/>
      <c r="X99" s="441"/>
      <c r="Y99" s="31" t="s">
        <v>210</v>
      </c>
      <c r="Z99" s="202"/>
      <c r="AA99" s="202"/>
      <c r="AB99" s="202"/>
      <c r="AC99" s="202"/>
      <c r="AD99" s="186"/>
      <c r="AE99" s="186"/>
      <c r="AF99" s="186"/>
      <c r="AG99" s="186"/>
      <c r="AH99" s="654"/>
      <c r="AI99" s="848">
        <f t="shared" si="4"/>
        <v>8</v>
      </c>
      <c r="AJ99" s="848"/>
      <c r="AK99" s="606"/>
      <c r="AL99" s="186" t="s">
        <v>1392</v>
      </c>
      <c r="AM99" s="186"/>
      <c r="AN99" s="436"/>
      <c r="AO99" s="437"/>
      <c r="AP99" s="209"/>
      <c r="AQ99" s="340">
        <f t="shared" si="5"/>
        <v>-8</v>
      </c>
      <c r="AR99" s="18"/>
      <c r="AS99" s="609"/>
    </row>
    <row r="100" spans="1:45" ht="17.25" customHeight="1" x14ac:dyDescent="0.15">
      <c r="A100" s="12">
        <v>78</v>
      </c>
      <c r="B100" s="13" t="s">
        <v>3407</v>
      </c>
      <c r="C100" s="49" t="s">
        <v>3026</v>
      </c>
      <c r="D100" s="23"/>
      <c r="E100" s="9"/>
      <c r="F100" s="9"/>
      <c r="G100" s="9"/>
      <c r="H100" s="9"/>
      <c r="I100" s="9"/>
      <c r="J100" s="9"/>
      <c r="K100" s="19"/>
      <c r="L100" s="23"/>
      <c r="M100" s="9"/>
      <c r="N100" s="9"/>
      <c r="O100" s="9"/>
      <c r="P100" s="19"/>
      <c r="Q100" s="23"/>
      <c r="R100" s="9"/>
      <c r="S100" s="9"/>
      <c r="T100" s="9"/>
      <c r="U100" s="9"/>
      <c r="V100" s="9"/>
      <c r="W100" s="9"/>
      <c r="X100" s="136"/>
      <c r="Y100" s="31" t="s">
        <v>211</v>
      </c>
      <c r="Z100" s="202"/>
      <c r="AA100" s="202"/>
      <c r="AB100" s="202"/>
      <c r="AC100" s="202"/>
      <c r="AD100" s="186"/>
      <c r="AE100" s="186"/>
      <c r="AF100" s="186"/>
      <c r="AG100" s="186"/>
      <c r="AH100" s="654"/>
      <c r="AI100" s="848">
        <f t="shared" si="4"/>
        <v>9</v>
      </c>
      <c r="AJ100" s="848"/>
      <c r="AK100" s="606"/>
      <c r="AL100" s="186" t="s">
        <v>1392</v>
      </c>
      <c r="AM100" s="186"/>
      <c r="AN100" s="436"/>
      <c r="AO100" s="437"/>
      <c r="AP100" s="209"/>
      <c r="AQ100" s="340">
        <f t="shared" si="5"/>
        <v>-9</v>
      </c>
      <c r="AR100" s="18"/>
      <c r="AS100" s="609"/>
    </row>
    <row r="101" spans="1:45" ht="17.25" customHeight="1" x14ac:dyDescent="0.15">
      <c r="A101" s="12">
        <v>78</v>
      </c>
      <c r="B101" s="13" t="s">
        <v>3408</v>
      </c>
      <c r="C101" s="49" t="s">
        <v>3027</v>
      </c>
      <c r="D101" s="23"/>
      <c r="E101" s="9"/>
      <c r="F101" s="9"/>
      <c r="G101" s="9"/>
      <c r="H101" s="9"/>
      <c r="I101" s="9"/>
      <c r="J101" s="9"/>
      <c r="K101" s="19"/>
      <c r="L101" s="23"/>
      <c r="M101" s="9"/>
      <c r="N101" s="9"/>
      <c r="O101" s="9"/>
      <c r="P101" s="19"/>
      <c r="Q101" s="23"/>
      <c r="R101" s="9"/>
      <c r="S101" s="9"/>
      <c r="T101" s="9"/>
      <c r="U101" s="9"/>
      <c r="V101" s="9"/>
      <c r="W101" s="9"/>
      <c r="X101" s="136"/>
      <c r="Y101" s="31" t="s">
        <v>212</v>
      </c>
      <c r="Z101" s="202"/>
      <c r="AA101" s="202"/>
      <c r="AB101" s="202"/>
      <c r="AC101" s="202"/>
      <c r="AD101" s="186"/>
      <c r="AE101" s="186"/>
      <c r="AF101" s="186"/>
      <c r="AG101" s="186"/>
      <c r="AH101" s="654"/>
      <c r="AI101" s="848">
        <f t="shared" si="4"/>
        <v>10</v>
      </c>
      <c r="AJ101" s="848"/>
      <c r="AK101" s="606"/>
      <c r="AL101" s="186" t="s">
        <v>1392</v>
      </c>
      <c r="AM101" s="186"/>
      <c r="AN101" s="436"/>
      <c r="AO101" s="437"/>
      <c r="AP101" s="209"/>
      <c r="AQ101" s="340">
        <f t="shared" si="5"/>
        <v>-10</v>
      </c>
      <c r="AR101" s="18"/>
      <c r="AS101" s="609"/>
    </row>
    <row r="102" spans="1:45" ht="17.25" customHeight="1" x14ac:dyDescent="0.15">
      <c r="A102" s="12">
        <v>78</v>
      </c>
      <c r="B102" s="13" t="s">
        <v>3409</v>
      </c>
      <c r="C102" s="49" t="s">
        <v>3028</v>
      </c>
      <c r="D102" s="23"/>
      <c r="E102" s="9"/>
      <c r="F102" s="9"/>
      <c r="G102" s="9"/>
      <c r="H102" s="9"/>
      <c r="I102" s="9"/>
      <c r="J102" s="9"/>
      <c r="K102" s="19"/>
      <c r="L102" s="23"/>
      <c r="M102" s="9"/>
      <c r="N102" s="9"/>
      <c r="O102" s="9"/>
      <c r="P102" s="19"/>
      <c r="Q102" s="23"/>
      <c r="R102" s="9"/>
      <c r="S102" s="9"/>
      <c r="T102" s="9"/>
      <c r="U102" s="9"/>
      <c r="V102" s="9"/>
      <c r="W102" s="9"/>
      <c r="X102" s="136"/>
      <c r="Y102" s="31" t="s">
        <v>213</v>
      </c>
      <c r="Z102" s="202"/>
      <c r="AA102" s="202"/>
      <c r="AB102" s="202"/>
      <c r="AC102" s="202"/>
      <c r="AD102" s="186"/>
      <c r="AE102" s="186"/>
      <c r="AF102" s="186"/>
      <c r="AG102" s="186"/>
      <c r="AH102" s="654"/>
      <c r="AI102" s="848">
        <f t="shared" si="4"/>
        <v>12</v>
      </c>
      <c r="AJ102" s="848"/>
      <c r="AK102" s="606"/>
      <c r="AL102" s="186" t="s">
        <v>1392</v>
      </c>
      <c r="AM102" s="186"/>
      <c r="AN102" s="436"/>
      <c r="AO102" s="437"/>
      <c r="AP102" s="209"/>
      <c r="AQ102" s="340">
        <f t="shared" si="5"/>
        <v>-12</v>
      </c>
      <c r="AR102" s="18"/>
      <c r="AS102" s="609"/>
    </row>
    <row r="103" spans="1:45" ht="17.25" customHeight="1" x14ac:dyDescent="0.15">
      <c r="A103" s="12">
        <v>78</v>
      </c>
      <c r="B103" s="13" t="s">
        <v>3410</v>
      </c>
      <c r="C103" s="49" t="s">
        <v>3029</v>
      </c>
      <c r="D103" s="23"/>
      <c r="E103" s="9"/>
      <c r="F103" s="9"/>
      <c r="G103" s="9"/>
      <c r="H103" s="9"/>
      <c r="I103" s="9"/>
      <c r="J103" s="9"/>
      <c r="K103" s="19"/>
      <c r="L103" s="23"/>
      <c r="M103" s="9"/>
      <c r="N103" s="9"/>
      <c r="O103" s="9"/>
      <c r="P103" s="19"/>
      <c r="Q103" s="183"/>
      <c r="R103" s="184"/>
      <c r="S103" s="184"/>
      <c r="T103" s="184"/>
      <c r="U103" s="184"/>
      <c r="V103" s="184"/>
      <c r="W103" s="184"/>
      <c r="X103" s="438"/>
      <c r="Y103" s="31" t="s">
        <v>214</v>
      </c>
      <c r="Z103" s="202"/>
      <c r="AA103" s="202"/>
      <c r="AB103" s="202"/>
      <c r="AC103" s="202"/>
      <c r="AD103" s="186"/>
      <c r="AE103" s="186"/>
      <c r="AF103" s="186"/>
      <c r="AG103" s="186"/>
      <c r="AH103" s="654"/>
      <c r="AI103" s="848">
        <f t="shared" si="4"/>
        <v>13</v>
      </c>
      <c r="AJ103" s="848"/>
      <c r="AK103" s="606"/>
      <c r="AL103" s="186" t="s">
        <v>1392</v>
      </c>
      <c r="AM103" s="186"/>
      <c r="AN103" s="436"/>
      <c r="AO103" s="437"/>
      <c r="AP103" s="209"/>
      <c r="AQ103" s="340">
        <f t="shared" si="5"/>
        <v>-13</v>
      </c>
      <c r="AR103" s="18"/>
      <c r="AS103" s="609"/>
    </row>
    <row r="104" spans="1:45" ht="17.25" customHeight="1" x14ac:dyDescent="0.15">
      <c r="A104" s="12">
        <v>78</v>
      </c>
      <c r="B104" s="13" t="s">
        <v>3411</v>
      </c>
      <c r="C104" s="49" t="s">
        <v>3030</v>
      </c>
      <c r="D104" s="23"/>
      <c r="E104" s="9"/>
      <c r="F104" s="9"/>
      <c r="G104" s="9"/>
      <c r="H104" s="9"/>
      <c r="I104" s="9"/>
      <c r="J104" s="9"/>
      <c r="K104" s="19"/>
      <c r="L104" s="23"/>
      <c r="M104" s="9"/>
      <c r="N104" s="9"/>
      <c r="O104" s="9"/>
      <c r="P104" s="19"/>
      <c r="Q104" s="16" t="s">
        <v>3040</v>
      </c>
      <c r="R104" s="1"/>
      <c r="S104" s="1"/>
      <c r="T104" s="1"/>
      <c r="U104" s="1"/>
      <c r="V104" s="1"/>
      <c r="W104" s="1"/>
      <c r="X104" s="441"/>
      <c r="Y104" s="31" t="s">
        <v>210</v>
      </c>
      <c r="Z104" s="202"/>
      <c r="AA104" s="202"/>
      <c r="AB104" s="202"/>
      <c r="AC104" s="202"/>
      <c r="AD104" s="186"/>
      <c r="AE104" s="186"/>
      <c r="AF104" s="186"/>
      <c r="AG104" s="186"/>
      <c r="AH104" s="654"/>
      <c r="AI104" s="848">
        <f t="shared" si="4"/>
        <v>8</v>
      </c>
      <c r="AJ104" s="848"/>
      <c r="AK104" s="606"/>
      <c r="AL104" s="186" t="s">
        <v>1392</v>
      </c>
      <c r="AM104" s="186"/>
      <c r="AN104" s="436"/>
      <c r="AO104" s="437"/>
      <c r="AP104" s="209"/>
      <c r="AQ104" s="340">
        <f t="shared" si="5"/>
        <v>-8</v>
      </c>
      <c r="AR104" s="18"/>
      <c r="AS104" s="609"/>
    </row>
    <row r="105" spans="1:45" ht="17.25" customHeight="1" x14ac:dyDescent="0.15">
      <c r="A105" s="12">
        <v>78</v>
      </c>
      <c r="B105" s="13" t="s">
        <v>3412</v>
      </c>
      <c r="C105" s="49" t="s">
        <v>3031</v>
      </c>
      <c r="D105" s="23"/>
      <c r="E105" s="9"/>
      <c r="F105" s="9"/>
      <c r="G105" s="9"/>
      <c r="H105" s="9"/>
      <c r="I105" s="9"/>
      <c r="J105" s="9"/>
      <c r="K105" s="19"/>
      <c r="L105" s="23"/>
      <c r="M105" s="9"/>
      <c r="N105" s="9"/>
      <c r="O105" s="9"/>
      <c r="P105" s="19"/>
      <c r="Q105" s="23"/>
      <c r="R105" s="9"/>
      <c r="S105" s="9"/>
      <c r="T105" s="9"/>
      <c r="U105" s="9"/>
      <c r="V105" s="9"/>
      <c r="W105" s="9"/>
      <c r="X105" s="136"/>
      <c r="Y105" s="31" t="s">
        <v>211</v>
      </c>
      <c r="Z105" s="202"/>
      <c r="AA105" s="202"/>
      <c r="AB105" s="202"/>
      <c r="AC105" s="202"/>
      <c r="AD105" s="186"/>
      <c r="AE105" s="186"/>
      <c r="AF105" s="186"/>
      <c r="AG105" s="186"/>
      <c r="AH105" s="654"/>
      <c r="AI105" s="848">
        <f t="shared" si="4"/>
        <v>9</v>
      </c>
      <c r="AJ105" s="848"/>
      <c r="AK105" s="606"/>
      <c r="AL105" s="186" t="s">
        <v>1392</v>
      </c>
      <c r="AM105" s="186"/>
      <c r="AN105" s="436"/>
      <c r="AO105" s="437"/>
      <c r="AP105" s="209"/>
      <c r="AQ105" s="340">
        <f t="shared" si="5"/>
        <v>-9</v>
      </c>
      <c r="AR105" s="18"/>
      <c r="AS105" s="609"/>
    </row>
    <row r="106" spans="1:45" ht="17.25" customHeight="1" x14ac:dyDescent="0.15">
      <c r="A106" s="12">
        <v>78</v>
      </c>
      <c r="B106" s="13" t="s">
        <v>3413</v>
      </c>
      <c r="C106" s="49" t="s">
        <v>3032</v>
      </c>
      <c r="D106" s="23"/>
      <c r="E106" s="9"/>
      <c r="F106" s="9"/>
      <c r="G106" s="9"/>
      <c r="H106" s="9"/>
      <c r="I106" s="9"/>
      <c r="J106" s="9"/>
      <c r="K106" s="19"/>
      <c r="L106" s="23"/>
      <c r="M106" s="9"/>
      <c r="N106" s="9"/>
      <c r="O106" s="9"/>
      <c r="P106" s="19"/>
      <c r="Q106" s="23"/>
      <c r="R106" s="9"/>
      <c r="S106" s="9"/>
      <c r="T106" s="9"/>
      <c r="U106" s="9"/>
      <c r="V106" s="9"/>
      <c r="W106" s="9"/>
      <c r="X106" s="136"/>
      <c r="Y106" s="31" t="s">
        <v>212</v>
      </c>
      <c r="Z106" s="202"/>
      <c r="AA106" s="202"/>
      <c r="AB106" s="202"/>
      <c r="AC106" s="202"/>
      <c r="AD106" s="186"/>
      <c r="AE106" s="186"/>
      <c r="AF106" s="186"/>
      <c r="AG106" s="186"/>
      <c r="AH106" s="654"/>
      <c r="AI106" s="848">
        <f t="shared" si="4"/>
        <v>11</v>
      </c>
      <c r="AJ106" s="848"/>
      <c r="AK106" s="606"/>
      <c r="AL106" s="186" t="s">
        <v>1392</v>
      </c>
      <c r="AM106" s="186"/>
      <c r="AN106" s="436"/>
      <c r="AO106" s="437"/>
      <c r="AP106" s="209"/>
      <c r="AQ106" s="340">
        <f t="shared" si="5"/>
        <v>-11</v>
      </c>
      <c r="AR106" s="18"/>
      <c r="AS106" s="609"/>
    </row>
    <row r="107" spans="1:45" ht="17.25" customHeight="1" x14ac:dyDescent="0.15">
      <c r="A107" s="12">
        <v>78</v>
      </c>
      <c r="B107" s="13" t="s">
        <v>3414</v>
      </c>
      <c r="C107" s="49" t="s">
        <v>3033</v>
      </c>
      <c r="D107" s="23"/>
      <c r="E107" s="9"/>
      <c r="F107" s="9"/>
      <c r="G107" s="9"/>
      <c r="H107" s="9"/>
      <c r="I107" s="9"/>
      <c r="J107" s="9"/>
      <c r="K107" s="19"/>
      <c r="L107" s="23"/>
      <c r="M107" s="9"/>
      <c r="N107" s="9"/>
      <c r="O107" s="9"/>
      <c r="P107" s="19"/>
      <c r="Q107" s="23"/>
      <c r="R107" s="9"/>
      <c r="S107" s="9"/>
      <c r="T107" s="9"/>
      <c r="U107" s="9"/>
      <c r="V107" s="9"/>
      <c r="W107" s="9"/>
      <c r="X107" s="136"/>
      <c r="Y107" s="31" t="s">
        <v>213</v>
      </c>
      <c r="Z107" s="202"/>
      <c r="AA107" s="202"/>
      <c r="AB107" s="202"/>
      <c r="AC107" s="202"/>
      <c r="AD107" s="186"/>
      <c r="AE107" s="186"/>
      <c r="AF107" s="186"/>
      <c r="AG107" s="186"/>
      <c r="AH107" s="654"/>
      <c r="AI107" s="848">
        <f t="shared" si="4"/>
        <v>12</v>
      </c>
      <c r="AJ107" s="848"/>
      <c r="AK107" s="606"/>
      <c r="AL107" s="186" t="s">
        <v>1392</v>
      </c>
      <c r="AM107" s="186"/>
      <c r="AN107" s="436"/>
      <c r="AO107" s="437"/>
      <c r="AP107" s="209"/>
      <c r="AQ107" s="340">
        <f t="shared" si="5"/>
        <v>-12</v>
      </c>
      <c r="AR107" s="18"/>
      <c r="AS107" s="609"/>
    </row>
    <row r="108" spans="1:45" ht="17.25" customHeight="1" x14ac:dyDescent="0.15">
      <c r="A108" s="12">
        <v>78</v>
      </c>
      <c r="B108" s="13" t="s">
        <v>3415</v>
      </c>
      <c r="C108" s="49" t="s">
        <v>3034</v>
      </c>
      <c r="D108" s="23"/>
      <c r="E108" s="9"/>
      <c r="F108" s="9"/>
      <c r="G108" s="9"/>
      <c r="H108" s="9"/>
      <c r="I108" s="9"/>
      <c r="J108" s="9"/>
      <c r="K108" s="19"/>
      <c r="L108" s="183"/>
      <c r="M108" s="184"/>
      <c r="N108" s="184"/>
      <c r="O108" s="184"/>
      <c r="P108" s="21"/>
      <c r="Q108" s="183"/>
      <c r="R108" s="184"/>
      <c r="S108" s="184"/>
      <c r="T108" s="184"/>
      <c r="U108" s="184"/>
      <c r="V108" s="184"/>
      <c r="W108" s="184"/>
      <c r="X108" s="438"/>
      <c r="Y108" s="31" t="s">
        <v>214</v>
      </c>
      <c r="Z108" s="202"/>
      <c r="AA108" s="202"/>
      <c r="AB108" s="202"/>
      <c r="AC108" s="202"/>
      <c r="AD108" s="186"/>
      <c r="AE108" s="186"/>
      <c r="AF108" s="186"/>
      <c r="AG108" s="186"/>
      <c r="AH108" s="654"/>
      <c r="AI108" s="848">
        <f t="shared" si="4"/>
        <v>14</v>
      </c>
      <c r="AJ108" s="848"/>
      <c r="AK108" s="606"/>
      <c r="AL108" s="186" t="s">
        <v>1392</v>
      </c>
      <c r="AM108" s="186"/>
      <c r="AN108" s="436"/>
      <c r="AO108" s="437"/>
      <c r="AP108" s="209"/>
      <c r="AQ108" s="340">
        <f t="shared" si="5"/>
        <v>-14</v>
      </c>
      <c r="AR108" s="18"/>
      <c r="AS108" s="609"/>
    </row>
    <row r="109" spans="1:45" ht="17.25" customHeight="1" x14ac:dyDescent="0.15">
      <c r="A109" s="12">
        <v>78</v>
      </c>
      <c r="B109" s="13" t="s">
        <v>3481</v>
      </c>
      <c r="C109" s="49" t="s">
        <v>3035</v>
      </c>
      <c r="D109" s="183"/>
      <c r="E109" s="184"/>
      <c r="F109" s="184"/>
      <c r="G109" s="184"/>
      <c r="H109" s="184"/>
      <c r="I109" s="184"/>
      <c r="J109" s="184"/>
      <c r="K109" s="21"/>
      <c r="L109" s="1" t="s">
        <v>3041</v>
      </c>
      <c r="M109" s="1"/>
      <c r="N109" s="186"/>
      <c r="O109" s="186"/>
      <c r="P109" s="186"/>
      <c r="Q109" s="186"/>
      <c r="R109" s="186"/>
      <c r="S109" s="186"/>
      <c r="T109" s="186"/>
      <c r="U109" s="186"/>
      <c r="V109" s="186"/>
      <c r="W109" s="186"/>
      <c r="X109" s="32"/>
      <c r="Y109" s="202"/>
      <c r="Z109" s="202"/>
      <c r="AA109" s="202"/>
      <c r="AB109" s="202"/>
      <c r="AC109" s="202"/>
      <c r="AD109" s="186"/>
      <c r="AE109" s="186"/>
      <c r="AF109" s="186"/>
      <c r="AG109" s="186"/>
      <c r="AH109" s="654"/>
      <c r="AI109" s="848">
        <f>ROUND(AC75*0.01,0)</f>
        <v>13</v>
      </c>
      <c r="AJ109" s="848"/>
      <c r="AK109" s="606"/>
      <c r="AL109" s="186" t="s">
        <v>1392</v>
      </c>
      <c r="AM109" s="186"/>
      <c r="AN109" s="436"/>
      <c r="AO109" s="437"/>
      <c r="AP109" s="209"/>
      <c r="AQ109" s="340">
        <f t="shared" si="5"/>
        <v>-13</v>
      </c>
      <c r="AR109" s="400" t="s">
        <v>1523</v>
      </c>
      <c r="AS109" s="609"/>
    </row>
    <row r="110" spans="1:45" ht="17.25" customHeight="1" x14ac:dyDescent="0.15">
      <c r="A110" s="12">
        <v>78</v>
      </c>
      <c r="B110" s="445" t="s">
        <v>3769</v>
      </c>
      <c r="C110" s="49" t="s">
        <v>3495</v>
      </c>
      <c r="D110" s="833" t="s">
        <v>2015</v>
      </c>
      <c r="E110" s="834"/>
      <c r="F110" s="834"/>
      <c r="G110" s="834"/>
      <c r="H110" s="834"/>
      <c r="I110" s="834"/>
      <c r="J110" s="834"/>
      <c r="K110" s="835"/>
      <c r="L110" s="833" t="s">
        <v>2493</v>
      </c>
      <c r="M110" s="834"/>
      <c r="N110" s="834"/>
      <c r="O110" s="834"/>
      <c r="P110" s="835"/>
      <c r="Q110" s="16" t="s">
        <v>3004</v>
      </c>
      <c r="R110" s="1"/>
      <c r="S110" s="1"/>
      <c r="T110" s="1"/>
      <c r="U110" s="1"/>
      <c r="V110" s="1"/>
      <c r="W110" s="1"/>
      <c r="X110" s="441"/>
      <c r="Y110" s="31" t="s">
        <v>210</v>
      </c>
      <c r="Z110" s="202"/>
      <c r="AA110" s="202"/>
      <c r="AB110" s="202"/>
      <c r="AC110" s="202"/>
      <c r="AD110" s="186"/>
      <c r="AE110" s="186"/>
      <c r="AF110" s="186"/>
      <c r="AG110" s="186"/>
      <c r="AH110" s="654"/>
      <c r="AI110" s="848">
        <f t="shared" ref="AI110:AI139" si="6">ROUND(AI26*0.01,0)</f>
        <v>4</v>
      </c>
      <c r="AJ110" s="848"/>
      <c r="AK110" s="606"/>
      <c r="AL110" s="186" t="s">
        <v>1392</v>
      </c>
      <c r="AM110" s="186"/>
      <c r="AN110" s="436"/>
      <c r="AO110" s="437"/>
      <c r="AP110" s="209"/>
      <c r="AQ110" s="340">
        <f>-AI110</f>
        <v>-4</v>
      </c>
      <c r="AR110" s="400" t="s">
        <v>209</v>
      </c>
      <c r="AS110" s="609"/>
    </row>
    <row r="111" spans="1:45" ht="17.25" customHeight="1" x14ac:dyDescent="0.15">
      <c r="A111" s="12">
        <v>78</v>
      </c>
      <c r="B111" s="445" t="s">
        <v>3767</v>
      </c>
      <c r="C111" s="49" t="s">
        <v>3496</v>
      </c>
      <c r="D111" s="836"/>
      <c r="E111" s="837"/>
      <c r="F111" s="837"/>
      <c r="G111" s="837"/>
      <c r="H111" s="837"/>
      <c r="I111" s="837"/>
      <c r="J111" s="837"/>
      <c r="K111" s="838"/>
      <c r="L111" s="836"/>
      <c r="M111" s="837"/>
      <c r="N111" s="837"/>
      <c r="O111" s="837"/>
      <c r="P111" s="838"/>
      <c r="Q111" s="23"/>
      <c r="R111" s="9"/>
      <c r="S111" s="9"/>
      <c r="T111" s="9"/>
      <c r="U111" s="9"/>
      <c r="V111" s="9"/>
      <c r="W111" s="9"/>
      <c r="X111" s="136"/>
      <c r="Y111" s="31" t="s">
        <v>211</v>
      </c>
      <c r="Z111" s="202"/>
      <c r="AA111" s="202"/>
      <c r="AB111" s="202"/>
      <c r="AC111" s="202"/>
      <c r="AD111" s="186"/>
      <c r="AE111" s="186"/>
      <c r="AF111" s="186"/>
      <c r="AG111" s="186"/>
      <c r="AH111" s="654"/>
      <c r="AI111" s="848">
        <f t="shared" si="6"/>
        <v>5</v>
      </c>
      <c r="AJ111" s="848"/>
      <c r="AK111" s="606"/>
      <c r="AL111" s="186" t="s">
        <v>1392</v>
      </c>
      <c r="AM111" s="186"/>
      <c r="AN111" s="436"/>
      <c r="AO111" s="437"/>
      <c r="AP111" s="209"/>
      <c r="AQ111" s="340">
        <f>-AI111</f>
        <v>-5</v>
      </c>
      <c r="AR111" s="18"/>
      <c r="AS111" s="609"/>
    </row>
    <row r="112" spans="1:45" ht="17.25" customHeight="1" x14ac:dyDescent="0.15">
      <c r="A112" s="12">
        <v>78</v>
      </c>
      <c r="B112" s="445" t="s">
        <v>3760</v>
      </c>
      <c r="C112" s="49" t="s">
        <v>3497</v>
      </c>
      <c r="D112" s="836"/>
      <c r="E112" s="837"/>
      <c r="F112" s="837"/>
      <c r="G112" s="837"/>
      <c r="H112" s="837"/>
      <c r="I112" s="837"/>
      <c r="J112" s="837"/>
      <c r="K112" s="838"/>
      <c r="L112" s="836"/>
      <c r="M112" s="837"/>
      <c r="N112" s="837"/>
      <c r="O112" s="837"/>
      <c r="P112" s="838"/>
      <c r="Q112" s="23"/>
      <c r="R112" s="9"/>
      <c r="S112" s="9"/>
      <c r="T112" s="9"/>
      <c r="U112" s="9"/>
      <c r="V112" s="9"/>
      <c r="W112" s="9"/>
      <c r="X112" s="136"/>
      <c r="Y112" s="31" t="s">
        <v>212</v>
      </c>
      <c r="Z112" s="202"/>
      <c r="AA112" s="202"/>
      <c r="AB112" s="202"/>
      <c r="AC112" s="202"/>
      <c r="AD112" s="186"/>
      <c r="AE112" s="186"/>
      <c r="AF112" s="186"/>
      <c r="AG112" s="186"/>
      <c r="AH112" s="654"/>
      <c r="AI112" s="848">
        <f t="shared" si="6"/>
        <v>5</v>
      </c>
      <c r="AJ112" s="848"/>
      <c r="AK112" s="606"/>
      <c r="AL112" s="186" t="s">
        <v>1392</v>
      </c>
      <c r="AM112" s="186"/>
      <c r="AN112" s="436"/>
      <c r="AO112" s="437"/>
      <c r="AP112" s="209"/>
      <c r="AQ112" s="340">
        <f t="shared" ref="AQ112:AQ140" si="7">-AI112</f>
        <v>-5</v>
      </c>
      <c r="AR112" s="18"/>
      <c r="AS112" s="609"/>
    </row>
    <row r="113" spans="1:45" ht="17.25" customHeight="1" x14ac:dyDescent="0.15">
      <c r="A113" s="12">
        <v>78</v>
      </c>
      <c r="B113" s="445" t="s">
        <v>3762</v>
      </c>
      <c r="C113" s="49" t="s">
        <v>3498</v>
      </c>
      <c r="D113" s="23"/>
      <c r="E113" s="9"/>
      <c r="F113" s="9"/>
      <c r="G113" s="9"/>
      <c r="H113" s="9"/>
      <c r="I113" s="9"/>
      <c r="J113" s="9"/>
      <c r="K113" s="19"/>
      <c r="L113" s="23"/>
      <c r="M113" s="9"/>
      <c r="N113" s="9"/>
      <c r="O113" s="9"/>
      <c r="P113" s="19"/>
      <c r="Q113" s="23"/>
      <c r="R113" s="9"/>
      <c r="S113" s="9"/>
      <c r="T113" s="9"/>
      <c r="U113" s="9"/>
      <c r="V113" s="9"/>
      <c r="W113" s="9"/>
      <c r="X113" s="136"/>
      <c r="Y113" s="31" t="s">
        <v>213</v>
      </c>
      <c r="Z113" s="202"/>
      <c r="AA113" s="202"/>
      <c r="AB113" s="202"/>
      <c r="AC113" s="202"/>
      <c r="AD113" s="186"/>
      <c r="AE113" s="186"/>
      <c r="AF113" s="186"/>
      <c r="AG113" s="186"/>
      <c r="AH113" s="654"/>
      <c r="AI113" s="848">
        <f t="shared" si="6"/>
        <v>6</v>
      </c>
      <c r="AJ113" s="848"/>
      <c r="AK113" s="606"/>
      <c r="AL113" s="186" t="s">
        <v>1392</v>
      </c>
      <c r="AM113" s="186"/>
      <c r="AN113" s="436"/>
      <c r="AO113" s="437"/>
      <c r="AP113" s="209"/>
      <c r="AQ113" s="340">
        <f t="shared" si="7"/>
        <v>-6</v>
      </c>
      <c r="AR113" s="18"/>
      <c r="AS113" s="609"/>
    </row>
    <row r="114" spans="1:45" ht="17.25" customHeight="1" x14ac:dyDescent="0.15">
      <c r="A114" s="12">
        <v>78</v>
      </c>
      <c r="B114" s="445" t="s">
        <v>3764</v>
      </c>
      <c r="C114" s="49" t="s">
        <v>3499</v>
      </c>
      <c r="D114" s="23"/>
      <c r="E114" s="9"/>
      <c r="F114" s="9"/>
      <c r="G114" s="9"/>
      <c r="H114" s="9"/>
      <c r="I114" s="9"/>
      <c r="J114" s="9"/>
      <c r="K114" s="19"/>
      <c r="L114" s="23"/>
      <c r="M114" s="9"/>
      <c r="N114" s="9"/>
      <c r="O114" s="9"/>
      <c r="P114" s="19"/>
      <c r="Q114" s="183"/>
      <c r="R114" s="184"/>
      <c r="S114" s="184"/>
      <c r="T114" s="184"/>
      <c r="U114" s="184"/>
      <c r="V114" s="184"/>
      <c r="W114" s="184"/>
      <c r="X114" s="438"/>
      <c r="Y114" s="31" t="s">
        <v>214</v>
      </c>
      <c r="Z114" s="202"/>
      <c r="AA114" s="202"/>
      <c r="AB114" s="202"/>
      <c r="AC114" s="202"/>
      <c r="AD114" s="186"/>
      <c r="AE114" s="186"/>
      <c r="AF114" s="186"/>
      <c r="AG114" s="186"/>
      <c r="AH114" s="654"/>
      <c r="AI114" s="848">
        <f t="shared" si="6"/>
        <v>7</v>
      </c>
      <c r="AJ114" s="848"/>
      <c r="AK114" s="606"/>
      <c r="AL114" s="186" t="s">
        <v>1392</v>
      </c>
      <c r="AM114" s="186"/>
      <c r="AN114" s="436"/>
      <c r="AO114" s="437"/>
      <c r="AP114" s="209"/>
      <c r="AQ114" s="340">
        <f t="shared" si="7"/>
        <v>-7</v>
      </c>
      <c r="AR114" s="18"/>
      <c r="AS114" s="609"/>
    </row>
    <row r="115" spans="1:45" ht="17.25" customHeight="1" x14ac:dyDescent="0.15">
      <c r="A115" s="12">
        <v>78</v>
      </c>
      <c r="B115" s="445" t="s">
        <v>3765</v>
      </c>
      <c r="C115" s="49" t="s">
        <v>3500</v>
      </c>
      <c r="D115" s="23"/>
      <c r="E115" s="9"/>
      <c r="F115" s="9"/>
      <c r="G115" s="9"/>
      <c r="H115" s="9"/>
      <c r="I115" s="9"/>
      <c r="J115" s="9"/>
      <c r="K115" s="19"/>
      <c r="L115" s="23"/>
      <c r="M115" s="9"/>
      <c r="N115" s="9"/>
      <c r="O115" s="9"/>
      <c r="P115" s="19"/>
      <c r="Q115" s="16" t="s">
        <v>3036</v>
      </c>
      <c r="R115" s="1"/>
      <c r="S115" s="1"/>
      <c r="T115" s="1"/>
      <c r="U115" s="1"/>
      <c r="V115" s="1"/>
      <c r="W115" s="1"/>
      <c r="X115" s="441"/>
      <c r="Y115" s="31" t="s">
        <v>210</v>
      </c>
      <c r="Z115" s="202"/>
      <c r="AA115" s="202"/>
      <c r="AB115" s="202"/>
      <c r="AC115" s="202"/>
      <c r="AD115" s="186"/>
      <c r="AE115" s="186"/>
      <c r="AF115" s="186"/>
      <c r="AG115" s="186"/>
      <c r="AH115" s="654"/>
      <c r="AI115" s="848">
        <f t="shared" si="6"/>
        <v>4</v>
      </c>
      <c r="AJ115" s="848"/>
      <c r="AK115" s="606"/>
      <c r="AL115" s="186" t="s">
        <v>1392</v>
      </c>
      <c r="AM115" s="186"/>
      <c r="AN115" s="436"/>
      <c r="AO115" s="437"/>
      <c r="AP115" s="209"/>
      <c r="AQ115" s="340">
        <f t="shared" si="7"/>
        <v>-4</v>
      </c>
      <c r="AR115" s="18"/>
      <c r="AS115" s="609"/>
    </row>
    <row r="116" spans="1:45" ht="17.25" customHeight="1" x14ac:dyDescent="0.15">
      <c r="A116" s="12">
        <v>78</v>
      </c>
      <c r="B116" s="445" t="s">
        <v>3766</v>
      </c>
      <c r="C116" s="49" t="s">
        <v>3501</v>
      </c>
      <c r="D116" s="23"/>
      <c r="E116" s="9"/>
      <c r="F116" s="9"/>
      <c r="G116" s="9"/>
      <c r="H116" s="9"/>
      <c r="I116" s="9"/>
      <c r="J116" s="9"/>
      <c r="K116" s="19"/>
      <c r="L116" s="23"/>
      <c r="M116" s="9"/>
      <c r="N116" s="9"/>
      <c r="O116" s="9"/>
      <c r="P116" s="19"/>
      <c r="Q116" s="23"/>
      <c r="R116" s="9"/>
      <c r="S116" s="9"/>
      <c r="T116" s="9"/>
      <c r="U116" s="9"/>
      <c r="V116" s="9"/>
      <c r="W116" s="9"/>
      <c r="X116" s="136"/>
      <c r="Y116" s="31" t="s">
        <v>211</v>
      </c>
      <c r="Z116" s="202"/>
      <c r="AA116" s="202"/>
      <c r="AB116" s="202"/>
      <c r="AC116" s="202"/>
      <c r="AD116" s="186"/>
      <c r="AE116" s="186"/>
      <c r="AF116" s="186"/>
      <c r="AG116" s="186"/>
      <c r="AH116" s="654"/>
      <c r="AI116" s="848">
        <f t="shared" si="6"/>
        <v>5</v>
      </c>
      <c r="AJ116" s="848"/>
      <c r="AK116" s="606"/>
      <c r="AL116" s="186" t="s">
        <v>1392</v>
      </c>
      <c r="AM116" s="186"/>
      <c r="AN116" s="436"/>
      <c r="AO116" s="437"/>
      <c r="AP116" s="209"/>
      <c r="AQ116" s="340">
        <f t="shared" si="7"/>
        <v>-5</v>
      </c>
      <c r="AR116" s="18"/>
      <c r="AS116" s="609"/>
    </row>
    <row r="117" spans="1:45" ht="17.25" customHeight="1" x14ac:dyDescent="0.15">
      <c r="A117" s="12">
        <v>78</v>
      </c>
      <c r="B117" s="445" t="s">
        <v>3770</v>
      </c>
      <c r="C117" s="49" t="s">
        <v>3502</v>
      </c>
      <c r="D117" s="23"/>
      <c r="E117" s="9"/>
      <c r="F117" s="9"/>
      <c r="G117" s="9"/>
      <c r="H117" s="9"/>
      <c r="I117" s="9"/>
      <c r="J117" s="9"/>
      <c r="K117" s="19"/>
      <c r="L117" s="23"/>
      <c r="M117" s="9"/>
      <c r="N117" s="9"/>
      <c r="O117" s="9"/>
      <c r="P117" s="19"/>
      <c r="Q117" s="23"/>
      <c r="R117" s="9"/>
      <c r="S117" s="9"/>
      <c r="T117" s="9"/>
      <c r="U117" s="9"/>
      <c r="V117" s="9"/>
      <c r="W117" s="9"/>
      <c r="X117" s="136"/>
      <c r="Y117" s="31" t="s">
        <v>212</v>
      </c>
      <c r="Z117" s="202"/>
      <c r="AA117" s="202"/>
      <c r="AB117" s="202"/>
      <c r="AC117" s="202"/>
      <c r="AD117" s="186"/>
      <c r="AE117" s="186"/>
      <c r="AF117" s="186"/>
      <c r="AG117" s="186"/>
      <c r="AH117" s="654"/>
      <c r="AI117" s="848">
        <f t="shared" si="6"/>
        <v>6</v>
      </c>
      <c r="AJ117" s="848"/>
      <c r="AK117" s="606"/>
      <c r="AL117" s="186" t="s">
        <v>1392</v>
      </c>
      <c r="AM117" s="186"/>
      <c r="AN117" s="436"/>
      <c r="AO117" s="437"/>
      <c r="AP117" s="209"/>
      <c r="AQ117" s="340">
        <f t="shared" si="7"/>
        <v>-6</v>
      </c>
      <c r="AR117" s="18"/>
      <c r="AS117" s="609"/>
    </row>
    <row r="118" spans="1:45" ht="17.25" customHeight="1" x14ac:dyDescent="0.15">
      <c r="A118" s="12">
        <v>78</v>
      </c>
      <c r="B118" s="445" t="s">
        <v>3771</v>
      </c>
      <c r="C118" s="49" t="s">
        <v>3503</v>
      </c>
      <c r="D118" s="23"/>
      <c r="E118" s="9"/>
      <c r="F118" s="9"/>
      <c r="G118" s="9"/>
      <c r="H118" s="9"/>
      <c r="I118" s="9"/>
      <c r="J118" s="9"/>
      <c r="K118" s="19"/>
      <c r="L118" s="23"/>
      <c r="M118" s="9"/>
      <c r="N118" s="9"/>
      <c r="O118" s="9"/>
      <c r="P118" s="19"/>
      <c r="Q118" s="23"/>
      <c r="R118" s="9"/>
      <c r="S118" s="9"/>
      <c r="T118" s="9"/>
      <c r="U118" s="9"/>
      <c r="V118" s="9"/>
      <c r="W118" s="9"/>
      <c r="X118" s="136"/>
      <c r="Y118" s="31" t="s">
        <v>213</v>
      </c>
      <c r="Z118" s="202"/>
      <c r="AA118" s="202"/>
      <c r="AB118" s="202"/>
      <c r="AC118" s="202"/>
      <c r="AD118" s="186"/>
      <c r="AE118" s="186"/>
      <c r="AF118" s="186"/>
      <c r="AG118" s="186"/>
      <c r="AH118" s="654"/>
      <c r="AI118" s="848">
        <f t="shared" si="6"/>
        <v>6</v>
      </c>
      <c r="AJ118" s="848"/>
      <c r="AK118" s="606"/>
      <c r="AL118" s="186" t="s">
        <v>1392</v>
      </c>
      <c r="AM118" s="186"/>
      <c r="AN118" s="436"/>
      <c r="AO118" s="437"/>
      <c r="AP118" s="209"/>
      <c r="AQ118" s="340">
        <f t="shared" si="7"/>
        <v>-6</v>
      </c>
      <c r="AR118" s="18"/>
      <c r="AS118" s="609"/>
    </row>
    <row r="119" spans="1:45" ht="17.25" customHeight="1" x14ac:dyDescent="0.15">
      <c r="A119" s="12">
        <v>78</v>
      </c>
      <c r="B119" s="445" t="s">
        <v>3772</v>
      </c>
      <c r="C119" s="49" t="s">
        <v>3504</v>
      </c>
      <c r="D119" s="23"/>
      <c r="E119" s="9"/>
      <c r="F119" s="9"/>
      <c r="G119" s="9"/>
      <c r="H119" s="9"/>
      <c r="I119" s="9"/>
      <c r="J119" s="9"/>
      <c r="K119" s="19"/>
      <c r="L119" s="23"/>
      <c r="M119" s="9"/>
      <c r="N119" s="9"/>
      <c r="O119" s="9"/>
      <c r="P119" s="19"/>
      <c r="Q119" s="183"/>
      <c r="R119" s="184"/>
      <c r="S119" s="184"/>
      <c r="T119" s="184"/>
      <c r="U119" s="184"/>
      <c r="V119" s="184"/>
      <c r="W119" s="184"/>
      <c r="X119" s="438"/>
      <c r="Y119" s="31" t="s">
        <v>214</v>
      </c>
      <c r="Z119" s="202"/>
      <c r="AA119" s="202"/>
      <c r="AB119" s="202"/>
      <c r="AC119" s="202"/>
      <c r="AD119" s="186"/>
      <c r="AE119" s="186"/>
      <c r="AF119" s="186"/>
      <c r="AG119" s="186"/>
      <c r="AH119" s="654"/>
      <c r="AI119" s="848">
        <f t="shared" si="6"/>
        <v>7</v>
      </c>
      <c r="AJ119" s="848"/>
      <c r="AK119" s="606"/>
      <c r="AL119" s="186" t="s">
        <v>1392</v>
      </c>
      <c r="AM119" s="186"/>
      <c r="AN119" s="436"/>
      <c r="AO119" s="437"/>
      <c r="AP119" s="209"/>
      <c r="AQ119" s="340">
        <f t="shared" si="7"/>
        <v>-7</v>
      </c>
      <c r="AR119" s="18"/>
      <c r="AS119" s="609"/>
    </row>
    <row r="120" spans="1:45" ht="17.25" customHeight="1" x14ac:dyDescent="0.15">
      <c r="A120" s="12">
        <v>78</v>
      </c>
      <c r="B120" s="445" t="s">
        <v>3773</v>
      </c>
      <c r="C120" s="49" t="s">
        <v>3505</v>
      </c>
      <c r="D120" s="23"/>
      <c r="E120" s="9"/>
      <c r="F120" s="9"/>
      <c r="G120" s="9"/>
      <c r="H120" s="9"/>
      <c r="I120" s="9"/>
      <c r="J120" s="9"/>
      <c r="K120" s="19"/>
      <c r="L120" s="23"/>
      <c r="M120" s="9"/>
      <c r="N120" s="9"/>
      <c r="O120" s="9"/>
      <c r="P120" s="19"/>
      <c r="Q120" s="16" t="s">
        <v>3037</v>
      </c>
      <c r="R120" s="1"/>
      <c r="S120" s="1"/>
      <c r="T120" s="1"/>
      <c r="U120" s="1"/>
      <c r="V120" s="1"/>
      <c r="W120" s="1"/>
      <c r="X120" s="441"/>
      <c r="Y120" s="31" t="s">
        <v>210</v>
      </c>
      <c r="Z120" s="202"/>
      <c r="AA120" s="202"/>
      <c r="AB120" s="202"/>
      <c r="AC120" s="202"/>
      <c r="AD120" s="186"/>
      <c r="AE120" s="186"/>
      <c r="AF120" s="186"/>
      <c r="AG120" s="186"/>
      <c r="AH120" s="654"/>
      <c r="AI120" s="848">
        <f t="shared" si="6"/>
        <v>7</v>
      </c>
      <c r="AJ120" s="848"/>
      <c r="AK120" s="606"/>
      <c r="AL120" s="186" t="s">
        <v>1392</v>
      </c>
      <c r="AM120" s="186"/>
      <c r="AN120" s="436"/>
      <c r="AO120" s="437"/>
      <c r="AP120" s="209"/>
      <c r="AQ120" s="340">
        <f t="shared" si="7"/>
        <v>-7</v>
      </c>
      <c r="AR120" s="18"/>
      <c r="AS120" s="609"/>
    </row>
    <row r="121" spans="1:45" ht="17.25" customHeight="1" x14ac:dyDescent="0.15">
      <c r="A121" s="12">
        <v>78</v>
      </c>
      <c r="B121" s="445" t="s">
        <v>3774</v>
      </c>
      <c r="C121" s="49" t="s">
        <v>3506</v>
      </c>
      <c r="D121" s="23"/>
      <c r="E121" s="9"/>
      <c r="F121" s="9"/>
      <c r="G121" s="9"/>
      <c r="H121" s="9"/>
      <c r="I121" s="9"/>
      <c r="J121" s="9"/>
      <c r="K121" s="19"/>
      <c r="L121" s="23"/>
      <c r="M121" s="9"/>
      <c r="N121" s="9"/>
      <c r="O121" s="9"/>
      <c r="P121" s="19"/>
      <c r="Q121" s="23"/>
      <c r="R121" s="9"/>
      <c r="S121" s="9"/>
      <c r="T121" s="9"/>
      <c r="U121" s="9"/>
      <c r="V121" s="9"/>
      <c r="W121" s="9"/>
      <c r="X121" s="136"/>
      <c r="Y121" s="31" t="s">
        <v>211</v>
      </c>
      <c r="Z121" s="202"/>
      <c r="AA121" s="202"/>
      <c r="AB121" s="202"/>
      <c r="AC121" s="202"/>
      <c r="AD121" s="186"/>
      <c r="AE121" s="186"/>
      <c r="AF121" s="186"/>
      <c r="AG121" s="186"/>
      <c r="AH121" s="654"/>
      <c r="AI121" s="848">
        <f t="shared" si="6"/>
        <v>8</v>
      </c>
      <c r="AJ121" s="848"/>
      <c r="AK121" s="606"/>
      <c r="AL121" s="186" t="s">
        <v>1392</v>
      </c>
      <c r="AM121" s="186"/>
      <c r="AN121" s="436"/>
      <c r="AO121" s="437"/>
      <c r="AP121" s="209"/>
      <c r="AQ121" s="340">
        <f t="shared" si="7"/>
        <v>-8</v>
      </c>
      <c r="AR121" s="18"/>
      <c r="AS121" s="609"/>
    </row>
    <row r="122" spans="1:45" ht="17.25" customHeight="1" x14ac:dyDescent="0.15">
      <c r="A122" s="12">
        <v>78</v>
      </c>
      <c r="B122" s="445" t="s">
        <v>3775</v>
      </c>
      <c r="C122" s="49" t="s">
        <v>3507</v>
      </c>
      <c r="D122" s="23"/>
      <c r="E122" s="9"/>
      <c r="F122" s="9"/>
      <c r="G122" s="9"/>
      <c r="H122" s="9"/>
      <c r="I122" s="9"/>
      <c r="J122" s="9"/>
      <c r="K122" s="19"/>
      <c r="L122" s="23"/>
      <c r="M122" s="9"/>
      <c r="N122" s="9"/>
      <c r="O122" s="9"/>
      <c r="P122" s="19"/>
      <c r="Q122" s="23"/>
      <c r="R122" s="9"/>
      <c r="S122" s="9"/>
      <c r="T122" s="9"/>
      <c r="U122" s="9"/>
      <c r="V122" s="9"/>
      <c r="W122" s="9"/>
      <c r="X122" s="136"/>
      <c r="Y122" s="31" t="s">
        <v>212</v>
      </c>
      <c r="Z122" s="202"/>
      <c r="AA122" s="202"/>
      <c r="AB122" s="202"/>
      <c r="AC122" s="202"/>
      <c r="AD122" s="186"/>
      <c r="AE122" s="186"/>
      <c r="AF122" s="186"/>
      <c r="AG122" s="186"/>
      <c r="AH122" s="654"/>
      <c r="AI122" s="848">
        <f t="shared" si="6"/>
        <v>9</v>
      </c>
      <c r="AJ122" s="848"/>
      <c r="AK122" s="606"/>
      <c r="AL122" s="186" t="s">
        <v>1392</v>
      </c>
      <c r="AM122" s="186"/>
      <c r="AN122" s="436"/>
      <c r="AO122" s="437"/>
      <c r="AP122" s="209"/>
      <c r="AQ122" s="340">
        <f t="shared" si="7"/>
        <v>-9</v>
      </c>
      <c r="AR122" s="18"/>
      <c r="AS122" s="609"/>
    </row>
    <row r="123" spans="1:45" ht="17.25" customHeight="1" x14ac:dyDescent="0.15">
      <c r="A123" s="12">
        <v>78</v>
      </c>
      <c r="B123" s="445" t="s">
        <v>3776</v>
      </c>
      <c r="C123" s="49" t="s">
        <v>3508</v>
      </c>
      <c r="D123" s="23"/>
      <c r="E123" s="9"/>
      <c r="F123" s="9"/>
      <c r="G123" s="9"/>
      <c r="H123" s="9"/>
      <c r="I123" s="9"/>
      <c r="J123" s="9"/>
      <c r="K123" s="19"/>
      <c r="L123" s="23"/>
      <c r="M123" s="9"/>
      <c r="N123" s="9"/>
      <c r="O123" s="9"/>
      <c r="P123" s="19"/>
      <c r="Q123" s="23"/>
      <c r="R123" s="9"/>
      <c r="S123" s="9"/>
      <c r="T123" s="9"/>
      <c r="U123" s="9"/>
      <c r="V123" s="9"/>
      <c r="W123" s="9"/>
      <c r="X123" s="136"/>
      <c r="Y123" s="31" t="s">
        <v>213</v>
      </c>
      <c r="Z123" s="202"/>
      <c r="AA123" s="202"/>
      <c r="AB123" s="202"/>
      <c r="AC123" s="202"/>
      <c r="AD123" s="186"/>
      <c r="AE123" s="186"/>
      <c r="AF123" s="186"/>
      <c r="AG123" s="186"/>
      <c r="AH123" s="654"/>
      <c r="AI123" s="848">
        <f t="shared" si="6"/>
        <v>10</v>
      </c>
      <c r="AJ123" s="848"/>
      <c r="AK123" s="606"/>
      <c r="AL123" s="186" t="s">
        <v>1392</v>
      </c>
      <c r="AM123" s="186"/>
      <c r="AN123" s="436"/>
      <c r="AO123" s="437"/>
      <c r="AP123" s="209"/>
      <c r="AQ123" s="340">
        <f t="shared" si="7"/>
        <v>-10</v>
      </c>
      <c r="AR123" s="18"/>
      <c r="AS123" s="609"/>
    </row>
    <row r="124" spans="1:45" ht="17.25" customHeight="1" x14ac:dyDescent="0.15">
      <c r="A124" s="12">
        <v>78</v>
      </c>
      <c r="B124" s="445" t="s">
        <v>3777</v>
      </c>
      <c r="C124" s="49" t="s">
        <v>3509</v>
      </c>
      <c r="D124" s="23"/>
      <c r="E124" s="9"/>
      <c r="F124" s="9"/>
      <c r="G124" s="9"/>
      <c r="H124" s="9"/>
      <c r="I124" s="9"/>
      <c r="J124" s="9"/>
      <c r="K124" s="19"/>
      <c r="L124" s="23"/>
      <c r="M124" s="9"/>
      <c r="N124" s="9"/>
      <c r="O124" s="9"/>
      <c r="P124" s="19"/>
      <c r="Q124" s="183"/>
      <c r="R124" s="184"/>
      <c r="S124" s="184"/>
      <c r="T124" s="184"/>
      <c r="U124" s="184"/>
      <c r="V124" s="184"/>
      <c r="W124" s="184"/>
      <c r="X124" s="438"/>
      <c r="Y124" s="31" t="s">
        <v>214</v>
      </c>
      <c r="Z124" s="202"/>
      <c r="AA124" s="202"/>
      <c r="AB124" s="202"/>
      <c r="AC124" s="202"/>
      <c r="AD124" s="186"/>
      <c r="AE124" s="186"/>
      <c r="AF124" s="186"/>
      <c r="AG124" s="186"/>
      <c r="AH124" s="654"/>
      <c r="AI124" s="848">
        <f t="shared" si="6"/>
        <v>11</v>
      </c>
      <c r="AJ124" s="848"/>
      <c r="AK124" s="606"/>
      <c r="AL124" s="186" t="s">
        <v>1392</v>
      </c>
      <c r="AM124" s="186"/>
      <c r="AN124" s="436"/>
      <c r="AO124" s="437"/>
      <c r="AP124" s="209"/>
      <c r="AQ124" s="340">
        <f t="shared" si="7"/>
        <v>-11</v>
      </c>
      <c r="AR124" s="18"/>
      <c r="AS124" s="609"/>
    </row>
    <row r="125" spans="1:45" ht="17.25" customHeight="1" x14ac:dyDescent="0.15">
      <c r="A125" s="12">
        <v>78</v>
      </c>
      <c r="B125" s="445" t="s">
        <v>3778</v>
      </c>
      <c r="C125" s="49" t="s">
        <v>3510</v>
      </c>
      <c r="D125" s="23"/>
      <c r="E125" s="9"/>
      <c r="F125" s="9"/>
      <c r="G125" s="9"/>
      <c r="H125" s="9"/>
      <c r="I125" s="9"/>
      <c r="J125" s="9"/>
      <c r="K125" s="19"/>
      <c r="L125" s="23"/>
      <c r="M125" s="9"/>
      <c r="N125" s="9"/>
      <c r="O125" s="9"/>
      <c r="P125" s="19"/>
      <c r="Q125" s="16" t="s">
        <v>3038</v>
      </c>
      <c r="R125" s="1"/>
      <c r="S125" s="1"/>
      <c r="T125" s="1"/>
      <c r="U125" s="1"/>
      <c r="V125" s="1"/>
      <c r="W125" s="1"/>
      <c r="X125" s="441"/>
      <c r="Y125" s="31" t="s">
        <v>210</v>
      </c>
      <c r="Z125" s="202"/>
      <c r="AA125" s="202"/>
      <c r="AB125" s="202"/>
      <c r="AC125" s="202"/>
      <c r="AD125" s="186"/>
      <c r="AE125" s="186"/>
      <c r="AF125" s="186"/>
      <c r="AG125" s="186"/>
      <c r="AH125" s="654"/>
      <c r="AI125" s="848">
        <f t="shared" si="6"/>
        <v>7</v>
      </c>
      <c r="AJ125" s="848"/>
      <c r="AK125" s="606"/>
      <c r="AL125" s="186" t="s">
        <v>1392</v>
      </c>
      <c r="AM125" s="186"/>
      <c r="AN125" s="436"/>
      <c r="AO125" s="437"/>
      <c r="AP125" s="209"/>
      <c r="AQ125" s="340">
        <f t="shared" si="7"/>
        <v>-7</v>
      </c>
      <c r="AR125" s="18"/>
      <c r="AS125" s="609"/>
    </row>
    <row r="126" spans="1:45" ht="17.25" customHeight="1" x14ac:dyDescent="0.15">
      <c r="A126" s="12">
        <v>78</v>
      </c>
      <c r="B126" s="445" t="s">
        <v>3779</v>
      </c>
      <c r="C126" s="49" t="s">
        <v>3511</v>
      </c>
      <c r="D126" s="23"/>
      <c r="E126" s="9"/>
      <c r="F126" s="9"/>
      <c r="G126" s="9"/>
      <c r="H126" s="9"/>
      <c r="I126" s="9"/>
      <c r="J126" s="9"/>
      <c r="K126" s="19"/>
      <c r="L126" s="23"/>
      <c r="M126" s="9"/>
      <c r="N126" s="9"/>
      <c r="O126" s="9"/>
      <c r="P126" s="19"/>
      <c r="Q126" s="23"/>
      <c r="R126" s="9"/>
      <c r="S126" s="9"/>
      <c r="T126" s="9"/>
      <c r="U126" s="9"/>
      <c r="V126" s="9"/>
      <c r="W126" s="9"/>
      <c r="X126" s="136"/>
      <c r="Y126" s="31" t="s">
        <v>211</v>
      </c>
      <c r="Z126" s="202"/>
      <c r="AA126" s="202"/>
      <c r="AB126" s="202"/>
      <c r="AC126" s="202"/>
      <c r="AD126" s="186"/>
      <c r="AE126" s="186"/>
      <c r="AF126" s="186"/>
      <c r="AG126" s="186"/>
      <c r="AH126" s="654"/>
      <c r="AI126" s="848">
        <f t="shared" si="6"/>
        <v>8</v>
      </c>
      <c r="AJ126" s="848"/>
      <c r="AK126" s="606"/>
      <c r="AL126" s="186" t="s">
        <v>1392</v>
      </c>
      <c r="AM126" s="186"/>
      <c r="AN126" s="436"/>
      <c r="AO126" s="437"/>
      <c r="AP126" s="209"/>
      <c r="AQ126" s="340">
        <f t="shared" si="7"/>
        <v>-8</v>
      </c>
      <c r="AR126" s="18"/>
      <c r="AS126" s="609"/>
    </row>
    <row r="127" spans="1:45" ht="17.25" customHeight="1" x14ac:dyDescent="0.15">
      <c r="A127" s="12">
        <v>78</v>
      </c>
      <c r="B127" s="445" t="s">
        <v>3780</v>
      </c>
      <c r="C127" s="49" t="s">
        <v>3512</v>
      </c>
      <c r="D127" s="23"/>
      <c r="E127" s="9"/>
      <c r="F127" s="9"/>
      <c r="G127" s="9"/>
      <c r="H127" s="9"/>
      <c r="I127" s="9"/>
      <c r="J127" s="9"/>
      <c r="K127" s="19"/>
      <c r="L127" s="23"/>
      <c r="M127" s="9"/>
      <c r="N127" s="9"/>
      <c r="O127" s="9"/>
      <c r="P127" s="19"/>
      <c r="Q127" s="23"/>
      <c r="R127" s="9"/>
      <c r="S127" s="9"/>
      <c r="T127" s="9"/>
      <c r="U127" s="9"/>
      <c r="V127" s="9"/>
      <c r="W127" s="9"/>
      <c r="X127" s="136"/>
      <c r="Y127" s="31" t="s">
        <v>212</v>
      </c>
      <c r="Z127" s="202"/>
      <c r="AA127" s="202"/>
      <c r="AB127" s="202"/>
      <c r="AC127" s="202"/>
      <c r="AD127" s="186"/>
      <c r="AE127" s="186"/>
      <c r="AF127" s="186"/>
      <c r="AG127" s="186"/>
      <c r="AH127" s="654"/>
      <c r="AI127" s="848">
        <f t="shared" si="6"/>
        <v>9</v>
      </c>
      <c r="AJ127" s="848"/>
      <c r="AK127" s="606"/>
      <c r="AL127" s="186" t="s">
        <v>1392</v>
      </c>
      <c r="AM127" s="186"/>
      <c r="AN127" s="436"/>
      <c r="AO127" s="437"/>
      <c r="AP127" s="209"/>
      <c r="AQ127" s="340">
        <f t="shared" si="7"/>
        <v>-9</v>
      </c>
      <c r="AR127" s="18"/>
      <c r="AS127" s="609"/>
    </row>
    <row r="128" spans="1:45" ht="17.25" customHeight="1" x14ac:dyDescent="0.15">
      <c r="A128" s="12">
        <v>78</v>
      </c>
      <c r="B128" s="445" t="s">
        <v>3781</v>
      </c>
      <c r="C128" s="49" t="s">
        <v>3513</v>
      </c>
      <c r="D128" s="23"/>
      <c r="E128" s="9"/>
      <c r="F128" s="9"/>
      <c r="G128" s="9"/>
      <c r="H128" s="9"/>
      <c r="I128" s="9"/>
      <c r="J128" s="9"/>
      <c r="K128" s="19"/>
      <c r="L128" s="23"/>
      <c r="M128" s="9"/>
      <c r="N128" s="9"/>
      <c r="O128" s="9"/>
      <c r="P128" s="19"/>
      <c r="Q128" s="23"/>
      <c r="R128" s="9"/>
      <c r="S128" s="9"/>
      <c r="T128" s="9"/>
      <c r="U128" s="9"/>
      <c r="V128" s="9"/>
      <c r="W128" s="9"/>
      <c r="X128" s="136"/>
      <c r="Y128" s="31" t="s">
        <v>213</v>
      </c>
      <c r="Z128" s="202"/>
      <c r="AA128" s="202"/>
      <c r="AB128" s="202"/>
      <c r="AC128" s="202"/>
      <c r="AD128" s="186"/>
      <c r="AE128" s="186"/>
      <c r="AF128" s="186"/>
      <c r="AG128" s="186"/>
      <c r="AH128" s="654"/>
      <c r="AI128" s="848">
        <f t="shared" si="6"/>
        <v>10</v>
      </c>
      <c r="AJ128" s="848"/>
      <c r="AK128" s="606"/>
      <c r="AL128" s="186" t="s">
        <v>1392</v>
      </c>
      <c r="AM128" s="186"/>
      <c r="AN128" s="436"/>
      <c r="AO128" s="437"/>
      <c r="AP128" s="209"/>
      <c r="AQ128" s="340">
        <f t="shared" si="7"/>
        <v>-10</v>
      </c>
      <c r="AR128" s="18"/>
      <c r="AS128" s="609"/>
    </row>
    <row r="129" spans="1:45" ht="17.25" customHeight="1" x14ac:dyDescent="0.15">
      <c r="A129" s="12">
        <v>78</v>
      </c>
      <c r="B129" s="445" t="s">
        <v>3782</v>
      </c>
      <c r="C129" s="49" t="s">
        <v>3514</v>
      </c>
      <c r="D129" s="23"/>
      <c r="E129" s="9"/>
      <c r="F129" s="9"/>
      <c r="G129" s="9"/>
      <c r="H129" s="9"/>
      <c r="I129" s="9"/>
      <c r="J129" s="9"/>
      <c r="K129" s="19"/>
      <c r="L129" s="23"/>
      <c r="M129" s="9"/>
      <c r="N129" s="9"/>
      <c r="O129" s="9"/>
      <c r="P129" s="19"/>
      <c r="Q129" s="183"/>
      <c r="R129" s="184"/>
      <c r="S129" s="184"/>
      <c r="T129" s="184"/>
      <c r="U129" s="184"/>
      <c r="V129" s="184"/>
      <c r="W129" s="184"/>
      <c r="X129" s="438"/>
      <c r="Y129" s="31" t="s">
        <v>214</v>
      </c>
      <c r="Z129" s="202"/>
      <c r="AA129" s="202"/>
      <c r="AB129" s="202"/>
      <c r="AC129" s="202"/>
      <c r="AD129" s="186"/>
      <c r="AE129" s="186"/>
      <c r="AF129" s="186"/>
      <c r="AG129" s="186"/>
      <c r="AH129" s="654"/>
      <c r="AI129" s="848">
        <f t="shared" si="6"/>
        <v>12</v>
      </c>
      <c r="AJ129" s="848"/>
      <c r="AK129" s="606"/>
      <c r="AL129" s="186" t="s">
        <v>1392</v>
      </c>
      <c r="AM129" s="186"/>
      <c r="AN129" s="436"/>
      <c r="AO129" s="437"/>
      <c r="AP129" s="209"/>
      <c r="AQ129" s="340">
        <f t="shared" si="7"/>
        <v>-12</v>
      </c>
      <c r="AR129" s="18"/>
      <c r="AS129" s="609"/>
    </row>
    <row r="130" spans="1:45" ht="17.25" customHeight="1" x14ac:dyDescent="0.15">
      <c r="A130" s="12">
        <v>78</v>
      </c>
      <c r="B130" s="445" t="s">
        <v>3783</v>
      </c>
      <c r="C130" s="49" t="s">
        <v>3515</v>
      </c>
      <c r="D130" s="23"/>
      <c r="E130" s="9"/>
      <c r="F130" s="9"/>
      <c r="G130" s="9"/>
      <c r="H130" s="9"/>
      <c r="I130" s="9"/>
      <c r="J130" s="9"/>
      <c r="K130" s="19"/>
      <c r="L130" s="23"/>
      <c r="M130" s="9"/>
      <c r="N130" s="9"/>
      <c r="O130" s="9"/>
      <c r="P130" s="19"/>
      <c r="Q130" s="16" t="s">
        <v>2409</v>
      </c>
      <c r="R130" s="1"/>
      <c r="S130" s="1"/>
      <c r="T130" s="1"/>
      <c r="U130" s="1"/>
      <c r="V130" s="1"/>
      <c r="W130" s="1"/>
      <c r="X130" s="441"/>
      <c r="Y130" s="31" t="s">
        <v>210</v>
      </c>
      <c r="Z130" s="202"/>
      <c r="AA130" s="202"/>
      <c r="AB130" s="202"/>
      <c r="AC130" s="202"/>
      <c r="AD130" s="186"/>
      <c r="AE130" s="186"/>
      <c r="AF130" s="186"/>
      <c r="AG130" s="186"/>
      <c r="AH130" s="654"/>
      <c r="AI130" s="848">
        <f t="shared" si="6"/>
        <v>8</v>
      </c>
      <c r="AJ130" s="848"/>
      <c r="AK130" s="606"/>
      <c r="AL130" s="186" t="s">
        <v>1392</v>
      </c>
      <c r="AM130" s="186"/>
      <c r="AN130" s="436"/>
      <c r="AO130" s="437"/>
      <c r="AP130" s="209"/>
      <c r="AQ130" s="340">
        <f t="shared" si="7"/>
        <v>-8</v>
      </c>
      <c r="AR130" s="18"/>
      <c r="AS130" s="609"/>
    </row>
    <row r="131" spans="1:45" ht="17.25" customHeight="1" x14ac:dyDescent="0.15">
      <c r="A131" s="12">
        <v>78</v>
      </c>
      <c r="B131" s="445" t="s">
        <v>3784</v>
      </c>
      <c r="C131" s="49" t="s">
        <v>3516</v>
      </c>
      <c r="D131" s="23"/>
      <c r="E131" s="9"/>
      <c r="F131" s="9"/>
      <c r="G131" s="9"/>
      <c r="H131" s="9"/>
      <c r="I131" s="9"/>
      <c r="J131" s="9"/>
      <c r="K131" s="19"/>
      <c r="L131" s="23"/>
      <c r="M131" s="9"/>
      <c r="N131" s="9"/>
      <c r="O131" s="9"/>
      <c r="P131" s="19"/>
      <c r="Q131" s="23"/>
      <c r="R131" s="9"/>
      <c r="S131" s="9"/>
      <c r="T131" s="9"/>
      <c r="U131" s="9"/>
      <c r="V131" s="9"/>
      <c r="W131" s="9"/>
      <c r="X131" s="136"/>
      <c r="Y131" s="31" t="s">
        <v>211</v>
      </c>
      <c r="Z131" s="202"/>
      <c r="AA131" s="202"/>
      <c r="AB131" s="202"/>
      <c r="AC131" s="202"/>
      <c r="AD131" s="186"/>
      <c r="AE131" s="186"/>
      <c r="AF131" s="186"/>
      <c r="AG131" s="186"/>
      <c r="AH131" s="654"/>
      <c r="AI131" s="848">
        <f t="shared" si="6"/>
        <v>9</v>
      </c>
      <c r="AJ131" s="848"/>
      <c r="AK131" s="606"/>
      <c r="AL131" s="186" t="s">
        <v>1392</v>
      </c>
      <c r="AM131" s="186"/>
      <c r="AN131" s="436"/>
      <c r="AO131" s="437"/>
      <c r="AP131" s="209"/>
      <c r="AQ131" s="340">
        <f t="shared" si="7"/>
        <v>-9</v>
      </c>
      <c r="AR131" s="18"/>
      <c r="AS131" s="609"/>
    </row>
    <row r="132" spans="1:45" ht="17.25" customHeight="1" x14ac:dyDescent="0.15">
      <c r="A132" s="12">
        <v>78</v>
      </c>
      <c r="B132" s="445" t="s">
        <v>3785</v>
      </c>
      <c r="C132" s="49" t="s">
        <v>3517</v>
      </c>
      <c r="D132" s="23"/>
      <c r="E132" s="9"/>
      <c r="F132" s="9"/>
      <c r="G132" s="9"/>
      <c r="H132" s="9"/>
      <c r="I132" s="9"/>
      <c r="J132" s="9"/>
      <c r="K132" s="19"/>
      <c r="L132" s="23"/>
      <c r="M132" s="9"/>
      <c r="N132" s="9"/>
      <c r="O132" s="9"/>
      <c r="P132" s="19"/>
      <c r="Q132" s="23"/>
      <c r="R132" s="9"/>
      <c r="S132" s="9"/>
      <c r="T132" s="9"/>
      <c r="U132" s="9"/>
      <c r="V132" s="9"/>
      <c r="W132" s="9"/>
      <c r="X132" s="136"/>
      <c r="Y132" s="31" t="s">
        <v>212</v>
      </c>
      <c r="Z132" s="202"/>
      <c r="AA132" s="202"/>
      <c r="AB132" s="202"/>
      <c r="AC132" s="202"/>
      <c r="AD132" s="186"/>
      <c r="AE132" s="186"/>
      <c r="AF132" s="186"/>
      <c r="AG132" s="186"/>
      <c r="AH132" s="654"/>
      <c r="AI132" s="848">
        <f t="shared" si="6"/>
        <v>10</v>
      </c>
      <c r="AJ132" s="848"/>
      <c r="AK132" s="606"/>
      <c r="AL132" s="186" t="s">
        <v>1392</v>
      </c>
      <c r="AM132" s="186"/>
      <c r="AN132" s="436"/>
      <c r="AO132" s="437"/>
      <c r="AP132" s="209"/>
      <c r="AQ132" s="340">
        <f t="shared" si="7"/>
        <v>-10</v>
      </c>
      <c r="AR132" s="18"/>
      <c r="AS132" s="609"/>
    </row>
    <row r="133" spans="1:45" ht="17.25" customHeight="1" x14ac:dyDescent="0.15">
      <c r="A133" s="12">
        <v>78</v>
      </c>
      <c r="B133" s="445" t="s">
        <v>3786</v>
      </c>
      <c r="C133" s="49" t="s">
        <v>3518</v>
      </c>
      <c r="D133" s="23"/>
      <c r="E133" s="9"/>
      <c r="F133" s="9"/>
      <c r="G133" s="9"/>
      <c r="H133" s="9"/>
      <c r="I133" s="9"/>
      <c r="J133" s="9"/>
      <c r="K133" s="19"/>
      <c r="L133" s="23"/>
      <c r="M133" s="9"/>
      <c r="N133" s="9"/>
      <c r="O133" s="9"/>
      <c r="P133" s="19"/>
      <c r="Q133" s="23"/>
      <c r="R133" s="9"/>
      <c r="S133" s="9"/>
      <c r="T133" s="9"/>
      <c r="U133" s="9"/>
      <c r="V133" s="9"/>
      <c r="W133" s="9"/>
      <c r="X133" s="136"/>
      <c r="Y133" s="31" t="s">
        <v>213</v>
      </c>
      <c r="Z133" s="202"/>
      <c r="AA133" s="202"/>
      <c r="AB133" s="202"/>
      <c r="AC133" s="202"/>
      <c r="AD133" s="186"/>
      <c r="AE133" s="186"/>
      <c r="AF133" s="186"/>
      <c r="AG133" s="186"/>
      <c r="AH133" s="654"/>
      <c r="AI133" s="848">
        <f t="shared" si="6"/>
        <v>12</v>
      </c>
      <c r="AJ133" s="848"/>
      <c r="AK133" s="606"/>
      <c r="AL133" s="186" t="s">
        <v>1392</v>
      </c>
      <c r="AM133" s="186"/>
      <c r="AN133" s="436"/>
      <c r="AO133" s="437"/>
      <c r="AP133" s="209"/>
      <c r="AQ133" s="340">
        <f t="shared" si="7"/>
        <v>-12</v>
      </c>
      <c r="AR133" s="18"/>
      <c r="AS133" s="609"/>
    </row>
    <row r="134" spans="1:45" ht="17.25" customHeight="1" x14ac:dyDescent="0.15">
      <c r="A134" s="12">
        <v>78</v>
      </c>
      <c r="B134" s="445" t="s">
        <v>3787</v>
      </c>
      <c r="C134" s="49" t="s">
        <v>3519</v>
      </c>
      <c r="D134" s="23"/>
      <c r="E134" s="9"/>
      <c r="F134" s="9"/>
      <c r="G134" s="9"/>
      <c r="H134" s="9"/>
      <c r="I134" s="9"/>
      <c r="J134" s="9"/>
      <c r="K134" s="19"/>
      <c r="L134" s="23"/>
      <c r="M134" s="9"/>
      <c r="N134" s="9"/>
      <c r="O134" s="9"/>
      <c r="P134" s="19"/>
      <c r="Q134" s="183"/>
      <c r="R134" s="184"/>
      <c r="S134" s="184"/>
      <c r="T134" s="184"/>
      <c r="U134" s="184"/>
      <c r="V134" s="184"/>
      <c r="W134" s="184"/>
      <c r="X134" s="438"/>
      <c r="Y134" s="31" t="s">
        <v>214</v>
      </c>
      <c r="Z134" s="202"/>
      <c r="AA134" s="202"/>
      <c r="AB134" s="202"/>
      <c r="AC134" s="202"/>
      <c r="AD134" s="186"/>
      <c r="AE134" s="186"/>
      <c r="AF134" s="186"/>
      <c r="AG134" s="186"/>
      <c r="AH134" s="654"/>
      <c r="AI134" s="848">
        <f t="shared" si="6"/>
        <v>13</v>
      </c>
      <c r="AJ134" s="848"/>
      <c r="AK134" s="606"/>
      <c r="AL134" s="186" t="s">
        <v>1392</v>
      </c>
      <c r="AM134" s="186"/>
      <c r="AN134" s="436"/>
      <c r="AO134" s="437"/>
      <c r="AP134" s="209"/>
      <c r="AQ134" s="340">
        <f t="shared" si="7"/>
        <v>-13</v>
      </c>
      <c r="AR134" s="18"/>
      <c r="AS134" s="609"/>
    </row>
    <row r="135" spans="1:45" ht="17.25" customHeight="1" x14ac:dyDescent="0.15">
      <c r="A135" s="12">
        <v>78</v>
      </c>
      <c r="B135" s="445" t="s">
        <v>3788</v>
      </c>
      <c r="C135" s="49" t="s">
        <v>3520</v>
      </c>
      <c r="D135" s="23"/>
      <c r="E135" s="9"/>
      <c r="F135" s="9"/>
      <c r="G135" s="9"/>
      <c r="H135" s="9"/>
      <c r="I135" s="9"/>
      <c r="J135" s="9"/>
      <c r="K135" s="19"/>
      <c r="L135" s="23"/>
      <c r="M135" s="9"/>
      <c r="N135" s="9"/>
      <c r="O135" s="9"/>
      <c r="P135" s="19"/>
      <c r="Q135" s="16" t="s">
        <v>1369</v>
      </c>
      <c r="R135" s="1"/>
      <c r="S135" s="1"/>
      <c r="T135" s="1"/>
      <c r="U135" s="1"/>
      <c r="V135" s="1"/>
      <c r="W135" s="1"/>
      <c r="X135" s="441"/>
      <c r="Y135" s="31" t="s">
        <v>210</v>
      </c>
      <c r="Z135" s="202"/>
      <c r="AA135" s="202"/>
      <c r="AB135" s="202"/>
      <c r="AC135" s="202"/>
      <c r="AD135" s="186"/>
      <c r="AE135" s="186"/>
      <c r="AF135" s="186"/>
      <c r="AG135" s="186"/>
      <c r="AH135" s="654"/>
      <c r="AI135" s="848">
        <f t="shared" si="6"/>
        <v>8</v>
      </c>
      <c r="AJ135" s="848"/>
      <c r="AK135" s="606"/>
      <c r="AL135" s="186" t="s">
        <v>1392</v>
      </c>
      <c r="AM135" s="186"/>
      <c r="AN135" s="436"/>
      <c r="AO135" s="437"/>
      <c r="AP135" s="209"/>
      <c r="AQ135" s="340">
        <f t="shared" si="7"/>
        <v>-8</v>
      </c>
      <c r="AR135" s="18"/>
      <c r="AS135" s="609"/>
    </row>
    <row r="136" spans="1:45" ht="17.25" customHeight="1" x14ac:dyDescent="0.15">
      <c r="A136" s="12">
        <v>78</v>
      </c>
      <c r="B136" s="445" t="s">
        <v>3789</v>
      </c>
      <c r="C136" s="49" t="s">
        <v>3521</v>
      </c>
      <c r="D136" s="23"/>
      <c r="E136" s="9"/>
      <c r="F136" s="9"/>
      <c r="G136" s="9"/>
      <c r="H136" s="9"/>
      <c r="I136" s="9"/>
      <c r="J136" s="9"/>
      <c r="K136" s="19"/>
      <c r="L136" s="23"/>
      <c r="M136" s="9"/>
      <c r="N136" s="9"/>
      <c r="O136" s="9"/>
      <c r="P136" s="19"/>
      <c r="Q136" s="23"/>
      <c r="R136" s="9"/>
      <c r="S136" s="9"/>
      <c r="T136" s="9"/>
      <c r="U136" s="9"/>
      <c r="V136" s="9"/>
      <c r="W136" s="9"/>
      <c r="X136" s="136"/>
      <c r="Y136" s="31" t="s">
        <v>211</v>
      </c>
      <c r="Z136" s="202"/>
      <c r="AA136" s="202"/>
      <c r="AB136" s="202"/>
      <c r="AC136" s="202"/>
      <c r="AD136" s="186"/>
      <c r="AE136" s="186"/>
      <c r="AF136" s="186"/>
      <c r="AG136" s="186"/>
      <c r="AH136" s="654"/>
      <c r="AI136" s="848">
        <f t="shared" si="6"/>
        <v>9</v>
      </c>
      <c r="AJ136" s="848"/>
      <c r="AK136" s="606"/>
      <c r="AL136" s="186" t="s">
        <v>1392</v>
      </c>
      <c r="AM136" s="186"/>
      <c r="AN136" s="436"/>
      <c r="AO136" s="437"/>
      <c r="AP136" s="209"/>
      <c r="AQ136" s="340">
        <f t="shared" si="7"/>
        <v>-9</v>
      </c>
      <c r="AR136" s="18"/>
      <c r="AS136" s="609"/>
    </row>
    <row r="137" spans="1:45" ht="17.25" customHeight="1" x14ac:dyDescent="0.15">
      <c r="A137" s="12">
        <v>78</v>
      </c>
      <c r="B137" s="445" t="s">
        <v>3790</v>
      </c>
      <c r="C137" s="49" t="s">
        <v>3522</v>
      </c>
      <c r="D137" s="23"/>
      <c r="E137" s="9"/>
      <c r="F137" s="9"/>
      <c r="G137" s="9"/>
      <c r="H137" s="9"/>
      <c r="I137" s="9"/>
      <c r="J137" s="9"/>
      <c r="K137" s="19"/>
      <c r="L137" s="23"/>
      <c r="M137" s="9"/>
      <c r="N137" s="9"/>
      <c r="O137" s="9"/>
      <c r="P137" s="19"/>
      <c r="Q137" s="23"/>
      <c r="R137" s="9"/>
      <c r="S137" s="9"/>
      <c r="T137" s="9"/>
      <c r="U137" s="9"/>
      <c r="V137" s="9"/>
      <c r="W137" s="9"/>
      <c r="X137" s="136"/>
      <c r="Y137" s="31" t="s">
        <v>212</v>
      </c>
      <c r="Z137" s="202"/>
      <c r="AA137" s="202"/>
      <c r="AB137" s="202"/>
      <c r="AC137" s="202"/>
      <c r="AD137" s="186"/>
      <c r="AE137" s="186"/>
      <c r="AF137" s="186"/>
      <c r="AG137" s="186"/>
      <c r="AH137" s="654"/>
      <c r="AI137" s="848">
        <f t="shared" si="6"/>
        <v>11</v>
      </c>
      <c r="AJ137" s="848"/>
      <c r="AK137" s="606"/>
      <c r="AL137" s="186" t="s">
        <v>1392</v>
      </c>
      <c r="AM137" s="186"/>
      <c r="AN137" s="436"/>
      <c r="AO137" s="437"/>
      <c r="AP137" s="209"/>
      <c r="AQ137" s="340">
        <f t="shared" si="7"/>
        <v>-11</v>
      </c>
      <c r="AR137" s="18"/>
      <c r="AS137" s="609"/>
    </row>
    <row r="138" spans="1:45" ht="17.25" customHeight="1" x14ac:dyDescent="0.15">
      <c r="A138" s="12">
        <v>78</v>
      </c>
      <c r="B138" s="445" t="s">
        <v>3791</v>
      </c>
      <c r="C138" s="49" t="s">
        <v>3523</v>
      </c>
      <c r="D138" s="23"/>
      <c r="E138" s="9"/>
      <c r="F138" s="9"/>
      <c r="G138" s="9"/>
      <c r="H138" s="9"/>
      <c r="I138" s="9"/>
      <c r="J138" s="9"/>
      <c r="K138" s="19"/>
      <c r="L138" s="23"/>
      <c r="M138" s="9"/>
      <c r="N138" s="9"/>
      <c r="O138" s="9"/>
      <c r="P138" s="19"/>
      <c r="Q138" s="23"/>
      <c r="R138" s="9"/>
      <c r="S138" s="9"/>
      <c r="T138" s="9"/>
      <c r="U138" s="9"/>
      <c r="V138" s="9"/>
      <c r="W138" s="9"/>
      <c r="X138" s="136"/>
      <c r="Y138" s="31" t="s">
        <v>213</v>
      </c>
      <c r="Z138" s="202"/>
      <c r="AA138" s="202"/>
      <c r="AB138" s="202"/>
      <c r="AC138" s="202"/>
      <c r="AD138" s="186"/>
      <c r="AE138" s="186"/>
      <c r="AF138" s="186"/>
      <c r="AG138" s="186"/>
      <c r="AH138" s="654"/>
      <c r="AI138" s="848">
        <f t="shared" si="6"/>
        <v>12</v>
      </c>
      <c r="AJ138" s="848"/>
      <c r="AK138" s="606"/>
      <c r="AL138" s="186" t="s">
        <v>1392</v>
      </c>
      <c r="AM138" s="186"/>
      <c r="AN138" s="436"/>
      <c r="AO138" s="437"/>
      <c r="AP138" s="209"/>
      <c r="AQ138" s="340">
        <f t="shared" si="7"/>
        <v>-12</v>
      </c>
      <c r="AR138" s="18"/>
      <c r="AS138" s="609"/>
    </row>
    <row r="139" spans="1:45" ht="17.25" customHeight="1" x14ac:dyDescent="0.15">
      <c r="A139" s="12">
        <v>78</v>
      </c>
      <c r="B139" s="445" t="s">
        <v>3792</v>
      </c>
      <c r="C139" s="49" t="s">
        <v>3524</v>
      </c>
      <c r="D139" s="23"/>
      <c r="E139" s="9"/>
      <c r="F139" s="9"/>
      <c r="G139" s="9"/>
      <c r="H139" s="9"/>
      <c r="I139" s="9"/>
      <c r="J139" s="9"/>
      <c r="K139" s="19"/>
      <c r="L139" s="183"/>
      <c r="M139" s="184"/>
      <c r="N139" s="184"/>
      <c r="O139" s="184"/>
      <c r="P139" s="21"/>
      <c r="Q139" s="183"/>
      <c r="R139" s="184"/>
      <c r="S139" s="184"/>
      <c r="T139" s="184"/>
      <c r="U139" s="184"/>
      <c r="V139" s="184"/>
      <c r="W139" s="184"/>
      <c r="X139" s="438"/>
      <c r="Y139" s="31" t="s">
        <v>214</v>
      </c>
      <c r="Z139" s="202"/>
      <c r="AA139" s="202"/>
      <c r="AB139" s="202"/>
      <c r="AC139" s="202"/>
      <c r="AD139" s="186"/>
      <c r="AE139" s="186"/>
      <c r="AF139" s="186"/>
      <c r="AG139" s="186"/>
      <c r="AH139" s="654"/>
      <c r="AI139" s="848">
        <f t="shared" si="6"/>
        <v>14</v>
      </c>
      <c r="AJ139" s="848"/>
      <c r="AK139" s="606"/>
      <c r="AL139" s="186" t="s">
        <v>1392</v>
      </c>
      <c r="AM139" s="186"/>
      <c r="AN139" s="436"/>
      <c r="AO139" s="437"/>
      <c r="AP139" s="209"/>
      <c r="AQ139" s="340">
        <f t="shared" si="7"/>
        <v>-14</v>
      </c>
      <c r="AR139" s="18"/>
      <c r="AS139" s="609"/>
    </row>
    <row r="140" spans="1:45" ht="17.25" customHeight="1" x14ac:dyDescent="0.15">
      <c r="A140" s="12">
        <v>78</v>
      </c>
      <c r="B140" s="445" t="s">
        <v>3796</v>
      </c>
      <c r="C140" s="49" t="s">
        <v>3525</v>
      </c>
      <c r="D140" s="183"/>
      <c r="E140" s="184"/>
      <c r="F140" s="184"/>
      <c r="G140" s="184"/>
      <c r="H140" s="184"/>
      <c r="I140" s="184"/>
      <c r="J140" s="184"/>
      <c r="K140" s="21"/>
      <c r="L140" s="186" t="s">
        <v>3041</v>
      </c>
      <c r="M140" s="186"/>
      <c r="N140" s="186"/>
      <c r="O140" s="186"/>
      <c r="P140" s="186"/>
      <c r="Q140" s="186"/>
      <c r="R140" s="186"/>
      <c r="S140" s="186"/>
      <c r="T140" s="186"/>
      <c r="U140" s="186"/>
      <c r="V140" s="186"/>
      <c r="W140" s="186"/>
      <c r="X140" s="32"/>
      <c r="Y140" s="202"/>
      <c r="Z140" s="202"/>
      <c r="AA140" s="202"/>
      <c r="AB140" s="202"/>
      <c r="AC140" s="202"/>
      <c r="AD140" s="186"/>
      <c r="AE140" s="186"/>
      <c r="AF140" s="186"/>
      <c r="AG140" s="186"/>
      <c r="AH140" s="654"/>
      <c r="AI140" s="848">
        <f>ROUND(AC75*0.01,0)</f>
        <v>13</v>
      </c>
      <c r="AJ140" s="848"/>
      <c r="AK140" s="606"/>
      <c r="AL140" s="186" t="s">
        <v>1392</v>
      </c>
      <c r="AM140" s="186"/>
      <c r="AN140" s="436"/>
      <c r="AO140" s="437"/>
      <c r="AP140" s="209"/>
      <c r="AQ140" s="340">
        <f t="shared" si="7"/>
        <v>-13</v>
      </c>
      <c r="AR140" s="92" t="s">
        <v>1523</v>
      </c>
      <c r="AS140" s="609"/>
    </row>
    <row r="141" spans="1:45" ht="8.25" customHeight="1" x14ac:dyDescent="0.15"/>
    <row r="142" spans="1:45" ht="17.25" customHeight="1" x14ac:dyDescent="0.15">
      <c r="A142" s="2" t="s">
        <v>202</v>
      </c>
      <c r="B142" s="201"/>
      <c r="C142" s="3" t="s">
        <v>203</v>
      </c>
      <c r="D142" s="210"/>
      <c r="E142" s="607"/>
      <c r="F142" s="607"/>
      <c r="G142" s="607"/>
      <c r="H142" s="607"/>
      <c r="I142" s="607"/>
      <c r="J142" s="607"/>
      <c r="K142" s="607"/>
      <c r="L142" s="607"/>
      <c r="M142" s="607"/>
      <c r="N142" s="607"/>
      <c r="O142" s="607"/>
      <c r="P142" s="607"/>
      <c r="Q142" s="607"/>
      <c r="R142" s="607"/>
      <c r="S142" s="607"/>
      <c r="T142" s="607"/>
      <c r="U142" s="4" t="s">
        <v>204</v>
      </c>
      <c r="V142" s="607"/>
      <c r="W142" s="607"/>
      <c r="X142" s="607"/>
      <c r="Y142" s="607"/>
      <c r="Z142" s="607"/>
      <c r="AA142" s="607"/>
      <c r="AB142" s="607"/>
      <c r="AC142" s="4"/>
      <c r="AD142" s="607"/>
      <c r="AE142" s="607"/>
      <c r="AF142" s="607"/>
      <c r="AG142" s="607"/>
      <c r="AH142" s="607"/>
      <c r="AI142" s="607"/>
      <c r="AJ142" s="607"/>
      <c r="AK142" s="607"/>
      <c r="AL142" s="607"/>
      <c r="AM142" s="607"/>
      <c r="AN142" s="607"/>
      <c r="AO142" s="37"/>
      <c r="AP142" s="608"/>
      <c r="AQ142" s="5" t="s">
        <v>251</v>
      </c>
      <c r="AR142" s="5" t="s">
        <v>252</v>
      </c>
    </row>
    <row r="143" spans="1:45" ht="17.25" customHeight="1" x14ac:dyDescent="0.15">
      <c r="A143" s="5" t="s">
        <v>205</v>
      </c>
      <c r="B143" s="82" t="s">
        <v>206</v>
      </c>
      <c r="C143" s="610"/>
      <c r="D143" s="661"/>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09"/>
      <c r="AD143" s="609"/>
      <c r="AE143" s="609"/>
      <c r="AF143" s="609"/>
      <c r="AG143" s="609"/>
      <c r="AH143" s="609"/>
      <c r="AI143" s="609"/>
      <c r="AJ143" s="609"/>
      <c r="AK143" s="609"/>
      <c r="AL143" s="609"/>
      <c r="AM143" s="609"/>
      <c r="AN143" s="609"/>
      <c r="AO143" s="237"/>
      <c r="AP143" s="610"/>
      <c r="AQ143" s="168" t="s">
        <v>390</v>
      </c>
      <c r="AR143" s="168" t="s">
        <v>391</v>
      </c>
    </row>
    <row r="144" spans="1:45" s="380" customFormat="1" ht="17.25" customHeight="1" x14ac:dyDescent="0.15">
      <c r="A144" s="12">
        <v>78</v>
      </c>
      <c r="B144" s="312">
        <v>6600</v>
      </c>
      <c r="C144" s="313" t="s">
        <v>2423</v>
      </c>
      <c r="D144" s="355" t="s">
        <v>2424</v>
      </c>
      <c r="E144" s="356"/>
      <c r="F144" s="356"/>
      <c r="G144" s="356"/>
      <c r="H144" s="356"/>
      <c r="I144" s="356"/>
      <c r="J144" s="357"/>
      <c r="K144" s="358"/>
      <c r="L144" s="315"/>
      <c r="M144" s="314"/>
      <c r="N144" s="315"/>
      <c r="O144" s="378"/>
      <c r="P144" s="316"/>
      <c r="Q144" s="317"/>
      <c r="R144" s="318"/>
      <c r="S144" s="318"/>
      <c r="T144" s="318"/>
      <c r="U144" s="318"/>
      <c r="V144" s="318"/>
      <c r="W144" s="318"/>
      <c r="X144" s="378"/>
      <c r="Y144" s="378"/>
      <c r="Z144" s="378"/>
      <c r="AA144" s="378"/>
      <c r="AB144" s="378"/>
      <c r="AC144" s="318"/>
      <c r="AD144" s="319"/>
      <c r="AE144" s="319"/>
      <c r="AF144" s="317"/>
      <c r="AG144" s="378"/>
      <c r="AH144" s="386" t="s">
        <v>328</v>
      </c>
      <c r="AI144" s="956">
        <v>0.03</v>
      </c>
      <c r="AJ144" s="952"/>
      <c r="AK144" s="318"/>
      <c r="AL144" s="387" t="s">
        <v>811</v>
      </c>
      <c r="AM144" s="378"/>
      <c r="AN144" s="378"/>
      <c r="AO144" s="378"/>
      <c r="AP144" s="379"/>
      <c r="AQ144" s="320"/>
      <c r="AR144" s="321" t="s">
        <v>2401</v>
      </c>
    </row>
    <row r="145" spans="1:45" s="380" customFormat="1" ht="17.25" customHeight="1" x14ac:dyDescent="0.15">
      <c r="A145" s="12">
        <v>78</v>
      </c>
      <c r="B145" s="312">
        <v>6601</v>
      </c>
      <c r="C145" s="313" t="s">
        <v>1734</v>
      </c>
      <c r="D145" s="942" t="s">
        <v>2425</v>
      </c>
      <c r="E145" s="943"/>
      <c r="F145" s="943"/>
      <c r="G145" s="943"/>
      <c r="H145" s="943"/>
      <c r="I145" s="943"/>
      <c r="J145" s="943"/>
      <c r="K145" s="943"/>
      <c r="L145" s="943"/>
      <c r="M145" s="944"/>
      <c r="N145" s="322" t="s">
        <v>2426</v>
      </c>
      <c r="O145" s="378"/>
      <c r="P145" s="316"/>
      <c r="Q145" s="317"/>
      <c r="R145" s="318"/>
      <c r="S145" s="318"/>
      <c r="T145" s="318"/>
      <c r="U145" s="318"/>
      <c r="V145" s="318"/>
      <c r="W145" s="318"/>
      <c r="X145" s="378"/>
      <c r="Y145" s="378"/>
      <c r="Z145" s="378"/>
      <c r="AA145" s="378"/>
      <c r="AB145" s="378"/>
      <c r="AC145" s="318"/>
      <c r="AD145" s="319"/>
      <c r="AE145" s="319"/>
      <c r="AF145" s="317"/>
      <c r="AG145" s="378"/>
      <c r="AH145" s="378"/>
      <c r="AI145" s="952">
        <v>50</v>
      </c>
      <c r="AJ145" s="952"/>
      <c r="AK145" s="318"/>
      <c r="AL145" s="387" t="s">
        <v>307</v>
      </c>
      <c r="AM145" s="378"/>
      <c r="AN145" s="378"/>
      <c r="AO145" s="378"/>
      <c r="AP145" s="379"/>
      <c r="AQ145" s="320">
        <f>AI145</f>
        <v>50</v>
      </c>
      <c r="AR145" s="323"/>
    </row>
    <row r="146" spans="1:45" s="380" customFormat="1" ht="17.25" customHeight="1" x14ac:dyDescent="0.15">
      <c r="A146" s="12">
        <v>78</v>
      </c>
      <c r="B146" s="312">
        <v>6602</v>
      </c>
      <c r="C146" s="313" t="s">
        <v>1735</v>
      </c>
      <c r="D146" s="945"/>
      <c r="E146" s="946"/>
      <c r="F146" s="946"/>
      <c r="G146" s="946"/>
      <c r="H146" s="946"/>
      <c r="I146" s="946"/>
      <c r="J146" s="946"/>
      <c r="K146" s="946"/>
      <c r="L146" s="946"/>
      <c r="M146" s="947"/>
      <c r="N146" s="324" t="s">
        <v>1613</v>
      </c>
      <c r="O146" s="381"/>
      <c r="P146" s="325"/>
      <c r="Q146" s="326"/>
      <c r="R146" s="327"/>
      <c r="S146" s="318"/>
      <c r="T146" s="327"/>
      <c r="U146" s="327"/>
      <c r="V146" s="327"/>
      <c r="W146" s="327"/>
      <c r="X146" s="378"/>
      <c r="Y146" s="378"/>
      <c r="Z146" s="378"/>
      <c r="AA146" s="378"/>
      <c r="AB146" s="378"/>
      <c r="AC146" s="327"/>
      <c r="AD146" s="319"/>
      <c r="AE146" s="319"/>
      <c r="AF146" s="317"/>
      <c r="AG146" s="378"/>
      <c r="AH146" s="378"/>
      <c r="AI146" s="952">
        <v>100</v>
      </c>
      <c r="AJ146" s="952"/>
      <c r="AK146" s="318"/>
      <c r="AL146" s="387" t="s">
        <v>307</v>
      </c>
      <c r="AM146" s="378"/>
      <c r="AN146" s="378"/>
      <c r="AO146" s="378"/>
      <c r="AP146" s="382"/>
      <c r="AQ146" s="320">
        <f t="shared" ref="AQ146:AQ149" si="8">AI146</f>
        <v>100</v>
      </c>
      <c r="AR146" s="323"/>
    </row>
    <row r="147" spans="1:45" s="380" customFormat="1" ht="17.25" customHeight="1" x14ac:dyDescent="0.15">
      <c r="A147" s="12">
        <v>78</v>
      </c>
      <c r="B147" s="312">
        <v>6603</v>
      </c>
      <c r="C147" s="313" t="s">
        <v>1736</v>
      </c>
      <c r="D147" s="945"/>
      <c r="E147" s="946"/>
      <c r="F147" s="946"/>
      <c r="G147" s="946"/>
      <c r="H147" s="946"/>
      <c r="I147" s="946"/>
      <c r="J147" s="946"/>
      <c r="K147" s="946"/>
      <c r="L147" s="946"/>
      <c r="M147" s="947"/>
      <c r="N147" s="324" t="s">
        <v>1614</v>
      </c>
      <c r="O147" s="381"/>
      <c r="P147" s="325"/>
      <c r="Q147" s="326"/>
      <c r="R147" s="327"/>
      <c r="S147" s="318"/>
      <c r="T147" s="327"/>
      <c r="U147" s="327"/>
      <c r="V147" s="327"/>
      <c r="W147" s="327"/>
      <c r="X147" s="378"/>
      <c r="Y147" s="378"/>
      <c r="Z147" s="378"/>
      <c r="AA147" s="378"/>
      <c r="AB147" s="378"/>
      <c r="AC147" s="327"/>
      <c r="AD147" s="319"/>
      <c r="AE147" s="319"/>
      <c r="AF147" s="317"/>
      <c r="AG147" s="378"/>
      <c r="AH147" s="378"/>
      <c r="AI147" s="952">
        <v>150</v>
      </c>
      <c r="AJ147" s="952"/>
      <c r="AK147" s="318"/>
      <c r="AL147" s="387" t="s">
        <v>307</v>
      </c>
      <c r="AM147" s="378"/>
      <c r="AN147" s="378"/>
      <c r="AO147" s="378"/>
      <c r="AP147" s="382"/>
      <c r="AQ147" s="320">
        <f t="shared" si="8"/>
        <v>150</v>
      </c>
      <c r="AR147" s="323"/>
    </row>
    <row r="148" spans="1:45" s="380" customFormat="1" ht="17.25" customHeight="1" x14ac:dyDescent="0.15">
      <c r="A148" s="12">
        <v>78</v>
      </c>
      <c r="B148" s="312">
        <v>6604</v>
      </c>
      <c r="C148" s="313" t="s">
        <v>1737</v>
      </c>
      <c r="D148" s="945"/>
      <c r="E148" s="946"/>
      <c r="F148" s="946"/>
      <c r="G148" s="946"/>
      <c r="H148" s="946"/>
      <c r="I148" s="946"/>
      <c r="J148" s="946"/>
      <c r="K148" s="946"/>
      <c r="L148" s="946"/>
      <c r="M148" s="947"/>
      <c r="N148" s="324" t="s">
        <v>1615</v>
      </c>
      <c r="O148" s="381"/>
      <c r="P148" s="325"/>
      <c r="Q148" s="326"/>
      <c r="R148" s="327"/>
      <c r="S148" s="318"/>
      <c r="T148" s="327"/>
      <c r="U148" s="327"/>
      <c r="V148" s="327"/>
      <c r="W148" s="327"/>
      <c r="X148" s="378"/>
      <c r="Y148" s="378"/>
      <c r="Z148" s="378"/>
      <c r="AA148" s="378"/>
      <c r="AB148" s="378"/>
      <c r="AC148" s="327"/>
      <c r="AD148" s="319"/>
      <c r="AE148" s="319"/>
      <c r="AF148" s="317"/>
      <c r="AG148" s="378"/>
      <c r="AH148" s="378"/>
      <c r="AI148" s="952">
        <v>200</v>
      </c>
      <c r="AJ148" s="952"/>
      <c r="AK148" s="318"/>
      <c r="AL148" s="387" t="s">
        <v>307</v>
      </c>
      <c r="AM148" s="378"/>
      <c r="AN148" s="378"/>
      <c r="AO148" s="378"/>
      <c r="AP148" s="382"/>
      <c r="AQ148" s="320">
        <f t="shared" si="8"/>
        <v>200</v>
      </c>
      <c r="AR148" s="323"/>
    </row>
    <row r="149" spans="1:45" s="380" customFormat="1" ht="17.25" customHeight="1" x14ac:dyDescent="0.15">
      <c r="A149" s="12">
        <v>78</v>
      </c>
      <c r="B149" s="312">
        <v>6605</v>
      </c>
      <c r="C149" s="313" t="s">
        <v>1738</v>
      </c>
      <c r="D149" s="948"/>
      <c r="E149" s="949"/>
      <c r="F149" s="949"/>
      <c r="G149" s="949"/>
      <c r="H149" s="949"/>
      <c r="I149" s="949"/>
      <c r="J149" s="949"/>
      <c r="K149" s="949"/>
      <c r="L149" s="949"/>
      <c r="M149" s="950"/>
      <c r="N149" s="324" t="s">
        <v>1616</v>
      </c>
      <c r="O149" s="381"/>
      <c r="P149" s="325"/>
      <c r="Q149" s="326"/>
      <c r="R149" s="327"/>
      <c r="S149" s="318"/>
      <c r="T149" s="327"/>
      <c r="U149" s="327"/>
      <c r="V149" s="327"/>
      <c r="W149" s="327"/>
      <c r="X149" s="378"/>
      <c r="Y149" s="378"/>
      <c r="Z149" s="378"/>
      <c r="AA149" s="378"/>
      <c r="AB149" s="378"/>
      <c r="AC149" s="327"/>
      <c r="AD149" s="319"/>
      <c r="AE149" s="319"/>
      <c r="AF149" s="317"/>
      <c r="AG149" s="378"/>
      <c r="AH149" s="378"/>
      <c r="AI149" s="952">
        <v>250</v>
      </c>
      <c r="AJ149" s="952"/>
      <c r="AK149" s="318"/>
      <c r="AL149" s="387" t="s">
        <v>307</v>
      </c>
      <c r="AM149" s="378"/>
      <c r="AN149" s="378"/>
      <c r="AO149" s="378"/>
      <c r="AP149" s="382"/>
      <c r="AQ149" s="320">
        <f t="shared" si="8"/>
        <v>250</v>
      </c>
      <c r="AR149" s="328"/>
    </row>
    <row r="150" spans="1:45" ht="17.25" customHeight="1" x14ac:dyDescent="0.15">
      <c r="A150" s="12">
        <v>78</v>
      </c>
      <c r="B150" s="13">
        <v>6364</v>
      </c>
      <c r="C150" s="49" t="s">
        <v>1389</v>
      </c>
      <c r="D150" s="34" t="s">
        <v>2427</v>
      </c>
      <c r="E150" s="74"/>
      <c r="F150" s="74"/>
      <c r="G150" s="74"/>
      <c r="H150" s="74"/>
      <c r="I150" s="74"/>
      <c r="J150" s="74"/>
      <c r="K150" s="74"/>
      <c r="L150" s="74"/>
      <c r="M150" s="274"/>
      <c r="N150" s="605" t="s">
        <v>2428</v>
      </c>
      <c r="O150" s="310"/>
      <c r="P150" s="612"/>
      <c r="Q150" s="202"/>
      <c r="R150" s="32"/>
      <c r="S150" s="186"/>
      <c r="T150" s="605"/>
      <c r="U150" s="605"/>
      <c r="V150" s="605"/>
      <c r="W150" s="605"/>
      <c r="X150" s="605"/>
      <c r="Y150" s="605"/>
      <c r="Z150" s="605"/>
      <c r="AA150" s="605"/>
      <c r="AB150" s="605"/>
      <c r="AC150" s="605"/>
      <c r="AD150" s="566"/>
      <c r="AE150" s="186"/>
      <c r="AF150" s="186"/>
      <c r="AG150" s="32"/>
      <c r="AH150" s="32" t="s">
        <v>328</v>
      </c>
      <c r="AI150" s="854">
        <v>7.0000000000000007E-2</v>
      </c>
      <c r="AJ150" s="854"/>
      <c r="AK150" s="612"/>
      <c r="AL150" s="186" t="s">
        <v>1175</v>
      </c>
      <c r="AM150" s="186"/>
      <c r="AN150" s="202"/>
      <c r="AO150" s="202"/>
      <c r="AP150" s="209"/>
      <c r="AQ150" s="403"/>
      <c r="AR150" s="400" t="s">
        <v>2429</v>
      </c>
    </row>
    <row r="151" spans="1:45" ht="17.25" customHeight="1" x14ac:dyDescent="0.15">
      <c r="A151" s="12">
        <v>78</v>
      </c>
      <c r="B151" s="13">
        <v>6365</v>
      </c>
      <c r="C151" s="49" t="s">
        <v>1391</v>
      </c>
      <c r="D151" s="517" t="s">
        <v>2430</v>
      </c>
      <c r="E151" s="73"/>
      <c r="F151" s="73"/>
      <c r="G151" s="73"/>
      <c r="H151" s="73"/>
      <c r="I151" s="73"/>
      <c r="J151" s="73"/>
      <c r="K151" s="73"/>
      <c r="L151" s="73"/>
      <c r="M151" s="284"/>
      <c r="N151" s="20" t="s">
        <v>2431</v>
      </c>
      <c r="O151" s="46"/>
      <c r="P151" s="26"/>
      <c r="Q151" s="713"/>
      <c r="R151" s="45"/>
      <c r="S151" s="184"/>
      <c r="T151" s="20"/>
      <c r="U151" s="605"/>
      <c r="V151" s="20"/>
      <c r="W151" s="20"/>
      <c r="X151" s="20"/>
      <c r="Y151" s="20"/>
      <c r="Z151" s="20"/>
      <c r="AA151" s="20"/>
      <c r="AB151" s="20"/>
      <c r="AC151" s="20"/>
      <c r="AD151" s="566"/>
      <c r="AE151" s="186"/>
      <c r="AF151" s="186"/>
      <c r="AG151" s="32"/>
      <c r="AH151" s="32" t="s">
        <v>328</v>
      </c>
      <c r="AI151" s="854">
        <v>0.05</v>
      </c>
      <c r="AJ151" s="854"/>
      <c r="AK151" s="612"/>
      <c r="AL151" s="186" t="s">
        <v>2432</v>
      </c>
      <c r="AM151" s="186"/>
      <c r="AN151" s="202"/>
      <c r="AO151" s="202"/>
      <c r="AP151" s="714"/>
      <c r="AQ151" s="403"/>
      <c r="AR151" s="18"/>
    </row>
    <row r="152" spans="1:45" ht="17.25" customHeight="1" x14ac:dyDescent="0.15">
      <c r="A152" s="12">
        <v>78</v>
      </c>
      <c r="B152" s="13">
        <v>6366</v>
      </c>
      <c r="C152" s="49" t="s">
        <v>2433</v>
      </c>
      <c r="D152" s="64"/>
      <c r="E152" s="169"/>
      <c r="F152" s="169"/>
      <c r="G152" s="169"/>
      <c r="H152" s="169"/>
      <c r="I152" s="169"/>
      <c r="J152" s="650"/>
      <c r="K152" s="650"/>
      <c r="L152" s="650"/>
      <c r="M152" s="368"/>
      <c r="N152" s="20" t="s">
        <v>2434</v>
      </c>
      <c r="O152" s="46"/>
      <c r="P152" s="26"/>
      <c r="Q152" s="713"/>
      <c r="R152" s="45"/>
      <c r="S152" s="184"/>
      <c r="T152" s="20"/>
      <c r="U152" s="605"/>
      <c r="V152" s="20"/>
      <c r="W152" s="20"/>
      <c r="X152" s="20"/>
      <c r="Y152" s="20"/>
      <c r="Z152" s="20"/>
      <c r="AA152" s="20"/>
      <c r="AB152" s="20"/>
      <c r="AC152" s="20"/>
      <c r="AD152" s="566"/>
      <c r="AE152" s="186"/>
      <c r="AF152" s="186"/>
      <c r="AG152" s="32"/>
      <c r="AH152" s="32" t="s">
        <v>328</v>
      </c>
      <c r="AI152" s="854">
        <v>0.1</v>
      </c>
      <c r="AJ152" s="854"/>
      <c r="AK152" s="612"/>
      <c r="AL152" s="186" t="s">
        <v>2432</v>
      </c>
      <c r="AM152" s="186"/>
      <c r="AN152" s="202"/>
      <c r="AO152" s="202"/>
      <c r="AP152" s="714"/>
      <c r="AQ152" s="403"/>
      <c r="AR152" s="18"/>
    </row>
    <row r="153" spans="1:45" ht="17.25" customHeight="1" x14ac:dyDescent="0.15">
      <c r="A153" s="12">
        <v>78</v>
      </c>
      <c r="B153" s="13">
        <v>6367</v>
      </c>
      <c r="C153" s="49" t="s">
        <v>2435</v>
      </c>
      <c r="D153" s="285"/>
      <c r="E153" s="20"/>
      <c r="F153" s="20"/>
      <c r="G153" s="20"/>
      <c r="H153" s="20"/>
      <c r="I153" s="20"/>
      <c r="J153" s="370"/>
      <c r="K153" s="370"/>
      <c r="L153" s="370"/>
      <c r="M153" s="371"/>
      <c r="N153" s="20" t="s">
        <v>2436</v>
      </c>
      <c r="O153" s="46"/>
      <c r="P153" s="26"/>
      <c r="Q153" s="713"/>
      <c r="R153" s="45"/>
      <c r="S153" s="184"/>
      <c r="T153" s="20"/>
      <c r="U153" s="605"/>
      <c r="V153" s="20"/>
      <c r="W153" s="20"/>
      <c r="X153" s="20"/>
      <c r="Y153" s="20"/>
      <c r="Z153" s="20"/>
      <c r="AA153" s="20"/>
      <c r="AB153" s="20"/>
      <c r="AC153" s="20"/>
      <c r="AD153" s="566"/>
      <c r="AE153" s="186"/>
      <c r="AF153" s="186"/>
      <c r="AG153" s="32"/>
      <c r="AH153" s="32" t="s">
        <v>328</v>
      </c>
      <c r="AI153" s="854">
        <v>0.1</v>
      </c>
      <c r="AJ153" s="854"/>
      <c r="AK153" s="612"/>
      <c r="AL153" s="186" t="s">
        <v>2437</v>
      </c>
      <c r="AM153" s="186"/>
      <c r="AN153" s="202"/>
      <c r="AO153" s="202"/>
      <c r="AP153" s="714"/>
      <c r="AQ153" s="403"/>
      <c r="AR153" s="29"/>
    </row>
    <row r="154" spans="1:45" ht="17.25" customHeight="1" x14ac:dyDescent="0.15">
      <c r="A154" s="12">
        <v>78</v>
      </c>
      <c r="B154" s="12">
        <v>6350</v>
      </c>
      <c r="C154" s="49" t="s">
        <v>2438</v>
      </c>
      <c r="D154" s="664" t="s">
        <v>2439</v>
      </c>
      <c r="E154" s="20"/>
      <c r="F154" s="20"/>
      <c r="G154" s="20"/>
      <c r="H154" s="20"/>
      <c r="I154" s="20"/>
      <c r="J154" s="370"/>
      <c r="K154" s="370"/>
      <c r="L154" s="370"/>
      <c r="M154" s="370"/>
      <c r="N154" s="45"/>
      <c r="O154" s="46"/>
      <c r="P154" s="26"/>
      <c r="Q154" s="713"/>
      <c r="R154" s="45"/>
      <c r="S154" s="184"/>
      <c r="T154" s="20"/>
      <c r="U154" s="605"/>
      <c r="V154" s="20"/>
      <c r="W154" s="20"/>
      <c r="X154" s="20"/>
      <c r="Y154" s="20"/>
      <c r="Z154" s="20"/>
      <c r="AA154" s="20"/>
      <c r="AB154" s="20"/>
      <c r="AC154" s="20"/>
      <c r="AD154" s="566"/>
      <c r="AE154" s="566"/>
      <c r="AF154" s="186"/>
      <c r="AG154" s="202"/>
      <c r="AH154" s="202"/>
      <c r="AI154" s="848">
        <v>13</v>
      </c>
      <c r="AJ154" s="848"/>
      <c r="AK154" s="572"/>
      <c r="AL154" s="186" t="s">
        <v>307</v>
      </c>
      <c r="AM154" s="186"/>
      <c r="AN154" s="186"/>
      <c r="AO154" s="40"/>
      <c r="AP154" s="22"/>
      <c r="AQ154" s="403">
        <f>AI154</f>
        <v>13</v>
      </c>
      <c r="AR154" s="400" t="s">
        <v>2440</v>
      </c>
    </row>
    <row r="155" spans="1:45" ht="17.25" customHeight="1" x14ac:dyDescent="0.15">
      <c r="A155" s="12">
        <v>78</v>
      </c>
      <c r="B155" s="12">
        <v>8110</v>
      </c>
      <c r="C155" s="49" t="s">
        <v>1961</v>
      </c>
      <c r="D155" s="833" t="s">
        <v>1724</v>
      </c>
      <c r="E155" s="842"/>
      <c r="F155" s="842"/>
      <c r="G155" s="842"/>
      <c r="H155" s="842"/>
      <c r="I155" s="842"/>
      <c r="J155" s="842"/>
      <c r="K155" s="842"/>
      <c r="L155" s="842"/>
      <c r="M155" s="843"/>
      <c r="N155" s="186" t="s">
        <v>3860</v>
      </c>
      <c r="O155" s="186"/>
      <c r="P155" s="186"/>
      <c r="Q155" s="186"/>
      <c r="R155" s="186"/>
      <c r="S155" s="186"/>
      <c r="T155" s="186"/>
      <c r="U155" s="186"/>
      <c r="V155" s="186"/>
      <c r="W155" s="186"/>
      <c r="X155" s="186"/>
      <c r="Y155" s="186"/>
      <c r="Z155" s="186"/>
      <c r="AA155" s="186"/>
      <c r="AB155" s="186"/>
      <c r="AC155" s="186"/>
      <c r="AD155" s="186"/>
      <c r="AE155" s="186"/>
      <c r="AF155" s="186"/>
      <c r="AG155" s="32"/>
      <c r="AH155" s="32" t="s">
        <v>328</v>
      </c>
      <c r="AI155" s="854">
        <v>0.05</v>
      </c>
      <c r="AJ155" s="854"/>
      <c r="AK155" s="612"/>
      <c r="AL155" s="186" t="s">
        <v>811</v>
      </c>
      <c r="AM155" s="186"/>
      <c r="AN155" s="186"/>
      <c r="AO155" s="40"/>
      <c r="AP155" s="22"/>
      <c r="AQ155" s="403"/>
      <c r="AR155" s="18"/>
      <c r="AS155" s="609"/>
    </row>
    <row r="156" spans="1:45" ht="17.25" customHeight="1" x14ac:dyDescent="0.15">
      <c r="A156" s="12">
        <v>78</v>
      </c>
      <c r="B156" s="12">
        <v>8111</v>
      </c>
      <c r="C156" s="49" t="s">
        <v>2441</v>
      </c>
      <c r="D156" s="920"/>
      <c r="E156" s="844"/>
      <c r="F156" s="844"/>
      <c r="G156" s="844"/>
      <c r="H156" s="844"/>
      <c r="I156" s="844"/>
      <c r="J156" s="844"/>
      <c r="K156" s="844"/>
      <c r="L156" s="844"/>
      <c r="M156" s="845"/>
      <c r="N156" s="186" t="s">
        <v>2442</v>
      </c>
      <c r="O156" s="186"/>
      <c r="P156" s="186"/>
      <c r="Q156" s="186"/>
      <c r="R156" s="186"/>
      <c r="S156" s="186"/>
      <c r="T156" s="186"/>
      <c r="U156" s="186"/>
      <c r="V156" s="186"/>
      <c r="W156" s="186"/>
      <c r="X156" s="186"/>
      <c r="Y156" s="186"/>
      <c r="Z156" s="186"/>
      <c r="AA156" s="186"/>
      <c r="AB156" s="186"/>
      <c r="AC156" s="186"/>
      <c r="AD156" s="186"/>
      <c r="AE156" s="186"/>
      <c r="AF156" s="186"/>
      <c r="AG156" s="32"/>
      <c r="AH156" s="32" t="s">
        <v>328</v>
      </c>
      <c r="AI156" s="854">
        <v>0.05</v>
      </c>
      <c r="AJ156" s="854"/>
      <c r="AK156" s="612"/>
      <c r="AL156" s="186" t="s">
        <v>811</v>
      </c>
      <c r="AM156" s="186"/>
      <c r="AN156" s="186"/>
      <c r="AO156" s="40"/>
      <c r="AP156" s="22"/>
      <c r="AQ156" s="403"/>
      <c r="AR156" s="400" t="s">
        <v>533</v>
      </c>
      <c r="AS156" s="609"/>
    </row>
    <row r="157" spans="1:45" ht="17.25" customHeight="1" x14ac:dyDescent="0.15">
      <c r="A157" s="12">
        <v>78</v>
      </c>
      <c r="B157" s="12">
        <v>5301</v>
      </c>
      <c r="C157" s="49" t="s">
        <v>1534</v>
      </c>
      <c r="D157" s="34" t="s">
        <v>1535</v>
      </c>
      <c r="E157" s="17"/>
      <c r="F157" s="17"/>
      <c r="G157" s="17"/>
      <c r="H157" s="17"/>
      <c r="I157" s="17"/>
      <c r="J157" s="17"/>
      <c r="K157" s="1"/>
      <c r="L157" s="1"/>
      <c r="M157" s="15"/>
      <c r="N157" s="186" t="s">
        <v>1542</v>
      </c>
      <c r="O157" s="186"/>
      <c r="P157" s="186"/>
      <c r="Q157" s="186"/>
      <c r="R157" s="186"/>
      <c r="S157" s="186"/>
      <c r="T157" s="186"/>
      <c r="U157" s="186"/>
      <c r="V157" s="186"/>
      <c r="W157" s="186"/>
      <c r="X157" s="186"/>
      <c r="Y157" s="186"/>
      <c r="Z157" s="186"/>
      <c r="AA157" s="186"/>
      <c r="AB157" s="186"/>
      <c r="AC157" s="186"/>
      <c r="AD157" s="186"/>
      <c r="AE157" s="186"/>
      <c r="AF157" s="186"/>
      <c r="AG157" s="32"/>
      <c r="AH157" s="32"/>
      <c r="AI157" s="848">
        <v>40</v>
      </c>
      <c r="AJ157" s="848"/>
      <c r="AK157" s="572"/>
      <c r="AL157" s="186" t="s">
        <v>307</v>
      </c>
      <c r="AM157" s="186"/>
      <c r="AN157" s="186"/>
      <c r="AO157" s="40"/>
      <c r="AP157" s="22"/>
      <c r="AQ157" s="403">
        <f>AI157</f>
        <v>40</v>
      </c>
      <c r="AR157" s="400" t="s">
        <v>2198</v>
      </c>
      <c r="AS157" s="609"/>
    </row>
    <row r="158" spans="1:45" ht="17.25" customHeight="1" x14ac:dyDescent="0.15">
      <c r="A158" s="12">
        <v>78</v>
      </c>
      <c r="B158" s="12">
        <v>5303</v>
      </c>
      <c r="C158" s="49" t="s">
        <v>2443</v>
      </c>
      <c r="D158" s="35"/>
      <c r="E158" s="20"/>
      <c r="F158" s="20"/>
      <c r="G158" s="20"/>
      <c r="H158" s="20"/>
      <c r="I158" s="20"/>
      <c r="J158" s="20"/>
      <c r="K158" s="184"/>
      <c r="L158" s="184"/>
      <c r="M158" s="21"/>
      <c r="N158" s="186" t="s">
        <v>1543</v>
      </c>
      <c r="O158" s="576"/>
      <c r="P158" s="576"/>
      <c r="Q158" s="576"/>
      <c r="R158" s="576"/>
      <c r="S158" s="576"/>
      <c r="T158" s="576"/>
      <c r="U158" s="576"/>
      <c r="V158" s="576"/>
      <c r="W158" s="576"/>
      <c r="X158" s="576"/>
      <c r="Y158" s="576"/>
      <c r="Z158" s="576"/>
      <c r="AA158" s="576"/>
      <c r="AB158" s="576"/>
      <c r="AC158" s="576"/>
      <c r="AD158" s="576"/>
      <c r="AE158" s="576"/>
      <c r="AF158" s="576"/>
      <c r="AG158" s="576"/>
      <c r="AH158" s="576"/>
      <c r="AI158" s="848">
        <v>55</v>
      </c>
      <c r="AJ158" s="848"/>
      <c r="AK158" s="572"/>
      <c r="AL158" s="186" t="s">
        <v>307</v>
      </c>
      <c r="AM158" s="186"/>
      <c r="AN158" s="186"/>
      <c r="AO158" s="40"/>
      <c r="AP158" s="22"/>
      <c r="AQ158" s="403">
        <f>AI158</f>
        <v>55</v>
      </c>
      <c r="AR158" s="18"/>
      <c r="AS158" s="609"/>
    </row>
    <row r="159" spans="1:45" ht="17.25" customHeight="1" x14ac:dyDescent="0.15">
      <c r="A159" s="12">
        <v>78</v>
      </c>
      <c r="B159" s="12">
        <v>5306</v>
      </c>
      <c r="C159" s="49" t="s">
        <v>2444</v>
      </c>
      <c r="D159" s="185" t="s">
        <v>2445</v>
      </c>
      <c r="E159" s="605"/>
      <c r="F159" s="605"/>
      <c r="G159" s="605"/>
      <c r="H159" s="605"/>
      <c r="I159" s="605"/>
      <c r="J159" s="605"/>
      <c r="K159" s="186"/>
      <c r="L159" s="186"/>
      <c r="M159" s="186"/>
      <c r="N159" s="186"/>
      <c r="O159" s="186"/>
      <c r="P159" s="186"/>
      <c r="Q159" s="186"/>
      <c r="R159" s="186"/>
      <c r="S159" s="186"/>
      <c r="T159" s="186"/>
      <c r="U159" s="186"/>
      <c r="V159" s="186"/>
      <c r="W159" s="186"/>
      <c r="X159" s="186"/>
      <c r="Y159" s="186"/>
      <c r="Z159" s="186"/>
      <c r="AA159" s="186"/>
      <c r="AB159" s="186"/>
      <c r="AC159" s="186"/>
      <c r="AD159" s="186"/>
      <c r="AE159" s="186"/>
      <c r="AF159" s="186"/>
      <c r="AG159" s="32"/>
      <c r="AH159" s="32"/>
      <c r="AI159" s="848">
        <v>45</v>
      </c>
      <c r="AJ159" s="848"/>
      <c r="AK159" s="572"/>
      <c r="AL159" s="186" t="s">
        <v>307</v>
      </c>
      <c r="AM159" s="186"/>
      <c r="AN159" s="186"/>
      <c r="AO159" s="40"/>
      <c r="AP159" s="22"/>
      <c r="AQ159" s="403">
        <f t="shared" ref="AQ159:AQ175" si="9">AI159</f>
        <v>45</v>
      </c>
      <c r="AR159" s="18"/>
      <c r="AS159" s="609"/>
    </row>
    <row r="160" spans="1:45" ht="17.25" customHeight="1" x14ac:dyDescent="0.15">
      <c r="A160" s="12">
        <v>78</v>
      </c>
      <c r="B160" s="12">
        <v>4001</v>
      </c>
      <c r="C160" s="49" t="s">
        <v>2446</v>
      </c>
      <c r="D160" s="16" t="s">
        <v>2447</v>
      </c>
      <c r="E160" s="17"/>
      <c r="F160" s="17"/>
      <c r="G160" s="17"/>
      <c r="H160" s="17"/>
      <c r="I160" s="17"/>
      <c r="J160" s="17"/>
      <c r="K160" s="1"/>
      <c r="L160" s="1"/>
      <c r="M160" s="15"/>
      <c r="N160" s="605" t="s">
        <v>1963</v>
      </c>
      <c r="O160" s="186"/>
      <c r="P160" s="186"/>
      <c r="Q160" s="186"/>
      <c r="R160" s="186"/>
      <c r="S160" s="186"/>
      <c r="T160" s="186"/>
      <c r="U160" s="186"/>
      <c r="V160" s="186"/>
      <c r="W160" s="186"/>
      <c r="X160" s="186"/>
      <c r="Y160" s="186"/>
      <c r="Z160" s="186"/>
      <c r="AA160" s="186"/>
      <c r="AB160" s="186"/>
      <c r="AC160" s="186"/>
      <c r="AD160" s="186"/>
      <c r="AE160" s="186"/>
      <c r="AF160" s="186"/>
      <c r="AG160" s="32"/>
      <c r="AH160" s="32"/>
      <c r="AI160" s="848">
        <v>100</v>
      </c>
      <c r="AJ160" s="848"/>
      <c r="AK160" s="572"/>
      <c r="AL160" s="186" t="s">
        <v>307</v>
      </c>
      <c r="AM160" s="186"/>
      <c r="AN160" s="186"/>
      <c r="AO160" s="40"/>
      <c r="AP160" s="22"/>
      <c r="AQ160" s="403">
        <f t="shared" si="9"/>
        <v>100</v>
      </c>
      <c r="AR160" s="400" t="s">
        <v>2358</v>
      </c>
      <c r="AS160" s="609"/>
    </row>
    <row r="161" spans="1:45" ht="17.25" customHeight="1" x14ac:dyDescent="0.15">
      <c r="A161" s="12">
        <v>78</v>
      </c>
      <c r="B161" s="12">
        <v>4002</v>
      </c>
      <c r="C161" s="49" t="s">
        <v>2448</v>
      </c>
      <c r="D161" s="23"/>
      <c r="E161" s="169"/>
      <c r="F161" s="169"/>
      <c r="G161" s="169"/>
      <c r="H161" s="169"/>
      <c r="I161" s="169"/>
      <c r="J161" s="169"/>
      <c r="K161" s="9"/>
      <c r="L161" s="9"/>
      <c r="M161" s="19"/>
      <c r="N161" s="34" t="s">
        <v>2449</v>
      </c>
      <c r="O161" s="614"/>
      <c r="P161" s="614"/>
      <c r="Q161" s="614"/>
      <c r="R161" s="614"/>
      <c r="S161" s="1"/>
      <c r="T161" s="1"/>
      <c r="U161" s="1"/>
      <c r="V161" s="15"/>
      <c r="W161" s="186"/>
      <c r="X161" s="186"/>
      <c r="Y161" s="186"/>
      <c r="Z161" s="186"/>
      <c r="AA161" s="186"/>
      <c r="AB161" s="186"/>
      <c r="AC161" s="186"/>
      <c r="AD161" s="186"/>
      <c r="AE161" s="186"/>
      <c r="AF161" s="186"/>
      <c r="AG161" s="32"/>
      <c r="AH161" s="32"/>
      <c r="AI161" s="848">
        <v>200</v>
      </c>
      <c r="AJ161" s="848"/>
      <c r="AK161" s="572"/>
      <c r="AL161" s="186" t="s">
        <v>307</v>
      </c>
      <c r="AM161" s="186"/>
      <c r="AN161" s="186"/>
      <c r="AO161" s="40"/>
      <c r="AP161" s="22"/>
      <c r="AQ161" s="403">
        <f t="shared" si="9"/>
        <v>200</v>
      </c>
      <c r="AR161" s="18"/>
      <c r="AS161" s="609"/>
    </row>
    <row r="162" spans="1:45" ht="17.25" customHeight="1" x14ac:dyDescent="0.15">
      <c r="A162" s="12">
        <v>78</v>
      </c>
      <c r="B162" s="12">
        <v>4003</v>
      </c>
      <c r="C162" s="49" t="s">
        <v>2450</v>
      </c>
      <c r="D162" s="183"/>
      <c r="E162" s="20"/>
      <c r="F162" s="20"/>
      <c r="G162" s="20"/>
      <c r="H162" s="20"/>
      <c r="I162" s="20"/>
      <c r="J162" s="20"/>
      <c r="K162" s="184"/>
      <c r="L162" s="184"/>
      <c r="M162" s="21"/>
      <c r="N162" s="304"/>
      <c r="O162" s="20" t="s">
        <v>2421</v>
      </c>
      <c r="P162" s="619"/>
      <c r="Q162" s="619"/>
      <c r="R162" s="619"/>
      <c r="S162" s="184"/>
      <c r="T162" s="184"/>
      <c r="U162" s="184"/>
      <c r="V162" s="42"/>
      <c r="W162" s="896" t="s">
        <v>2451</v>
      </c>
      <c r="X162" s="896"/>
      <c r="Y162" s="896"/>
      <c r="Z162" s="896"/>
      <c r="AA162" s="896"/>
      <c r="AB162" s="896"/>
      <c r="AC162" s="896"/>
      <c r="AD162" s="896"/>
      <c r="AE162" s="896"/>
      <c r="AF162" s="896"/>
      <c r="AG162" s="896"/>
      <c r="AH162" s="896"/>
      <c r="AI162" s="848">
        <v>100</v>
      </c>
      <c r="AJ162" s="848"/>
      <c r="AK162" s="572"/>
      <c r="AL162" s="186" t="s">
        <v>307</v>
      </c>
      <c r="AM162" s="186"/>
      <c r="AN162" s="186"/>
      <c r="AO162" s="40"/>
      <c r="AP162" s="22"/>
      <c r="AQ162" s="403">
        <f t="shared" si="9"/>
        <v>100</v>
      </c>
      <c r="AR162" s="29"/>
      <c r="AS162" s="609"/>
    </row>
    <row r="163" spans="1:45" ht="17.25" customHeight="1" x14ac:dyDescent="0.15">
      <c r="A163" s="12">
        <v>78</v>
      </c>
      <c r="B163" s="12">
        <v>5051</v>
      </c>
      <c r="C163" s="49" t="s">
        <v>1530</v>
      </c>
      <c r="D163" s="23" t="s">
        <v>2452</v>
      </c>
      <c r="E163" s="169"/>
      <c r="F163" s="169"/>
      <c r="G163" s="169"/>
      <c r="H163" s="169"/>
      <c r="I163" s="169"/>
      <c r="J163" s="169"/>
      <c r="K163" s="169"/>
      <c r="L163" s="169"/>
      <c r="M163" s="518"/>
      <c r="N163" s="604" t="s">
        <v>1531</v>
      </c>
      <c r="O163" s="605"/>
      <c r="P163" s="605"/>
      <c r="Q163" s="605"/>
      <c r="R163" s="605"/>
      <c r="S163" s="605"/>
      <c r="T163" s="605"/>
      <c r="U163" s="605"/>
      <c r="V163" s="605"/>
      <c r="W163" s="605"/>
      <c r="X163" s="605"/>
      <c r="Y163" s="605"/>
      <c r="Z163" s="605"/>
      <c r="AA163" s="605"/>
      <c r="AB163" s="605"/>
      <c r="AC163" s="605"/>
      <c r="AD163" s="605"/>
      <c r="AE163" s="605"/>
      <c r="AF163" s="605"/>
      <c r="AG163" s="32"/>
      <c r="AH163" s="32"/>
      <c r="AI163" s="848">
        <v>56</v>
      </c>
      <c r="AJ163" s="848"/>
      <c r="AK163" s="572"/>
      <c r="AL163" s="186" t="s">
        <v>307</v>
      </c>
      <c r="AM163" s="605"/>
      <c r="AN163" s="605"/>
      <c r="AO163" s="596"/>
      <c r="AP163" s="43"/>
      <c r="AQ163" s="403">
        <f t="shared" si="9"/>
        <v>56</v>
      </c>
      <c r="AR163" s="400" t="s">
        <v>1055</v>
      </c>
      <c r="AS163" s="609"/>
    </row>
    <row r="164" spans="1:45" ht="17.25" customHeight="1" x14ac:dyDescent="0.15">
      <c r="A164" s="12">
        <v>78</v>
      </c>
      <c r="B164" s="12">
        <v>5053</v>
      </c>
      <c r="C164" s="49" t="s">
        <v>2453</v>
      </c>
      <c r="D164" s="23"/>
      <c r="E164" s="169"/>
      <c r="F164" s="169"/>
      <c r="G164" s="169"/>
      <c r="H164" s="169"/>
      <c r="I164" s="169"/>
      <c r="J164" s="169"/>
      <c r="K164" s="169"/>
      <c r="L164" s="169"/>
      <c r="M164" s="518"/>
      <c r="N164" s="604" t="s">
        <v>2454</v>
      </c>
      <c r="O164" s="605"/>
      <c r="P164" s="605"/>
      <c r="Q164" s="605"/>
      <c r="R164" s="605"/>
      <c r="S164" s="605"/>
      <c r="T164" s="605"/>
      <c r="U164" s="605"/>
      <c r="V164" s="605"/>
      <c r="W164" s="605"/>
      <c r="X164" s="605"/>
      <c r="Y164" s="605"/>
      <c r="Z164" s="605"/>
      <c r="AA164" s="605"/>
      <c r="AB164" s="605"/>
      <c r="AC164" s="605"/>
      <c r="AD164" s="605"/>
      <c r="AE164" s="605"/>
      <c r="AF164" s="605"/>
      <c r="AG164" s="32"/>
      <c r="AH164" s="32"/>
      <c r="AI164" s="848">
        <v>76</v>
      </c>
      <c r="AJ164" s="848"/>
      <c r="AK164" s="572"/>
      <c r="AL164" s="186" t="s">
        <v>307</v>
      </c>
      <c r="AM164" s="605"/>
      <c r="AN164" s="605"/>
      <c r="AO164" s="596"/>
      <c r="AP164" s="43"/>
      <c r="AQ164" s="403">
        <f>AI164</f>
        <v>76</v>
      </c>
      <c r="AR164" s="29"/>
      <c r="AS164" s="609"/>
    </row>
    <row r="165" spans="1:45" ht="17.25" customHeight="1" x14ac:dyDescent="0.15">
      <c r="A165" s="71">
        <v>78</v>
      </c>
      <c r="B165" s="71">
        <v>5052</v>
      </c>
      <c r="C165" s="303" t="s">
        <v>2455</v>
      </c>
      <c r="D165" s="23"/>
      <c r="E165" s="169"/>
      <c r="F165" s="169"/>
      <c r="G165" s="169"/>
      <c r="H165" s="169"/>
      <c r="I165" s="169"/>
      <c r="J165" s="169"/>
      <c r="K165" s="169"/>
      <c r="L165" s="169"/>
      <c r="M165" s="518"/>
      <c r="N165" s="34" t="s">
        <v>1545</v>
      </c>
      <c r="O165" s="17"/>
      <c r="P165" s="17"/>
      <c r="Q165" s="17"/>
      <c r="R165" s="17"/>
      <c r="S165" s="17"/>
      <c r="T165" s="17"/>
      <c r="U165" s="17"/>
      <c r="V165" s="17"/>
      <c r="W165" s="17"/>
      <c r="X165" s="17"/>
      <c r="Y165" s="17"/>
      <c r="Z165" s="17"/>
      <c r="AA165" s="17"/>
      <c r="AB165" s="17"/>
      <c r="AC165" s="17"/>
      <c r="AD165" s="17"/>
      <c r="AE165" s="17"/>
      <c r="AF165" s="17"/>
      <c r="AG165" s="99"/>
      <c r="AH165" s="99"/>
      <c r="AI165" s="951">
        <v>20</v>
      </c>
      <c r="AJ165" s="951"/>
      <c r="AK165" s="637"/>
      <c r="AL165" s="1" t="s">
        <v>307</v>
      </c>
      <c r="AM165" s="17"/>
      <c r="AN165" s="17"/>
      <c r="AO165" s="693"/>
      <c r="AP165" s="67"/>
      <c r="AQ165" s="402">
        <f>AI165</f>
        <v>20</v>
      </c>
      <c r="AR165" s="400" t="s">
        <v>2429</v>
      </c>
      <c r="AS165" s="609"/>
    </row>
    <row r="166" spans="1:45" ht="17.25" customHeight="1" x14ac:dyDescent="0.15">
      <c r="A166" s="12">
        <v>78</v>
      </c>
      <c r="B166" s="12">
        <v>6338</v>
      </c>
      <c r="C166" s="49" t="s">
        <v>2456</v>
      </c>
      <c r="D166" s="16" t="s">
        <v>2457</v>
      </c>
      <c r="E166" s="17"/>
      <c r="F166" s="17"/>
      <c r="G166" s="17"/>
      <c r="H166" s="17"/>
      <c r="I166" s="17"/>
      <c r="J166" s="17"/>
      <c r="K166" s="17"/>
      <c r="L166" s="17"/>
      <c r="M166" s="67"/>
      <c r="N166" s="604" t="s">
        <v>1718</v>
      </c>
      <c r="O166" s="605"/>
      <c r="P166" s="605"/>
      <c r="Q166" s="605"/>
      <c r="R166" s="605"/>
      <c r="S166" s="605"/>
      <c r="T166" s="605"/>
      <c r="U166" s="605"/>
      <c r="V166" s="605"/>
      <c r="W166" s="605"/>
      <c r="X166" s="605"/>
      <c r="Y166" s="605"/>
      <c r="Z166" s="605"/>
      <c r="AA166" s="605"/>
      <c r="AB166" s="605"/>
      <c r="AC166" s="605"/>
      <c r="AD166" s="605"/>
      <c r="AE166" s="605"/>
      <c r="AF166" s="605"/>
      <c r="AG166" s="32"/>
      <c r="AH166" s="32"/>
      <c r="AI166" s="848">
        <v>30</v>
      </c>
      <c r="AJ166" s="848"/>
      <c r="AK166" s="572"/>
      <c r="AL166" s="186" t="s">
        <v>307</v>
      </c>
      <c r="AM166" s="605"/>
      <c r="AN166" s="605"/>
      <c r="AO166" s="596"/>
      <c r="AP166" s="43"/>
      <c r="AQ166" s="403">
        <f t="shared" ref="AQ166:AQ168" si="10">AI166</f>
        <v>30</v>
      </c>
      <c r="AR166" s="18"/>
      <c r="AS166" s="609"/>
    </row>
    <row r="167" spans="1:45" ht="17.25" customHeight="1" x14ac:dyDescent="0.15">
      <c r="A167" s="12">
        <v>78</v>
      </c>
      <c r="B167" s="12">
        <v>6339</v>
      </c>
      <c r="C167" s="49" t="s">
        <v>2458</v>
      </c>
      <c r="D167" s="23"/>
      <c r="E167" s="169"/>
      <c r="F167" s="169"/>
      <c r="G167" s="169"/>
      <c r="H167" s="169"/>
      <c r="I167" s="169"/>
      <c r="J167" s="169"/>
      <c r="K167" s="169"/>
      <c r="L167" s="169"/>
      <c r="M167" s="518"/>
      <c r="N167" s="604" t="s">
        <v>1719</v>
      </c>
      <c r="O167" s="605"/>
      <c r="P167" s="605"/>
      <c r="Q167" s="605"/>
      <c r="R167" s="605"/>
      <c r="S167" s="605"/>
      <c r="T167" s="605"/>
      <c r="U167" s="605"/>
      <c r="V167" s="605"/>
      <c r="W167" s="605"/>
      <c r="X167" s="605"/>
      <c r="Y167" s="605"/>
      <c r="Z167" s="605"/>
      <c r="AA167" s="605"/>
      <c r="AB167" s="605"/>
      <c r="AC167" s="605"/>
      <c r="AD167" s="605"/>
      <c r="AE167" s="605"/>
      <c r="AF167" s="605"/>
      <c r="AG167" s="32"/>
      <c r="AH167" s="32"/>
      <c r="AI167" s="848">
        <v>60</v>
      </c>
      <c r="AJ167" s="848"/>
      <c r="AK167" s="572"/>
      <c r="AL167" s="186" t="s">
        <v>307</v>
      </c>
      <c r="AM167" s="605"/>
      <c r="AN167" s="605"/>
      <c r="AO167" s="596"/>
      <c r="AP167" s="43"/>
      <c r="AQ167" s="403">
        <f t="shared" si="10"/>
        <v>60</v>
      </c>
      <c r="AR167" s="18"/>
      <c r="AS167" s="609"/>
    </row>
    <row r="168" spans="1:45" ht="17.25" customHeight="1" x14ac:dyDescent="0.15">
      <c r="A168" s="12">
        <v>78</v>
      </c>
      <c r="B168" s="12">
        <v>5305</v>
      </c>
      <c r="C168" s="49" t="s">
        <v>2459</v>
      </c>
      <c r="D168" s="185" t="s">
        <v>2460</v>
      </c>
      <c r="E168" s="605"/>
      <c r="F168" s="605"/>
      <c r="G168" s="605"/>
      <c r="H168" s="605"/>
      <c r="I168" s="605"/>
      <c r="J168" s="605"/>
      <c r="K168" s="186"/>
      <c r="L168" s="186"/>
      <c r="M168" s="186"/>
      <c r="N168" s="186"/>
      <c r="O168" s="186"/>
      <c r="P168" s="186"/>
      <c r="Q168" s="186"/>
      <c r="R168" s="186"/>
      <c r="S168" s="186"/>
      <c r="T168" s="186"/>
      <c r="U168" s="186"/>
      <c r="V168" s="186"/>
      <c r="W168" s="186"/>
      <c r="X168" s="186"/>
      <c r="Y168" s="186"/>
      <c r="Z168" s="186"/>
      <c r="AA168" s="186"/>
      <c r="AB168" s="186"/>
      <c r="AC168" s="186"/>
      <c r="AD168" s="186"/>
      <c r="AE168" s="186"/>
      <c r="AF168" s="186"/>
      <c r="AG168" s="32"/>
      <c r="AH168" s="32"/>
      <c r="AI168" s="848">
        <v>60</v>
      </c>
      <c r="AJ168" s="848"/>
      <c r="AK168" s="572"/>
      <c r="AL168" s="186" t="s">
        <v>307</v>
      </c>
      <c r="AM168" s="186"/>
      <c r="AN168" s="186"/>
      <c r="AO168" s="40"/>
      <c r="AP168" s="22"/>
      <c r="AQ168" s="403">
        <f t="shared" si="10"/>
        <v>60</v>
      </c>
      <c r="AR168" s="400" t="s">
        <v>1055</v>
      </c>
      <c r="AS168" s="609"/>
    </row>
    <row r="169" spans="1:45" ht="17.25" customHeight="1" x14ac:dyDescent="0.15">
      <c r="A169" s="12">
        <v>78</v>
      </c>
      <c r="B169" s="12">
        <v>6109</v>
      </c>
      <c r="C169" s="49" t="s">
        <v>1064</v>
      </c>
      <c r="D169" s="604" t="s">
        <v>1056</v>
      </c>
      <c r="E169" s="605"/>
      <c r="F169" s="605"/>
      <c r="G169" s="605"/>
      <c r="H169" s="605"/>
      <c r="I169" s="605"/>
      <c r="J169" s="605"/>
      <c r="K169" s="605"/>
      <c r="L169" s="605"/>
      <c r="M169" s="605"/>
      <c r="N169" s="605"/>
      <c r="O169" s="605"/>
      <c r="P169" s="605"/>
      <c r="Q169" s="605"/>
      <c r="R169" s="605"/>
      <c r="S169" s="605"/>
      <c r="T169" s="605"/>
      <c r="U169" s="605"/>
      <c r="V169" s="605"/>
      <c r="W169" s="605"/>
      <c r="X169" s="605"/>
      <c r="Y169" s="605"/>
      <c r="Z169" s="605"/>
      <c r="AA169" s="605"/>
      <c r="AB169" s="605"/>
      <c r="AC169" s="605"/>
      <c r="AD169" s="605"/>
      <c r="AE169" s="605"/>
      <c r="AF169" s="605"/>
      <c r="AG169" s="605"/>
      <c r="AH169" s="605"/>
      <c r="AI169" s="848">
        <v>60</v>
      </c>
      <c r="AJ169" s="848"/>
      <c r="AK169" s="32"/>
      <c r="AL169" s="186" t="s">
        <v>307</v>
      </c>
      <c r="AM169" s="202"/>
      <c r="AN169" s="202"/>
      <c r="AO169" s="605"/>
      <c r="AP169" s="596"/>
      <c r="AQ169" s="172">
        <f t="shared" si="9"/>
        <v>60</v>
      </c>
      <c r="AR169" s="29"/>
    </row>
    <row r="170" spans="1:45" ht="17.25" customHeight="1" x14ac:dyDescent="0.15">
      <c r="A170" s="12">
        <v>78</v>
      </c>
      <c r="B170" s="12">
        <v>6116</v>
      </c>
      <c r="C170" s="49" t="s">
        <v>1504</v>
      </c>
      <c r="D170" s="604" t="s">
        <v>2461</v>
      </c>
      <c r="E170" s="605"/>
      <c r="F170" s="605"/>
      <c r="G170" s="605"/>
      <c r="H170" s="605"/>
      <c r="I170" s="605"/>
      <c r="J170" s="605"/>
      <c r="K170" s="605"/>
      <c r="L170" s="605"/>
      <c r="M170" s="605"/>
      <c r="N170" s="605"/>
      <c r="O170" s="605"/>
      <c r="P170" s="605"/>
      <c r="Q170" s="605"/>
      <c r="R170" s="605"/>
      <c r="S170" s="605"/>
      <c r="T170" s="605"/>
      <c r="U170" s="605"/>
      <c r="V170" s="605"/>
      <c r="W170" s="605"/>
      <c r="X170" s="605"/>
      <c r="Y170" s="605"/>
      <c r="Z170" s="605"/>
      <c r="AA170" s="605"/>
      <c r="AB170" s="605"/>
      <c r="AC170" s="605"/>
      <c r="AD170" s="605"/>
      <c r="AE170" s="605"/>
      <c r="AF170" s="605"/>
      <c r="AG170" s="605"/>
      <c r="AH170" s="605"/>
      <c r="AI170" s="848">
        <v>50</v>
      </c>
      <c r="AJ170" s="848"/>
      <c r="AK170" s="32"/>
      <c r="AL170" s="186" t="s">
        <v>307</v>
      </c>
      <c r="AM170" s="202"/>
      <c r="AN170" s="202"/>
      <c r="AO170" s="605"/>
      <c r="AP170" s="596"/>
      <c r="AQ170" s="172">
        <f t="shared" si="9"/>
        <v>50</v>
      </c>
      <c r="AR170" s="18" t="s">
        <v>2358</v>
      </c>
    </row>
    <row r="171" spans="1:45" ht="17.25" customHeight="1" x14ac:dyDescent="0.15">
      <c r="A171" s="12">
        <v>78</v>
      </c>
      <c r="B171" s="12">
        <v>5605</v>
      </c>
      <c r="C171" s="49" t="s">
        <v>1065</v>
      </c>
      <c r="D171" s="604" t="s">
        <v>1057</v>
      </c>
      <c r="E171" s="605"/>
      <c r="F171" s="605"/>
      <c r="G171" s="605"/>
      <c r="H171" s="605"/>
      <c r="I171" s="605"/>
      <c r="J171" s="605"/>
      <c r="K171" s="605"/>
      <c r="L171" s="605"/>
      <c r="M171" s="605"/>
      <c r="N171" s="605"/>
      <c r="O171" s="605"/>
      <c r="P171" s="605"/>
      <c r="Q171" s="605"/>
      <c r="R171" s="605"/>
      <c r="S171" s="605"/>
      <c r="T171" s="605"/>
      <c r="U171" s="605"/>
      <c r="V171" s="605"/>
      <c r="W171" s="605"/>
      <c r="X171" s="605"/>
      <c r="Y171" s="605"/>
      <c r="Z171" s="605"/>
      <c r="AA171" s="605"/>
      <c r="AB171" s="605"/>
      <c r="AC171" s="605"/>
      <c r="AD171" s="605"/>
      <c r="AE171" s="605"/>
      <c r="AF171" s="605"/>
      <c r="AG171" s="605"/>
      <c r="AH171" s="605"/>
      <c r="AI171" s="848">
        <v>200</v>
      </c>
      <c r="AJ171" s="848"/>
      <c r="AK171" s="32"/>
      <c r="AL171" s="186" t="s">
        <v>307</v>
      </c>
      <c r="AM171" s="202"/>
      <c r="AN171" s="202"/>
      <c r="AO171" s="605"/>
      <c r="AP171" s="596"/>
      <c r="AQ171" s="172">
        <f t="shared" si="9"/>
        <v>200</v>
      </c>
      <c r="AR171" s="400" t="s">
        <v>2462</v>
      </c>
    </row>
    <row r="172" spans="1:45" ht="17.25" customHeight="1" x14ac:dyDescent="0.15">
      <c r="A172" s="12">
        <v>78</v>
      </c>
      <c r="B172" s="12">
        <v>6202</v>
      </c>
      <c r="C172" s="49" t="s">
        <v>2463</v>
      </c>
      <c r="D172" s="34" t="s">
        <v>2464</v>
      </c>
      <c r="E172" s="17"/>
      <c r="F172" s="17"/>
      <c r="G172" s="17"/>
      <c r="H172" s="17"/>
      <c r="I172" s="17"/>
      <c r="J172" s="17"/>
      <c r="K172" s="17"/>
      <c r="L172" s="17"/>
      <c r="M172" s="67"/>
      <c r="N172" s="604" t="s">
        <v>2465</v>
      </c>
      <c r="O172" s="605"/>
      <c r="P172" s="605"/>
      <c r="Q172" s="605"/>
      <c r="R172" s="605"/>
      <c r="S172" s="605"/>
      <c r="T172" s="605"/>
      <c r="U172" s="605"/>
      <c r="V172" s="605"/>
      <c r="W172" s="605"/>
      <c r="X172" s="605"/>
      <c r="Y172" s="605"/>
      <c r="Z172" s="605"/>
      <c r="AA172" s="605"/>
      <c r="AB172" s="605"/>
      <c r="AC172" s="605"/>
      <c r="AD172" s="605"/>
      <c r="AE172" s="605"/>
      <c r="AF172" s="605"/>
      <c r="AG172" s="605"/>
      <c r="AH172" s="605"/>
      <c r="AI172" s="848">
        <v>20</v>
      </c>
      <c r="AJ172" s="848"/>
      <c r="AK172" s="32"/>
      <c r="AL172" s="186" t="s">
        <v>307</v>
      </c>
      <c r="AM172" s="202"/>
      <c r="AN172" s="202"/>
      <c r="AO172" s="605"/>
      <c r="AP172" s="596"/>
      <c r="AQ172" s="172">
        <f t="shared" si="9"/>
        <v>20</v>
      </c>
      <c r="AR172" s="400" t="s">
        <v>2466</v>
      </c>
    </row>
    <row r="173" spans="1:45" ht="17.25" customHeight="1" x14ac:dyDescent="0.15">
      <c r="A173" s="12">
        <v>78</v>
      </c>
      <c r="B173" s="12">
        <v>6201</v>
      </c>
      <c r="C173" s="49" t="s">
        <v>1532</v>
      </c>
      <c r="D173" s="35" t="s">
        <v>2421</v>
      </c>
      <c r="E173" s="20"/>
      <c r="F173" s="20"/>
      <c r="G173" s="20"/>
      <c r="H173" s="20"/>
      <c r="I173" s="20"/>
      <c r="J173" s="20"/>
      <c r="K173" s="20"/>
      <c r="L173" s="20"/>
      <c r="M173" s="42"/>
      <c r="N173" s="604" t="s">
        <v>2467</v>
      </c>
      <c r="O173" s="605"/>
      <c r="P173" s="605"/>
      <c r="Q173" s="605"/>
      <c r="R173" s="605"/>
      <c r="S173" s="605"/>
      <c r="T173" s="605"/>
      <c r="U173" s="605"/>
      <c r="V173" s="605"/>
      <c r="W173" s="605"/>
      <c r="X173" s="605"/>
      <c r="Y173" s="605"/>
      <c r="Z173" s="605"/>
      <c r="AA173" s="605"/>
      <c r="AB173" s="605"/>
      <c r="AC173" s="605"/>
      <c r="AD173" s="605"/>
      <c r="AE173" s="605"/>
      <c r="AF173" s="605"/>
      <c r="AG173" s="605"/>
      <c r="AH173" s="605"/>
      <c r="AI173" s="848">
        <v>5</v>
      </c>
      <c r="AJ173" s="848"/>
      <c r="AK173" s="32"/>
      <c r="AL173" s="186" t="s">
        <v>307</v>
      </c>
      <c r="AM173" s="202"/>
      <c r="AN173" s="202"/>
      <c r="AO173" s="605"/>
      <c r="AP173" s="596"/>
      <c r="AQ173" s="172">
        <f t="shared" si="9"/>
        <v>5</v>
      </c>
      <c r="AR173" s="234"/>
    </row>
    <row r="174" spans="1:45" ht="17.25" customHeight="1" x14ac:dyDescent="0.15">
      <c r="A174" s="12">
        <v>78</v>
      </c>
      <c r="B174" s="12">
        <v>5606</v>
      </c>
      <c r="C174" s="49" t="s">
        <v>2468</v>
      </c>
      <c r="D174" s="34" t="s">
        <v>2469</v>
      </c>
      <c r="E174" s="17"/>
      <c r="F174" s="17"/>
      <c r="G174" s="17"/>
      <c r="H174" s="17"/>
      <c r="I174" s="17"/>
      <c r="J174" s="17"/>
      <c r="K174" s="17"/>
      <c r="L174" s="17"/>
      <c r="M174" s="67"/>
      <c r="N174" s="605" t="s">
        <v>2470</v>
      </c>
      <c r="O174" s="605"/>
      <c r="P174" s="605"/>
      <c r="Q174" s="605"/>
      <c r="R174" s="605"/>
      <c r="S174" s="605"/>
      <c r="T174" s="605"/>
      <c r="U174" s="605"/>
      <c r="V174" s="605"/>
      <c r="W174" s="605"/>
      <c r="X174" s="605"/>
      <c r="Y174" s="605"/>
      <c r="Z174" s="605"/>
      <c r="AA174" s="605"/>
      <c r="AB174" s="605"/>
      <c r="AC174" s="605"/>
      <c r="AD174" s="605"/>
      <c r="AE174" s="605"/>
      <c r="AF174" s="605"/>
      <c r="AG174" s="605"/>
      <c r="AH174" s="605"/>
      <c r="AI174" s="848">
        <v>150</v>
      </c>
      <c r="AJ174" s="848"/>
      <c r="AK174" s="32"/>
      <c r="AL174" s="186" t="s">
        <v>307</v>
      </c>
      <c r="AM174" s="202"/>
      <c r="AN174" s="202"/>
      <c r="AO174" s="605"/>
      <c r="AP174" s="596"/>
      <c r="AQ174" s="172">
        <f t="shared" si="9"/>
        <v>150</v>
      </c>
      <c r="AR174" s="133" t="s">
        <v>2471</v>
      </c>
    </row>
    <row r="175" spans="1:45" ht="17.25" customHeight="1" x14ac:dyDescent="0.15">
      <c r="A175" s="12">
        <v>78</v>
      </c>
      <c r="B175" s="12">
        <v>5608</v>
      </c>
      <c r="C175" s="49" t="s">
        <v>1533</v>
      </c>
      <c r="D175" s="35" t="s">
        <v>2472</v>
      </c>
      <c r="E175" s="20"/>
      <c r="F175" s="20"/>
      <c r="G175" s="20"/>
      <c r="H175" s="20"/>
      <c r="I175" s="20"/>
      <c r="J175" s="20"/>
      <c r="K175" s="20"/>
      <c r="L175" s="20"/>
      <c r="M175" s="42"/>
      <c r="N175" s="605" t="s">
        <v>2473</v>
      </c>
      <c r="O175" s="605"/>
      <c r="P175" s="605"/>
      <c r="Q175" s="605"/>
      <c r="R175" s="605"/>
      <c r="S175" s="605"/>
      <c r="T175" s="605"/>
      <c r="U175" s="605"/>
      <c r="V175" s="605"/>
      <c r="W175" s="605"/>
      <c r="X175" s="605"/>
      <c r="Y175" s="605"/>
      <c r="Z175" s="605"/>
      <c r="AA175" s="605"/>
      <c r="AB175" s="605"/>
      <c r="AC175" s="605"/>
      <c r="AD175" s="605"/>
      <c r="AE175" s="605"/>
      <c r="AF175" s="605"/>
      <c r="AG175" s="605"/>
      <c r="AH175" s="605"/>
      <c r="AI175" s="848">
        <v>160</v>
      </c>
      <c r="AJ175" s="848"/>
      <c r="AK175" s="32"/>
      <c r="AL175" s="186" t="s">
        <v>307</v>
      </c>
      <c r="AM175" s="202"/>
      <c r="AN175" s="202"/>
      <c r="AO175" s="605"/>
      <c r="AP175" s="596"/>
      <c r="AQ175" s="172">
        <f t="shared" si="9"/>
        <v>160</v>
      </c>
      <c r="AR175" s="18"/>
    </row>
    <row r="176" spans="1:45" ht="17.25" customHeight="1" x14ac:dyDescent="0.15">
      <c r="A176" s="12">
        <v>78</v>
      </c>
      <c r="B176" s="12">
        <v>6361</v>
      </c>
      <c r="C176" s="49" t="s">
        <v>1536</v>
      </c>
      <c r="D176" s="34" t="s">
        <v>2474</v>
      </c>
      <c r="E176" s="652"/>
      <c r="F176" s="652"/>
      <c r="G176" s="652"/>
      <c r="H176" s="652"/>
      <c r="I176" s="652"/>
      <c r="J176" s="652"/>
      <c r="K176" s="652"/>
      <c r="L176" s="652"/>
      <c r="M176" s="652"/>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848">
        <v>40</v>
      </c>
      <c r="AJ176" s="848"/>
      <c r="AK176" s="572"/>
      <c r="AL176" s="186" t="s">
        <v>307</v>
      </c>
      <c r="AM176" s="186"/>
      <c r="AN176" s="186"/>
      <c r="AO176" s="40"/>
      <c r="AP176" s="22"/>
      <c r="AQ176" s="172">
        <f>AI176</f>
        <v>40</v>
      </c>
      <c r="AR176" s="92" t="s">
        <v>2358</v>
      </c>
    </row>
    <row r="177" spans="1:45" ht="17.25" customHeight="1" x14ac:dyDescent="0.15">
      <c r="A177" s="12">
        <v>78</v>
      </c>
      <c r="B177" s="12">
        <v>5611</v>
      </c>
      <c r="C177" s="14" t="s">
        <v>1110</v>
      </c>
      <c r="D177" s="852" t="s">
        <v>1109</v>
      </c>
      <c r="E177" s="853"/>
      <c r="F177" s="853"/>
      <c r="G177" s="853"/>
      <c r="H177" s="853"/>
      <c r="I177" s="853"/>
      <c r="J177" s="853"/>
      <c r="K177" s="853"/>
      <c r="L177" s="853"/>
      <c r="M177" s="853"/>
      <c r="N177" s="853"/>
      <c r="O177" s="853"/>
      <c r="P177" s="853"/>
      <c r="Q177" s="853"/>
      <c r="R177" s="853"/>
      <c r="S177" s="853"/>
      <c r="T177" s="853"/>
      <c r="U177" s="853"/>
      <c r="V177" s="853"/>
      <c r="W177" s="853"/>
      <c r="X177" s="853"/>
      <c r="Y177" s="853"/>
      <c r="Z177" s="853"/>
      <c r="AA177" s="853"/>
      <c r="AB177" s="853"/>
      <c r="AC177" s="853"/>
      <c r="AD177" s="853"/>
      <c r="AE177" s="853"/>
      <c r="AF177" s="853"/>
      <c r="AG177" s="853"/>
      <c r="AH177" s="853"/>
      <c r="AI177" s="848">
        <v>94</v>
      </c>
      <c r="AJ177" s="848"/>
      <c r="AK177" s="32"/>
      <c r="AL177" s="186" t="s">
        <v>426</v>
      </c>
      <c r="AM177" s="202"/>
      <c r="AN177" s="202"/>
      <c r="AO177" s="605"/>
      <c r="AP177" s="597"/>
      <c r="AQ177" s="172">
        <f>-AI177</f>
        <v>-94</v>
      </c>
      <c r="AR177" s="29" t="s">
        <v>2440</v>
      </c>
    </row>
    <row r="178" spans="1:45" ht="17.25" customHeight="1" x14ac:dyDescent="0.15">
      <c r="A178" s="12">
        <v>78</v>
      </c>
      <c r="B178" s="12">
        <v>5612</v>
      </c>
      <c r="C178" s="14" t="s">
        <v>1103</v>
      </c>
      <c r="D178" s="34" t="s">
        <v>2475</v>
      </c>
      <c r="E178" s="652"/>
      <c r="F178" s="652"/>
      <c r="G178" s="652"/>
      <c r="H178" s="652"/>
      <c r="I178" s="652"/>
      <c r="J178" s="652"/>
      <c r="K178" s="652"/>
      <c r="L178" s="652"/>
      <c r="M178" s="652"/>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848">
        <v>47</v>
      </c>
      <c r="AJ178" s="848"/>
      <c r="AK178" s="32"/>
      <c r="AL178" s="186" t="s">
        <v>426</v>
      </c>
      <c r="AM178" s="202"/>
      <c r="AN178" s="202"/>
      <c r="AO178" s="605"/>
      <c r="AP178" s="597"/>
      <c r="AQ178" s="172">
        <f>-AI178</f>
        <v>-47</v>
      </c>
      <c r="AR178" s="240" t="s">
        <v>1102</v>
      </c>
    </row>
    <row r="179" spans="1:45" ht="17.25" customHeight="1" x14ac:dyDescent="0.15">
      <c r="A179" s="12">
        <v>78</v>
      </c>
      <c r="B179" s="13">
        <v>6500</v>
      </c>
      <c r="C179" s="49" t="s">
        <v>3477</v>
      </c>
      <c r="D179" s="604"/>
      <c r="E179" s="186" t="s">
        <v>3476</v>
      </c>
      <c r="F179" s="605"/>
      <c r="G179" s="605"/>
      <c r="H179" s="605"/>
      <c r="I179" s="605"/>
      <c r="J179" s="605"/>
      <c r="K179" s="605"/>
      <c r="L179" s="605"/>
      <c r="M179" s="605"/>
      <c r="N179" s="605"/>
      <c r="O179" s="310"/>
      <c r="P179" s="612"/>
      <c r="Q179" s="202"/>
      <c r="R179" s="202"/>
      <c r="S179" s="186"/>
      <c r="T179" s="605"/>
      <c r="U179" s="606"/>
      <c r="V179" s="605"/>
      <c r="W179" s="605"/>
      <c r="X179" s="605"/>
      <c r="Y179" s="605"/>
      <c r="Z179" s="605"/>
      <c r="AA179" s="202"/>
      <c r="AB179" s="202"/>
      <c r="AC179" s="202"/>
      <c r="AD179" s="186"/>
      <c r="AE179" s="605"/>
      <c r="AF179" s="605"/>
      <c r="AG179" s="202"/>
      <c r="AH179" s="202"/>
      <c r="AI179" s="848">
        <v>150</v>
      </c>
      <c r="AJ179" s="848"/>
      <c r="AK179" s="572"/>
      <c r="AL179" s="186" t="s">
        <v>307</v>
      </c>
      <c r="AM179" s="186"/>
      <c r="AN179" s="190"/>
      <c r="AO179" s="40"/>
      <c r="AP179" s="43"/>
      <c r="AQ179" s="402">
        <f>AI179</f>
        <v>150</v>
      </c>
      <c r="AR179" s="400" t="s">
        <v>1973</v>
      </c>
      <c r="AS179" s="609"/>
    </row>
    <row r="180" spans="1:45" ht="17.25" customHeight="1" x14ac:dyDescent="0.15">
      <c r="A180" s="71">
        <v>78</v>
      </c>
      <c r="B180" s="71">
        <v>6099</v>
      </c>
      <c r="C180" s="303" t="s">
        <v>2476</v>
      </c>
      <c r="D180" s="953" t="s">
        <v>3378</v>
      </c>
      <c r="E180" s="954"/>
      <c r="F180" s="954"/>
      <c r="G180" s="954"/>
      <c r="H180" s="954"/>
      <c r="I180" s="954"/>
      <c r="J180" s="954"/>
      <c r="K180" s="954"/>
      <c r="L180" s="954"/>
      <c r="M180" s="955"/>
      <c r="N180" s="16" t="s">
        <v>2477</v>
      </c>
      <c r="O180" s="1"/>
      <c r="P180" s="1"/>
      <c r="Q180" s="1"/>
      <c r="R180" s="1"/>
      <c r="S180" s="1"/>
      <c r="T180" s="1"/>
      <c r="U180" s="1"/>
      <c r="V180" s="1"/>
      <c r="W180" s="15"/>
      <c r="X180" s="852" t="s">
        <v>2387</v>
      </c>
      <c r="Y180" s="896"/>
      <c r="Z180" s="896"/>
      <c r="AA180" s="896"/>
      <c r="AB180" s="896"/>
      <c r="AC180" s="896"/>
      <c r="AD180" s="896"/>
      <c r="AE180" s="896"/>
      <c r="AF180" s="896"/>
      <c r="AG180" s="896"/>
      <c r="AH180" s="896"/>
      <c r="AI180" s="848">
        <v>22</v>
      </c>
      <c r="AJ180" s="848"/>
      <c r="AK180" s="612"/>
      <c r="AL180" s="186" t="s">
        <v>307</v>
      </c>
      <c r="AM180" s="186"/>
      <c r="AN180" s="186"/>
      <c r="AO180" s="40"/>
      <c r="AP180" s="22"/>
      <c r="AQ180" s="403">
        <f t="shared" ref="AQ180" si="11">AI180</f>
        <v>22</v>
      </c>
      <c r="AR180" s="400" t="s">
        <v>2466</v>
      </c>
      <c r="AS180" s="609"/>
    </row>
    <row r="181" spans="1:45" ht="17.25" customHeight="1" x14ac:dyDescent="0.15">
      <c r="A181" s="12">
        <v>78</v>
      </c>
      <c r="B181" s="12">
        <v>6100</v>
      </c>
      <c r="C181" s="49" t="s">
        <v>2478</v>
      </c>
      <c r="D181" s="680"/>
      <c r="E181" s="710"/>
      <c r="F181" s="710"/>
      <c r="G181" s="710"/>
      <c r="H181" s="710"/>
      <c r="I181" s="710"/>
      <c r="J181" s="710"/>
      <c r="K181" s="710"/>
      <c r="L181" s="710"/>
      <c r="M181" s="711"/>
      <c r="N181" s="23"/>
      <c r="O181" s="169"/>
      <c r="P181" s="169"/>
      <c r="Q181" s="169"/>
      <c r="R181" s="169"/>
      <c r="S181" s="169"/>
      <c r="T181" s="169"/>
      <c r="U181" s="169"/>
      <c r="V181" s="169"/>
      <c r="W181" s="518"/>
      <c r="X181" s="852" t="s">
        <v>2479</v>
      </c>
      <c r="Y181" s="896"/>
      <c r="Z181" s="896"/>
      <c r="AA181" s="896"/>
      <c r="AB181" s="896"/>
      <c r="AC181" s="896"/>
      <c r="AD181" s="896"/>
      <c r="AE181" s="896"/>
      <c r="AF181" s="896"/>
      <c r="AG181" s="896"/>
      <c r="AH181" s="896"/>
      <c r="AI181" s="848">
        <v>18</v>
      </c>
      <c r="AJ181" s="848"/>
      <c r="AK181" s="612"/>
      <c r="AL181" s="186" t="s">
        <v>307</v>
      </c>
      <c r="AM181" s="186"/>
      <c r="AN181" s="186"/>
      <c r="AO181" s="40"/>
      <c r="AP181" s="22"/>
      <c r="AQ181" s="403">
        <f>AI181</f>
        <v>18</v>
      </c>
      <c r="AR181" s="18"/>
      <c r="AS181" s="609"/>
    </row>
    <row r="182" spans="1:45" ht="17.25" customHeight="1" x14ac:dyDescent="0.15">
      <c r="A182" s="12">
        <v>78</v>
      </c>
      <c r="B182" s="12">
        <v>6102</v>
      </c>
      <c r="C182" s="49" t="s">
        <v>2480</v>
      </c>
      <c r="D182" s="696"/>
      <c r="E182" s="697"/>
      <c r="F182" s="697"/>
      <c r="G182" s="697"/>
      <c r="H182" s="697"/>
      <c r="I182" s="697"/>
      <c r="J182" s="697"/>
      <c r="K182" s="697"/>
      <c r="L182" s="697"/>
      <c r="M182" s="697"/>
      <c r="N182" s="183"/>
      <c r="O182" s="184"/>
      <c r="P182" s="184"/>
      <c r="Q182" s="184"/>
      <c r="R182" s="184"/>
      <c r="S182" s="184"/>
      <c r="T182" s="184"/>
      <c r="U182" s="184"/>
      <c r="V182" s="184"/>
      <c r="W182" s="21"/>
      <c r="X182" s="852" t="s">
        <v>1529</v>
      </c>
      <c r="Y182" s="896"/>
      <c r="Z182" s="896"/>
      <c r="AA182" s="896"/>
      <c r="AB182" s="896"/>
      <c r="AC182" s="896"/>
      <c r="AD182" s="896"/>
      <c r="AE182" s="896"/>
      <c r="AF182" s="896"/>
      <c r="AG182" s="896"/>
      <c r="AH182" s="896"/>
      <c r="AI182" s="848">
        <v>6</v>
      </c>
      <c r="AJ182" s="848"/>
      <c r="AK182" s="612"/>
      <c r="AL182" s="186" t="s">
        <v>307</v>
      </c>
      <c r="AM182" s="186"/>
      <c r="AN182" s="186"/>
      <c r="AO182" s="40"/>
      <c r="AP182" s="22"/>
      <c r="AQ182" s="403">
        <f>AI182</f>
        <v>6</v>
      </c>
      <c r="AR182" s="18"/>
      <c r="AS182" s="609"/>
    </row>
    <row r="183" spans="1:45" ht="17.25" customHeight="1" x14ac:dyDescent="0.15">
      <c r="A183" s="12">
        <v>78</v>
      </c>
      <c r="B183" s="12">
        <v>6113</v>
      </c>
      <c r="C183" s="49" t="s">
        <v>3380</v>
      </c>
      <c r="D183" s="561"/>
      <c r="E183" s="562"/>
      <c r="F183" s="562"/>
      <c r="G183" s="562"/>
      <c r="H183" s="562"/>
      <c r="I183" s="562"/>
      <c r="J183" s="562"/>
      <c r="K183" s="562"/>
      <c r="L183" s="562"/>
      <c r="M183" s="563"/>
      <c r="N183" s="23" t="s">
        <v>2481</v>
      </c>
      <c r="O183" s="9"/>
      <c r="P183" s="9"/>
      <c r="Q183" s="9"/>
      <c r="R183" s="9"/>
      <c r="S183" s="9"/>
      <c r="T183" s="9"/>
      <c r="U183" s="9"/>
      <c r="V183" s="9"/>
      <c r="W183" s="19"/>
      <c r="X183" s="852" t="s">
        <v>1537</v>
      </c>
      <c r="Y183" s="896"/>
      <c r="Z183" s="896"/>
      <c r="AA183" s="896"/>
      <c r="AB183" s="896"/>
      <c r="AC183" s="896"/>
      <c r="AD183" s="896"/>
      <c r="AE183" s="896"/>
      <c r="AF183" s="896"/>
      <c r="AG183" s="896"/>
      <c r="AH183" s="896"/>
      <c r="AI183" s="848">
        <v>48</v>
      </c>
      <c r="AJ183" s="848"/>
      <c r="AK183" s="612"/>
      <c r="AL183" s="186" t="s">
        <v>307</v>
      </c>
      <c r="AM183" s="186"/>
      <c r="AN183" s="186"/>
      <c r="AO183" s="40"/>
      <c r="AP183" s="22"/>
      <c r="AQ183" s="403">
        <f t="shared" ref="AQ183:AQ184" si="12">AI183</f>
        <v>48</v>
      </c>
      <c r="AR183" s="400" t="s">
        <v>2358</v>
      </c>
      <c r="AS183" s="609"/>
    </row>
    <row r="184" spans="1:45" ht="17.25" customHeight="1" x14ac:dyDescent="0.15">
      <c r="A184" s="12">
        <v>78</v>
      </c>
      <c r="B184" s="12">
        <v>6114</v>
      </c>
      <c r="C184" s="49" t="s">
        <v>3381</v>
      </c>
      <c r="D184" s="561"/>
      <c r="E184" s="562"/>
      <c r="F184" s="562"/>
      <c r="G184" s="562"/>
      <c r="H184" s="562"/>
      <c r="I184" s="562"/>
      <c r="J184" s="562"/>
      <c r="K184" s="562"/>
      <c r="L184" s="562"/>
      <c r="M184" s="563"/>
      <c r="N184" s="183"/>
      <c r="O184" s="184"/>
      <c r="P184" s="184"/>
      <c r="Q184" s="184"/>
      <c r="R184" s="184"/>
      <c r="S184" s="184"/>
      <c r="T184" s="184"/>
      <c r="U184" s="184"/>
      <c r="V184" s="184"/>
      <c r="W184" s="21"/>
      <c r="X184" s="852" t="s">
        <v>1538</v>
      </c>
      <c r="Y184" s="896"/>
      <c r="Z184" s="896"/>
      <c r="AA184" s="896"/>
      <c r="AB184" s="896"/>
      <c r="AC184" s="896"/>
      <c r="AD184" s="896"/>
      <c r="AE184" s="896"/>
      <c r="AF184" s="896"/>
      <c r="AG184" s="896"/>
      <c r="AH184" s="896"/>
      <c r="AI184" s="848">
        <v>24</v>
      </c>
      <c r="AJ184" s="848"/>
      <c r="AK184" s="612"/>
      <c r="AL184" s="186" t="s">
        <v>307</v>
      </c>
      <c r="AM184" s="186"/>
      <c r="AN184" s="186"/>
      <c r="AO184" s="40"/>
      <c r="AP184" s="22"/>
      <c r="AQ184" s="403">
        <f t="shared" si="12"/>
        <v>24</v>
      </c>
      <c r="AR184" s="18"/>
      <c r="AS184" s="609"/>
    </row>
    <row r="185" spans="1:45" ht="17.25" customHeight="1" x14ac:dyDescent="0.15">
      <c r="A185" s="12">
        <v>78</v>
      </c>
      <c r="B185" s="12">
        <v>6123</v>
      </c>
      <c r="C185" s="49" t="s">
        <v>3382</v>
      </c>
      <c r="D185" s="561"/>
      <c r="E185" s="562"/>
      <c r="F185" s="562"/>
      <c r="G185" s="562"/>
      <c r="H185" s="562"/>
      <c r="I185" s="562"/>
      <c r="J185" s="562"/>
      <c r="K185" s="562"/>
      <c r="L185" s="562"/>
      <c r="M185" s="563"/>
      <c r="N185" s="23" t="s">
        <v>3379</v>
      </c>
      <c r="O185" s="9"/>
      <c r="P185" s="9"/>
      <c r="Q185" s="9"/>
      <c r="R185" s="9"/>
      <c r="S185" s="9"/>
      <c r="T185" s="9"/>
      <c r="U185" s="9"/>
      <c r="V185" s="9"/>
      <c r="W185" s="19"/>
      <c r="X185" s="852" t="s">
        <v>1537</v>
      </c>
      <c r="Y185" s="896"/>
      <c r="Z185" s="896"/>
      <c r="AA185" s="896"/>
      <c r="AB185" s="896"/>
      <c r="AC185" s="896"/>
      <c r="AD185" s="896"/>
      <c r="AE185" s="896"/>
      <c r="AF185" s="896"/>
      <c r="AG185" s="896"/>
      <c r="AH185" s="896"/>
      <c r="AI185" s="848">
        <v>12</v>
      </c>
      <c r="AJ185" s="848"/>
      <c r="AK185" s="612"/>
      <c r="AL185" s="186" t="s">
        <v>307</v>
      </c>
      <c r="AM185" s="186"/>
      <c r="AN185" s="186"/>
      <c r="AO185" s="40"/>
      <c r="AP185" s="22"/>
      <c r="AQ185" s="403">
        <f t="shared" ref="AQ185" si="13">AI185</f>
        <v>12</v>
      </c>
      <c r="AR185" s="400" t="s">
        <v>1055</v>
      </c>
      <c r="AS185" s="609"/>
    </row>
    <row r="186" spans="1:45" ht="17.25" customHeight="1" x14ac:dyDescent="0.15">
      <c r="A186" s="12">
        <v>78</v>
      </c>
      <c r="B186" s="12">
        <v>6124</v>
      </c>
      <c r="C186" s="49" t="s">
        <v>3383</v>
      </c>
      <c r="D186" s="573"/>
      <c r="E186" s="564"/>
      <c r="F186" s="564"/>
      <c r="G186" s="564"/>
      <c r="H186" s="564"/>
      <c r="I186" s="564"/>
      <c r="J186" s="564"/>
      <c r="K186" s="564"/>
      <c r="L186" s="564"/>
      <c r="M186" s="565"/>
      <c r="N186" s="183"/>
      <c r="O186" s="184"/>
      <c r="P186" s="184"/>
      <c r="Q186" s="184"/>
      <c r="R186" s="184"/>
      <c r="S186" s="184"/>
      <c r="T186" s="184"/>
      <c r="U186" s="184"/>
      <c r="V186" s="184"/>
      <c r="W186" s="21"/>
      <c r="X186" s="852" t="s">
        <v>1538</v>
      </c>
      <c r="Y186" s="896"/>
      <c r="Z186" s="896"/>
      <c r="AA186" s="896"/>
      <c r="AB186" s="896"/>
      <c r="AC186" s="896"/>
      <c r="AD186" s="896"/>
      <c r="AE186" s="896"/>
      <c r="AF186" s="896"/>
      <c r="AG186" s="896"/>
      <c r="AH186" s="896"/>
      <c r="AI186" s="848">
        <v>6</v>
      </c>
      <c r="AJ186" s="848"/>
      <c r="AK186" s="612"/>
      <c r="AL186" s="186" t="s">
        <v>307</v>
      </c>
      <c r="AM186" s="186"/>
      <c r="AN186" s="186"/>
      <c r="AO186" s="40"/>
      <c r="AP186" s="22"/>
      <c r="AQ186" s="403">
        <f t="shared" ref="AQ186" si="14">AI186</f>
        <v>6</v>
      </c>
      <c r="AR186" s="29"/>
      <c r="AS186" s="609"/>
    </row>
    <row r="187" spans="1:45" ht="17.25" customHeight="1" x14ac:dyDescent="0.15">
      <c r="A187" s="12">
        <v>78</v>
      </c>
      <c r="B187" s="12">
        <v>6108</v>
      </c>
      <c r="C187" s="742" t="s">
        <v>4558</v>
      </c>
      <c r="D187" s="863" t="s">
        <v>4152</v>
      </c>
      <c r="E187" s="864"/>
      <c r="F187" s="864"/>
      <c r="G187" s="864"/>
      <c r="H187" s="864"/>
      <c r="I187" s="864"/>
      <c r="J187" s="864"/>
      <c r="K187" s="864"/>
      <c r="L187" s="864"/>
      <c r="M187" s="865"/>
      <c r="N187" s="744" t="s">
        <v>4549</v>
      </c>
      <c r="O187" s="741"/>
      <c r="P187" s="741"/>
      <c r="Q187" s="741"/>
      <c r="R187" s="741"/>
      <c r="S187" s="741"/>
      <c r="T187" s="741"/>
      <c r="U187" s="741"/>
      <c r="V187" s="741"/>
      <c r="W187" s="745"/>
      <c r="X187" s="745"/>
      <c r="Y187" s="186"/>
      <c r="Z187" s="186"/>
      <c r="AA187" s="186"/>
      <c r="AB187" s="202"/>
      <c r="AC187" s="108"/>
      <c r="AD187" s="727"/>
      <c r="AE187" s="186"/>
      <c r="AF187" s="186"/>
      <c r="AG187" s="186"/>
      <c r="AH187" s="186"/>
      <c r="AI187" s="32"/>
      <c r="AJ187" s="32" t="s">
        <v>328</v>
      </c>
      <c r="AK187" s="741" t="s">
        <v>4594</v>
      </c>
      <c r="AL187" s="785"/>
      <c r="AM187" s="741"/>
      <c r="AN187" s="186" t="s">
        <v>811</v>
      </c>
      <c r="AO187" s="539"/>
      <c r="AP187" s="66"/>
      <c r="AQ187" s="401"/>
      <c r="AR187" s="400" t="s">
        <v>1973</v>
      </c>
      <c r="AS187" s="609"/>
    </row>
    <row r="188" spans="1:45" ht="17.25" customHeight="1" x14ac:dyDescent="0.15">
      <c r="A188" s="760">
        <v>78</v>
      </c>
      <c r="B188" s="760">
        <v>6183</v>
      </c>
      <c r="C188" s="769" t="s">
        <v>4520</v>
      </c>
      <c r="D188" s="770"/>
      <c r="E188" s="771"/>
      <c r="F188" s="771"/>
      <c r="G188" s="771"/>
      <c r="H188" s="771"/>
      <c r="I188" s="771"/>
      <c r="J188" s="771"/>
      <c r="K188" s="771"/>
      <c r="L188" s="771"/>
      <c r="M188" s="771"/>
      <c r="N188" s="762" t="s">
        <v>4516</v>
      </c>
      <c r="O188" s="763"/>
      <c r="P188" s="763"/>
      <c r="Q188" s="763"/>
      <c r="R188" s="763"/>
      <c r="S188" s="763"/>
      <c r="T188" s="763"/>
      <c r="U188" s="763"/>
      <c r="V188" s="763"/>
      <c r="W188" s="765"/>
      <c r="X188" s="765"/>
      <c r="Y188" s="765"/>
      <c r="Z188" s="765"/>
      <c r="AA188" s="765"/>
      <c r="AB188" s="772"/>
      <c r="AC188" s="773"/>
      <c r="AD188" s="766"/>
      <c r="AE188" s="765"/>
      <c r="AF188" s="765"/>
      <c r="AG188" s="765"/>
      <c r="AH188" s="765"/>
      <c r="AI188" s="764"/>
      <c r="AJ188" s="764" t="s">
        <v>328</v>
      </c>
      <c r="AK188" s="763" t="s">
        <v>4595</v>
      </c>
      <c r="AL188" s="772"/>
      <c r="AM188" s="763"/>
      <c r="AN188" s="765" t="s">
        <v>811</v>
      </c>
      <c r="AO188" s="774"/>
      <c r="AP188" s="781"/>
      <c r="AQ188" s="786"/>
      <c r="AR188" s="743"/>
      <c r="AS188" s="725"/>
    </row>
    <row r="189" spans="1:45" ht="17.25" customHeight="1" x14ac:dyDescent="0.15">
      <c r="A189" s="12">
        <v>78</v>
      </c>
      <c r="B189" s="12">
        <v>6107</v>
      </c>
      <c r="C189" s="742" t="s">
        <v>4559</v>
      </c>
      <c r="D189" s="23"/>
      <c r="E189" s="55"/>
      <c r="F189" s="55"/>
      <c r="G189" s="55"/>
      <c r="H189" s="55"/>
      <c r="I189" s="55"/>
      <c r="J189" s="55"/>
      <c r="K189" s="731"/>
      <c r="L189" s="731"/>
      <c r="M189" s="731"/>
      <c r="N189" s="744" t="s">
        <v>4551</v>
      </c>
      <c r="O189" s="741"/>
      <c r="P189" s="741"/>
      <c r="Q189" s="741"/>
      <c r="R189" s="741"/>
      <c r="S189" s="741"/>
      <c r="T189" s="741"/>
      <c r="U189" s="741"/>
      <c r="V189" s="741"/>
      <c r="W189" s="745"/>
      <c r="X189" s="745"/>
      <c r="Y189" s="186"/>
      <c r="Z189" s="186"/>
      <c r="AA189" s="186"/>
      <c r="AB189" s="202"/>
      <c r="AC189" s="108"/>
      <c r="AD189" s="727"/>
      <c r="AE189" s="186"/>
      <c r="AF189" s="186"/>
      <c r="AG189" s="186"/>
      <c r="AH189" s="186"/>
      <c r="AI189" s="32"/>
      <c r="AJ189" s="32" t="s">
        <v>328</v>
      </c>
      <c r="AK189" s="741" t="s">
        <v>4596</v>
      </c>
      <c r="AL189" s="785"/>
      <c r="AM189" s="741"/>
      <c r="AN189" s="186" t="s">
        <v>811</v>
      </c>
      <c r="AO189" s="539"/>
      <c r="AP189" s="66"/>
      <c r="AQ189" s="401"/>
      <c r="AR189" s="18"/>
    </row>
    <row r="190" spans="1:45" ht="17.25" customHeight="1" x14ac:dyDescent="0.15">
      <c r="A190" s="760">
        <v>78</v>
      </c>
      <c r="B190" s="760">
        <v>6184</v>
      </c>
      <c r="C190" s="769" t="s">
        <v>4521</v>
      </c>
      <c r="D190" s="777"/>
      <c r="E190" s="778"/>
      <c r="F190" s="778"/>
      <c r="G190" s="778"/>
      <c r="H190" s="778"/>
      <c r="I190" s="778"/>
      <c r="J190" s="778"/>
      <c r="K190" s="779"/>
      <c r="L190" s="779"/>
      <c r="M190" s="779"/>
      <c r="N190" s="762" t="s">
        <v>4517</v>
      </c>
      <c r="O190" s="763"/>
      <c r="P190" s="763"/>
      <c r="Q190" s="763"/>
      <c r="R190" s="763"/>
      <c r="S190" s="763"/>
      <c r="T190" s="763"/>
      <c r="U190" s="763"/>
      <c r="V190" s="763"/>
      <c r="W190" s="765"/>
      <c r="X190" s="765"/>
      <c r="Y190" s="765"/>
      <c r="Z190" s="765"/>
      <c r="AA190" s="765"/>
      <c r="AB190" s="772"/>
      <c r="AC190" s="773"/>
      <c r="AD190" s="766"/>
      <c r="AE190" s="765"/>
      <c r="AF190" s="765"/>
      <c r="AG190" s="765"/>
      <c r="AH190" s="765"/>
      <c r="AI190" s="764"/>
      <c r="AJ190" s="764" t="s">
        <v>328</v>
      </c>
      <c r="AK190" s="763" t="s">
        <v>3385</v>
      </c>
      <c r="AL190" s="772"/>
      <c r="AM190" s="763"/>
      <c r="AN190" s="765" t="s">
        <v>811</v>
      </c>
      <c r="AO190" s="774"/>
      <c r="AP190" s="781"/>
      <c r="AQ190" s="786"/>
      <c r="AR190" s="743"/>
    </row>
    <row r="191" spans="1:45" ht="17.25" customHeight="1" x14ac:dyDescent="0.15">
      <c r="A191" s="12">
        <v>78</v>
      </c>
      <c r="B191" s="12">
        <v>6104</v>
      </c>
      <c r="C191" s="49" t="s">
        <v>1066</v>
      </c>
      <c r="D191" s="23"/>
      <c r="E191" s="9"/>
      <c r="F191" s="9"/>
      <c r="G191" s="9"/>
      <c r="H191" s="9"/>
      <c r="I191" s="9"/>
      <c r="J191" s="9"/>
      <c r="K191" s="731"/>
      <c r="L191" s="731"/>
      <c r="M191" s="731"/>
      <c r="N191" s="744" t="s">
        <v>4552</v>
      </c>
      <c r="O191" s="741"/>
      <c r="P191" s="741"/>
      <c r="Q191" s="741"/>
      <c r="R191" s="741"/>
      <c r="S191" s="741"/>
      <c r="T191" s="741"/>
      <c r="U191" s="741"/>
      <c r="V191" s="741"/>
      <c r="W191" s="745"/>
      <c r="X191" s="745"/>
      <c r="Y191" s="186"/>
      <c r="Z191" s="186"/>
      <c r="AA191" s="186"/>
      <c r="AB191" s="202"/>
      <c r="AC191" s="108"/>
      <c r="AD191" s="727"/>
      <c r="AE191" s="186"/>
      <c r="AF191" s="186"/>
      <c r="AG191" s="186"/>
      <c r="AH191" s="186"/>
      <c r="AI191" s="32"/>
      <c r="AJ191" s="32" t="s">
        <v>328</v>
      </c>
      <c r="AK191" s="741" t="s">
        <v>4597</v>
      </c>
      <c r="AL191" s="785"/>
      <c r="AM191" s="741"/>
      <c r="AN191" s="186" t="s">
        <v>811</v>
      </c>
      <c r="AO191" s="539"/>
      <c r="AP191" s="66"/>
      <c r="AQ191" s="401"/>
      <c r="AR191" s="18"/>
    </row>
    <row r="192" spans="1:45" ht="17.25" customHeight="1" x14ac:dyDescent="0.15">
      <c r="A192" s="12">
        <v>78</v>
      </c>
      <c r="B192" s="12">
        <v>6380</v>
      </c>
      <c r="C192" s="49" t="s">
        <v>2482</v>
      </c>
      <c r="D192" s="721"/>
      <c r="E192" s="722"/>
      <c r="F192" s="722"/>
      <c r="G192" s="722"/>
      <c r="H192" s="722"/>
      <c r="I192" s="722"/>
      <c r="J192" s="722"/>
      <c r="K192" s="740"/>
      <c r="L192" s="740"/>
      <c r="M192" s="740"/>
      <c r="N192" s="744" t="s">
        <v>4553</v>
      </c>
      <c r="O192" s="741"/>
      <c r="P192" s="741"/>
      <c r="Q192" s="741"/>
      <c r="R192" s="741"/>
      <c r="S192" s="741"/>
      <c r="T192" s="741"/>
      <c r="U192" s="741"/>
      <c r="V192" s="741"/>
      <c r="W192" s="745"/>
      <c r="X192" s="745"/>
      <c r="Y192" s="32"/>
      <c r="Z192" s="32"/>
      <c r="AA192" s="727"/>
      <c r="AB192" s="202"/>
      <c r="AC192" s="202"/>
      <c r="AD192" s="202"/>
      <c r="AE192" s="202"/>
      <c r="AF192" s="202"/>
      <c r="AG192" s="202"/>
      <c r="AH192" s="202"/>
      <c r="AI192" s="202"/>
      <c r="AJ192" s="32" t="s">
        <v>328</v>
      </c>
      <c r="AK192" s="741" t="s">
        <v>4598</v>
      </c>
      <c r="AL192" s="741"/>
      <c r="AM192" s="741"/>
      <c r="AN192" s="186" t="s">
        <v>811</v>
      </c>
      <c r="AO192" s="539"/>
      <c r="AP192" s="66"/>
      <c r="AQ192" s="401"/>
      <c r="AR192" s="29"/>
    </row>
    <row r="193" spans="1:46" ht="17.25" customHeight="1" x14ac:dyDescent="0.15">
      <c r="A193" s="609"/>
      <c r="B193" s="609"/>
      <c r="C193" s="609"/>
      <c r="D193" s="609"/>
      <c r="E193" s="609"/>
      <c r="F193" s="609"/>
      <c r="G193" s="609"/>
      <c r="H193" s="609"/>
      <c r="I193" s="609"/>
      <c r="J193" s="609"/>
      <c r="K193" s="9"/>
      <c r="L193" s="9"/>
      <c r="M193" s="9"/>
      <c r="N193" s="9"/>
      <c r="O193" s="9"/>
      <c r="P193" s="9"/>
      <c r="Q193" s="609"/>
      <c r="R193" s="609"/>
      <c r="S193" s="609"/>
      <c r="T193" s="609"/>
      <c r="U193" s="609"/>
      <c r="V193" s="609"/>
      <c r="W193" s="609"/>
      <c r="X193" s="609"/>
      <c r="Y193" s="609"/>
      <c r="Z193" s="609"/>
      <c r="AA193" s="609"/>
      <c r="AB193" s="609"/>
      <c r="AC193" s="609"/>
      <c r="AD193" s="609"/>
      <c r="AE193" s="609"/>
      <c r="AF193" s="609"/>
      <c r="AG193" s="609"/>
      <c r="AH193" s="609"/>
      <c r="AI193" s="609"/>
      <c r="AJ193" s="609"/>
      <c r="AK193" s="609"/>
      <c r="AL193" s="609"/>
      <c r="AM193" s="609"/>
      <c r="AN193" s="609"/>
      <c r="AO193" s="609"/>
      <c r="AP193" s="609"/>
      <c r="AQ193" s="609"/>
      <c r="AR193" s="609"/>
    </row>
    <row r="194" spans="1:46" ht="17.25" customHeight="1" x14ac:dyDescent="0.2">
      <c r="A194" s="609"/>
      <c r="B194" s="372" t="s">
        <v>754</v>
      </c>
      <c r="C194" s="609"/>
      <c r="D194" s="609"/>
      <c r="E194" s="609"/>
      <c r="F194" s="609"/>
      <c r="G194" s="609"/>
      <c r="H194" s="609"/>
      <c r="I194" s="609"/>
      <c r="J194" s="609"/>
      <c r="K194" s="9"/>
      <c r="L194" s="9"/>
      <c r="M194" s="9"/>
      <c r="N194" s="9"/>
      <c r="O194" s="9"/>
      <c r="P194" s="9"/>
      <c r="Q194" s="609"/>
      <c r="R194" s="609"/>
      <c r="S194" s="609"/>
      <c r="T194" s="609"/>
      <c r="U194" s="609"/>
      <c r="V194" s="609"/>
      <c r="W194" s="9"/>
      <c r="X194" s="9"/>
      <c r="Y194" s="9"/>
      <c r="Z194" s="9"/>
      <c r="AA194" s="9"/>
      <c r="AB194" s="9"/>
      <c r="AC194" s="9"/>
      <c r="AD194" s="9"/>
      <c r="AE194" s="609"/>
      <c r="AF194" s="609"/>
      <c r="AG194" s="609"/>
      <c r="AH194" s="609"/>
      <c r="AI194" s="609"/>
      <c r="AJ194" s="609"/>
      <c r="AK194" s="609"/>
      <c r="AL194" s="609"/>
      <c r="AM194" s="609"/>
      <c r="AN194" s="609"/>
      <c r="AO194" s="609"/>
      <c r="AP194" s="609"/>
      <c r="AQ194" s="609"/>
      <c r="AR194" s="609"/>
    </row>
    <row r="195" spans="1:46" ht="17.25" customHeight="1" x14ac:dyDescent="0.15">
      <c r="A195" s="609"/>
      <c r="B195" s="609"/>
      <c r="C195" s="609"/>
      <c r="D195" s="609"/>
      <c r="E195" s="609"/>
      <c r="F195" s="609"/>
      <c r="G195" s="609"/>
      <c r="H195" s="609"/>
      <c r="I195" s="609"/>
      <c r="J195" s="609"/>
      <c r="K195" s="9"/>
      <c r="L195" s="9"/>
      <c r="M195" s="9"/>
      <c r="N195" s="9"/>
      <c r="O195" s="9"/>
      <c r="P195" s="9"/>
      <c r="Q195" s="609"/>
      <c r="R195" s="609"/>
      <c r="S195" s="609"/>
      <c r="T195" s="609"/>
      <c r="U195" s="609"/>
      <c r="V195" s="609"/>
      <c r="W195" s="9"/>
      <c r="X195" s="9"/>
      <c r="Y195" s="11"/>
      <c r="Z195" s="11"/>
      <c r="AA195" s="11"/>
      <c r="AB195" s="11"/>
      <c r="AC195" s="11"/>
      <c r="AD195" s="11"/>
      <c r="AE195" s="609"/>
      <c r="AF195" s="609"/>
      <c r="AG195" s="609"/>
      <c r="AH195" s="609"/>
      <c r="AI195" s="609"/>
      <c r="AJ195" s="609"/>
      <c r="AK195" s="609"/>
      <c r="AL195" s="609"/>
      <c r="AM195" s="609"/>
      <c r="AN195" s="609"/>
      <c r="AO195" s="609"/>
      <c r="AP195" s="609"/>
      <c r="AQ195" s="609"/>
      <c r="AR195" s="609"/>
    </row>
    <row r="196" spans="1:46" ht="17.25" customHeight="1" x14ac:dyDescent="0.15">
      <c r="A196" s="2" t="s">
        <v>202</v>
      </c>
      <c r="B196" s="201"/>
      <c r="C196" s="3" t="s">
        <v>203</v>
      </c>
      <c r="D196" s="210"/>
      <c r="E196" s="607"/>
      <c r="F196" s="607"/>
      <c r="G196" s="607"/>
      <c r="H196" s="607"/>
      <c r="I196" s="607"/>
      <c r="J196" s="607"/>
      <c r="K196" s="607"/>
      <c r="L196" s="607"/>
      <c r="M196" s="607"/>
      <c r="N196" s="607"/>
      <c r="O196" s="607"/>
      <c r="P196" s="607"/>
      <c r="Q196" s="607"/>
      <c r="R196" s="607"/>
      <c r="S196" s="607"/>
      <c r="T196" s="607"/>
      <c r="U196" s="4" t="s">
        <v>204</v>
      </c>
      <c r="V196" s="607"/>
      <c r="W196" s="607"/>
      <c r="X196" s="607"/>
      <c r="Y196" s="607"/>
      <c r="Z196" s="607"/>
      <c r="AA196" s="607"/>
      <c r="AB196" s="607"/>
      <c r="AC196" s="4"/>
      <c r="AD196" s="607"/>
      <c r="AE196" s="607"/>
      <c r="AF196" s="607"/>
      <c r="AG196" s="607"/>
      <c r="AH196" s="607"/>
      <c r="AI196" s="607"/>
      <c r="AJ196" s="607"/>
      <c r="AK196" s="607"/>
      <c r="AL196" s="607"/>
      <c r="AM196" s="607"/>
      <c r="AN196" s="607"/>
      <c r="AO196" s="37"/>
      <c r="AP196" s="608"/>
      <c r="AQ196" s="5" t="s">
        <v>2361</v>
      </c>
      <c r="AR196" s="5" t="s">
        <v>2362</v>
      </c>
    </row>
    <row r="197" spans="1:46" ht="17.25" customHeight="1" x14ac:dyDescent="0.15">
      <c r="A197" s="6" t="s">
        <v>205</v>
      </c>
      <c r="B197" s="7" t="s">
        <v>206</v>
      </c>
      <c r="C197" s="714"/>
      <c r="D197" s="712"/>
      <c r="E197" s="713"/>
      <c r="F197" s="713"/>
      <c r="G197" s="713"/>
      <c r="H197" s="713"/>
      <c r="I197" s="713"/>
      <c r="J197" s="713"/>
      <c r="K197" s="713"/>
      <c r="L197" s="713"/>
      <c r="M197" s="713"/>
      <c r="N197" s="713"/>
      <c r="O197" s="713"/>
      <c r="P197" s="713"/>
      <c r="Q197" s="713"/>
      <c r="R197" s="713"/>
      <c r="S197" s="713"/>
      <c r="T197" s="713"/>
      <c r="U197" s="713"/>
      <c r="V197" s="713"/>
      <c r="W197" s="713"/>
      <c r="X197" s="713"/>
      <c r="Y197" s="713"/>
      <c r="Z197" s="713"/>
      <c r="AA197" s="713"/>
      <c r="AB197" s="713"/>
      <c r="AC197" s="713"/>
      <c r="AD197" s="713"/>
      <c r="AE197" s="713"/>
      <c r="AF197" s="713"/>
      <c r="AG197" s="713"/>
      <c r="AH197" s="713"/>
      <c r="AI197" s="713"/>
      <c r="AJ197" s="713"/>
      <c r="AK197" s="713"/>
      <c r="AL197" s="713"/>
      <c r="AM197" s="713"/>
      <c r="AN197" s="713"/>
      <c r="AO197" s="38"/>
      <c r="AP197" s="714"/>
      <c r="AQ197" s="8" t="s">
        <v>390</v>
      </c>
      <c r="AR197" s="8" t="s">
        <v>391</v>
      </c>
    </row>
    <row r="198" spans="1:46" ht="17.25" customHeight="1" x14ac:dyDescent="0.15">
      <c r="A198" s="12">
        <v>78</v>
      </c>
      <c r="B198" s="13">
        <v>1950</v>
      </c>
      <c r="C198" s="251" t="s">
        <v>1720</v>
      </c>
      <c r="D198" s="833" t="s">
        <v>2483</v>
      </c>
      <c r="E198" s="834"/>
      <c r="F198" s="834"/>
      <c r="G198" s="834"/>
      <c r="H198" s="835"/>
      <c r="I198" s="34"/>
      <c r="J198" s="17"/>
      <c r="K198" s="17"/>
      <c r="L198" s="67"/>
      <c r="M198" s="34"/>
      <c r="N198" s="17"/>
      <c r="O198" s="44"/>
      <c r="P198" s="608"/>
      <c r="Q198" s="611"/>
      <c r="R198" s="202"/>
      <c r="S198" s="186"/>
      <c r="T198" s="605"/>
      <c r="U198" s="606"/>
      <c r="V198" s="605"/>
      <c r="W198" s="605"/>
      <c r="X198" s="605"/>
      <c r="Y198" s="605"/>
      <c r="Z198" s="43"/>
      <c r="AA198" s="607"/>
      <c r="AB198" s="607"/>
      <c r="AC198" s="607"/>
      <c r="AD198" s="1"/>
      <c r="AE198" s="17"/>
      <c r="AF198" s="17"/>
      <c r="AG198" s="607"/>
      <c r="AH198" s="607"/>
      <c r="AI198" s="880"/>
      <c r="AJ198" s="880"/>
      <c r="AK198" s="1"/>
      <c r="AL198" s="210"/>
      <c r="AM198" s="163"/>
      <c r="AN198" s="17"/>
      <c r="AO198" s="161"/>
      <c r="AP198" s="145"/>
      <c r="AQ198" s="402">
        <f>ROUND(D200/$AN$201,0)</f>
        <v>421</v>
      </c>
      <c r="AR198" s="400" t="s">
        <v>2484</v>
      </c>
    </row>
    <row r="199" spans="1:46" ht="17.25" customHeight="1" x14ac:dyDescent="0.15">
      <c r="A199" s="12">
        <v>78</v>
      </c>
      <c r="B199" s="13">
        <v>1951</v>
      </c>
      <c r="C199" s="33" t="s">
        <v>1721</v>
      </c>
      <c r="D199" s="836"/>
      <c r="E199" s="837"/>
      <c r="F199" s="837"/>
      <c r="G199" s="837"/>
      <c r="H199" s="838"/>
      <c r="I199" s="661"/>
      <c r="J199" s="609"/>
      <c r="K199" s="609"/>
      <c r="L199" s="610"/>
      <c r="M199" s="517"/>
      <c r="N199" s="169"/>
      <c r="O199" s="609"/>
      <c r="P199" s="610"/>
      <c r="Q199" s="433" t="s">
        <v>2485</v>
      </c>
      <c r="R199" s="202"/>
      <c r="S199" s="186"/>
      <c r="T199" s="605"/>
      <c r="U199" s="606"/>
      <c r="V199" s="605"/>
      <c r="W199" s="202"/>
      <c r="X199" s="32" t="s">
        <v>2364</v>
      </c>
      <c r="Y199" s="926">
        <f>$AD$60</f>
        <v>0.95</v>
      </c>
      <c r="Z199" s="927"/>
      <c r="AA199" s="713"/>
      <c r="AB199" s="713"/>
      <c r="AC199" s="713"/>
      <c r="AD199" s="184"/>
      <c r="AE199" s="20"/>
      <c r="AF199" s="20"/>
      <c r="AG199" s="713"/>
      <c r="AH199" s="713"/>
      <c r="AI199" s="713"/>
      <c r="AJ199" s="713"/>
      <c r="AK199" s="184"/>
      <c r="AL199" s="629"/>
      <c r="AM199" s="554"/>
      <c r="AN199" s="554"/>
      <c r="AO199" s="554"/>
      <c r="AP199" s="555"/>
      <c r="AQ199" s="403">
        <f>ROUND(ROUND($D$200*Y199,0)/$AN$201,0)</f>
        <v>400</v>
      </c>
      <c r="AR199" s="168"/>
    </row>
    <row r="200" spans="1:46" ht="17.25" customHeight="1" x14ac:dyDescent="0.15">
      <c r="A200" s="12">
        <v>78</v>
      </c>
      <c r="B200" s="13">
        <v>1952</v>
      </c>
      <c r="C200" s="33" t="s">
        <v>1722</v>
      </c>
      <c r="D200" s="937">
        <f>G61</f>
        <v>12785</v>
      </c>
      <c r="E200" s="879"/>
      <c r="F200" s="938"/>
      <c r="G200" s="9" t="s">
        <v>391</v>
      </c>
      <c r="H200" s="610"/>
      <c r="I200" s="661"/>
      <c r="J200" s="609"/>
      <c r="K200" s="169"/>
      <c r="L200" s="518"/>
      <c r="M200" s="661"/>
      <c r="N200" s="169" t="s">
        <v>2472</v>
      </c>
      <c r="O200" s="609"/>
      <c r="P200" s="610"/>
      <c r="Q200" s="282"/>
      <c r="R200" s="202"/>
      <c r="S200" s="186"/>
      <c r="T200" s="605"/>
      <c r="U200" s="606"/>
      <c r="V200" s="605"/>
      <c r="W200" s="202"/>
      <c r="X200" s="612"/>
      <c r="Y200" s="605"/>
      <c r="Z200" s="209"/>
      <c r="AA200" s="44" t="s">
        <v>2486</v>
      </c>
      <c r="AB200" s="609"/>
      <c r="AC200" s="1"/>
      <c r="AD200" s="1"/>
      <c r="AE200" s="17"/>
      <c r="AF200" s="17"/>
      <c r="AG200" s="607"/>
      <c r="AH200" s="607"/>
      <c r="AI200" s="609"/>
      <c r="AJ200" s="99" t="s">
        <v>2364</v>
      </c>
      <c r="AK200" s="624">
        <f>AN61</f>
        <v>0.7</v>
      </c>
      <c r="AL200" s="939" t="s">
        <v>557</v>
      </c>
      <c r="AM200" s="940"/>
      <c r="AN200" s="940"/>
      <c r="AO200" s="940"/>
      <c r="AP200" s="941"/>
      <c r="AQ200" s="403">
        <f>ROUND(ROUND($D$200*AK200,0)/$AN$201,0)</f>
        <v>294</v>
      </c>
      <c r="AR200" s="168"/>
    </row>
    <row r="201" spans="1:46" ht="17.25" customHeight="1" x14ac:dyDescent="0.15">
      <c r="A201" s="12">
        <v>78</v>
      </c>
      <c r="B201" s="13">
        <v>1953</v>
      </c>
      <c r="C201" s="33" t="s">
        <v>1723</v>
      </c>
      <c r="D201" s="661"/>
      <c r="E201" s="609"/>
      <c r="F201" s="609"/>
      <c r="G201" s="609"/>
      <c r="H201" s="518"/>
      <c r="I201" s="517"/>
      <c r="J201" s="169"/>
      <c r="K201" s="169"/>
      <c r="L201" s="518"/>
      <c r="M201" s="35"/>
      <c r="N201" s="20"/>
      <c r="O201" s="713"/>
      <c r="P201" s="714"/>
      <c r="Q201" s="433" t="s">
        <v>1617</v>
      </c>
      <c r="R201" s="202"/>
      <c r="S201" s="186"/>
      <c r="T201" s="605"/>
      <c r="U201" s="606"/>
      <c r="V201" s="605"/>
      <c r="W201" s="202"/>
      <c r="X201" s="32" t="s">
        <v>2364</v>
      </c>
      <c r="Y201" s="926">
        <f>$AD$60</f>
        <v>0.95</v>
      </c>
      <c r="Z201" s="927"/>
      <c r="AA201" s="557"/>
      <c r="AB201" s="557"/>
      <c r="AC201" s="184"/>
      <c r="AD201" s="184"/>
      <c r="AE201" s="20"/>
      <c r="AF201" s="20"/>
      <c r="AG201" s="713"/>
      <c r="AH201" s="713"/>
      <c r="AI201" s="45"/>
      <c r="AJ201" s="642"/>
      <c r="AK201" s="642"/>
      <c r="AL201" s="661"/>
      <c r="AM201" s="169" t="s">
        <v>2363</v>
      </c>
      <c r="AN201" s="878">
        <v>30.4</v>
      </c>
      <c r="AO201" s="936"/>
      <c r="AP201" s="674" t="s">
        <v>765</v>
      </c>
      <c r="AQ201" s="403">
        <f>ROUND(ROUND(ROUND($D$200*Y201,0)*AK200,0)/$AN$201,0)</f>
        <v>280</v>
      </c>
      <c r="AR201" s="168"/>
    </row>
    <row r="202" spans="1:46" ht="17.25" customHeight="1" x14ac:dyDescent="0.15">
      <c r="A202" s="12">
        <v>78</v>
      </c>
      <c r="B202" s="13">
        <v>1962</v>
      </c>
      <c r="C202" s="49" t="s">
        <v>4139</v>
      </c>
      <c r="D202" s="661"/>
      <c r="E202" s="609"/>
      <c r="F202" s="609"/>
      <c r="G202" s="609"/>
      <c r="H202" s="610"/>
      <c r="I202" s="661"/>
      <c r="J202" s="609"/>
      <c r="K202" s="609"/>
      <c r="L202" s="610"/>
      <c r="M202" s="833" t="s">
        <v>3864</v>
      </c>
      <c r="N202" s="834"/>
      <c r="O202" s="834"/>
      <c r="P202" s="834"/>
      <c r="Q202" s="604"/>
      <c r="R202" s="175"/>
      <c r="S202" s="175"/>
      <c r="T202" s="175"/>
      <c r="U202" s="175"/>
      <c r="V202" s="202"/>
      <c r="W202" s="605"/>
      <c r="X202" s="605"/>
      <c r="Y202" s="605"/>
      <c r="Z202" s="43"/>
      <c r="AA202" s="607"/>
      <c r="AB202" s="607"/>
      <c r="AC202" s="607"/>
      <c r="AD202" s="607"/>
      <c r="AE202" s="607"/>
      <c r="AF202" s="607"/>
      <c r="AG202" s="420"/>
      <c r="AH202" s="420"/>
      <c r="AI202" s="1"/>
      <c r="AJ202" s="37"/>
      <c r="AK202" s="607"/>
      <c r="AL202" s="661"/>
      <c r="AM202" s="609"/>
      <c r="AN202" s="609"/>
      <c r="AO202" s="609"/>
      <c r="AP202" s="518"/>
      <c r="AQ202" s="407">
        <f>ROUND(ROUND(D200-ROUND(D200*M204,0),0)/AN201,0)</f>
        <v>416</v>
      </c>
      <c r="AR202" s="18"/>
      <c r="AS202" s="609"/>
      <c r="AT202" s="405"/>
    </row>
    <row r="203" spans="1:46" ht="17.25" customHeight="1" x14ac:dyDescent="0.15">
      <c r="A203" s="12">
        <v>78</v>
      </c>
      <c r="B203" s="13">
        <v>1964</v>
      </c>
      <c r="C203" s="49" t="s">
        <v>4140</v>
      </c>
      <c r="D203" s="661"/>
      <c r="E203" s="609"/>
      <c r="F203" s="609"/>
      <c r="G203" s="609"/>
      <c r="H203" s="610"/>
      <c r="I203" s="661"/>
      <c r="J203" s="609"/>
      <c r="K203" s="609"/>
      <c r="L203" s="610"/>
      <c r="M203" s="836"/>
      <c r="N203" s="837"/>
      <c r="O203" s="837"/>
      <c r="P203" s="837"/>
      <c r="Q203" s="433" t="s">
        <v>2420</v>
      </c>
      <c r="R203" s="175"/>
      <c r="S203" s="175"/>
      <c r="T203" s="175"/>
      <c r="U203" s="175"/>
      <c r="V203" s="202"/>
      <c r="W203" s="202"/>
      <c r="X203" s="32" t="s">
        <v>254</v>
      </c>
      <c r="Y203" s="926">
        <v>0.95</v>
      </c>
      <c r="Z203" s="927"/>
      <c r="AA203" s="713"/>
      <c r="AB203" s="713"/>
      <c r="AC203" s="713"/>
      <c r="AD203" s="713"/>
      <c r="AE203" s="713"/>
      <c r="AF203" s="713"/>
      <c r="AG203" s="713"/>
      <c r="AH203" s="713"/>
      <c r="AI203" s="184"/>
      <c r="AJ203" s="38"/>
      <c r="AK203" s="713"/>
      <c r="AL203" s="661"/>
      <c r="AM203" s="609"/>
      <c r="AN203" s="609"/>
      <c r="AO203" s="609"/>
      <c r="AP203" s="518"/>
      <c r="AQ203" s="403">
        <f>ROUND(ROUND((D200-ROUND(D200*M204,0))*Y203,0)/AN201,0)</f>
        <v>396</v>
      </c>
      <c r="AR203" s="18"/>
      <c r="AS203" s="609"/>
      <c r="AT203" s="405"/>
    </row>
    <row r="204" spans="1:46" ht="17.25" customHeight="1" x14ac:dyDescent="0.15">
      <c r="A204" s="12">
        <v>78</v>
      </c>
      <c r="B204" s="13">
        <v>1966</v>
      </c>
      <c r="C204" s="49" t="s">
        <v>4141</v>
      </c>
      <c r="D204" s="661"/>
      <c r="E204" s="609"/>
      <c r="F204" s="609"/>
      <c r="G204" s="609"/>
      <c r="H204" s="610"/>
      <c r="I204" s="661"/>
      <c r="J204" s="609"/>
      <c r="K204" s="609"/>
      <c r="L204" s="610"/>
      <c r="M204" s="935">
        <v>0.01</v>
      </c>
      <c r="N204" s="935"/>
      <c r="O204" s="444" t="s">
        <v>3863</v>
      </c>
      <c r="P204" s="24"/>
      <c r="Q204" s="604"/>
      <c r="R204" s="202"/>
      <c r="S204" s="202"/>
      <c r="T204" s="202"/>
      <c r="U204" s="606"/>
      <c r="V204" s="202"/>
      <c r="W204" s="612"/>
      <c r="X204" s="186"/>
      <c r="Y204" s="186"/>
      <c r="Z204" s="209"/>
      <c r="AA204" s="44" t="s">
        <v>2422</v>
      </c>
      <c r="AB204" s="607"/>
      <c r="AC204" s="607"/>
      <c r="AD204" s="607"/>
      <c r="AE204" s="607"/>
      <c r="AF204" s="607"/>
      <c r="AG204" s="609"/>
      <c r="AH204" s="607"/>
      <c r="AI204" s="607"/>
      <c r="AJ204" s="99" t="s">
        <v>254</v>
      </c>
      <c r="AK204" s="624">
        <v>0.7</v>
      </c>
      <c r="AL204" s="661"/>
      <c r="AM204" s="609"/>
      <c r="AN204" s="609"/>
      <c r="AO204" s="609"/>
      <c r="AP204" s="518"/>
      <c r="AQ204" s="403">
        <f>ROUND(ROUND((D200-ROUND(D200*M204,0))*AK204,0)/AN201,0)</f>
        <v>291</v>
      </c>
      <c r="AR204" s="18"/>
      <c r="AS204" s="609"/>
      <c r="AT204" s="405"/>
    </row>
    <row r="205" spans="1:46" ht="17.25" customHeight="1" x14ac:dyDescent="0.15">
      <c r="A205" s="12">
        <v>78</v>
      </c>
      <c r="B205" s="13">
        <v>1968</v>
      </c>
      <c r="C205" s="49" t="s">
        <v>4142</v>
      </c>
      <c r="D205" s="661"/>
      <c r="E205" s="609"/>
      <c r="F205" s="609"/>
      <c r="G205" s="609"/>
      <c r="H205" s="610"/>
      <c r="I205" s="712"/>
      <c r="J205" s="713"/>
      <c r="K205" s="713"/>
      <c r="L205" s="21"/>
      <c r="M205" s="20"/>
      <c r="N205" s="20"/>
      <c r="O205" s="713"/>
      <c r="P205" s="713"/>
      <c r="Q205" s="433" t="s">
        <v>1617</v>
      </c>
      <c r="R205" s="202"/>
      <c r="S205" s="202"/>
      <c r="T205" s="202"/>
      <c r="U205" s="202"/>
      <c r="V205" s="202"/>
      <c r="W205" s="202"/>
      <c r="X205" s="32" t="s">
        <v>254</v>
      </c>
      <c r="Y205" s="926">
        <f>$AD$60</f>
        <v>0.95</v>
      </c>
      <c r="Z205" s="927"/>
      <c r="AA205" s="20"/>
      <c r="AB205" s="713"/>
      <c r="AC205" s="713"/>
      <c r="AD205" s="713"/>
      <c r="AE205" s="713"/>
      <c r="AF205" s="713"/>
      <c r="AG205" s="45"/>
      <c r="AH205" s="713"/>
      <c r="AI205" s="713"/>
      <c r="AJ205" s="642"/>
      <c r="AK205" s="642"/>
      <c r="AL205" s="661"/>
      <c r="AM205" s="609"/>
      <c r="AN205" s="609"/>
      <c r="AO205" s="609"/>
      <c r="AP205" s="518"/>
      <c r="AQ205" s="403">
        <f>ROUND(ROUND(ROUND((D200-ROUND(D200*M204,0))*Y205,0)*AK204,0)/AN201,0)</f>
        <v>277</v>
      </c>
      <c r="AR205" s="18"/>
      <c r="AS205" s="609"/>
      <c r="AT205" s="405"/>
    </row>
    <row r="206" spans="1:46" ht="17.25" customHeight="1" x14ac:dyDescent="0.15">
      <c r="A206" s="12">
        <v>78</v>
      </c>
      <c r="B206" s="13">
        <v>1970</v>
      </c>
      <c r="C206" s="49" t="s">
        <v>4143</v>
      </c>
      <c r="D206" s="661"/>
      <c r="E206" s="609"/>
      <c r="F206" s="609"/>
      <c r="G206" s="609"/>
      <c r="H206" s="610"/>
      <c r="I206" s="833" t="s">
        <v>2948</v>
      </c>
      <c r="J206" s="834"/>
      <c r="K206" s="834"/>
      <c r="L206" s="835"/>
      <c r="M206" s="609"/>
      <c r="N206" s="609"/>
      <c r="O206" s="609"/>
      <c r="P206" s="559"/>
      <c r="Q206" s="604"/>
      <c r="R206" s="202"/>
      <c r="S206" s="186"/>
      <c r="T206" s="605"/>
      <c r="U206" s="606"/>
      <c r="V206" s="202"/>
      <c r="W206" s="605"/>
      <c r="X206" s="202"/>
      <c r="Y206" s="202"/>
      <c r="Z206" s="209"/>
      <c r="AA206" s="607"/>
      <c r="AB206" s="607"/>
      <c r="AC206" s="607"/>
      <c r="AD206" s="607"/>
      <c r="AE206" s="607"/>
      <c r="AF206" s="607"/>
      <c r="AG206" s="420"/>
      <c r="AH206" s="607"/>
      <c r="AI206" s="607"/>
      <c r="AJ206" s="420"/>
      <c r="AK206" s="1"/>
      <c r="AL206" s="661"/>
      <c r="AM206" s="609"/>
      <c r="AN206" s="609"/>
      <c r="AO206" s="609"/>
      <c r="AP206" s="518"/>
      <c r="AQ206" s="407">
        <f>ROUND((D200-ROUND(D200*I208,0))/AN201,0)</f>
        <v>416</v>
      </c>
      <c r="AR206" s="18"/>
      <c r="AS206" s="609"/>
      <c r="AT206" s="405"/>
    </row>
    <row r="207" spans="1:46" ht="17.25" customHeight="1" x14ac:dyDescent="0.15">
      <c r="A207" s="12">
        <v>78</v>
      </c>
      <c r="B207" s="13">
        <v>1972</v>
      </c>
      <c r="C207" s="49" t="s">
        <v>4144</v>
      </c>
      <c r="D207" s="661"/>
      <c r="E207" s="609"/>
      <c r="F207" s="609"/>
      <c r="G207" s="609"/>
      <c r="H207" s="610"/>
      <c r="I207" s="836"/>
      <c r="J207" s="837"/>
      <c r="K207" s="837"/>
      <c r="L207" s="838"/>
      <c r="M207" s="609"/>
      <c r="N207" s="609"/>
      <c r="O207" s="609"/>
      <c r="P207" s="562"/>
      <c r="Q207" s="433" t="s">
        <v>2420</v>
      </c>
      <c r="R207" s="202"/>
      <c r="S207" s="186"/>
      <c r="T207" s="605"/>
      <c r="U207" s="202"/>
      <c r="V207" s="202"/>
      <c r="W207" s="202"/>
      <c r="X207" s="32" t="s">
        <v>254</v>
      </c>
      <c r="Y207" s="926">
        <v>0.95</v>
      </c>
      <c r="Z207" s="927"/>
      <c r="AA207" s="713"/>
      <c r="AB207" s="713"/>
      <c r="AC207" s="713"/>
      <c r="AD207" s="713"/>
      <c r="AE207" s="713"/>
      <c r="AF207" s="713"/>
      <c r="AG207" s="713"/>
      <c r="AH207" s="713"/>
      <c r="AI207" s="713"/>
      <c r="AJ207" s="713"/>
      <c r="AK207" s="184"/>
      <c r="AL207" s="661"/>
      <c r="AM207" s="609"/>
      <c r="AN207" s="609"/>
      <c r="AO207" s="609"/>
      <c r="AP207" s="518"/>
      <c r="AQ207" s="403">
        <f>ROUND(ROUND((D200-ROUND(D200*I208,0))*Y207,0)/AN201,0)</f>
        <v>396</v>
      </c>
      <c r="AR207" s="18"/>
      <c r="AS207" s="609"/>
      <c r="AT207" s="405"/>
    </row>
    <row r="208" spans="1:46" ht="17.25" customHeight="1" x14ac:dyDescent="0.15">
      <c r="A208" s="12">
        <v>78</v>
      </c>
      <c r="B208" s="13">
        <v>1974</v>
      </c>
      <c r="C208" s="49" t="s">
        <v>4145</v>
      </c>
      <c r="D208" s="661"/>
      <c r="E208" s="609"/>
      <c r="F208" s="609"/>
      <c r="G208" s="609"/>
      <c r="H208" s="610"/>
      <c r="I208" s="957">
        <v>0.01</v>
      </c>
      <c r="J208" s="935"/>
      <c r="K208" s="444" t="s">
        <v>3863</v>
      </c>
      <c r="L208" s="563"/>
      <c r="M208" s="562"/>
      <c r="N208" s="562"/>
      <c r="O208" s="562"/>
      <c r="P208" s="24"/>
      <c r="Q208" s="604"/>
      <c r="R208" s="202"/>
      <c r="S208" s="186"/>
      <c r="T208" s="605"/>
      <c r="U208" s="606"/>
      <c r="V208" s="202"/>
      <c r="W208" s="612"/>
      <c r="X208" s="186"/>
      <c r="Y208" s="186"/>
      <c r="Z208" s="209"/>
      <c r="AA208" s="44" t="s">
        <v>2422</v>
      </c>
      <c r="AB208" s="607"/>
      <c r="AC208" s="607"/>
      <c r="AD208" s="607"/>
      <c r="AE208" s="607"/>
      <c r="AF208" s="607"/>
      <c r="AG208" s="609"/>
      <c r="AH208" s="607"/>
      <c r="AI208" s="607"/>
      <c r="AJ208" s="99" t="s">
        <v>254</v>
      </c>
      <c r="AK208" s="624">
        <v>0.7</v>
      </c>
      <c r="AL208" s="661"/>
      <c r="AM208" s="609"/>
      <c r="AN208" s="609"/>
      <c r="AO208" s="609"/>
      <c r="AP208" s="518"/>
      <c r="AQ208" s="403">
        <f>ROUND(ROUND((D200-ROUND(D200*I208,0))*AK208,0)/AN201,0)</f>
        <v>291</v>
      </c>
      <c r="AR208" s="18"/>
      <c r="AS208" s="609"/>
      <c r="AT208" s="405"/>
    </row>
    <row r="209" spans="1:46" ht="17.25" customHeight="1" x14ac:dyDescent="0.15">
      <c r="A209" s="12">
        <v>78</v>
      </c>
      <c r="B209" s="13">
        <v>1976</v>
      </c>
      <c r="C209" s="49" t="s">
        <v>4146</v>
      </c>
      <c r="D209" s="661"/>
      <c r="E209" s="609"/>
      <c r="F209" s="609"/>
      <c r="G209" s="609"/>
      <c r="H209" s="610"/>
      <c r="I209" s="661"/>
      <c r="J209" s="609"/>
      <c r="K209" s="609"/>
      <c r="L209" s="610"/>
      <c r="M209" s="609"/>
      <c r="N209" s="609"/>
      <c r="O209" s="609"/>
      <c r="P209" s="24"/>
      <c r="Q209" s="433" t="s">
        <v>1617</v>
      </c>
      <c r="R209" s="202"/>
      <c r="S209" s="202"/>
      <c r="T209" s="202"/>
      <c r="U209" s="202"/>
      <c r="V209" s="202"/>
      <c r="W209" s="202"/>
      <c r="X209" s="32" t="s">
        <v>254</v>
      </c>
      <c r="Y209" s="926">
        <f>$AD$60</f>
        <v>0.95</v>
      </c>
      <c r="Z209" s="927"/>
      <c r="AA209" s="20"/>
      <c r="AB209" s="713"/>
      <c r="AC209" s="713"/>
      <c r="AD209" s="713"/>
      <c r="AE209" s="713"/>
      <c r="AF209" s="713"/>
      <c r="AG209" s="45"/>
      <c r="AH209" s="713"/>
      <c r="AI209" s="713"/>
      <c r="AJ209" s="642"/>
      <c r="AK209" s="642"/>
      <c r="AL209" s="661"/>
      <c r="AM209" s="609"/>
      <c r="AN209" s="609"/>
      <c r="AO209" s="609"/>
      <c r="AP209" s="518"/>
      <c r="AQ209" s="403">
        <f>ROUND(ROUND(ROUND((D200-ROUND(D200*I208,0))*Y209,0)*AK208,0)/AN201,0)</f>
        <v>277</v>
      </c>
      <c r="AR209" s="18"/>
      <c r="AS209" s="609"/>
      <c r="AT209" s="405"/>
    </row>
    <row r="210" spans="1:46" ht="17.25" customHeight="1" x14ac:dyDescent="0.15">
      <c r="A210" s="12">
        <v>78</v>
      </c>
      <c r="B210" s="13">
        <v>1978</v>
      </c>
      <c r="C210" s="49" t="s">
        <v>4147</v>
      </c>
      <c r="D210" s="661"/>
      <c r="E210" s="609"/>
      <c r="F210" s="609"/>
      <c r="G210" s="609"/>
      <c r="H210" s="610"/>
      <c r="I210" s="661"/>
      <c r="J210" s="609"/>
      <c r="K210" s="609"/>
      <c r="L210" s="610"/>
      <c r="M210" s="833" t="s">
        <v>3864</v>
      </c>
      <c r="N210" s="834"/>
      <c r="O210" s="834"/>
      <c r="P210" s="834"/>
      <c r="Q210" s="604"/>
      <c r="R210" s="202"/>
      <c r="S210" s="202"/>
      <c r="T210" s="202"/>
      <c r="U210" s="202"/>
      <c r="V210" s="202"/>
      <c r="W210" s="605"/>
      <c r="X210" s="202"/>
      <c r="Y210" s="202"/>
      <c r="Z210" s="209"/>
      <c r="AA210" s="607"/>
      <c r="AB210" s="607"/>
      <c r="AC210" s="607"/>
      <c r="AD210" s="607"/>
      <c r="AE210" s="607"/>
      <c r="AF210" s="607"/>
      <c r="AG210" s="420"/>
      <c r="AH210" s="607"/>
      <c r="AI210" s="607"/>
      <c r="AJ210" s="420"/>
      <c r="AK210" s="1"/>
      <c r="AL210" s="661"/>
      <c r="AM210" s="609"/>
      <c r="AN210" s="609"/>
      <c r="AO210" s="609"/>
      <c r="AP210" s="518"/>
      <c r="AQ210" s="407">
        <f>ROUND(((D200-ROUND(D200*I208,0))-ROUND(D200*M212,0))/AN201,0)</f>
        <v>412</v>
      </c>
      <c r="AR210" s="18"/>
      <c r="AS210" s="609"/>
      <c r="AT210" s="405"/>
    </row>
    <row r="211" spans="1:46" ht="17.25" customHeight="1" x14ac:dyDescent="0.15">
      <c r="A211" s="12">
        <v>78</v>
      </c>
      <c r="B211" s="13">
        <v>1980</v>
      </c>
      <c r="C211" s="49" t="s">
        <v>4148</v>
      </c>
      <c r="D211" s="661"/>
      <c r="E211" s="609"/>
      <c r="F211" s="609"/>
      <c r="G211" s="609"/>
      <c r="H211" s="610"/>
      <c r="I211" s="661"/>
      <c r="J211" s="609"/>
      <c r="K211" s="609"/>
      <c r="L211" s="610"/>
      <c r="M211" s="836"/>
      <c r="N211" s="837"/>
      <c r="O211" s="837"/>
      <c r="P211" s="837"/>
      <c r="Q211" s="433" t="s">
        <v>2420</v>
      </c>
      <c r="R211" s="202"/>
      <c r="S211" s="202"/>
      <c r="T211" s="202"/>
      <c r="U211" s="202"/>
      <c r="V211" s="202"/>
      <c r="W211" s="202"/>
      <c r="X211" s="32" t="s">
        <v>254</v>
      </c>
      <c r="Y211" s="926">
        <v>0.95</v>
      </c>
      <c r="Z211" s="927"/>
      <c r="AA211" s="713"/>
      <c r="AB211" s="713"/>
      <c r="AC211" s="713"/>
      <c r="AD211" s="713"/>
      <c r="AE211" s="713"/>
      <c r="AF211" s="713"/>
      <c r="AG211" s="713"/>
      <c r="AH211" s="713"/>
      <c r="AI211" s="713"/>
      <c r="AJ211" s="713"/>
      <c r="AK211" s="184"/>
      <c r="AL211" s="661"/>
      <c r="AM211" s="609"/>
      <c r="AN211" s="609"/>
      <c r="AO211" s="609"/>
      <c r="AP211" s="518"/>
      <c r="AQ211" s="403">
        <f>ROUND(ROUND(((D200-ROUND(D200*I208,0))-ROUND(D200*M212,0))*Y211,0)/AN201,0)</f>
        <v>392</v>
      </c>
      <c r="AR211" s="18"/>
      <c r="AS211" s="609"/>
      <c r="AT211" s="405"/>
    </row>
    <row r="212" spans="1:46" ht="17.25" customHeight="1" x14ac:dyDescent="0.15">
      <c r="A212" s="12">
        <v>78</v>
      </c>
      <c r="B212" s="13">
        <v>1982</v>
      </c>
      <c r="C212" s="49" t="s">
        <v>4149</v>
      </c>
      <c r="D212" s="661"/>
      <c r="E212" s="609"/>
      <c r="F212" s="609"/>
      <c r="G212" s="609"/>
      <c r="H212" s="610"/>
      <c r="I212" s="661"/>
      <c r="J212" s="609"/>
      <c r="K212" s="609"/>
      <c r="L212" s="610"/>
      <c r="M212" s="935">
        <v>0.01</v>
      </c>
      <c r="N212" s="935"/>
      <c r="O212" s="444" t="s">
        <v>3863</v>
      </c>
      <c r="P212" s="24"/>
      <c r="Q212" s="604"/>
      <c r="R212" s="202"/>
      <c r="S212" s="202"/>
      <c r="T212" s="202"/>
      <c r="U212" s="202"/>
      <c r="V212" s="202"/>
      <c r="W212" s="612"/>
      <c r="X212" s="186"/>
      <c r="Y212" s="186"/>
      <c r="Z212" s="209"/>
      <c r="AA212" s="44" t="s">
        <v>2422</v>
      </c>
      <c r="AB212" s="607"/>
      <c r="AC212" s="607"/>
      <c r="AD212" s="607"/>
      <c r="AE212" s="607"/>
      <c r="AF212" s="607"/>
      <c r="AG212" s="609"/>
      <c r="AH212" s="607"/>
      <c r="AI212" s="607"/>
      <c r="AJ212" s="99" t="s">
        <v>254</v>
      </c>
      <c r="AK212" s="624">
        <v>0.7</v>
      </c>
      <c r="AL212" s="661"/>
      <c r="AM212" s="609"/>
      <c r="AN212" s="609"/>
      <c r="AO212" s="609"/>
      <c r="AP212" s="518"/>
      <c r="AQ212" s="403">
        <f>ROUND(ROUND(((D200-ROUND(D200*I208,0))-ROUND(D200*M212,0))*AK212,0)/AN201,0)</f>
        <v>288</v>
      </c>
      <c r="AR212" s="18"/>
      <c r="AS212" s="609"/>
      <c r="AT212" s="405"/>
    </row>
    <row r="213" spans="1:46" ht="17.25" customHeight="1" x14ac:dyDescent="0.15">
      <c r="A213" s="12">
        <v>78</v>
      </c>
      <c r="B213" s="13">
        <v>1984</v>
      </c>
      <c r="C213" s="49" t="s">
        <v>4150</v>
      </c>
      <c r="D213" s="686"/>
      <c r="E213" s="20"/>
      <c r="F213" s="20"/>
      <c r="G213" s="20"/>
      <c r="H213" s="42"/>
      <c r="I213" s="446"/>
      <c r="J213" s="557"/>
      <c r="K213" s="393"/>
      <c r="L213" s="21"/>
      <c r="M213" s="20"/>
      <c r="N213" s="20"/>
      <c r="O213" s="713"/>
      <c r="P213" s="713"/>
      <c r="Q213" s="433" t="s">
        <v>1617</v>
      </c>
      <c r="R213" s="202"/>
      <c r="S213" s="202"/>
      <c r="T213" s="202"/>
      <c r="U213" s="202"/>
      <c r="V213" s="202"/>
      <c r="W213" s="202"/>
      <c r="X213" s="32" t="s">
        <v>254</v>
      </c>
      <c r="Y213" s="926">
        <f>$AD$60</f>
        <v>0.95</v>
      </c>
      <c r="Z213" s="927"/>
      <c r="AA213" s="20"/>
      <c r="AB213" s="713"/>
      <c r="AC213" s="713"/>
      <c r="AD213" s="713"/>
      <c r="AE213" s="713"/>
      <c r="AF213" s="713"/>
      <c r="AG213" s="45"/>
      <c r="AH213" s="713"/>
      <c r="AI213" s="713"/>
      <c r="AJ213" s="38"/>
      <c r="AK213" s="609"/>
      <c r="AL213" s="661"/>
      <c r="AM213" s="609"/>
      <c r="AN213" s="609"/>
      <c r="AO213" s="609"/>
      <c r="AP213" s="518"/>
      <c r="AQ213" s="403">
        <f>ROUND(ROUND(ROUND(((D200-ROUND(D200*I208,0))-ROUND(D200*M212,0))*Y213,0)*AK212,0)/AN201,0)</f>
        <v>274</v>
      </c>
      <c r="AR213" s="18"/>
      <c r="AS213" s="609"/>
      <c r="AT213" s="405"/>
    </row>
    <row r="214" spans="1:46" ht="17.25" customHeight="1" x14ac:dyDescent="0.15">
      <c r="A214" s="12">
        <v>78</v>
      </c>
      <c r="B214" s="13">
        <v>8112</v>
      </c>
      <c r="C214" s="329" t="s">
        <v>2487</v>
      </c>
      <c r="D214" s="611" t="s">
        <v>2488</v>
      </c>
      <c r="E214" s="605"/>
      <c r="F214" s="605"/>
      <c r="G214" s="605"/>
      <c r="H214" s="605"/>
      <c r="I214" s="605"/>
      <c r="J214" s="605"/>
      <c r="K214" s="605"/>
      <c r="L214" s="605"/>
      <c r="M214" s="605"/>
      <c r="N214" s="605"/>
      <c r="O214" s="605"/>
      <c r="P214" s="605"/>
      <c r="Q214" s="605"/>
      <c r="R214" s="605"/>
      <c r="S214" s="612"/>
      <c r="T214" s="605"/>
      <c r="U214" s="604" t="s">
        <v>1962</v>
      </c>
      <c r="V214" s="605"/>
      <c r="W214" s="605"/>
      <c r="X214" s="605"/>
      <c r="Y214" s="605"/>
      <c r="Z214" s="605"/>
      <c r="AA214" s="605"/>
      <c r="AB214" s="605"/>
      <c r="AC214" s="605"/>
      <c r="AD214" s="605"/>
      <c r="AE214" s="605"/>
      <c r="AF214" s="32"/>
      <c r="AG214" s="577"/>
      <c r="AH214" s="577"/>
      <c r="AI214" s="577"/>
      <c r="AJ214" s="32" t="s">
        <v>328</v>
      </c>
      <c r="AK214" s="577">
        <v>0.05</v>
      </c>
      <c r="AL214" s="577"/>
      <c r="AM214" s="577"/>
      <c r="AN214" s="612" t="s">
        <v>2489</v>
      </c>
      <c r="AO214" s="170"/>
      <c r="AP214" s="176"/>
      <c r="AQ214" s="297"/>
      <c r="AR214" s="29"/>
    </row>
  </sheetData>
  <mergeCells count="240">
    <mergeCell ref="AI164:AJ164"/>
    <mergeCell ref="Y211:Z211"/>
    <mergeCell ref="M212:N212"/>
    <mergeCell ref="Y213:Z213"/>
    <mergeCell ref="D198:H199"/>
    <mergeCell ref="I206:L207"/>
    <mergeCell ref="M202:P203"/>
    <mergeCell ref="M210:P211"/>
    <mergeCell ref="Y201:Z201"/>
    <mergeCell ref="Y199:Z199"/>
    <mergeCell ref="Y203:Z203"/>
    <mergeCell ref="M204:N204"/>
    <mergeCell ref="Y205:Z205"/>
    <mergeCell ref="Y207:Z207"/>
    <mergeCell ref="I208:J208"/>
    <mergeCell ref="X181:AH181"/>
    <mergeCell ref="X182:AH182"/>
    <mergeCell ref="X183:AH183"/>
    <mergeCell ref="X186:AH186"/>
    <mergeCell ref="D187:M187"/>
    <mergeCell ref="AI184:AJ184"/>
    <mergeCell ref="AI161:AJ161"/>
    <mergeCell ref="AI185:AJ185"/>
    <mergeCell ref="AI162:AJ162"/>
    <mergeCell ref="AI150:AJ150"/>
    <mergeCell ref="AI151:AJ151"/>
    <mergeCell ref="AI152:AJ152"/>
    <mergeCell ref="AI155:AJ155"/>
    <mergeCell ref="Y209:Z209"/>
    <mergeCell ref="AI176:AJ176"/>
    <mergeCell ref="D177:AH177"/>
    <mergeCell ref="AI177:AJ177"/>
    <mergeCell ref="AI179:AJ179"/>
    <mergeCell ref="AI175:AJ175"/>
    <mergeCell ref="AI174:AJ174"/>
    <mergeCell ref="AI153:AJ153"/>
    <mergeCell ref="AI154:AJ154"/>
    <mergeCell ref="AI182:AJ182"/>
    <mergeCell ref="AI183:AJ183"/>
    <mergeCell ref="AI181:AJ181"/>
    <mergeCell ref="AI172:AJ172"/>
    <mergeCell ref="AI173:AJ173"/>
    <mergeCell ref="AI186:AJ186"/>
    <mergeCell ref="AI156:AJ156"/>
    <mergeCell ref="AI163:AJ163"/>
    <mergeCell ref="AI132:AJ132"/>
    <mergeCell ref="AI133:AJ133"/>
    <mergeCell ref="AI134:AJ134"/>
    <mergeCell ref="AI135:AJ135"/>
    <mergeCell ref="AI136:AJ136"/>
    <mergeCell ref="AI148:AJ148"/>
    <mergeCell ref="AI137:AJ137"/>
    <mergeCell ref="AI138:AJ138"/>
    <mergeCell ref="AI139:AJ139"/>
    <mergeCell ref="AI140:AJ140"/>
    <mergeCell ref="AI147:AJ147"/>
    <mergeCell ref="AI145:AJ145"/>
    <mergeCell ref="AI146:AJ146"/>
    <mergeCell ref="AI144:AJ144"/>
    <mergeCell ref="AI92:AJ92"/>
    <mergeCell ref="AI93:AJ93"/>
    <mergeCell ref="AI94:AJ94"/>
    <mergeCell ref="AI95:AJ95"/>
    <mergeCell ref="AI96:AJ96"/>
    <mergeCell ref="AI128:AJ128"/>
    <mergeCell ref="AI103:AJ103"/>
    <mergeCell ref="AI104:AJ104"/>
    <mergeCell ref="AI105:AJ105"/>
    <mergeCell ref="AI106:AJ106"/>
    <mergeCell ref="AI101:AJ101"/>
    <mergeCell ref="AI102:AJ102"/>
    <mergeCell ref="AI97:AJ97"/>
    <mergeCell ref="AI98:AJ98"/>
    <mergeCell ref="AI99:AJ99"/>
    <mergeCell ref="AI100:AJ100"/>
    <mergeCell ref="AI107:AJ107"/>
    <mergeCell ref="AI112:AJ112"/>
    <mergeCell ref="AI108:AJ108"/>
    <mergeCell ref="AI109:AJ109"/>
    <mergeCell ref="AI110:AJ110"/>
    <mergeCell ref="AI111:AJ111"/>
    <mergeCell ref="AI113:AJ113"/>
    <mergeCell ref="AI114:AJ114"/>
    <mergeCell ref="G61:I61"/>
    <mergeCell ref="AI46:AJ46"/>
    <mergeCell ref="AI47:AJ47"/>
    <mergeCell ref="AI48:AJ48"/>
    <mergeCell ref="AI49:AJ49"/>
    <mergeCell ref="AI50:AJ50"/>
    <mergeCell ref="AI51:AJ51"/>
    <mergeCell ref="AI53:AJ53"/>
    <mergeCell ref="AI54:AJ54"/>
    <mergeCell ref="AI55:AJ55"/>
    <mergeCell ref="AD60:AE60"/>
    <mergeCell ref="D79:K81"/>
    <mergeCell ref="L79:P81"/>
    <mergeCell ref="AC75:AE75"/>
    <mergeCell ref="AI80:AJ80"/>
    <mergeCell ref="AI81:AJ81"/>
    <mergeCell ref="AI82:AJ82"/>
    <mergeCell ref="AI83:AJ83"/>
    <mergeCell ref="AI84:AJ84"/>
    <mergeCell ref="AI85:AJ85"/>
    <mergeCell ref="AI86:AJ86"/>
    <mergeCell ref="AI79:AJ79"/>
    <mergeCell ref="AI75:AJ75"/>
    <mergeCell ref="AI87:AJ87"/>
    <mergeCell ref="AI88:AJ88"/>
    <mergeCell ref="AI89:AJ89"/>
    <mergeCell ref="AI90:AJ90"/>
    <mergeCell ref="AI91:AJ91"/>
    <mergeCell ref="AI43:AJ43"/>
    <mergeCell ref="AI44:AJ44"/>
    <mergeCell ref="AI9:AJ9"/>
    <mergeCell ref="AM9:AN9"/>
    <mergeCell ref="AI10:AJ10"/>
    <mergeCell ref="AM10:AN10"/>
    <mergeCell ref="AI26:AJ26"/>
    <mergeCell ref="AI15:AJ15"/>
    <mergeCell ref="AM15:AN15"/>
    <mergeCell ref="AI13:AJ13"/>
    <mergeCell ref="AM13:AN13"/>
    <mergeCell ref="AI24:AJ24"/>
    <mergeCell ref="AM24:AN24"/>
    <mergeCell ref="AI25:AJ25"/>
    <mergeCell ref="AM25:AN25"/>
    <mergeCell ref="AI19:AJ19"/>
    <mergeCell ref="AM19:AN19"/>
    <mergeCell ref="AI20:AJ20"/>
    <mergeCell ref="AM20:AN20"/>
    <mergeCell ref="AI21:AJ21"/>
    <mergeCell ref="AM21:AN21"/>
    <mergeCell ref="AI22:AJ22"/>
    <mergeCell ref="AM22:AN22"/>
    <mergeCell ref="AI23:AJ23"/>
    <mergeCell ref="AM23:AN23"/>
    <mergeCell ref="AI14:AJ14"/>
    <mergeCell ref="D6:K7"/>
    <mergeCell ref="AI6:AJ6"/>
    <mergeCell ref="AM6:AN6"/>
    <mergeCell ref="AI7:AJ7"/>
    <mergeCell ref="AM7:AN7"/>
    <mergeCell ref="AI8:AJ8"/>
    <mergeCell ref="AM8:AN8"/>
    <mergeCell ref="AI28:AJ28"/>
    <mergeCell ref="AI29:AJ29"/>
    <mergeCell ref="L6:P7"/>
    <mergeCell ref="AI16:AJ16"/>
    <mergeCell ref="AM16:AN16"/>
    <mergeCell ref="AI17:AJ17"/>
    <mergeCell ref="AM17:AN17"/>
    <mergeCell ref="AI18:AJ18"/>
    <mergeCell ref="AM18:AN18"/>
    <mergeCell ref="AI11:AJ11"/>
    <mergeCell ref="AM11:AN11"/>
    <mergeCell ref="AI12:AJ12"/>
    <mergeCell ref="AM12:AN12"/>
    <mergeCell ref="X11:AD12"/>
    <mergeCell ref="AA14:AB14"/>
    <mergeCell ref="X21:AD22"/>
    <mergeCell ref="AA24:AB24"/>
    <mergeCell ref="AI149:AJ149"/>
    <mergeCell ref="AI158:AJ158"/>
    <mergeCell ref="AI159:AJ159"/>
    <mergeCell ref="AI160:AJ160"/>
    <mergeCell ref="L110:P112"/>
    <mergeCell ref="D110:K112"/>
    <mergeCell ref="D180:M180"/>
    <mergeCell ref="X180:AH180"/>
    <mergeCell ref="AI120:AJ120"/>
    <mergeCell ref="AI121:AJ121"/>
    <mergeCell ref="AI126:AJ126"/>
    <mergeCell ref="AI127:AJ127"/>
    <mergeCell ref="AI122:AJ122"/>
    <mergeCell ref="AI123:AJ123"/>
    <mergeCell ref="AI124:AJ124"/>
    <mergeCell ref="AI125:AJ125"/>
    <mergeCell ref="AI115:AJ115"/>
    <mergeCell ref="AI116:AJ116"/>
    <mergeCell ref="AI117:AJ117"/>
    <mergeCell ref="AI118:AJ118"/>
    <mergeCell ref="AI119:AJ119"/>
    <mergeCell ref="AI129:AJ129"/>
    <mergeCell ref="AI130:AJ130"/>
    <mergeCell ref="AI131:AJ131"/>
    <mergeCell ref="AM14:AN14"/>
    <mergeCell ref="AD62:AE62"/>
    <mergeCell ref="AD64:AE64"/>
    <mergeCell ref="AN65:AO65"/>
    <mergeCell ref="AD66:AE66"/>
    <mergeCell ref="AD68:AE68"/>
    <mergeCell ref="AN69:AO69"/>
    <mergeCell ref="Q16:W17"/>
    <mergeCell ref="T19:U19"/>
    <mergeCell ref="AI30:AJ30"/>
    <mergeCell ref="AI31:AJ31"/>
    <mergeCell ref="AI32:AJ32"/>
    <mergeCell ref="AI33:AJ33"/>
    <mergeCell ref="AI34:AJ34"/>
    <mergeCell ref="AI35:AJ35"/>
    <mergeCell ref="AI36:AJ36"/>
    <mergeCell ref="AI37:AJ37"/>
    <mergeCell ref="AI38:AJ38"/>
    <mergeCell ref="AI39:AJ39"/>
    <mergeCell ref="AI27:AJ27"/>
    <mergeCell ref="L67:P68"/>
    <mergeCell ref="M69:N69"/>
    <mergeCell ref="AN61:AO61"/>
    <mergeCell ref="AI45:AJ45"/>
    <mergeCell ref="AD70:AE70"/>
    <mergeCell ref="AN201:AO201"/>
    <mergeCell ref="AI198:AJ198"/>
    <mergeCell ref="D200:F200"/>
    <mergeCell ref="AL200:AP200"/>
    <mergeCell ref="D155:M156"/>
    <mergeCell ref="X185:AH185"/>
    <mergeCell ref="W162:AH162"/>
    <mergeCell ref="D145:M149"/>
    <mergeCell ref="AI165:AJ165"/>
    <mergeCell ref="AI166:AJ166"/>
    <mergeCell ref="AI167:AJ167"/>
    <mergeCell ref="AI168:AJ168"/>
    <mergeCell ref="AI157:AJ157"/>
    <mergeCell ref="AI180:AJ180"/>
    <mergeCell ref="AI178:AJ178"/>
    <mergeCell ref="AI169:AJ169"/>
    <mergeCell ref="AI170:AJ170"/>
    <mergeCell ref="AI171:AJ171"/>
    <mergeCell ref="X184:AH184"/>
    <mergeCell ref="AD72:AE72"/>
    <mergeCell ref="AN73:AO73"/>
    <mergeCell ref="AD74:AE74"/>
    <mergeCell ref="Q63:U64"/>
    <mergeCell ref="Q71:U72"/>
    <mergeCell ref="R65:S65"/>
    <mergeCell ref="R73:S73"/>
    <mergeCell ref="AI40:AJ40"/>
    <mergeCell ref="AI41:AJ41"/>
    <mergeCell ref="AI42:AJ42"/>
    <mergeCell ref="AI52:AJ52"/>
  </mergeCells>
  <phoneticPr fontId="8"/>
  <printOptions horizontalCentered="1"/>
  <pageMargins left="0.39370078740157483" right="0.39370078740157483" top="0.78740157480314965" bottom="0.59055118110236227" header="0.51181102362204722" footer="0.31496062992125984"/>
  <pageSetup paperSize="9" scale="60" firstPageNumber="8" orientation="portrait" useFirstPageNumber="1" r:id="rId1"/>
  <headerFooter alignWithMargins="0">
    <oddHeader>&amp;R&amp;9地域密着型通所介護</oddHeader>
    <oddFooter>&amp;C&amp;14&amp;P</oddFooter>
  </headerFooter>
  <rowBreaks count="4" manualBreakCount="4">
    <brk id="55" max="43" man="1"/>
    <brk id="75" max="43" man="1"/>
    <brk id="140" max="43" man="1"/>
    <brk id="192" max="4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R93"/>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13" width="2.5" style="434" customWidth="1"/>
    <col min="14" max="14" width="1.875" style="434" customWidth="1"/>
    <col min="15" max="15" width="2.5" style="434" customWidth="1"/>
    <col min="16" max="16" width="2.125" style="434" customWidth="1"/>
    <col min="17" max="17" width="1.875" style="434" customWidth="1"/>
    <col min="18" max="18" width="2.5" style="434" customWidth="1"/>
    <col min="19" max="19" width="1.875" style="434" customWidth="1"/>
    <col min="20" max="20" width="2.5" style="434" customWidth="1"/>
    <col min="21" max="21" width="1.5" style="434" customWidth="1"/>
    <col min="22" max="30" width="2.5" style="434" customWidth="1"/>
    <col min="31" max="31" width="3.125" style="434" customWidth="1"/>
    <col min="32" max="32" width="3.5" style="434" customWidth="1"/>
    <col min="33" max="35" width="2.5" style="434" customWidth="1"/>
    <col min="36" max="36" width="3.5" style="147" customWidth="1"/>
    <col min="37" max="37" width="2.5" style="147" customWidth="1"/>
    <col min="38" max="39" width="1.875" style="434" customWidth="1"/>
    <col min="40" max="40" width="0.125" style="434" hidden="1" customWidth="1"/>
    <col min="41" max="41" width="8.5" style="434" customWidth="1"/>
    <col min="42" max="42" width="7.875" style="434" customWidth="1"/>
    <col min="43" max="16384" width="9" style="434"/>
  </cols>
  <sheetData>
    <row r="1" spans="1:42" ht="17.25" x14ac:dyDescent="0.2">
      <c r="B1" s="57" t="s">
        <v>349</v>
      </c>
    </row>
    <row r="2" spans="1:42" ht="8.25" customHeight="1" x14ac:dyDescent="0.15"/>
    <row r="3" spans="1:42" ht="17.25" customHeight="1" x14ac:dyDescent="0.15">
      <c r="A3" s="2" t="s">
        <v>202</v>
      </c>
      <c r="B3" s="201"/>
      <c r="C3" s="3" t="s">
        <v>203</v>
      </c>
      <c r="D3" s="210"/>
      <c r="E3" s="607"/>
      <c r="F3" s="607"/>
      <c r="G3" s="607"/>
      <c r="H3" s="607"/>
      <c r="I3" s="607"/>
      <c r="J3" s="607"/>
      <c r="K3" s="607"/>
      <c r="L3" s="607"/>
      <c r="M3" s="607"/>
      <c r="N3" s="607"/>
      <c r="O3" s="607"/>
      <c r="P3" s="607"/>
      <c r="Q3" s="607"/>
      <c r="R3" s="607"/>
      <c r="S3" s="607"/>
      <c r="T3" s="4" t="s">
        <v>204</v>
      </c>
      <c r="U3" s="607"/>
      <c r="V3" s="607"/>
      <c r="W3" s="607"/>
      <c r="X3" s="4"/>
      <c r="Y3" s="607"/>
      <c r="Z3" s="607"/>
      <c r="AA3" s="607"/>
      <c r="AB3" s="607"/>
      <c r="AC3" s="607"/>
      <c r="AD3" s="607"/>
      <c r="AE3" s="607"/>
      <c r="AF3" s="607"/>
      <c r="AG3" s="607"/>
      <c r="AH3" s="607"/>
      <c r="AI3" s="607"/>
      <c r="AJ3" s="37"/>
      <c r="AK3" s="37"/>
      <c r="AL3" s="607"/>
      <c r="AM3" s="607"/>
      <c r="AN3" s="608"/>
      <c r="AO3" s="5" t="s">
        <v>2490</v>
      </c>
      <c r="AP3" s="5" t="s">
        <v>2491</v>
      </c>
    </row>
    <row r="4" spans="1:42" ht="17.25" customHeight="1" x14ac:dyDescent="0.15">
      <c r="A4" s="6" t="s">
        <v>205</v>
      </c>
      <c r="B4" s="7" t="s">
        <v>206</v>
      </c>
      <c r="C4" s="714"/>
      <c r="D4" s="712"/>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38"/>
      <c r="AK4" s="38"/>
      <c r="AL4" s="713"/>
      <c r="AM4" s="713"/>
      <c r="AN4" s="714"/>
      <c r="AO4" s="8" t="s">
        <v>390</v>
      </c>
      <c r="AP4" s="8" t="s">
        <v>391</v>
      </c>
    </row>
    <row r="5" spans="1:42" ht="17.25" customHeight="1" x14ac:dyDescent="0.15">
      <c r="A5" s="12">
        <v>78</v>
      </c>
      <c r="B5" s="13">
        <v>8401</v>
      </c>
      <c r="C5" s="39" t="s">
        <v>2492</v>
      </c>
      <c r="D5" s="833" t="s">
        <v>2493</v>
      </c>
      <c r="E5" s="834"/>
      <c r="F5" s="834"/>
      <c r="G5" s="835"/>
      <c r="H5" s="34" t="s">
        <v>1058</v>
      </c>
      <c r="I5" s="17"/>
      <c r="J5" s="607"/>
      <c r="K5" s="17"/>
      <c r="L5" s="17"/>
      <c r="M5" s="34"/>
      <c r="N5" s="17"/>
      <c r="O5" s="412"/>
      <c r="P5" s="413"/>
      <c r="Q5" s="17"/>
      <c r="R5" s="607"/>
      <c r="S5" s="17"/>
      <c r="T5" s="608"/>
      <c r="U5" s="17"/>
      <c r="V5" s="17"/>
      <c r="W5" s="17"/>
      <c r="X5" s="17"/>
      <c r="Y5" s="67"/>
      <c r="Z5" s="604" t="s">
        <v>210</v>
      </c>
      <c r="AA5" s="202"/>
      <c r="AB5" s="202"/>
      <c r="AC5" s="202"/>
      <c r="AD5" s="980">
        <f>地域通所介護!AI6</f>
        <v>436</v>
      </c>
      <c r="AE5" s="980"/>
      <c r="AF5" s="612" t="s">
        <v>391</v>
      </c>
      <c r="AG5" s="202"/>
      <c r="AH5" s="32" t="s">
        <v>2342</v>
      </c>
      <c r="AI5" s="926">
        <v>0.7</v>
      </c>
      <c r="AJ5" s="926"/>
      <c r="AK5" s="32" t="s">
        <v>2342</v>
      </c>
      <c r="AL5" s="926">
        <v>0.7</v>
      </c>
      <c r="AM5" s="926"/>
      <c r="AN5" s="43"/>
      <c r="AO5" s="399">
        <f>ROUND(ROUND(AD5*AI5,0)*AL5,0)</f>
        <v>214</v>
      </c>
      <c r="AP5" s="400" t="s">
        <v>209</v>
      </c>
    </row>
    <row r="6" spans="1:42" ht="17.25" customHeight="1" x14ac:dyDescent="0.15">
      <c r="A6" s="12">
        <v>78</v>
      </c>
      <c r="B6" s="13">
        <v>8402</v>
      </c>
      <c r="C6" s="39" t="s">
        <v>2494</v>
      </c>
      <c r="D6" s="836"/>
      <c r="E6" s="837"/>
      <c r="F6" s="837"/>
      <c r="G6" s="838"/>
      <c r="H6" s="517" t="s">
        <v>2495</v>
      </c>
      <c r="I6" s="10"/>
      <c r="J6" s="609"/>
      <c r="K6" s="279"/>
      <c r="L6" s="24"/>
      <c r="M6" s="517"/>
      <c r="N6" s="837" t="s">
        <v>1059</v>
      </c>
      <c r="O6" s="610"/>
      <c r="P6" s="414"/>
      <c r="Q6" s="169"/>
      <c r="R6" s="609"/>
      <c r="S6" s="169"/>
      <c r="T6" s="610"/>
      <c r="U6" s="169"/>
      <c r="V6" s="169"/>
      <c r="W6" s="169"/>
      <c r="X6" s="169"/>
      <c r="Y6" s="518"/>
      <c r="Z6" s="604" t="s">
        <v>211</v>
      </c>
      <c r="AA6" s="202"/>
      <c r="AB6" s="202"/>
      <c r="AC6" s="202"/>
      <c r="AD6" s="980">
        <f>地域通所介護!AI7</f>
        <v>501</v>
      </c>
      <c r="AE6" s="980"/>
      <c r="AF6" s="612" t="s">
        <v>391</v>
      </c>
      <c r="AG6" s="202"/>
      <c r="AH6" s="32" t="s">
        <v>2342</v>
      </c>
      <c r="AI6" s="926">
        <f>$AI$5</f>
        <v>0.7</v>
      </c>
      <c r="AJ6" s="981"/>
      <c r="AK6" s="32" t="s">
        <v>2342</v>
      </c>
      <c r="AL6" s="926">
        <f>$AL$5</f>
        <v>0.7</v>
      </c>
      <c r="AM6" s="981"/>
      <c r="AN6" s="43"/>
      <c r="AO6" s="399">
        <f>ROUND(ROUND(AD6*AI6,0)*AL6,0)</f>
        <v>246</v>
      </c>
      <c r="AP6" s="41"/>
    </row>
    <row r="7" spans="1:42" ht="17.25" customHeight="1" x14ac:dyDescent="0.15">
      <c r="A7" s="12">
        <v>78</v>
      </c>
      <c r="B7" s="13">
        <v>8403</v>
      </c>
      <c r="C7" s="39" t="s">
        <v>2496</v>
      </c>
      <c r="D7" s="836"/>
      <c r="E7" s="837"/>
      <c r="F7" s="837"/>
      <c r="G7" s="838"/>
      <c r="H7" s="517"/>
      <c r="I7" s="10"/>
      <c r="J7" s="609"/>
      <c r="K7" s="279"/>
      <c r="L7" s="24"/>
      <c r="M7" s="517"/>
      <c r="N7" s="837"/>
      <c r="O7" s="610"/>
      <c r="P7" s="414"/>
      <c r="Q7" s="169"/>
      <c r="R7" s="609"/>
      <c r="S7" s="169"/>
      <c r="T7" s="610"/>
      <c r="U7" s="169"/>
      <c r="V7" s="169"/>
      <c r="W7" s="169"/>
      <c r="X7" s="169"/>
      <c r="Y7" s="518"/>
      <c r="Z7" s="604" t="s">
        <v>212</v>
      </c>
      <c r="AA7" s="202"/>
      <c r="AB7" s="202"/>
      <c r="AC7" s="202"/>
      <c r="AD7" s="980">
        <f>地域通所介護!AI8</f>
        <v>566</v>
      </c>
      <c r="AE7" s="980"/>
      <c r="AF7" s="612" t="s">
        <v>391</v>
      </c>
      <c r="AG7" s="202"/>
      <c r="AH7" s="32" t="s">
        <v>2342</v>
      </c>
      <c r="AI7" s="926">
        <f>$AI$5</f>
        <v>0.7</v>
      </c>
      <c r="AJ7" s="981"/>
      <c r="AK7" s="32" t="s">
        <v>2342</v>
      </c>
      <c r="AL7" s="926">
        <f>$AL$5</f>
        <v>0.7</v>
      </c>
      <c r="AM7" s="981"/>
      <c r="AN7" s="43"/>
      <c r="AO7" s="399">
        <f>ROUND(ROUND(AD7*AI7,0)*AL7,0)</f>
        <v>277</v>
      </c>
      <c r="AP7" s="41"/>
    </row>
    <row r="8" spans="1:42" ht="17.25" customHeight="1" x14ac:dyDescent="0.15">
      <c r="A8" s="12">
        <v>78</v>
      </c>
      <c r="B8" s="13">
        <v>8404</v>
      </c>
      <c r="C8" s="39" t="s">
        <v>2497</v>
      </c>
      <c r="D8" s="681"/>
      <c r="E8" s="169"/>
      <c r="F8" s="169"/>
      <c r="G8" s="169"/>
      <c r="H8" s="517"/>
      <c r="I8" s="10"/>
      <c r="J8" s="609"/>
      <c r="K8" s="279"/>
      <c r="L8" s="24"/>
      <c r="M8" s="517"/>
      <c r="N8" s="837"/>
      <c r="O8" s="610"/>
      <c r="P8" s="414"/>
      <c r="Q8" s="169"/>
      <c r="R8" s="609"/>
      <c r="S8" s="169"/>
      <c r="T8" s="610"/>
      <c r="U8" s="169"/>
      <c r="V8" s="169"/>
      <c r="W8" s="169"/>
      <c r="X8" s="169"/>
      <c r="Y8" s="518"/>
      <c r="Z8" s="604" t="s">
        <v>213</v>
      </c>
      <c r="AA8" s="202"/>
      <c r="AB8" s="202"/>
      <c r="AC8" s="202"/>
      <c r="AD8" s="980">
        <f>地域通所介護!AI9</f>
        <v>629</v>
      </c>
      <c r="AE8" s="980"/>
      <c r="AF8" s="612" t="s">
        <v>391</v>
      </c>
      <c r="AG8" s="202"/>
      <c r="AH8" s="32" t="s">
        <v>2342</v>
      </c>
      <c r="AI8" s="926">
        <f>$AI$5</f>
        <v>0.7</v>
      </c>
      <c r="AJ8" s="981"/>
      <c r="AK8" s="32" t="s">
        <v>2342</v>
      </c>
      <c r="AL8" s="926">
        <f>$AL$5</f>
        <v>0.7</v>
      </c>
      <c r="AM8" s="981"/>
      <c r="AN8" s="43"/>
      <c r="AO8" s="399">
        <f>ROUND(ROUND(AD8*AI8,0)*AL8,0)</f>
        <v>308</v>
      </c>
      <c r="AP8" s="41"/>
    </row>
    <row r="9" spans="1:42" ht="17.25" customHeight="1" x14ac:dyDescent="0.15">
      <c r="A9" s="12">
        <v>78</v>
      </c>
      <c r="B9" s="13">
        <v>8405</v>
      </c>
      <c r="C9" s="39" t="s">
        <v>2498</v>
      </c>
      <c r="D9" s="681"/>
      <c r="E9" s="169"/>
      <c r="F9" s="169"/>
      <c r="G9" s="169"/>
      <c r="H9" s="517"/>
      <c r="I9" s="10"/>
      <c r="J9" s="609"/>
      <c r="K9" s="279"/>
      <c r="L9" s="24"/>
      <c r="M9" s="517"/>
      <c r="N9" s="837"/>
      <c r="O9" s="610"/>
      <c r="P9" s="414"/>
      <c r="Q9" s="169"/>
      <c r="R9" s="609"/>
      <c r="S9" s="169"/>
      <c r="T9" s="610"/>
      <c r="U9" s="169"/>
      <c r="V9" s="169"/>
      <c r="W9" s="169"/>
      <c r="X9" s="169"/>
      <c r="Y9" s="518"/>
      <c r="Z9" s="604" t="s">
        <v>214</v>
      </c>
      <c r="AA9" s="202"/>
      <c r="AB9" s="202"/>
      <c r="AC9" s="202"/>
      <c r="AD9" s="980">
        <f>地域通所介護!AI10</f>
        <v>695</v>
      </c>
      <c r="AE9" s="980"/>
      <c r="AF9" s="612" t="s">
        <v>391</v>
      </c>
      <c r="AG9" s="202"/>
      <c r="AH9" s="32" t="s">
        <v>2342</v>
      </c>
      <c r="AI9" s="926">
        <f>$AI$5</f>
        <v>0.7</v>
      </c>
      <c r="AJ9" s="981"/>
      <c r="AK9" s="32" t="s">
        <v>2342</v>
      </c>
      <c r="AL9" s="926">
        <f>$AL$5</f>
        <v>0.7</v>
      </c>
      <c r="AM9" s="981"/>
      <c r="AN9" s="43"/>
      <c r="AO9" s="399">
        <f>ROUND(ROUND(AD9*AI9,0)*AL9,0)</f>
        <v>341</v>
      </c>
      <c r="AP9" s="41"/>
    </row>
    <row r="10" spans="1:42" ht="17.25" customHeight="1" x14ac:dyDescent="0.15">
      <c r="A10" s="12">
        <v>78</v>
      </c>
      <c r="B10" s="13">
        <v>8471</v>
      </c>
      <c r="C10" s="267" t="s">
        <v>3882</v>
      </c>
      <c r="D10" s="681"/>
      <c r="E10" s="169"/>
      <c r="F10" s="169"/>
      <c r="G10" s="169"/>
      <c r="H10" s="517"/>
      <c r="I10" s="10"/>
      <c r="J10" s="609"/>
      <c r="K10" s="279"/>
      <c r="L10" s="24"/>
      <c r="M10" s="517"/>
      <c r="N10" s="837"/>
      <c r="O10" s="610"/>
      <c r="P10" s="448"/>
      <c r="Q10" s="449"/>
      <c r="R10" s="449"/>
      <c r="S10" s="450"/>
      <c r="T10" s="451"/>
      <c r="U10" s="983" t="s">
        <v>3880</v>
      </c>
      <c r="V10" s="983"/>
      <c r="W10" s="983"/>
      <c r="X10" s="983"/>
      <c r="Y10" s="984"/>
      <c r="Z10" s="604" t="s">
        <v>210</v>
      </c>
      <c r="AA10" s="202"/>
      <c r="AB10" s="202"/>
      <c r="AC10" s="202"/>
      <c r="AD10" s="980">
        <f>$AD$5</f>
        <v>436</v>
      </c>
      <c r="AE10" s="980"/>
      <c r="AF10" s="612" t="s">
        <v>391</v>
      </c>
      <c r="AG10" s="202"/>
      <c r="AH10" s="32" t="s">
        <v>254</v>
      </c>
      <c r="AI10" s="926">
        <f t="shared" ref="AI10:AI24" si="0">$AI$5</f>
        <v>0.7</v>
      </c>
      <c r="AJ10" s="981"/>
      <c r="AK10" s="32" t="s">
        <v>254</v>
      </c>
      <c r="AL10" s="926">
        <f t="shared" ref="AL10:AL24" si="1">$AL$5</f>
        <v>0.7</v>
      </c>
      <c r="AM10" s="981"/>
      <c r="AN10" s="43"/>
      <c r="AO10" s="399">
        <f>ROUND((ROUND(AD10*AI10,0)-ROUND(AD10*$V$13,0))*AL10,0)</f>
        <v>211</v>
      </c>
      <c r="AP10" s="41"/>
    </row>
    <row r="11" spans="1:42" ht="17.25" customHeight="1" x14ac:dyDescent="0.15">
      <c r="A11" s="12">
        <v>78</v>
      </c>
      <c r="B11" s="13">
        <v>8472</v>
      </c>
      <c r="C11" s="267" t="s">
        <v>3883</v>
      </c>
      <c r="D11" s="681"/>
      <c r="E11" s="169"/>
      <c r="F11" s="169"/>
      <c r="G11" s="169"/>
      <c r="H11" s="517"/>
      <c r="I11" s="10"/>
      <c r="J11" s="609"/>
      <c r="K11" s="279"/>
      <c r="L11" s="24"/>
      <c r="M11" s="517"/>
      <c r="N11" s="837"/>
      <c r="O11" s="610"/>
      <c r="P11" s="448"/>
      <c r="Q11" s="449"/>
      <c r="R11" s="449"/>
      <c r="S11" s="450"/>
      <c r="T11" s="451"/>
      <c r="U11" s="986"/>
      <c r="V11" s="986"/>
      <c r="W11" s="986"/>
      <c r="X11" s="986"/>
      <c r="Y11" s="987"/>
      <c r="Z11" s="604" t="s">
        <v>211</v>
      </c>
      <c r="AA11" s="202"/>
      <c r="AB11" s="202"/>
      <c r="AC11" s="202"/>
      <c r="AD11" s="980">
        <f>$AD$6</f>
        <v>501</v>
      </c>
      <c r="AE11" s="980"/>
      <c r="AF11" s="612" t="s">
        <v>391</v>
      </c>
      <c r="AG11" s="202"/>
      <c r="AH11" s="32" t="s">
        <v>254</v>
      </c>
      <c r="AI11" s="926">
        <f t="shared" si="0"/>
        <v>0.7</v>
      </c>
      <c r="AJ11" s="981"/>
      <c r="AK11" s="32" t="s">
        <v>254</v>
      </c>
      <c r="AL11" s="926">
        <f t="shared" si="1"/>
        <v>0.7</v>
      </c>
      <c r="AM11" s="981"/>
      <c r="AN11" s="43"/>
      <c r="AO11" s="399">
        <f t="shared" ref="AO11:AO14" si="2">ROUND((ROUND(AD11*AI11,0)-ROUND(AD11*$V$13,0))*AL11,0)</f>
        <v>242</v>
      </c>
      <c r="AP11" s="41"/>
    </row>
    <row r="12" spans="1:42" ht="17.25" customHeight="1" x14ac:dyDescent="0.15">
      <c r="A12" s="12">
        <v>78</v>
      </c>
      <c r="B12" s="13">
        <v>8473</v>
      </c>
      <c r="C12" s="267" t="s">
        <v>3884</v>
      </c>
      <c r="D12" s="681"/>
      <c r="E12" s="169"/>
      <c r="F12" s="169"/>
      <c r="G12" s="169"/>
      <c r="H12" s="517"/>
      <c r="I12" s="10"/>
      <c r="J12" s="609"/>
      <c r="K12" s="279"/>
      <c r="L12" s="24"/>
      <c r="M12" s="517"/>
      <c r="N12" s="837"/>
      <c r="O12" s="610"/>
      <c r="P12" s="448"/>
      <c r="Q12" s="449"/>
      <c r="R12" s="449"/>
      <c r="S12" s="450"/>
      <c r="T12" s="451"/>
      <c r="U12" s="449"/>
      <c r="V12" s="449"/>
      <c r="W12" s="449"/>
      <c r="X12" s="449"/>
      <c r="Y12" s="452"/>
      <c r="Z12" s="604" t="s">
        <v>212</v>
      </c>
      <c r="AA12" s="202"/>
      <c r="AB12" s="202"/>
      <c r="AC12" s="202"/>
      <c r="AD12" s="980">
        <f>$AD$7</f>
        <v>566</v>
      </c>
      <c r="AE12" s="980"/>
      <c r="AF12" s="612" t="s">
        <v>391</v>
      </c>
      <c r="AG12" s="202"/>
      <c r="AH12" s="32" t="s">
        <v>254</v>
      </c>
      <c r="AI12" s="926">
        <f t="shared" si="0"/>
        <v>0.7</v>
      </c>
      <c r="AJ12" s="981"/>
      <c r="AK12" s="32" t="s">
        <v>254</v>
      </c>
      <c r="AL12" s="926">
        <f t="shared" si="1"/>
        <v>0.7</v>
      </c>
      <c r="AM12" s="981"/>
      <c r="AN12" s="43"/>
      <c r="AO12" s="399">
        <f t="shared" si="2"/>
        <v>273</v>
      </c>
      <c r="AP12" s="41"/>
    </row>
    <row r="13" spans="1:42" ht="17.25" customHeight="1" x14ac:dyDescent="0.15">
      <c r="A13" s="12">
        <v>78</v>
      </c>
      <c r="B13" s="13">
        <v>8474</v>
      </c>
      <c r="C13" s="267" t="s">
        <v>3885</v>
      </c>
      <c r="D13" s="681"/>
      <c r="E13" s="169"/>
      <c r="F13" s="169"/>
      <c r="G13" s="169"/>
      <c r="H13" s="517"/>
      <c r="I13" s="10"/>
      <c r="J13" s="609"/>
      <c r="K13" s="279"/>
      <c r="L13" s="24"/>
      <c r="M13" s="517"/>
      <c r="N13" s="169"/>
      <c r="O13" s="555"/>
      <c r="P13" s="448"/>
      <c r="Q13" s="449"/>
      <c r="R13" s="449"/>
      <c r="S13" s="450"/>
      <c r="T13" s="451"/>
      <c r="U13" s="449"/>
      <c r="V13" s="935">
        <v>0.01</v>
      </c>
      <c r="W13" s="935"/>
      <c r="X13" s="444" t="s">
        <v>3863</v>
      </c>
      <c r="Y13" s="452"/>
      <c r="Z13" s="604" t="s">
        <v>213</v>
      </c>
      <c r="AA13" s="202"/>
      <c r="AB13" s="202"/>
      <c r="AC13" s="202"/>
      <c r="AD13" s="980">
        <f>$AD$8</f>
        <v>629</v>
      </c>
      <c r="AE13" s="980"/>
      <c r="AF13" s="612" t="s">
        <v>391</v>
      </c>
      <c r="AG13" s="202"/>
      <c r="AH13" s="32" t="s">
        <v>254</v>
      </c>
      <c r="AI13" s="926">
        <f t="shared" si="0"/>
        <v>0.7</v>
      </c>
      <c r="AJ13" s="981"/>
      <c r="AK13" s="32" t="s">
        <v>254</v>
      </c>
      <c r="AL13" s="926">
        <f t="shared" si="1"/>
        <v>0.7</v>
      </c>
      <c r="AM13" s="981"/>
      <c r="AN13" s="43"/>
      <c r="AO13" s="399">
        <f t="shared" si="2"/>
        <v>304</v>
      </c>
      <c r="AP13" s="41"/>
    </row>
    <row r="14" spans="1:42" ht="17.25" customHeight="1" x14ac:dyDescent="0.15">
      <c r="A14" s="12">
        <v>78</v>
      </c>
      <c r="B14" s="13">
        <v>8475</v>
      </c>
      <c r="C14" s="267" t="s">
        <v>3886</v>
      </c>
      <c r="D14" s="681"/>
      <c r="E14" s="169"/>
      <c r="F14" s="169"/>
      <c r="G14" s="169"/>
      <c r="H14" s="517"/>
      <c r="I14" s="10"/>
      <c r="J14" s="609"/>
      <c r="K14" s="279"/>
      <c r="L14" s="24"/>
      <c r="M14" s="517"/>
      <c r="N14" s="169"/>
      <c r="O14" s="555"/>
      <c r="P14" s="453"/>
      <c r="Q14" s="327"/>
      <c r="R14" s="327"/>
      <c r="S14" s="381"/>
      <c r="T14" s="454"/>
      <c r="U14" s="327"/>
      <c r="V14" s="327"/>
      <c r="W14" s="327"/>
      <c r="X14" s="327"/>
      <c r="Y14" s="382"/>
      <c r="Z14" s="604" t="s">
        <v>214</v>
      </c>
      <c r="AA14" s="202"/>
      <c r="AB14" s="202"/>
      <c r="AC14" s="202"/>
      <c r="AD14" s="980">
        <f>$AD$9</f>
        <v>695</v>
      </c>
      <c r="AE14" s="980"/>
      <c r="AF14" s="612" t="s">
        <v>391</v>
      </c>
      <c r="AG14" s="202"/>
      <c r="AH14" s="32" t="s">
        <v>254</v>
      </c>
      <c r="AI14" s="926">
        <f t="shared" si="0"/>
        <v>0.7</v>
      </c>
      <c r="AJ14" s="981"/>
      <c r="AK14" s="32" t="s">
        <v>254</v>
      </c>
      <c r="AL14" s="926">
        <f t="shared" si="1"/>
        <v>0.7</v>
      </c>
      <c r="AM14" s="981"/>
      <c r="AN14" s="43"/>
      <c r="AO14" s="399">
        <f t="shared" si="2"/>
        <v>336</v>
      </c>
      <c r="AP14" s="41"/>
    </row>
    <row r="15" spans="1:42" ht="17.25" customHeight="1" x14ac:dyDescent="0.15">
      <c r="A15" s="12">
        <v>78</v>
      </c>
      <c r="B15" s="13">
        <v>8476</v>
      </c>
      <c r="C15" s="267" t="s">
        <v>3887</v>
      </c>
      <c r="D15" s="681"/>
      <c r="E15" s="169"/>
      <c r="F15" s="169"/>
      <c r="G15" s="169"/>
      <c r="H15" s="517"/>
      <c r="I15" s="10"/>
      <c r="J15" s="609"/>
      <c r="K15" s="279"/>
      <c r="L15" s="24"/>
      <c r="M15" s="517"/>
      <c r="N15" s="169"/>
      <c r="O15" s="555"/>
      <c r="P15" s="982" t="s">
        <v>3881</v>
      </c>
      <c r="Q15" s="983"/>
      <c r="R15" s="983"/>
      <c r="S15" s="983"/>
      <c r="T15" s="984"/>
      <c r="U15" s="640"/>
      <c r="V15" s="447"/>
      <c r="W15" s="447"/>
      <c r="X15" s="447"/>
      <c r="Y15" s="455"/>
      <c r="Z15" s="604" t="s">
        <v>210</v>
      </c>
      <c r="AA15" s="202"/>
      <c r="AB15" s="202"/>
      <c r="AC15" s="32"/>
      <c r="AD15" s="980">
        <f>$AD$5</f>
        <v>436</v>
      </c>
      <c r="AE15" s="980"/>
      <c r="AF15" s="612" t="s">
        <v>391</v>
      </c>
      <c r="AG15" s="202"/>
      <c r="AH15" s="32" t="s">
        <v>254</v>
      </c>
      <c r="AI15" s="926">
        <f t="shared" si="0"/>
        <v>0.7</v>
      </c>
      <c r="AJ15" s="981"/>
      <c r="AK15" s="32" t="s">
        <v>254</v>
      </c>
      <c r="AL15" s="926">
        <f t="shared" si="1"/>
        <v>0.7</v>
      </c>
      <c r="AM15" s="981"/>
      <c r="AN15" s="43"/>
      <c r="AO15" s="399">
        <f>ROUND((ROUND(AD15*AI15,0)-ROUND(AD15*$Q$18,0))*AL15,0)</f>
        <v>211</v>
      </c>
      <c r="AP15" s="41"/>
    </row>
    <row r="16" spans="1:42" ht="17.25" customHeight="1" x14ac:dyDescent="0.15">
      <c r="A16" s="12">
        <v>78</v>
      </c>
      <c r="B16" s="13">
        <v>8477</v>
      </c>
      <c r="C16" s="267" t="s">
        <v>3888</v>
      </c>
      <c r="D16" s="681"/>
      <c r="E16" s="169"/>
      <c r="F16" s="169"/>
      <c r="G16" s="169"/>
      <c r="H16" s="517"/>
      <c r="I16" s="10"/>
      <c r="J16" s="609"/>
      <c r="K16" s="279"/>
      <c r="L16" s="24"/>
      <c r="M16" s="517"/>
      <c r="N16" s="169"/>
      <c r="O16" s="555"/>
      <c r="P16" s="985"/>
      <c r="Q16" s="986"/>
      <c r="R16" s="986"/>
      <c r="S16" s="986"/>
      <c r="T16" s="987"/>
      <c r="U16" s="641"/>
      <c r="V16" s="449"/>
      <c r="W16" s="449"/>
      <c r="X16" s="449"/>
      <c r="Y16" s="452"/>
      <c r="Z16" s="604" t="s">
        <v>211</v>
      </c>
      <c r="AA16" s="202"/>
      <c r="AB16" s="202"/>
      <c r="AC16" s="32"/>
      <c r="AD16" s="980">
        <f>$AD$6</f>
        <v>501</v>
      </c>
      <c r="AE16" s="980"/>
      <c r="AF16" s="612" t="s">
        <v>391</v>
      </c>
      <c r="AG16" s="202"/>
      <c r="AH16" s="32" t="s">
        <v>254</v>
      </c>
      <c r="AI16" s="926">
        <f t="shared" si="0"/>
        <v>0.7</v>
      </c>
      <c r="AJ16" s="981"/>
      <c r="AK16" s="32" t="s">
        <v>254</v>
      </c>
      <c r="AL16" s="926">
        <f t="shared" si="1"/>
        <v>0.7</v>
      </c>
      <c r="AM16" s="981"/>
      <c r="AN16" s="43"/>
      <c r="AO16" s="399">
        <f t="shared" ref="AO16:AO19" si="3">ROUND((ROUND(AD16*AI16,0)-ROUND(AD16*$Q$18,0))*AL16,0)</f>
        <v>242</v>
      </c>
      <c r="AP16" s="41"/>
    </row>
    <row r="17" spans="1:42" ht="17.25" customHeight="1" x14ac:dyDescent="0.15">
      <c r="A17" s="12">
        <v>78</v>
      </c>
      <c r="B17" s="13">
        <v>8478</v>
      </c>
      <c r="C17" s="267" t="s">
        <v>3889</v>
      </c>
      <c r="D17" s="681"/>
      <c r="E17" s="169"/>
      <c r="F17" s="169"/>
      <c r="G17" s="169"/>
      <c r="H17" s="517"/>
      <c r="I17" s="10"/>
      <c r="J17" s="609"/>
      <c r="K17" s="279"/>
      <c r="L17" s="24"/>
      <c r="M17" s="517"/>
      <c r="N17" s="169"/>
      <c r="O17" s="555"/>
      <c r="P17" s="985"/>
      <c r="Q17" s="986"/>
      <c r="R17" s="986"/>
      <c r="S17" s="986"/>
      <c r="T17" s="987"/>
      <c r="U17" s="449"/>
      <c r="V17" s="449"/>
      <c r="W17" s="449"/>
      <c r="X17" s="449"/>
      <c r="Y17" s="452"/>
      <c r="Z17" s="604" t="s">
        <v>212</v>
      </c>
      <c r="AA17" s="202"/>
      <c r="AB17" s="202"/>
      <c r="AC17" s="32"/>
      <c r="AD17" s="980">
        <f>$AD$7</f>
        <v>566</v>
      </c>
      <c r="AE17" s="980"/>
      <c r="AF17" s="612" t="s">
        <v>391</v>
      </c>
      <c r="AG17" s="202"/>
      <c r="AH17" s="32" t="s">
        <v>254</v>
      </c>
      <c r="AI17" s="926">
        <f t="shared" si="0"/>
        <v>0.7</v>
      </c>
      <c r="AJ17" s="981"/>
      <c r="AK17" s="32" t="s">
        <v>254</v>
      </c>
      <c r="AL17" s="926">
        <f t="shared" si="1"/>
        <v>0.7</v>
      </c>
      <c r="AM17" s="981"/>
      <c r="AN17" s="43"/>
      <c r="AO17" s="399">
        <f t="shared" si="3"/>
        <v>273</v>
      </c>
      <c r="AP17" s="41"/>
    </row>
    <row r="18" spans="1:42" ht="17.25" customHeight="1" x14ac:dyDescent="0.15">
      <c r="A18" s="12">
        <v>78</v>
      </c>
      <c r="B18" s="13">
        <v>8479</v>
      </c>
      <c r="C18" s="267" t="s">
        <v>3890</v>
      </c>
      <c r="D18" s="681"/>
      <c r="E18" s="169"/>
      <c r="F18" s="169"/>
      <c r="G18" s="169"/>
      <c r="H18" s="517"/>
      <c r="I18" s="10"/>
      <c r="J18" s="609"/>
      <c r="K18" s="279"/>
      <c r="L18" s="24"/>
      <c r="M18" s="517"/>
      <c r="N18" s="169"/>
      <c r="O18" s="555"/>
      <c r="P18" s="456"/>
      <c r="Q18" s="935">
        <v>0.01</v>
      </c>
      <c r="R18" s="935"/>
      <c r="S18" s="444" t="s">
        <v>3863</v>
      </c>
      <c r="T18" s="451"/>
      <c r="U18" s="450"/>
      <c r="V18" s="449"/>
      <c r="W18" s="449"/>
      <c r="X18" s="449"/>
      <c r="Y18" s="452"/>
      <c r="Z18" s="604" t="s">
        <v>213</v>
      </c>
      <c r="AA18" s="202"/>
      <c r="AB18" s="202"/>
      <c r="AC18" s="32"/>
      <c r="AD18" s="980">
        <f>$AD$8</f>
        <v>629</v>
      </c>
      <c r="AE18" s="980"/>
      <c r="AF18" s="612" t="s">
        <v>391</v>
      </c>
      <c r="AG18" s="202"/>
      <c r="AH18" s="32" t="s">
        <v>254</v>
      </c>
      <c r="AI18" s="926">
        <f t="shared" si="0"/>
        <v>0.7</v>
      </c>
      <c r="AJ18" s="981"/>
      <c r="AK18" s="32" t="s">
        <v>254</v>
      </c>
      <c r="AL18" s="926">
        <f t="shared" si="1"/>
        <v>0.7</v>
      </c>
      <c r="AM18" s="981"/>
      <c r="AN18" s="43"/>
      <c r="AO18" s="399">
        <f t="shared" si="3"/>
        <v>304</v>
      </c>
      <c r="AP18" s="41"/>
    </row>
    <row r="19" spans="1:42" ht="17.25" customHeight="1" x14ac:dyDescent="0.15">
      <c r="A19" s="12">
        <v>78</v>
      </c>
      <c r="B19" s="13">
        <v>8480</v>
      </c>
      <c r="C19" s="267" t="s">
        <v>3891</v>
      </c>
      <c r="D19" s="681"/>
      <c r="E19" s="169"/>
      <c r="F19" s="169"/>
      <c r="G19" s="169"/>
      <c r="H19" s="517"/>
      <c r="I19" s="10"/>
      <c r="J19" s="609"/>
      <c r="K19" s="279"/>
      <c r="L19" s="24"/>
      <c r="M19" s="517"/>
      <c r="N19" s="169"/>
      <c r="O19" s="555"/>
      <c r="P19" s="456"/>
      <c r="Q19" s="450"/>
      <c r="R19" s="449"/>
      <c r="S19" s="449"/>
      <c r="T19" s="451"/>
      <c r="U19" s="327"/>
      <c r="V19" s="327"/>
      <c r="W19" s="327"/>
      <c r="X19" s="327"/>
      <c r="Y19" s="382"/>
      <c r="Z19" s="604" t="s">
        <v>214</v>
      </c>
      <c r="AA19" s="202"/>
      <c r="AB19" s="202"/>
      <c r="AC19" s="32"/>
      <c r="AD19" s="980">
        <f>$AD$9</f>
        <v>695</v>
      </c>
      <c r="AE19" s="980"/>
      <c r="AF19" s="612" t="s">
        <v>391</v>
      </c>
      <c r="AG19" s="202"/>
      <c r="AH19" s="32" t="s">
        <v>254</v>
      </c>
      <c r="AI19" s="926">
        <f t="shared" si="0"/>
        <v>0.7</v>
      </c>
      <c r="AJ19" s="981"/>
      <c r="AK19" s="32" t="s">
        <v>254</v>
      </c>
      <c r="AL19" s="926">
        <f t="shared" si="1"/>
        <v>0.7</v>
      </c>
      <c r="AM19" s="981"/>
      <c r="AN19" s="43"/>
      <c r="AO19" s="399">
        <f t="shared" si="3"/>
        <v>336</v>
      </c>
      <c r="AP19" s="41"/>
    </row>
    <row r="20" spans="1:42" ht="17.25" customHeight="1" x14ac:dyDescent="0.15">
      <c r="A20" s="12">
        <v>78</v>
      </c>
      <c r="B20" s="13">
        <v>8481</v>
      </c>
      <c r="C20" s="267" t="s">
        <v>3892</v>
      </c>
      <c r="D20" s="681"/>
      <c r="E20" s="169"/>
      <c r="F20" s="169"/>
      <c r="G20" s="169"/>
      <c r="H20" s="517"/>
      <c r="I20" s="10"/>
      <c r="J20" s="609"/>
      <c r="K20" s="279"/>
      <c r="L20" s="24"/>
      <c r="M20" s="517"/>
      <c r="N20" s="169"/>
      <c r="O20" s="555"/>
      <c r="P20" s="448"/>
      <c r="Q20" s="449"/>
      <c r="R20" s="449"/>
      <c r="S20" s="450"/>
      <c r="T20" s="451"/>
      <c r="U20" s="982" t="s">
        <v>3880</v>
      </c>
      <c r="V20" s="983"/>
      <c r="W20" s="983"/>
      <c r="X20" s="983"/>
      <c r="Y20" s="984"/>
      <c r="Z20" s="604" t="s">
        <v>210</v>
      </c>
      <c r="AA20" s="202"/>
      <c r="AB20" s="202"/>
      <c r="AC20" s="32"/>
      <c r="AD20" s="980">
        <f>$AD$5</f>
        <v>436</v>
      </c>
      <c r="AE20" s="980"/>
      <c r="AF20" s="612" t="s">
        <v>391</v>
      </c>
      <c r="AG20" s="202"/>
      <c r="AH20" s="32" t="s">
        <v>254</v>
      </c>
      <c r="AI20" s="926">
        <f t="shared" si="0"/>
        <v>0.7</v>
      </c>
      <c r="AJ20" s="981"/>
      <c r="AK20" s="32" t="s">
        <v>254</v>
      </c>
      <c r="AL20" s="926">
        <f t="shared" si="1"/>
        <v>0.7</v>
      </c>
      <c r="AM20" s="981"/>
      <c r="AN20" s="43"/>
      <c r="AO20" s="399">
        <f>ROUND((ROUND(AD20*AI20,0)-ROUND(AD20*$Q$18,0)-ROUND(AD20*$V$23,0))*AL20,0)</f>
        <v>208</v>
      </c>
      <c r="AP20" s="41"/>
    </row>
    <row r="21" spans="1:42" ht="17.25" customHeight="1" x14ac:dyDescent="0.15">
      <c r="A21" s="12">
        <v>78</v>
      </c>
      <c r="B21" s="13">
        <v>8482</v>
      </c>
      <c r="C21" s="267" t="s">
        <v>3893</v>
      </c>
      <c r="D21" s="681"/>
      <c r="E21" s="169"/>
      <c r="F21" s="169"/>
      <c r="G21" s="169"/>
      <c r="H21" s="517"/>
      <c r="I21" s="10"/>
      <c r="J21" s="609"/>
      <c r="K21" s="279"/>
      <c r="L21" s="24"/>
      <c r="M21" s="517"/>
      <c r="N21" s="169"/>
      <c r="O21" s="555"/>
      <c r="P21" s="448"/>
      <c r="Q21" s="449"/>
      <c r="R21" s="449"/>
      <c r="S21" s="450"/>
      <c r="T21" s="451"/>
      <c r="U21" s="985"/>
      <c r="V21" s="986"/>
      <c r="W21" s="986"/>
      <c r="X21" s="986"/>
      <c r="Y21" s="987"/>
      <c r="Z21" s="604" t="s">
        <v>211</v>
      </c>
      <c r="AA21" s="202"/>
      <c r="AB21" s="202"/>
      <c r="AC21" s="32"/>
      <c r="AD21" s="980">
        <f>$AD$6</f>
        <v>501</v>
      </c>
      <c r="AE21" s="980"/>
      <c r="AF21" s="612" t="s">
        <v>391</v>
      </c>
      <c r="AG21" s="202"/>
      <c r="AH21" s="32" t="s">
        <v>254</v>
      </c>
      <c r="AI21" s="926">
        <f t="shared" si="0"/>
        <v>0.7</v>
      </c>
      <c r="AJ21" s="981"/>
      <c r="AK21" s="32" t="s">
        <v>254</v>
      </c>
      <c r="AL21" s="926">
        <f t="shared" si="1"/>
        <v>0.7</v>
      </c>
      <c r="AM21" s="981"/>
      <c r="AN21" s="43"/>
      <c r="AO21" s="399">
        <f t="shared" ref="AO21:AO24" si="4">ROUND((ROUND(AD21*AI21,0)-ROUND(AD21*$Q$18,0)-ROUND(AD21*$V$23,0))*AL21,0)</f>
        <v>239</v>
      </c>
      <c r="AP21" s="41"/>
    </row>
    <row r="22" spans="1:42" ht="17.25" customHeight="1" x14ac:dyDescent="0.15">
      <c r="A22" s="12">
        <v>78</v>
      </c>
      <c r="B22" s="13">
        <v>8483</v>
      </c>
      <c r="C22" s="267" t="s">
        <v>3894</v>
      </c>
      <c r="D22" s="681"/>
      <c r="E22" s="169"/>
      <c r="F22" s="169"/>
      <c r="G22" s="169"/>
      <c r="H22" s="517"/>
      <c r="I22" s="10"/>
      <c r="J22" s="609"/>
      <c r="K22" s="279"/>
      <c r="L22" s="24"/>
      <c r="M22" s="517"/>
      <c r="N22" s="169"/>
      <c r="O22" s="555"/>
      <c r="P22" s="448"/>
      <c r="Q22" s="449"/>
      <c r="R22" s="449"/>
      <c r="S22" s="450"/>
      <c r="T22" s="451"/>
      <c r="U22" s="448"/>
      <c r="V22" s="449"/>
      <c r="W22" s="449"/>
      <c r="X22" s="449"/>
      <c r="Y22" s="452"/>
      <c r="Z22" s="604" t="s">
        <v>212</v>
      </c>
      <c r="AA22" s="202"/>
      <c r="AB22" s="202"/>
      <c r="AC22" s="32"/>
      <c r="AD22" s="980">
        <f>$AD$7</f>
        <v>566</v>
      </c>
      <c r="AE22" s="980"/>
      <c r="AF22" s="612" t="s">
        <v>391</v>
      </c>
      <c r="AG22" s="202"/>
      <c r="AH22" s="32" t="s">
        <v>254</v>
      </c>
      <c r="AI22" s="926">
        <f t="shared" si="0"/>
        <v>0.7</v>
      </c>
      <c r="AJ22" s="981"/>
      <c r="AK22" s="32" t="s">
        <v>254</v>
      </c>
      <c r="AL22" s="926">
        <f t="shared" si="1"/>
        <v>0.7</v>
      </c>
      <c r="AM22" s="981"/>
      <c r="AN22" s="43"/>
      <c r="AO22" s="399">
        <f t="shared" si="4"/>
        <v>269</v>
      </c>
      <c r="AP22" s="41"/>
    </row>
    <row r="23" spans="1:42" ht="17.25" customHeight="1" x14ac:dyDescent="0.15">
      <c r="A23" s="12">
        <v>78</v>
      </c>
      <c r="B23" s="13">
        <v>8484</v>
      </c>
      <c r="C23" s="267" t="s">
        <v>3895</v>
      </c>
      <c r="D23" s="681"/>
      <c r="E23" s="169"/>
      <c r="F23" s="169"/>
      <c r="G23" s="169"/>
      <c r="H23" s="517"/>
      <c r="I23" s="10"/>
      <c r="J23" s="609"/>
      <c r="K23" s="279"/>
      <c r="L23" s="24"/>
      <c r="M23" s="517"/>
      <c r="N23" s="169"/>
      <c r="O23" s="555"/>
      <c r="P23" s="448"/>
      <c r="Q23" s="449"/>
      <c r="R23" s="449"/>
      <c r="S23" s="450"/>
      <c r="T23" s="451"/>
      <c r="U23" s="448"/>
      <c r="V23" s="935">
        <v>0.01</v>
      </c>
      <c r="W23" s="935"/>
      <c r="X23" s="444" t="s">
        <v>3863</v>
      </c>
      <c r="Y23" s="452"/>
      <c r="Z23" s="604" t="s">
        <v>213</v>
      </c>
      <c r="AA23" s="202"/>
      <c r="AB23" s="202"/>
      <c r="AC23" s="32"/>
      <c r="AD23" s="980">
        <f>$AD$8</f>
        <v>629</v>
      </c>
      <c r="AE23" s="980"/>
      <c r="AF23" s="612" t="s">
        <v>391</v>
      </c>
      <c r="AG23" s="202"/>
      <c r="AH23" s="32" t="s">
        <v>254</v>
      </c>
      <c r="AI23" s="926">
        <f t="shared" si="0"/>
        <v>0.7</v>
      </c>
      <c r="AJ23" s="981"/>
      <c r="AK23" s="32" t="s">
        <v>254</v>
      </c>
      <c r="AL23" s="926">
        <f t="shared" si="1"/>
        <v>0.7</v>
      </c>
      <c r="AM23" s="981"/>
      <c r="AN23" s="43"/>
      <c r="AO23" s="399">
        <f t="shared" si="4"/>
        <v>300</v>
      </c>
      <c r="AP23" s="41"/>
    </row>
    <row r="24" spans="1:42" ht="17.25" customHeight="1" x14ac:dyDescent="0.15">
      <c r="A24" s="12">
        <v>78</v>
      </c>
      <c r="B24" s="13">
        <v>8485</v>
      </c>
      <c r="C24" s="267" t="s">
        <v>3896</v>
      </c>
      <c r="D24" s="681"/>
      <c r="E24" s="169"/>
      <c r="F24" s="169"/>
      <c r="G24" s="169"/>
      <c r="H24" s="35"/>
      <c r="I24" s="45"/>
      <c r="J24" s="713"/>
      <c r="K24" s="46"/>
      <c r="L24" s="26"/>
      <c r="M24" s="517"/>
      <c r="N24" s="169"/>
      <c r="O24" s="555"/>
      <c r="P24" s="453"/>
      <c r="Q24" s="327"/>
      <c r="R24" s="327"/>
      <c r="S24" s="381"/>
      <c r="T24" s="454"/>
      <c r="U24" s="453"/>
      <c r="V24" s="327"/>
      <c r="W24" s="327"/>
      <c r="X24" s="327"/>
      <c r="Y24" s="382"/>
      <c r="Z24" s="604" t="s">
        <v>214</v>
      </c>
      <c r="AA24" s="202"/>
      <c r="AB24" s="202"/>
      <c r="AC24" s="32"/>
      <c r="AD24" s="980">
        <f>$AD$9</f>
        <v>695</v>
      </c>
      <c r="AE24" s="980"/>
      <c r="AF24" s="612" t="s">
        <v>391</v>
      </c>
      <c r="AG24" s="202"/>
      <c r="AH24" s="32" t="s">
        <v>254</v>
      </c>
      <c r="AI24" s="926">
        <f t="shared" si="0"/>
        <v>0.7</v>
      </c>
      <c r="AJ24" s="981"/>
      <c r="AK24" s="32" t="s">
        <v>254</v>
      </c>
      <c r="AL24" s="926">
        <f t="shared" si="1"/>
        <v>0.7</v>
      </c>
      <c r="AM24" s="981"/>
      <c r="AN24" s="43"/>
      <c r="AO24" s="399">
        <f t="shared" si="4"/>
        <v>331</v>
      </c>
      <c r="AP24" s="41"/>
    </row>
    <row r="25" spans="1:42" ht="17.25" customHeight="1" x14ac:dyDescent="0.15">
      <c r="A25" s="12">
        <v>78</v>
      </c>
      <c r="B25" s="13">
        <v>8411</v>
      </c>
      <c r="C25" s="39" t="s">
        <v>1082</v>
      </c>
      <c r="D25" s="681"/>
      <c r="E25" s="169"/>
      <c r="F25" s="169"/>
      <c r="G25" s="169"/>
      <c r="H25" s="517" t="s">
        <v>1171</v>
      </c>
      <c r="I25" s="169"/>
      <c r="J25" s="609"/>
      <c r="K25" s="169"/>
      <c r="L25" s="169"/>
      <c r="M25" s="517"/>
      <c r="N25" s="169"/>
      <c r="O25" s="555"/>
      <c r="P25" s="414"/>
      <c r="Q25" s="169"/>
      <c r="R25" s="609"/>
      <c r="S25" s="169"/>
      <c r="T25" s="609"/>
      <c r="U25" s="169"/>
      <c r="V25" s="169"/>
      <c r="W25" s="169"/>
      <c r="X25" s="169"/>
      <c r="Y25" s="518"/>
      <c r="Z25" s="604" t="s">
        <v>210</v>
      </c>
      <c r="AA25" s="202"/>
      <c r="AB25" s="202"/>
      <c r="AC25" s="202"/>
      <c r="AD25" s="980">
        <f>地域通所介護!AI26</f>
        <v>416</v>
      </c>
      <c r="AE25" s="980"/>
      <c r="AF25" s="612" t="s">
        <v>391</v>
      </c>
      <c r="AG25" s="202"/>
      <c r="AH25" s="32" t="s">
        <v>2342</v>
      </c>
      <c r="AI25" s="926">
        <f t="shared" ref="AI25:AI54" si="5">$AI$5</f>
        <v>0.7</v>
      </c>
      <c r="AJ25" s="981"/>
      <c r="AK25" s="202"/>
      <c r="AL25" s="202"/>
      <c r="AM25" s="202"/>
      <c r="AN25" s="43"/>
      <c r="AO25" s="399">
        <f t="shared" ref="AO25:AO54" si="6">ROUND(AD25*AI25,0)</f>
        <v>291</v>
      </c>
      <c r="AP25" s="41"/>
    </row>
    <row r="26" spans="1:42" ht="17.25" customHeight="1" x14ac:dyDescent="0.15">
      <c r="A26" s="12">
        <v>78</v>
      </c>
      <c r="B26" s="13">
        <v>8412</v>
      </c>
      <c r="C26" s="39" t="s">
        <v>1083</v>
      </c>
      <c r="D26" s="681"/>
      <c r="E26" s="169"/>
      <c r="F26" s="169"/>
      <c r="G26" s="169"/>
      <c r="H26" s="517" t="s">
        <v>2499</v>
      </c>
      <c r="I26" s="169"/>
      <c r="J26" s="609"/>
      <c r="K26" s="169"/>
      <c r="L26" s="169"/>
      <c r="M26" s="517"/>
      <c r="N26" s="169"/>
      <c r="O26" s="555"/>
      <c r="P26" s="414"/>
      <c r="Q26" s="169"/>
      <c r="R26" s="609"/>
      <c r="S26" s="169"/>
      <c r="T26" s="609"/>
      <c r="U26" s="169"/>
      <c r="V26" s="169"/>
      <c r="W26" s="169"/>
      <c r="X26" s="169"/>
      <c r="Y26" s="518"/>
      <c r="Z26" s="604" t="s">
        <v>211</v>
      </c>
      <c r="AA26" s="202"/>
      <c r="AB26" s="202"/>
      <c r="AC26" s="202"/>
      <c r="AD26" s="980">
        <f>地域通所介護!AI27</f>
        <v>478</v>
      </c>
      <c r="AE26" s="980"/>
      <c r="AF26" s="612" t="s">
        <v>391</v>
      </c>
      <c r="AG26" s="202"/>
      <c r="AH26" s="32" t="s">
        <v>2342</v>
      </c>
      <c r="AI26" s="926">
        <f t="shared" si="5"/>
        <v>0.7</v>
      </c>
      <c r="AJ26" s="981"/>
      <c r="AK26" s="202"/>
      <c r="AL26" s="202"/>
      <c r="AM26" s="202"/>
      <c r="AN26" s="43"/>
      <c r="AO26" s="399">
        <f t="shared" si="6"/>
        <v>335</v>
      </c>
      <c r="AP26" s="41"/>
    </row>
    <row r="27" spans="1:42" ht="17.25" customHeight="1" x14ac:dyDescent="0.15">
      <c r="A27" s="12">
        <v>78</v>
      </c>
      <c r="B27" s="13">
        <v>8413</v>
      </c>
      <c r="C27" s="39" t="s">
        <v>1084</v>
      </c>
      <c r="D27" s="681"/>
      <c r="E27" s="169"/>
      <c r="F27" s="169"/>
      <c r="G27" s="169"/>
      <c r="H27" s="517"/>
      <c r="I27" s="169"/>
      <c r="J27" s="609"/>
      <c r="K27" s="169"/>
      <c r="L27" s="169"/>
      <c r="M27" s="517"/>
      <c r="N27" s="169"/>
      <c r="O27" s="555"/>
      <c r="P27" s="517"/>
      <c r="Q27" s="169"/>
      <c r="R27" s="609"/>
      <c r="S27" s="169"/>
      <c r="T27" s="609"/>
      <c r="U27" s="169"/>
      <c r="V27" s="169"/>
      <c r="W27" s="169"/>
      <c r="X27" s="169"/>
      <c r="Y27" s="518"/>
      <c r="Z27" s="604" t="s">
        <v>212</v>
      </c>
      <c r="AA27" s="202"/>
      <c r="AB27" s="202"/>
      <c r="AC27" s="202"/>
      <c r="AD27" s="980">
        <f>地域通所介護!AI28</f>
        <v>540</v>
      </c>
      <c r="AE27" s="980"/>
      <c r="AF27" s="612" t="s">
        <v>391</v>
      </c>
      <c r="AG27" s="202"/>
      <c r="AH27" s="32" t="s">
        <v>2342</v>
      </c>
      <c r="AI27" s="926">
        <f t="shared" si="5"/>
        <v>0.7</v>
      </c>
      <c r="AJ27" s="981"/>
      <c r="AK27" s="202"/>
      <c r="AL27" s="202"/>
      <c r="AM27" s="202"/>
      <c r="AN27" s="43"/>
      <c r="AO27" s="399">
        <f t="shared" si="6"/>
        <v>378</v>
      </c>
      <c r="AP27" s="41"/>
    </row>
    <row r="28" spans="1:42" ht="17.25" customHeight="1" x14ac:dyDescent="0.15">
      <c r="A28" s="12">
        <v>78</v>
      </c>
      <c r="B28" s="13">
        <v>8414</v>
      </c>
      <c r="C28" s="39" t="s">
        <v>1085</v>
      </c>
      <c r="D28" s="681"/>
      <c r="E28" s="169"/>
      <c r="F28" s="169"/>
      <c r="G28" s="169"/>
      <c r="H28" s="517"/>
      <c r="I28" s="169"/>
      <c r="J28" s="609"/>
      <c r="K28" s="169"/>
      <c r="L28" s="169"/>
      <c r="M28" s="517"/>
      <c r="N28" s="169"/>
      <c r="O28" s="555"/>
      <c r="P28" s="517"/>
      <c r="Q28" s="169"/>
      <c r="R28" s="609"/>
      <c r="S28" s="633"/>
      <c r="T28" s="609"/>
      <c r="U28" s="169"/>
      <c r="V28" s="169"/>
      <c r="W28" s="169"/>
      <c r="X28" s="169"/>
      <c r="Y28" s="518"/>
      <c r="Z28" s="604" t="s">
        <v>213</v>
      </c>
      <c r="AA28" s="202"/>
      <c r="AB28" s="202"/>
      <c r="AC28" s="202"/>
      <c r="AD28" s="980">
        <f>地域通所介護!AI29</f>
        <v>600</v>
      </c>
      <c r="AE28" s="980"/>
      <c r="AF28" s="612" t="s">
        <v>391</v>
      </c>
      <c r="AG28" s="202"/>
      <c r="AH28" s="32" t="s">
        <v>2342</v>
      </c>
      <c r="AI28" s="926">
        <f t="shared" si="5"/>
        <v>0.7</v>
      </c>
      <c r="AJ28" s="981"/>
      <c r="AK28" s="202"/>
      <c r="AL28" s="202"/>
      <c r="AM28" s="202"/>
      <c r="AN28" s="43"/>
      <c r="AO28" s="399">
        <f t="shared" si="6"/>
        <v>420</v>
      </c>
      <c r="AP28" s="41"/>
    </row>
    <row r="29" spans="1:42" ht="17.25" customHeight="1" x14ac:dyDescent="0.15">
      <c r="A29" s="12">
        <v>78</v>
      </c>
      <c r="B29" s="13">
        <v>8415</v>
      </c>
      <c r="C29" s="39" t="s">
        <v>1086</v>
      </c>
      <c r="D29" s="681"/>
      <c r="E29" s="169"/>
      <c r="F29" s="169"/>
      <c r="G29" s="169"/>
      <c r="H29" s="35"/>
      <c r="I29" s="20"/>
      <c r="J29" s="713"/>
      <c r="K29" s="20"/>
      <c r="L29" s="20"/>
      <c r="M29" s="517"/>
      <c r="N29" s="169"/>
      <c r="O29" s="555"/>
      <c r="P29" s="263"/>
      <c r="Q29" s="411"/>
      <c r="R29" s="609"/>
      <c r="S29" s="633"/>
      <c r="T29" s="609"/>
      <c r="U29" s="169"/>
      <c r="V29" s="169"/>
      <c r="W29" s="169"/>
      <c r="X29" s="169"/>
      <c r="Y29" s="518"/>
      <c r="Z29" s="604" t="s">
        <v>214</v>
      </c>
      <c r="AA29" s="202"/>
      <c r="AB29" s="202"/>
      <c r="AC29" s="202"/>
      <c r="AD29" s="980">
        <f>地域通所介護!AI30</f>
        <v>663</v>
      </c>
      <c r="AE29" s="980"/>
      <c r="AF29" s="612" t="s">
        <v>391</v>
      </c>
      <c r="AG29" s="202"/>
      <c r="AH29" s="32" t="s">
        <v>2342</v>
      </c>
      <c r="AI29" s="926">
        <f t="shared" si="5"/>
        <v>0.7</v>
      </c>
      <c r="AJ29" s="981"/>
      <c r="AK29" s="202"/>
      <c r="AL29" s="202"/>
      <c r="AM29" s="202"/>
      <c r="AN29" s="43"/>
      <c r="AO29" s="399">
        <f t="shared" si="6"/>
        <v>464</v>
      </c>
      <c r="AP29" s="41"/>
    </row>
    <row r="30" spans="1:42" ht="17.25" customHeight="1" x14ac:dyDescent="0.15">
      <c r="A30" s="12">
        <v>78</v>
      </c>
      <c r="B30" s="13">
        <v>8416</v>
      </c>
      <c r="C30" s="267" t="s">
        <v>2500</v>
      </c>
      <c r="D30" s="681"/>
      <c r="E30" s="169"/>
      <c r="F30" s="169"/>
      <c r="G30" s="169"/>
      <c r="H30" s="517" t="s">
        <v>1172</v>
      </c>
      <c r="I30" s="169"/>
      <c r="J30" s="609"/>
      <c r="K30" s="169"/>
      <c r="L30" s="169"/>
      <c r="M30" s="517"/>
      <c r="N30" s="169"/>
      <c r="O30" s="555"/>
      <c r="P30" s="414"/>
      <c r="Q30" s="169"/>
      <c r="R30" s="609"/>
      <c r="S30" s="169"/>
      <c r="T30" s="609"/>
      <c r="U30" s="169"/>
      <c r="V30" s="169"/>
      <c r="W30" s="169"/>
      <c r="X30" s="169"/>
      <c r="Y30" s="518"/>
      <c r="Z30" s="604" t="s">
        <v>210</v>
      </c>
      <c r="AA30" s="202"/>
      <c r="AB30" s="202"/>
      <c r="AC30" s="202"/>
      <c r="AD30" s="980">
        <f>地域通所介護!AI31</f>
        <v>436</v>
      </c>
      <c r="AE30" s="980"/>
      <c r="AF30" s="612" t="s">
        <v>391</v>
      </c>
      <c r="AG30" s="202"/>
      <c r="AH30" s="32" t="s">
        <v>2342</v>
      </c>
      <c r="AI30" s="926">
        <f t="shared" si="5"/>
        <v>0.7</v>
      </c>
      <c r="AJ30" s="981"/>
      <c r="AK30" s="202"/>
      <c r="AL30" s="202"/>
      <c r="AM30" s="202"/>
      <c r="AN30" s="43"/>
      <c r="AO30" s="399">
        <f t="shared" si="6"/>
        <v>305</v>
      </c>
      <c r="AP30" s="41"/>
    </row>
    <row r="31" spans="1:42" ht="17.25" customHeight="1" x14ac:dyDescent="0.15">
      <c r="A31" s="12">
        <v>78</v>
      </c>
      <c r="B31" s="13">
        <v>8417</v>
      </c>
      <c r="C31" s="267" t="s">
        <v>2501</v>
      </c>
      <c r="D31" s="681"/>
      <c r="E31" s="169"/>
      <c r="F31" s="169"/>
      <c r="G31" s="169"/>
      <c r="H31" s="517" t="s">
        <v>2502</v>
      </c>
      <c r="I31" s="169"/>
      <c r="J31" s="609"/>
      <c r="K31" s="169"/>
      <c r="L31" s="169"/>
      <c r="M31" s="517"/>
      <c r="N31" s="169"/>
      <c r="O31" s="555"/>
      <c r="P31" s="414"/>
      <c r="Q31" s="169"/>
      <c r="R31" s="609"/>
      <c r="S31" s="169"/>
      <c r="T31" s="609"/>
      <c r="U31" s="169"/>
      <c r="V31" s="169"/>
      <c r="W31" s="169"/>
      <c r="X31" s="169"/>
      <c r="Y31" s="518"/>
      <c r="Z31" s="604" t="s">
        <v>211</v>
      </c>
      <c r="AA31" s="202"/>
      <c r="AB31" s="202"/>
      <c r="AC31" s="202"/>
      <c r="AD31" s="980">
        <f>地域通所介護!AI32</f>
        <v>501</v>
      </c>
      <c r="AE31" s="980"/>
      <c r="AF31" s="612" t="s">
        <v>391</v>
      </c>
      <c r="AG31" s="202"/>
      <c r="AH31" s="32" t="s">
        <v>2342</v>
      </c>
      <c r="AI31" s="926">
        <f t="shared" si="5"/>
        <v>0.7</v>
      </c>
      <c r="AJ31" s="981"/>
      <c r="AK31" s="202"/>
      <c r="AL31" s="202"/>
      <c r="AM31" s="202"/>
      <c r="AN31" s="43"/>
      <c r="AO31" s="399">
        <f t="shared" si="6"/>
        <v>351</v>
      </c>
      <c r="AP31" s="41"/>
    </row>
    <row r="32" spans="1:42" ht="17.25" customHeight="1" x14ac:dyDescent="0.15">
      <c r="A32" s="12">
        <v>78</v>
      </c>
      <c r="B32" s="13">
        <v>8418</v>
      </c>
      <c r="C32" s="267" t="s">
        <v>2503</v>
      </c>
      <c r="D32" s="681"/>
      <c r="E32" s="169"/>
      <c r="F32" s="169"/>
      <c r="G32" s="169"/>
      <c r="H32" s="517"/>
      <c r="I32" s="169"/>
      <c r="J32" s="609"/>
      <c r="K32" s="169"/>
      <c r="L32" s="169"/>
      <c r="M32" s="517"/>
      <c r="N32" s="169"/>
      <c r="O32" s="555"/>
      <c r="P32" s="517"/>
      <c r="Q32" s="169"/>
      <c r="R32" s="609"/>
      <c r="S32" s="169"/>
      <c r="T32" s="609"/>
      <c r="U32" s="169"/>
      <c r="V32" s="169"/>
      <c r="W32" s="169"/>
      <c r="X32" s="169"/>
      <c r="Y32" s="518"/>
      <c r="Z32" s="604" t="s">
        <v>212</v>
      </c>
      <c r="AA32" s="202"/>
      <c r="AB32" s="202"/>
      <c r="AC32" s="202"/>
      <c r="AD32" s="980">
        <f>地域通所介護!AI33</f>
        <v>566</v>
      </c>
      <c r="AE32" s="980"/>
      <c r="AF32" s="612" t="s">
        <v>391</v>
      </c>
      <c r="AG32" s="202"/>
      <c r="AH32" s="32" t="s">
        <v>2342</v>
      </c>
      <c r="AI32" s="926">
        <f t="shared" si="5"/>
        <v>0.7</v>
      </c>
      <c r="AJ32" s="981"/>
      <c r="AK32" s="202"/>
      <c r="AL32" s="202"/>
      <c r="AM32" s="202"/>
      <c r="AN32" s="43"/>
      <c r="AO32" s="399">
        <f t="shared" si="6"/>
        <v>396</v>
      </c>
      <c r="AP32" s="41"/>
    </row>
    <row r="33" spans="1:42" ht="17.25" customHeight="1" x14ac:dyDescent="0.15">
      <c r="A33" s="12">
        <v>78</v>
      </c>
      <c r="B33" s="13">
        <v>8419</v>
      </c>
      <c r="C33" s="267" t="s">
        <v>2504</v>
      </c>
      <c r="D33" s="681"/>
      <c r="E33" s="169"/>
      <c r="F33" s="169"/>
      <c r="G33" s="169"/>
      <c r="H33" s="517"/>
      <c r="I33" s="169"/>
      <c r="J33" s="609"/>
      <c r="K33" s="169"/>
      <c r="L33" s="169"/>
      <c r="M33" s="517"/>
      <c r="N33" s="169"/>
      <c r="O33" s="555"/>
      <c r="P33" s="517"/>
      <c r="Q33" s="169"/>
      <c r="R33" s="609"/>
      <c r="S33" s="633"/>
      <c r="T33" s="609"/>
      <c r="U33" s="169"/>
      <c r="V33" s="169"/>
      <c r="W33" s="169"/>
      <c r="X33" s="169"/>
      <c r="Y33" s="518"/>
      <c r="Z33" s="604" t="s">
        <v>213</v>
      </c>
      <c r="AA33" s="202"/>
      <c r="AB33" s="202"/>
      <c r="AC33" s="202"/>
      <c r="AD33" s="980">
        <f>地域通所介護!AI34</f>
        <v>629</v>
      </c>
      <c r="AE33" s="980"/>
      <c r="AF33" s="612" t="s">
        <v>391</v>
      </c>
      <c r="AG33" s="202"/>
      <c r="AH33" s="32" t="s">
        <v>2342</v>
      </c>
      <c r="AI33" s="926">
        <f t="shared" si="5"/>
        <v>0.7</v>
      </c>
      <c r="AJ33" s="981"/>
      <c r="AK33" s="202"/>
      <c r="AL33" s="202"/>
      <c r="AM33" s="202"/>
      <c r="AN33" s="43"/>
      <c r="AO33" s="399">
        <f t="shared" si="6"/>
        <v>440</v>
      </c>
      <c r="AP33" s="41"/>
    </row>
    <row r="34" spans="1:42" ht="17.25" customHeight="1" x14ac:dyDescent="0.15">
      <c r="A34" s="12">
        <v>78</v>
      </c>
      <c r="B34" s="13">
        <v>8420</v>
      </c>
      <c r="C34" s="267" t="s">
        <v>2505</v>
      </c>
      <c r="D34" s="681"/>
      <c r="E34" s="169"/>
      <c r="F34" s="169"/>
      <c r="G34" s="169"/>
      <c r="H34" s="35"/>
      <c r="I34" s="20"/>
      <c r="J34" s="713"/>
      <c r="K34" s="20"/>
      <c r="L34" s="20"/>
      <c r="M34" s="517"/>
      <c r="N34" s="169"/>
      <c r="O34" s="555"/>
      <c r="P34" s="263"/>
      <c r="Q34" s="69"/>
      <c r="R34" s="609"/>
      <c r="S34" s="633"/>
      <c r="T34" s="609"/>
      <c r="U34" s="169"/>
      <c r="V34" s="169"/>
      <c r="W34" s="169"/>
      <c r="X34" s="169"/>
      <c r="Y34" s="518"/>
      <c r="Z34" s="604" t="s">
        <v>214</v>
      </c>
      <c r="AA34" s="202"/>
      <c r="AB34" s="202"/>
      <c r="AC34" s="202"/>
      <c r="AD34" s="980">
        <f>地域通所介護!AI35</f>
        <v>695</v>
      </c>
      <c r="AE34" s="980"/>
      <c r="AF34" s="612" t="s">
        <v>391</v>
      </c>
      <c r="AG34" s="202"/>
      <c r="AH34" s="32" t="s">
        <v>2342</v>
      </c>
      <c r="AI34" s="926">
        <f t="shared" si="5"/>
        <v>0.7</v>
      </c>
      <c r="AJ34" s="981"/>
      <c r="AK34" s="202"/>
      <c r="AL34" s="202"/>
      <c r="AM34" s="202"/>
      <c r="AN34" s="43"/>
      <c r="AO34" s="399">
        <f t="shared" si="6"/>
        <v>487</v>
      </c>
      <c r="AP34" s="41"/>
    </row>
    <row r="35" spans="1:42" ht="17.25" customHeight="1" x14ac:dyDescent="0.15">
      <c r="A35" s="12">
        <v>78</v>
      </c>
      <c r="B35" s="13">
        <v>8421</v>
      </c>
      <c r="C35" s="267" t="s">
        <v>2506</v>
      </c>
      <c r="D35" s="681"/>
      <c r="E35" s="169"/>
      <c r="F35" s="169"/>
      <c r="G35" s="169"/>
      <c r="H35" s="517" t="s">
        <v>1173</v>
      </c>
      <c r="I35" s="169"/>
      <c r="J35" s="609"/>
      <c r="K35" s="169"/>
      <c r="L35" s="169"/>
      <c r="M35" s="517"/>
      <c r="N35" s="169"/>
      <c r="O35" s="555"/>
      <c r="P35" s="517"/>
      <c r="Q35" s="169"/>
      <c r="R35" s="609"/>
      <c r="S35" s="633"/>
      <c r="T35" s="609"/>
      <c r="U35" s="169"/>
      <c r="V35" s="169"/>
      <c r="W35" s="169"/>
      <c r="X35" s="169"/>
      <c r="Y35" s="518"/>
      <c r="Z35" s="604" t="s">
        <v>210</v>
      </c>
      <c r="AA35" s="202"/>
      <c r="AB35" s="202"/>
      <c r="AC35" s="202"/>
      <c r="AD35" s="980">
        <f>地域通所介護!AI36</f>
        <v>657</v>
      </c>
      <c r="AE35" s="980"/>
      <c r="AF35" s="612" t="s">
        <v>391</v>
      </c>
      <c r="AG35" s="202"/>
      <c r="AH35" s="32" t="s">
        <v>2342</v>
      </c>
      <c r="AI35" s="926">
        <f t="shared" si="5"/>
        <v>0.7</v>
      </c>
      <c r="AJ35" s="981"/>
      <c r="AK35" s="202"/>
      <c r="AL35" s="202"/>
      <c r="AM35" s="202"/>
      <c r="AN35" s="43"/>
      <c r="AO35" s="399">
        <f t="shared" si="6"/>
        <v>460</v>
      </c>
      <c r="AP35" s="41"/>
    </row>
    <row r="36" spans="1:42" ht="17.25" customHeight="1" x14ac:dyDescent="0.15">
      <c r="A36" s="12">
        <v>78</v>
      </c>
      <c r="B36" s="13">
        <v>8422</v>
      </c>
      <c r="C36" s="267" t="s">
        <v>2507</v>
      </c>
      <c r="D36" s="681"/>
      <c r="E36" s="169"/>
      <c r="F36" s="169"/>
      <c r="G36" s="169"/>
      <c r="H36" s="517" t="s">
        <v>2508</v>
      </c>
      <c r="I36" s="169"/>
      <c r="J36" s="609"/>
      <c r="K36" s="169"/>
      <c r="L36" s="169"/>
      <c r="M36" s="517"/>
      <c r="N36" s="169"/>
      <c r="O36" s="555"/>
      <c r="P36" s="517"/>
      <c r="Q36" s="169"/>
      <c r="R36" s="609"/>
      <c r="S36" s="633"/>
      <c r="T36" s="609"/>
      <c r="U36" s="169"/>
      <c r="V36" s="169"/>
      <c r="W36" s="169"/>
      <c r="X36" s="169"/>
      <c r="Y36" s="518"/>
      <c r="Z36" s="604" t="s">
        <v>211</v>
      </c>
      <c r="AA36" s="202"/>
      <c r="AB36" s="202"/>
      <c r="AC36" s="202"/>
      <c r="AD36" s="980">
        <f>地域通所介護!AI37</f>
        <v>776</v>
      </c>
      <c r="AE36" s="980"/>
      <c r="AF36" s="612" t="s">
        <v>391</v>
      </c>
      <c r="AG36" s="202"/>
      <c r="AH36" s="32" t="s">
        <v>2342</v>
      </c>
      <c r="AI36" s="926">
        <f t="shared" si="5"/>
        <v>0.7</v>
      </c>
      <c r="AJ36" s="981"/>
      <c r="AK36" s="202"/>
      <c r="AL36" s="202"/>
      <c r="AM36" s="202"/>
      <c r="AN36" s="43"/>
      <c r="AO36" s="399">
        <f t="shared" si="6"/>
        <v>543</v>
      </c>
      <c r="AP36" s="41"/>
    </row>
    <row r="37" spans="1:42" ht="17.25" customHeight="1" x14ac:dyDescent="0.15">
      <c r="A37" s="12">
        <v>78</v>
      </c>
      <c r="B37" s="13">
        <v>8423</v>
      </c>
      <c r="C37" s="267" t="s">
        <v>2509</v>
      </c>
      <c r="D37" s="681"/>
      <c r="E37" s="169"/>
      <c r="F37" s="169"/>
      <c r="G37" s="169"/>
      <c r="H37" s="517"/>
      <c r="I37" s="169"/>
      <c r="J37" s="609"/>
      <c r="K37" s="169"/>
      <c r="L37" s="169"/>
      <c r="M37" s="517"/>
      <c r="N37" s="169"/>
      <c r="O37" s="518"/>
      <c r="P37" s="517"/>
      <c r="Q37" s="169"/>
      <c r="R37" s="609"/>
      <c r="S37" s="633"/>
      <c r="T37" s="609"/>
      <c r="U37" s="169"/>
      <c r="V37" s="169"/>
      <c r="W37" s="169"/>
      <c r="X37" s="169"/>
      <c r="Y37" s="518"/>
      <c r="Z37" s="604" t="s">
        <v>212</v>
      </c>
      <c r="AA37" s="202"/>
      <c r="AB37" s="202"/>
      <c r="AC37" s="202"/>
      <c r="AD37" s="980">
        <f>地域通所介護!AI38</f>
        <v>896</v>
      </c>
      <c r="AE37" s="980"/>
      <c r="AF37" s="612" t="s">
        <v>391</v>
      </c>
      <c r="AG37" s="202"/>
      <c r="AH37" s="32" t="s">
        <v>2342</v>
      </c>
      <c r="AI37" s="926">
        <f t="shared" si="5"/>
        <v>0.7</v>
      </c>
      <c r="AJ37" s="981"/>
      <c r="AK37" s="202"/>
      <c r="AL37" s="202"/>
      <c r="AM37" s="202"/>
      <c r="AN37" s="43"/>
      <c r="AO37" s="399">
        <f t="shared" si="6"/>
        <v>627</v>
      </c>
      <c r="AP37" s="41"/>
    </row>
    <row r="38" spans="1:42" ht="17.25" customHeight="1" x14ac:dyDescent="0.15">
      <c r="A38" s="12">
        <v>78</v>
      </c>
      <c r="B38" s="13">
        <v>8424</v>
      </c>
      <c r="C38" s="267" t="s">
        <v>2510</v>
      </c>
      <c r="D38" s="681"/>
      <c r="E38" s="169"/>
      <c r="F38" s="169"/>
      <c r="G38" s="169"/>
      <c r="H38" s="517"/>
      <c r="I38" s="169"/>
      <c r="J38" s="609"/>
      <c r="K38" s="169"/>
      <c r="L38" s="169"/>
      <c r="M38" s="517"/>
      <c r="N38" s="169"/>
      <c r="O38" s="518"/>
      <c r="P38" s="517"/>
      <c r="Q38" s="169"/>
      <c r="R38" s="609"/>
      <c r="S38" s="633"/>
      <c r="T38" s="609"/>
      <c r="U38" s="169"/>
      <c r="V38" s="169"/>
      <c r="W38" s="169"/>
      <c r="X38" s="169"/>
      <c r="Y38" s="518"/>
      <c r="Z38" s="604" t="s">
        <v>213</v>
      </c>
      <c r="AA38" s="202"/>
      <c r="AB38" s="202"/>
      <c r="AC38" s="202"/>
      <c r="AD38" s="980">
        <f>地域通所介護!AI39</f>
        <v>1013</v>
      </c>
      <c r="AE38" s="980"/>
      <c r="AF38" s="612" t="s">
        <v>391</v>
      </c>
      <c r="AG38" s="202"/>
      <c r="AH38" s="32" t="s">
        <v>2342</v>
      </c>
      <c r="AI38" s="926">
        <f t="shared" si="5"/>
        <v>0.7</v>
      </c>
      <c r="AJ38" s="981"/>
      <c r="AK38" s="202"/>
      <c r="AL38" s="202"/>
      <c r="AM38" s="202"/>
      <c r="AN38" s="43"/>
      <c r="AO38" s="399">
        <f t="shared" si="6"/>
        <v>709</v>
      </c>
      <c r="AP38" s="41"/>
    </row>
    <row r="39" spans="1:42" ht="17.25" customHeight="1" x14ac:dyDescent="0.15">
      <c r="A39" s="12">
        <v>78</v>
      </c>
      <c r="B39" s="13">
        <v>8425</v>
      </c>
      <c r="C39" s="267" t="s">
        <v>2511</v>
      </c>
      <c r="D39" s="681"/>
      <c r="E39" s="169"/>
      <c r="F39" s="169"/>
      <c r="G39" s="169"/>
      <c r="H39" s="35"/>
      <c r="I39" s="20"/>
      <c r="J39" s="713"/>
      <c r="K39" s="20"/>
      <c r="L39" s="20"/>
      <c r="M39" s="517"/>
      <c r="N39" s="169"/>
      <c r="O39" s="518"/>
      <c r="P39" s="517"/>
      <c r="Q39" s="169"/>
      <c r="R39" s="609"/>
      <c r="S39" s="633"/>
      <c r="T39" s="609"/>
      <c r="U39" s="169"/>
      <c r="V39" s="169"/>
      <c r="W39" s="169"/>
      <c r="X39" s="169"/>
      <c r="Y39" s="518"/>
      <c r="Z39" s="604" t="s">
        <v>214</v>
      </c>
      <c r="AA39" s="202"/>
      <c r="AB39" s="202"/>
      <c r="AC39" s="202"/>
      <c r="AD39" s="980">
        <f>地域通所介護!AI40</f>
        <v>1134</v>
      </c>
      <c r="AE39" s="980"/>
      <c r="AF39" s="612" t="s">
        <v>391</v>
      </c>
      <c r="AG39" s="202"/>
      <c r="AH39" s="32" t="s">
        <v>2342</v>
      </c>
      <c r="AI39" s="926">
        <f t="shared" si="5"/>
        <v>0.7</v>
      </c>
      <c r="AJ39" s="981"/>
      <c r="AK39" s="202"/>
      <c r="AL39" s="202"/>
      <c r="AM39" s="202"/>
      <c r="AN39" s="43"/>
      <c r="AO39" s="399">
        <f t="shared" si="6"/>
        <v>794</v>
      </c>
      <c r="AP39" s="41"/>
    </row>
    <row r="40" spans="1:42" ht="17.25" customHeight="1" x14ac:dyDescent="0.15">
      <c r="A40" s="12">
        <v>78</v>
      </c>
      <c r="B40" s="13">
        <v>8426</v>
      </c>
      <c r="C40" s="267" t="s">
        <v>2512</v>
      </c>
      <c r="D40" s="681"/>
      <c r="E40" s="169"/>
      <c r="F40" s="169"/>
      <c r="G40" s="169"/>
      <c r="H40" s="517" t="s">
        <v>1174</v>
      </c>
      <c r="I40" s="169"/>
      <c r="J40" s="609"/>
      <c r="K40" s="169"/>
      <c r="L40" s="169"/>
      <c r="M40" s="517"/>
      <c r="N40" s="169"/>
      <c r="O40" s="518"/>
      <c r="P40" s="517"/>
      <c r="Q40" s="169"/>
      <c r="R40" s="609"/>
      <c r="S40" s="633"/>
      <c r="T40" s="609"/>
      <c r="U40" s="169"/>
      <c r="V40" s="169"/>
      <c r="W40" s="169"/>
      <c r="X40" s="169"/>
      <c r="Y40" s="518"/>
      <c r="Z40" s="604" t="s">
        <v>210</v>
      </c>
      <c r="AA40" s="202"/>
      <c r="AB40" s="202"/>
      <c r="AC40" s="202"/>
      <c r="AD40" s="980">
        <f>地域通所介護!AI41</f>
        <v>678</v>
      </c>
      <c r="AE40" s="980"/>
      <c r="AF40" s="612" t="s">
        <v>391</v>
      </c>
      <c r="AG40" s="202"/>
      <c r="AH40" s="32" t="s">
        <v>2342</v>
      </c>
      <c r="AI40" s="926">
        <f t="shared" si="5"/>
        <v>0.7</v>
      </c>
      <c r="AJ40" s="981"/>
      <c r="AK40" s="202"/>
      <c r="AL40" s="202"/>
      <c r="AM40" s="202"/>
      <c r="AN40" s="43"/>
      <c r="AO40" s="399">
        <f t="shared" si="6"/>
        <v>475</v>
      </c>
      <c r="AP40" s="41"/>
    </row>
    <row r="41" spans="1:42" ht="17.25" customHeight="1" x14ac:dyDescent="0.15">
      <c r="A41" s="12">
        <v>78</v>
      </c>
      <c r="B41" s="13">
        <v>8427</v>
      </c>
      <c r="C41" s="267" t="s">
        <v>2513</v>
      </c>
      <c r="D41" s="681"/>
      <c r="E41" s="169"/>
      <c r="F41" s="169"/>
      <c r="G41" s="169"/>
      <c r="H41" s="517" t="s">
        <v>2514</v>
      </c>
      <c r="I41" s="169"/>
      <c r="J41" s="609"/>
      <c r="K41" s="169"/>
      <c r="L41" s="169"/>
      <c r="M41" s="517"/>
      <c r="N41" s="169"/>
      <c r="O41" s="518"/>
      <c r="P41" s="517"/>
      <c r="Q41" s="169"/>
      <c r="R41" s="609"/>
      <c r="S41" s="633"/>
      <c r="T41" s="609"/>
      <c r="U41" s="169"/>
      <c r="V41" s="169"/>
      <c r="W41" s="169"/>
      <c r="X41" s="169"/>
      <c r="Y41" s="518"/>
      <c r="Z41" s="604" t="s">
        <v>211</v>
      </c>
      <c r="AA41" s="202"/>
      <c r="AB41" s="202"/>
      <c r="AC41" s="202"/>
      <c r="AD41" s="980">
        <f>地域通所介護!AI42</f>
        <v>801</v>
      </c>
      <c r="AE41" s="980"/>
      <c r="AF41" s="612" t="s">
        <v>391</v>
      </c>
      <c r="AG41" s="202"/>
      <c r="AH41" s="32" t="s">
        <v>2342</v>
      </c>
      <c r="AI41" s="926">
        <f t="shared" si="5"/>
        <v>0.7</v>
      </c>
      <c r="AJ41" s="981"/>
      <c r="AK41" s="202"/>
      <c r="AL41" s="202"/>
      <c r="AM41" s="202"/>
      <c r="AN41" s="43"/>
      <c r="AO41" s="399">
        <f t="shared" si="6"/>
        <v>561</v>
      </c>
      <c r="AP41" s="41"/>
    </row>
    <row r="42" spans="1:42" ht="17.25" customHeight="1" x14ac:dyDescent="0.15">
      <c r="A42" s="12">
        <v>78</v>
      </c>
      <c r="B42" s="13">
        <v>8428</v>
      </c>
      <c r="C42" s="267" t="s">
        <v>2515</v>
      </c>
      <c r="D42" s="681"/>
      <c r="E42" s="169"/>
      <c r="F42" s="169"/>
      <c r="G42" s="169"/>
      <c r="H42" s="517"/>
      <c r="I42" s="169"/>
      <c r="J42" s="609"/>
      <c r="K42" s="169"/>
      <c r="L42" s="169"/>
      <c r="M42" s="517"/>
      <c r="N42" s="169"/>
      <c r="O42" s="518"/>
      <c r="P42" s="517"/>
      <c r="Q42" s="169"/>
      <c r="R42" s="609"/>
      <c r="S42" s="633"/>
      <c r="T42" s="609"/>
      <c r="U42" s="169"/>
      <c r="V42" s="169"/>
      <c r="W42" s="169"/>
      <c r="X42" s="169"/>
      <c r="Y42" s="518"/>
      <c r="Z42" s="604" t="s">
        <v>212</v>
      </c>
      <c r="AA42" s="202"/>
      <c r="AB42" s="202"/>
      <c r="AC42" s="202"/>
      <c r="AD42" s="980">
        <f>地域通所介護!AI43</f>
        <v>925</v>
      </c>
      <c r="AE42" s="980"/>
      <c r="AF42" s="612" t="s">
        <v>391</v>
      </c>
      <c r="AG42" s="202"/>
      <c r="AH42" s="32" t="s">
        <v>2342</v>
      </c>
      <c r="AI42" s="926">
        <f t="shared" si="5"/>
        <v>0.7</v>
      </c>
      <c r="AJ42" s="981"/>
      <c r="AK42" s="202"/>
      <c r="AL42" s="202"/>
      <c r="AM42" s="202"/>
      <c r="AN42" s="43"/>
      <c r="AO42" s="399">
        <f t="shared" si="6"/>
        <v>648</v>
      </c>
      <c r="AP42" s="41"/>
    </row>
    <row r="43" spans="1:42" ht="17.25" customHeight="1" x14ac:dyDescent="0.15">
      <c r="A43" s="12">
        <v>78</v>
      </c>
      <c r="B43" s="13">
        <v>8429</v>
      </c>
      <c r="C43" s="267" t="s">
        <v>2516</v>
      </c>
      <c r="D43" s="681"/>
      <c r="E43" s="169"/>
      <c r="F43" s="169"/>
      <c r="G43" s="169"/>
      <c r="H43" s="517"/>
      <c r="I43" s="169"/>
      <c r="J43" s="609"/>
      <c r="K43" s="169"/>
      <c r="L43" s="169"/>
      <c r="M43" s="517"/>
      <c r="N43" s="169"/>
      <c r="O43" s="518"/>
      <c r="P43" s="517"/>
      <c r="Q43" s="169"/>
      <c r="R43" s="609"/>
      <c r="S43" s="633"/>
      <c r="T43" s="609"/>
      <c r="U43" s="169"/>
      <c r="V43" s="169"/>
      <c r="W43" s="169"/>
      <c r="X43" s="169"/>
      <c r="Y43" s="518"/>
      <c r="Z43" s="604" t="s">
        <v>213</v>
      </c>
      <c r="AA43" s="202"/>
      <c r="AB43" s="202"/>
      <c r="AC43" s="202"/>
      <c r="AD43" s="980">
        <f>地域通所介護!AI44</f>
        <v>1049</v>
      </c>
      <c r="AE43" s="980"/>
      <c r="AF43" s="612" t="s">
        <v>391</v>
      </c>
      <c r="AG43" s="202"/>
      <c r="AH43" s="32" t="s">
        <v>2342</v>
      </c>
      <c r="AI43" s="926">
        <f t="shared" si="5"/>
        <v>0.7</v>
      </c>
      <c r="AJ43" s="981"/>
      <c r="AK43" s="202"/>
      <c r="AL43" s="202"/>
      <c r="AM43" s="202"/>
      <c r="AN43" s="43"/>
      <c r="AO43" s="399">
        <f t="shared" si="6"/>
        <v>734</v>
      </c>
      <c r="AP43" s="41"/>
    </row>
    <row r="44" spans="1:42" ht="17.25" customHeight="1" x14ac:dyDescent="0.15">
      <c r="A44" s="12">
        <v>78</v>
      </c>
      <c r="B44" s="13">
        <v>8430</v>
      </c>
      <c r="C44" s="267" t="s">
        <v>2517</v>
      </c>
      <c r="D44" s="681"/>
      <c r="E44" s="169"/>
      <c r="F44" s="169"/>
      <c r="G44" s="169"/>
      <c r="H44" s="35"/>
      <c r="I44" s="20"/>
      <c r="J44" s="713"/>
      <c r="K44" s="20"/>
      <c r="L44" s="20"/>
      <c r="M44" s="517"/>
      <c r="N44" s="169"/>
      <c r="O44" s="518"/>
      <c r="P44" s="517"/>
      <c r="Q44" s="169"/>
      <c r="R44" s="609"/>
      <c r="S44" s="633"/>
      <c r="T44" s="609"/>
      <c r="U44" s="169"/>
      <c r="V44" s="169"/>
      <c r="W44" s="169"/>
      <c r="X44" s="169"/>
      <c r="Y44" s="518"/>
      <c r="Z44" s="604" t="s">
        <v>214</v>
      </c>
      <c r="AA44" s="202"/>
      <c r="AB44" s="202"/>
      <c r="AC44" s="202"/>
      <c r="AD44" s="980">
        <f>地域通所介護!AI45</f>
        <v>1172</v>
      </c>
      <c r="AE44" s="980"/>
      <c r="AF44" s="612" t="s">
        <v>391</v>
      </c>
      <c r="AG44" s="202"/>
      <c r="AH44" s="32" t="s">
        <v>2342</v>
      </c>
      <c r="AI44" s="926">
        <f t="shared" si="5"/>
        <v>0.7</v>
      </c>
      <c r="AJ44" s="981"/>
      <c r="AK44" s="202"/>
      <c r="AL44" s="202"/>
      <c r="AM44" s="202"/>
      <c r="AN44" s="43"/>
      <c r="AO44" s="399">
        <f t="shared" si="6"/>
        <v>820</v>
      </c>
      <c r="AP44" s="41"/>
    </row>
    <row r="45" spans="1:42" ht="17.25" customHeight="1" x14ac:dyDescent="0.15">
      <c r="A45" s="12">
        <v>78</v>
      </c>
      <c r="B45" s="13">
        <v>8431</v>
      </c>
      <c r="C45" s="267" t="s">
        <v>2518</v>
      </c>
      <c r="D45" s="681"/>
      <c r="E45" s="169"/>
      <c r="F45" s="169"/>
      <c r="G45" s="169"/>
      <c r="H45" s="517" t="s">
        <v>2519</v>
      </c>
      <c r="I45" s="169"/>
      <c r="J45" s="10"/>
      <c r="K45" s="279"/>
      <c r="L45" s="24"/>
      <c r="M45" s="517"/>
      <c r="N45" s="169"/>
      <c r="O45" s="518"/>
      <c r="P45" s="517"/>
      <c r="Q45" s="169"/>
      <c r="R45" s="609"/>
      <c r="S45" s="633"/>
      <c r="T45" s="609"/>
      <c r="U45" s="169"/>
      <c r="V45" s="169"/>
      <c r="W45" s="169"/>
      <c r="X45" s="169"/>
      <c r="Y45" s="518"/>
      <c r="Z45" s="604" t="s">
        <v>210</v>
      </c>
      <c r="AA45" s="202"/>
      <c r="AB45" s="202"/>
      <c r="AC45" s="202"/>
      <c r="AD45" s="980">
        <f>地域通所介護!AI46</f>
        <v>753</v>
      </c>
      <c r="AE45" s="980"/>
      <c r="AF45" s="612" t="s">
        <v>391</v>
      </c>
      <c r="AG45" s="202"/>
      <c r="AH45" s="32" t="s">
        <v>2342</v>
      </c>
      <c r="AI45" s="926">
        <f t="shared" si="5"/>
        <v>0.7</v>
      </c>
      <c r="AJ45" s="981"/>
      <c r="AK45" s="202"/>
      <c r="AL45" s="202"/>
      <c r="AM45" s="202"/>
      <c r="AN45" s="43"/>
      <c r="AO45" s="399">
        <f t="shared" si="6"/>
        <v>527</v>
      </c>
      <c r="AP45" s="41"/>
    </row>
    <row r="46" spans="1:42" ht="17.25" customHeight="1" x14ac:dyDescent="0.15">
      <c r="A46" s="12">
        <v>78</v>
      </c>
      <c r="B46" s="13">
        <v>8432</v>
      </c>
      <c r="C46" s="267" t="s">
        <v>2520</v>
      </c>
      <c r="D46" s="681"/>
      <c r="E46" s="169"/>
      <c r="F46" s="169"/>
      <c r="G46" s="169"/>
      <c r="H46" s="517" t="s">
        <v>2521</v>
      </c>
      <c r="I46" s="169"/>
      <c r="J46" s="10"/>
      <c r="K46" s="279"/>
      <c r="L46" s="24"/>
      <c r="M46" s="517"/>
      <c r="N46" s="169"/>
      <c r="O46" s="518"/>
      <c r="P46" s="517"/>
      <c r="Q46" s="169"/>
      <c r="R46" s="609"/>
      <c r="S46" s="633"/>
      <c r="T46" s="609"/>
      <c r="U46" s="169"/>
      <c r="V46" s="169"/>
      <c r="W46" s="169"/>
      <c r="X46" s="169"/>
      <c r="Y46" s="518"/>
      <c r="Z46" s="604" t="s">
        <v>211</v>
      </c>
      <c r="AA46" s="202"/>
      <c r="AB46" s="202"/>
      <c r="AC46" s="202"/>
      <c r="AD46" s="980">
        <f>地域通所介護!AI47</f>
        <v>890</v>
      </c>
      <c r="AE46" s="980"/>
      <c r="AF46" s="612" t="s">
        <v>391</v>
      </c>
      <c r="AG46" s="202"/>
      <c r="AH46" s="32" t="s">
        <v>2342</v>
      </c>
      <c r="AI46" s="926">
        <f t="shared" si="5"/>
        <v>0.7</v>
      </c>
      <c r="AJ46" s="981"/>
      <c r="AK46" s="202"/>
      <c r="AL46" s="202"/>
      <c r="AM46" s="202"/>
      <c r="AN46" s="43"/>
      <c r="AO46" s="399">
        <f t="shared" si="6"/>
        <v>623</v>
      </c>
      <c r="AP46" s="41"/>
    </row>
    <row r="47" spans="1:42" ht="17.25" customHeight="1" x14ac:dyDescent="0.15">
      <c r="A47" s="12">
        <v>78</v>
      </c>
      <c r="B47" s="13">
        <v>8433</v>
      </c>
      <c r="C47" s="267" t="s">
        <v>2522</v>
      </c>
      <c r="D47" s="681"/>
      <c r="E47" s="169"/>
      <c r="F47" s="169"/>
      <c r="G47" s="169"/>
      <c r="H47" s="517"/>
      <c r="I47" s="169"/>
      <c r="J47" s="10"/>
      <c r="K47" s="279"/>
      <c r="L47" s="24"/>
      <c r="M47" s="517"/>
      <c r="N47" s="169"/>
      <c r="O47" s="518"/>
      <c r="P47" s="517"/>
      <c r="Q47" s="169"/>
      <c r="R47" s="609"/>
      <c r="S47" s="633"/>
      <c r="T47" s="609"/>
      <c r="U47" s="169"/>
      <c r="V47" s="169"/>
      <c r="W47" s="169"/>
      <c r="X47" s="169"/>
      <c r="Y47" s="518"/>
      <c r="Z47" s="604" t="s">
        <v>212</v>
      </c>
      <c r="AA47" s="202"/>
      <c r="AB47" s="202"/>
      <c r="AC47" s="202"/>
      <c r="AD47" s="980">
        <f>地域通所介護!AI48</f>
        <v>1032</v>
      </c>
      <c r="AE47" s="980"/>
      <c r="AF47" s="612" t="s">
        <v>391</v>
      </c>
      <c r="AG47" s="202"/>
      <c r="AH47" s="32" t="s">
        <v>2342</v>
      </c>
      <c r="AI47" s="926">
        <f t="shared" si="5"/>
        <v>0.7</v>
      </c>
      <c r="AJ47" s="981"/>
      <c r="AK47" s="202"/>
      <c r="AL47" s="202"/>
      <c r="AM47" s="202"/>
      <c r="AN47" s="43"/>
      <c r="AO47" s="399">
        <f t="shared" si="6"/>
        <v>722</v>
      </c>
      <c r="AP47" s="41"/>
    </row>
    <row r="48" spans="1:42" ht="17.25" customHeight="1" x14ac:dyDescent="0.15">
      <c r="A48" s="12">
        <v>78</v>
      </c>
      <c r="B48" s="13">
        <v>8434</v>
      </c>
      <c r="C48" s="267" t="s">
        <v>2523</v>
      </c>
      <c r="D48" s="681"/>
      <c r="E48" s="169"/>
      <c r="F48" s="169"/>
      <c r="G48" s="169"/>
      <c r="H48" s="517"/>
      <c r="I48" s="169"/>
      <c r="J48" s="10"/>
      <c r="K48" s="279"/>
      <c r="L48" s="24"/>
      <c r="M48" s="517"/>
      <c r="N48" s="169"/>
      <c r="O48" s="518"/>
      <c r="P48" s="517"/>
      <c r="Q48" s="169"/>
      <c r="R48" s="609"/>
      <c r="S48" s="633"/>
      <c r="T48" s="609"/>
      <c r="U48" s="169"/>
      <c r="V48" s="169"/>
      <c r="W48" s="169"/>
      <c r="X48" s="169"/>
      <c r="Y48" s="518"/>
      <c r="Z48" s="604" t="s">
        <v>213</v>
      </c>
      <c r="AA48" s="202"/>
      <c r="AB48" s="202"/>
      <c r="AC48" s="202"/>
      <c r="AD48" s="980">
        <f>地域通所介護!AI49</f>
        <v>1172</v>
      </c>
      <c r="AE48" s="980"/>
      <c r="AF48" s="612" t="s">
        <v>391</v>
      </c>
      <c r="AG48" s="202"/>
      <c r="AH48" s="32" t="s">
        <v>2342</v>
      </c>
      <c r="AI48" s="926">
        <f t="shared" si="5"/>
        <v>0.7</v>
      </c>
      <c r="AJ48" s="981"/>
      <c r="AK48" s="202"/>
      <c r="AL48" s="202"/>
      <c r="AM48" s="202"/>
      <c r="AN48" s="43"/>
      <c r="AO48" s="399">
        <f t="shared" si="6"/>
        <v>820</v>
      </c>
      <c r="AP48" s="41"/>
    </row>
    <row r="49" spans="1:44" ht="17.25" customHeight="1" x14ac:dyDescent="0.15">
      <c r="A49" s="12">
        <v>78</v>
      </c>
      <c r="B49" s="13">
        <v>8435</v>
      </c>
      <c r="C49" s="267" t="s">
        <v>2524</v>
      </c>
      <c r="D49" s="681"/>
      <c r="E49" s="169"/>
      <c r="F49" s="169"/>
      <c r="G49" s="169"/>
      <c r="H49" s="35"/>
      <c r="I49" s="20"/>
      <c r="J49" s="45"/>
      <c r="K49" s="46"/>
      <c r="L49" s="26"/>
      <c r="M49" s="517"/>
      <c r="N49" s="169"/>
      <c r="O49" s="518"/>
      <c r="P49" s="517"/>
      <c r="Q49" s="169"/>
      <c r="R49" s="609"/>
      <c r="S49" s="633"/>
      <c r="T49" s="609"/>
      <c r="U49" s="169"/>
      <c r="V49" s="169"/>
      <c r="W49" s="169"/>
      <c r="X49" s="169"/>
      <c r="Y49" s="518"/>
      <c r="Z49" s="604" t="s">
        <v>214</v>
      </c>
      <c r="AA49" s="202"/>
      <c r="AB49" s="202"/>
      <c r="AC49" s="202"/>
      <c r="AD49" s="980">
        <f>地域通所介護!AI50</f>
        <v>1312</v>
      </c>
      <c r="AE49" s="980"/>
      <c r="AF49" s="612" t="s">
        <v>391</v>
      </c>
      <c r="AG49" s="202"/>
      <c r="AH49" s="32" t="s">
        <v>2342</v>
      </c>
      <c r="AI49" s="926">
        <f t="shared" si="5"/>
        <v>0.7</v>
      </c>
      <c r="AJ49" s="981"/>
      <c r="AK49" s="202"/>
      <c r="AL49" s="202"/>
      <c r="AM49" s="202"/>
      <c r="AN49" s="43"/>
      <c r="AO49" s="399">
        <f t="shared" si="6"/>
        <v>918</v>
      </c>
      <c r="AP49" s="41"/>
    </row>
    <row r="50" spans="1:44" ht="17.25" customHeight="1" x14ac:dyDescent="0.15">
      <c r="A50" s="12">
        <v>78</v>
      </c>
      <c r="B50" s="13">
        <v>8436</v>
      </c>
      <c r="C50" s="267" t="s">
        <v>2525</v>
      </c>
      <c r="D50" s="681"/>
      <c r="E50" s="169"/>
      <c r="F50" s="169"/>
      <c r="G50" s="169"/>
      <c r="H50" s="517" t="s">
        <v>2526</v>
      </c>
      <c r="I50" s="169"/>
      <c r="J50" s="10"/>
      <c r="K50" s="279"/>
      <c r="L50" s="24"/>
      <c r="M50" s="517"/>
      <c r="N50" s="169"/>
      <c r="O50" s="518"/>
      <c r="P50" s="517"/>
      <c r="Q50" s="169"/>
      <c r="R50" s="609"/>
      <c r="S50" s="633"/>
      <c r="T50" s="609"/>
      <c r="U50" s="169"/>
      <c r="V50" s="169"/>
      <c r="W50" s="169"/>
      <c r="X50" s="169"/>
      <c r="Y50" s="518"/>
      <c r="Z50" s="604" t="s">
        <v>210</v>
      </c>
      <c r="AA50" s="202"/>
      <c r="AB50" s="202"/>
      <c r="AC50" s="202"/>
      <c r="AD50" s="980">
        <f>地域通所介護!AI51</f>
        <v>783</v>
      </c>
      <c r="AE50" s="980"/>
      <c r="AF50" s="612" t="s">
        <v>391</v>
      </c>
      <c r="AG50" s="202"/>
      <c r="AH50" s="32" t="s">
        <v>2342</v>
      </c>
      <c r="AI50" s="926">
        <f t="shared" si="5"/>
        <v>0.7</v>
      </c>
      <c r="AJ50" s="981"/>
      <c r="AK50" s="202"/>
      <c r="AL50" s="202"/>
      <c r="AM50" s="202"/>
      <c r="AN50" s="43"/>
      <c r="AO50" s="399">
        <f t="shared" si="6"/>
        <v>548</v>
      </c>
      <c r="AP50" s="41"/>
    </row>
    <row r="51" spans="1:44" ht="17.25" customHeight="1" x14ac:dyDescent="0.15">
      <c r="A51" s="12">
        <v>78</v>
      </c>
      <c r="B51" s="13">
        <v>8437</v>
      </c>
      <c r="C51" s="267" t="s">
        <v>2527</v>
      </c>
      <c r="D51" s="681"/>
      <c r="E51" s="169"/>
      <c r="F51" s="169"/>
      <c r="G51" s="169"/>
      <c r="H51" s="517" t="s">
        <v>2528</v>
      </c>
      <c r="I51" s="169"/>
      <c r="J51" s="10"/>
      <c r="K51" s="279"/>
      <c r="L51" s="24"/>
      <c r="M51" s="517"/>
      <c r="N51" s="169"/>
      <c r="O51" s="518"/>
      <c r="P51" s="517"/>
      <c r="Q51" s="169"/>
      <c r="R51" s="609"/>
      <c r="S51" s="633"/>
      <c r="T51" s="609"/>
      <c r="U51" s="169"/>
      <c r="V51" s="169"/>
      <c r="W51" s="169"/>
      <c r="X51" s="169"/>
      <c r="Y51" s="518"/>
      <c r="Z51" s="604" t="s">
        <v>211</v>
      </c>
      <c r="AA51" s="202"/>
      <c r="AB51" s="202"/>
      <c r="AC51" s="202"/>
      <c r="AD51" s="980">
        <f>地域通所介護!AI52</f>
        <v>925</v>
      </c>
      <c r="AE51" s="980"/>
      <c r="AF51" s="612" t="s">
        <v>391</v>
      </c>
      <c r="AG51" s="202"/>
      <c r="AH51" s="32" t="s">
        <v>2342</v>
      </c>
      <c r="AI51" s="926">
        <f t="shared" si="5"/>
        <v>0.7</v>
      </c>
      <c r="AJ51" s="981"/>
      <c r="AK51" s="202"/>
      <c r="AL51" s="202"/>
      <c r="AM51" s="202"/>
      <c r="AN51" s="43"/>
      <c r="AO51" s="399">
        <f t="shared" si="6"/>
        <v>648</v>
      </c>
      <c r="AP51" s="41"/>
    </row>
    <row r="52" spans="1:44" ht="17.25" customHeight="1" x14ac:dyDescent="0.15">
      <c r="A52" s="12">
        <v>78</v>
      </c>
      <c r="B52" s="13">
        <v>8438</v>
      </c>
      <c r="C52" s="267" t="s">
        <v>2529</v>
      </c>
      <c r="D52" s="681"/>
      <c r="E52" s="169"/>
      <c r="F52" s="169"/>
      <c r="G52" s="169"/>
      <c r="H52" s="517"/>
      <c r="I52" s="169"/>
      <c r="J52" s="10"/>
      <c r="K52" s="279"/>
      <c r="L52" s="24"/>
      <c r="M52" s="517"/>
      <c r="N52" s="169"/>
      <c r="O52" s="518"/>
      <c r="P52" s="517"/>
      <c r="Q52" s="169"/>
      <c r="R52" s="609"/>
      <c r="S52" s="633"/>
      <c r="T52" s="609"/>
      <c r="U52" s="169"/>
      <c r="V52" s="169"/>
      <c r="W52" s="169"/>
      <c r="X52" s="169"/>
      <c r="Y52" s="518"/>
      <c r="Z52" s="604" t="s">
        <v>212</v>
      </c>
      <c r="AA52" s="202"/>
      <c r="AB52" s="202"/>
      <c r="AC52" s="202"/>
      <c r="AD52" s="980">
        <f>地域通所介護!AI53</f>
        <v>1072</v>
      </c>
      <c r="AE52" s="980"/>
      <c r="AF52" s="612" t="s">
        <v>391</v>
      </c>
      <c r="AG52" s="202"/>
      <c r="AH52" s="32" t="s">
        <v>2342</v>
      </c>
      <c r="AI52" s="926">
        <f t="shared" si="5"/>
        <v>0.7</v>
      </c>
      <c r="AJ52" s="981"/>
      <c r="AK52" s="202"/>
      <c r="AL52" s="202"/>
      <c r="AM52" s="202"/>
      <c r="AN52" s="43"/>
      <c r="AO52" s="399">
        <f t="shared" si="6"/>
        <v>750</v>
      </c>
      <c r="AP52" s="41"/>
    </row>
    <row r="53" spans="1:44" ht="17.25" customHeight="1" x14ac:dyDescent="0.15">
      <c r="A53" s="12">
        <v>78</v>
      </c>
      <c r="B53" s="13">
        <v>8439</v>
      </c>
      <c r="C53" s="267" t="s">
        <v>2530</v>
      </c>
      <c r="D53" s="681"/>
      <c r="E53" s="169"/>
      <c r="F53" s="169"/>
      <c r="G53" s="169"/>
      <c r="H53" s="517"/>
      <c r="I53" s="169"/>
      <c r="J53" s="10"/>
      <c r="K53" s="279"/>
      <c r="L53" s="24"/>
      <c r="M53" s="517"/>
      <c r="N53" s="169"/>
      <c r="O53" s="518"/>
      <c r="P53" s="517"/>
      <c r="Q53" s="169"/>
      <c r="R53" s="609"/>
      <c r="S53" s="633"/>
      <c r="T53" s="609"/>
      <c r="U53" s="169"/>
      <c r="V53" s="169"/>
      <c r="W53" s="169"/>
      <c r="X53" s="169"/>
      <c r="Y53" s="518"/>
      <c r="Z53" s="604" t="s">
        <v>213</v>
      </c>
      <c r="AA53" s="202"/>
      <c r="AB53" s="202"/>
      <c r="AC53" s="202"/>
      <c r="AD53" s="980">
        <f>地域通所介護!AI54</f>
        <v>1220</v>
      </c>
      <c r="AE53" s="980"/>
      <c r="AF53" s="612" t="s">
        <v>391</v>
      </c>
      <c r="AG53" s="202"/>
      <c r="AH53" s="32" t="s">
        <v>2342</v>
      </c>
      <c r="AI53" s="926">
        <f t="shared" si="5"/>
        <v>0.7</v>
      </c>
      <c r="AJ53" s="981"/>
      <c r="AK53" s="202"/>
      <c r="AL53" s="202"/>
      <c r="AM53" s="202"/>
      <c r="AN53" s="43"/>
      <c r="AO53" s="399">
        <f t="shared" si="6"/>
        <v>854</v>
      </c>
      <c r="AP53" s="41"/>
    </row>
    <row r="54" spans="1:44" ht="17.25" customHeight="1" x14ac:dyDescent="0.15">
      <c r="A54" s="12">
        <v>78</v>
      </c>
      <c r="B54" s="13">
        <v>8440</v>
      </c>
      <c r="C54" s="267" t="s">
        <v>2531</v>
      </c>
      <c r="D54" s="681"/>
      <c r="E54" s="169"/>
      <c r="F54" s="169"/>
      <c r="G54" s="169"/>
      <c r="H54" s="35"/>
      <c r="I54" s="20"/>
      <c r="J54" s="45"/>
      <c r="K54" s="46"/>
      <c r="L54" s="26"/>
      <c r="M54" s="35"/>
      <c r="N54" s="20"/>
      <c r="O54" s="42"/>
      <c r="P54" s="35"/>
      <c r="Q54" s="20"/>
      <c r="R54" s="713"/>
      <c r="S54" s="393"/>
      <c r="T54" s="713"/>
      <c r="U54" s="20"/>
      <c r="V54" s="20"/>
      <c r="W54" s="20"/>
      <c r="X54" s="20"/>
      <c r="Y54" s="42"/>
      <c r="Z54" s="604" t="s">
        <v>214</v>
      </c>
      <c r="AA54" s="202"/>
      <c r="AB54" s="607"/>
      <c r="AC54" s="607"/>
      <c r="AD54" s="992">
        <f>地域通所介護!AI55</f>
        <v>1365</v>
      </c>
      <c r="AE54" s="992"/>
      <c r="AF54" s="612" t="s">
        <v>391</v>
      </c>
      <c r="AG54" s="202"/>
      <c r="AH54" s="32" t="s">
        <v>2342</v>
      </c>
      <c r="AI54" s="926">
        <f t="shared" si="5"/>
        <v>0.7</v>
      </c>
      <c r="AJ54" s="981"/>
      <c r="AK54" s="202"/>
      <c r="AL54" s="202"/>
      <c r="AM54" s="202"/>
      <c r="AN54" s="43"/>
      <c r="AO54" s="399">
        <f t="shared" si="6"/>
        <v>956</v>
      </c>
      <c r="AP54" s="41"/>
    </row>
    <row r="55" spans="1:44" ht="17.25" customHeight="1" x14ac:dyDescent="0.15">
      <c r="A55" s="12">
        <v>78</v>
      </c>
      <c r="B55" s="13">
        <v>8730</v>
      </c>
      <c r="C55" s="49" t="s">
        <v>1584</v>
      </c>
      <c r="D55" s="833" t="s">
        <v>1063</v>
      </c>
      <c r="E55" s="834"/>
      <c r="F55" s="834"/>
      <c r="G55" s="835"/>
      <c r="H55" s="994" t="s">
        <v>1060</v>
      </c>
      <c r="I55" s="995"/>
      <c r="J55" s="996"/>
      <c r="K55" s="667"/>
      <c r="L55" s="668"/>
      <c r="M55" s="668"/>
      <c r="N55" s="608"/>
      <c r="O55" s="424"/>
      <c r="P55" s="607"/>
      <c r="Q55" s="607"/>
      <c r="R55" s="608"/>
      <c r="S55" s="605"/>
      <c r="T55" s="605"/>
      <c r="U55" s="606"/>
      <c r="V55" s="605"/>
      <c r="W55" s="605"/>
      <c r="X55" s="605"/>
      <c r="Y55" s="605"/>
      <c r="Z55" s="605"/>
      <c r="AA55" s="209"/>
      <c r="AB55" s="210"/>
      <c r="AC55" s="607"/>
      <c r="AD55" s="607"/>
      <c r="AE55" s="608"/>
      <c r="AF55" s="330" t="s">
        <v>2342</v>
      </c>
      <c r="AG55" s="926">
        <v>0.7</v>
      </c>
      <c r="AH55" s="926"/>
      <c r="AI55" s="421"/>
      <c r="AJ55" s="639"/>
      <c r="AK55" s="32"/>
      <c r="AL55" s="421"/>
      <c r="AM55" s="638"/>
      <c r="AN55" s="190"/>
      <c r="AO55" s="403">
        <f>ROUND(E57*AG55,0)</f>
        <v>8950</v>
      </c>
      <c r="AP55" s="400" t="s">
        <v>2358</v>
      </c>
      <c r="AQ55" s="609"/>
      <c r="AR55" s="405"/>
    </row>
    <row r="56" spans="1:44" ht="17.25" customHeight="1" x14ac:dyDescent="0.15">
      <c r="A56" s="12">
        <v>78</v>
      </c>
      <c r="B56" s="13">
        <v>8731</v>
      </c>
      <c r="C56" s="49" t="s">
        <v>1620</v>
      </c>
      <c r="D56" s="836"/>
      <c r="E56" s="837"/>
      <c r="F56" s="837"/>
      <c r="G56" s="838"/>
      <c r="H56" s="997"/>
      <c r="I56" s="998"/>
      <c r="J56" s="999"/>
      <c r="K56" s="675"/>
      <c r="L56" s="676"/>
      <c r="M56" s="676"/>
      <c r="N56" s="610"/>
      <c r="O56" s="661"/>
      <c r="P56" s="609"/>
      <c r="Q56" s="609"/>
      <c r="R56" s="610"/>
      <c r="S56" s="310" t="s">
        <v>2420</v>
      </c>
      <c r="T56" s="605"/>
      <c r="U56" s="606"/>
      <c r="V56" s="605"/>
      <c r="W56" s="32"/>
      <c r="X56" s="625"/>
      <c r="Y56" s="605"/>
      <c r="Z56" s="605"/>
      <c r="AA56" s="209"/>
      <c r="AB56" s="712"/>
      <c r="AC56" s="713"/>
      <c r="AD56" s="713"/>
      <c r="AE56" s="714"/>
      <c r="AF56" s="330" t="s">
        <v>2342</v>
      </c>
      <c r="AG56" s="926">
        <v>0.7</v>
      </c>
      <c r="AH56" s="926"/>
      <c r="AI56" s="32" t="s">
        <v>2342</v>
      </c>
      <c r="AJ56" s="625">
        <v>0.95</v>
      </c>
      <c r="AK56" s="32"/>
      <c r="AL56" s="421"/>
      <c r="AM56" s="638"/>
      <c r="AN56" s="190"/>
      <c r="AO56" s="403">
        <f>ROUND(ROUND(E57*AG56,0)*AJ56,0)</f>
        <v>8503</v>
      </c>
      <c r="AP56" s="18"/>
      <c r="AQ56" s="609"/>
      <c r="AR56" s="405"/>
    </row>
    <row r="57" spans="1:44" ht="17.25" customHeight="1" x14ac:dyDescent="0.15">
      <c r="A57" s="12">
        <v>78</v>
      </c>
      <c r="B57" s="13">
        <v>8732</v>
      </c>
      <c r="C57" s="49" t="s">
        <v>1585</v>
      </c>
      <c r="D57" s="561"/>
      <c r="E57" s="988">
        <f>地域通所介護!$G$61</f>
        <v>12785</v>
      </c>
      <c r="F57" s="988"/>
      <c r="G57" s="989"/>
      <c r="H57" s="997"/>
      <c r="I57" s="998"/>
      <c r="J57" s="999"/>
      <c r="K57" s="675"/>
      <c r="L57" s="676"/>
      <c r="M57" s="676"/>
      <c r="N57" s="610"/>
      <c r="O57" s="661"/>
      <c r="P57" s="609"/>
      <c r="Q57" s="609"/>
      <c r="R57" s="610"/>
      <c r="S57" s="202"/>
      <c r="T57" s="605"/>
      <c r="U57" s="606"/>
      <c r="V57" s="605"/>
      <c r="W57" s="202"/>
      <c r="X57" s="422"/>
      <c r="Y57" s="422"/>
      <c r="Z57" s="202"/>
      <c r="AA57" s="423"/>
      <c r="AB57" s="958" t="s">
        <v>2422</v>
      </c>
      <c r="AC57" s="959"/>
      <c r="AD57" s="959"/>
      <c r="AE57" s="960"/>
      <c r="AF57" s="330" t="s">
        <v>2342</v>
      </c>
      <c r="AG57" s="926">
        <v>0.7</v>
      </c>
      <c r="AH57" s="926"/>
      <c r="AI57" s="32"/>
      <c r="AJ57" s="421"/>
      <c r="AK57" s="32" t="s">
        <v>2342</v>
      </c>
      <c r="AL57" s="926">
        <v>0.7</v>
      </c>
      <c r="AM57" s="927"/>
      <c r="AN57" s="311"/>
      <c r="AO57" s="403">
        <f>ROUND(ROUND(E57*AG57,0)*AL57,0)</f>
        <v>6265</v>
      </c>
      <c r="AP57" s="18"/>
      <c r="AQ57" s="609"/>
      <c r="AR57" s="405"/>
    </row>
    <row r="58" spans="1:44" ht="17.25" customHeight="1" x14ac:dyDescent="0.15">
      <c r="A58" s="12">
        <v>78</v>
      </c>
      <c r="B58" s="13">
        <v>8733</v>
      </c>
      <c r="C58" s="49" t="s">
        <v>1621</v>
      </c>
      <c r="D58" s="561"/>
      <c r="E58" s="562"/>
      <c r="F58" s="697" t="s">
        <v>281</v>
      </c>
      <c r="G58" s="563"/>
      <c r="H58" s="997"/>
      <c r="I58" s="998"/>
      <c r="J58" s="999"/>
      <c r="K58" s="675"/>
      <c r="L58" s="676"/>
      <c r="M58" s="676"/>
      <c r="N58" s="610"/>
      <c r="O58" s="712"/>
      <c r="P58" s="713"/>
      <c r="Q58" s="713"/>
      <c r="R58" s="714"/>
      <c r="S58" s="310" t="s">
        <v>2420</v>
      </c>
      <c r="T58" s="605"/>
      <c r="U58" s="606"/>
      <c r="V58" s="605"/>
      <c r="W58" s="422"/>
      <c r="X58" s="422"/>
      <c r="Y58" s="422"/>
      <c r="Z58" s="422"/>
      <c r="AA58" s="423"/>
      <c r="AB58" s="961"/>
      <c r="AC58" s="962"/>
      <c r="AD58" s="962"/>
      <c r="AE58" s="963"/>
      <c r="AF58" s="330" t="s">
        <v>2342</v>
      </c>
      <c r="AG58" s="926">
        <v>0.7</v>
      </c>
      <c r="AH58" s="926"/>
      <c r="AI58" s="32" t="s">
        <v>2342</v>
      </c>
      <c r="AJ58" s="625">
        <v>0.95</v>
      </c>
      <c r="AK58" s="32" t="s">
        <v>2342</v>
      </c>
      <c r="AL58" s="926">
        <v>0.7</v>
      </c>
      <c r="AM58" s="927"/>
      <c r="AN58" s="190"/>
      <c r="AO58" s="403">
        <f>ROUND(ROUND(ROUND(E57*AG58,0)*AJ58,0)*AL58,0)</f>
        <v>5952</v>
      </c>
      <c r="AP58" s="18"/>
      <c r="AQ58" s="609"/>
      <c r="AR58" s="405"/>
    </row>
    <row r="59" spans="1:44" ht="17.25" customHeight="1" x14ac:dyDescent="0.15">
      <c r="A59" s="12">
        <v>78</v>
      </c>
      <c r="B59" s="13">
        <v>8751</v>
      </c>
      <c r="C59" s="49" t="s">
        <v>4091</v>
      </c>
      <c r="D59" s="661"/>
      <c r="E59" s="609"/>
      <c r="F59" s="609"/>
      <c r="G59" s="610"/>
      <c r="H59" s="997"/>
      <c r="I59" s="998"/>
      <c r="J59" s="999"/>
      <c r="K59" s="675"/>
      <c r="L59" s="676"/>
      <c r="M59" s="676"/>
      <c r="N59" s="610"/>
      <c r="O59" s="977" t="s">
        <v>4077</v>
      </c>
      <c r="P59" s="973"/>
      <c r="Q59" s="973"/>
      <c r="R59" s="974"/>
      <c r="S59" s="605"/>
      <c r="T59" s="605"/>
      <c r="U59" s="606"/>
      <c r="V59" s="605"/>
      <c r="W59" s="605"/>
      <c r="X59" s="605"/>
      <c r="Y59" s="605"/>
      <c r="Z59" s="605"/>
      <c r="AA59" s="209"/>
      <c r="AB59" s="210"/>
      <c r="AC59" s="607"/>
      <c r="AD59" s="607"/>
      <c r="AE59" s="608"/>
      <c r="AF59" s="330" t="s">
        <v>254</v>
      </c>
      <c r="AG59" s="926">
        <v>0.7</v>
      </c>
      <c r="AH59" s="926"/>
      <c r="AI59" s="421"/>
      <c r="AJ59" s="639"/>
      <c r="AK59" s="32"/>
      <c r="AL59" s="421"/>
      <c r="AM59" s="638"/>
      <c r="AN59" s="190"/>
      <c r="AO59" s="403">
        <f>ROUND(E57*AG59,0)-ROUND(E57*O61,0)</f>
        <v>8822</v>
      </c>
      <c r="AP59" s="18"/>
      <c r="AQ59" s="609"/>
      <c r="AR59" s="405"/>
    </row>
    <row r="60" spans="1:44" ht="17.25" customHeight="1" x14ac:dyDescent="0.15">
      <c r="A60" s="12">
        <v>78</v>
      </c>
      <c r="B60" s="13">
        <v>8753</v>
      </c>
      <c r="C60" s="49" t="s">
        <v>4092</v>
      </c>
      <c r="D60" s="609"/>
      <c r="E60" s="609"/>
      <c r="F60" s="609"/>
      <c r="G60" s="609"/>
      <c r="H60" s="997"/>
      <c r="I60" s="998"/>
      <c r="J60" s="999"/>
      <c r="K60" s="675"/>
      <c r="L60" s="676"/>
      <c r="M60" s="676"/>
      <c r="N60" s="610"/>
      <c r="O60" s="978"/>
      <c r="P60" s="975"/>
      <c r="Q60" s="975"/>
      <c r="R60" s="976"/>
      <c r="S60" s="310" t="s">
        <v>2420</v>
      </c>
      <c r="T60" s="605"/>
      <c r="U60" s="606"/>
      <c r="V60" s="605"/>
      <c r="W60" s="32"/>
      <c r="X60" s="625"/>
      <c r="Y60" s="605"/>
      <c r="Z60" s="605"/>
      <c r="AA60" s="209"/>
      <c r="AB60" s="712"/>
      <c r="AC60" s="713"/>
      <c r="AD60" s="713"/>
      <c r="AE60" s="714"/>
      <c r="AF60" s="330" t="s">
        <v>254</v>
      </c>
      <c r="AG60" s="926">
        <v>0.7</v>
      </c>
      <c r="AH60" s="926"/>
      <c r="AI60" s="32" t="s">
        <v>254</v>
      </c>
      <c r="AJ60" s="625">
        <v>0.95</v>
      </c>
      <c r="AK60" s="32"/>
      <c r="AL60" s="421"/>
      <c r="AM60" s="638"/>
      <c r="AN60" s="190"/>
      <c r="AO60" s="403">
        <f>ROUND((ROUND(E57*AG60,0)-ROUND(E57*O61,0))*AJ60,0)</f>
        <v>8381</v>
      </c>
      <c r="AP60" s="18"/>
      <c r="AQ60" s="609"/>
      <c r="AR60" s="405"/>
    </row>
    <row r="61" spans="1:44" ht="17.25" customHeight="1" x14ac:dyDescent="0.15">
      <c r="A61" s="12">
        <v>78</v>
      </c>
      <c r="B61" s="13">
        <v>8755</v>
      </c>
      <c r="C61" s="49" t="s">
        <v>4093</v>
      </c>
      <c r="D61" s="609"/>
      <c r="E61" s="609"/>
      <c r="F61" s="609"/>
      <c r="G61" s="609"/>
      <c r="H61" s="997"/>
      <c r="I61" s="998"/>
      <c r="J61" s="999"/>
      <c r="K61" s="675"/>
      <c r="L61" s="676"/>
      <c r="M61" s="676"/>
      <c r="N61" s="610"/>
      <c r="O61" s="935">
        <v>0.01</v>
      </c>
      <c r="P61" s="935"/>
      <c r="Q61" s="444" t="s">
        <v>3863</v>
      </c>
      <c r="R61" s="610"/>
      <c r="S61" s="202"/>
      <c r="T61" s="605"/>
      <c r="U61" s="606"/>
      <c r="V61" s="605"/>
      <c r="W61" s="202"/>
      <c r="X61" s="422"/>
      <c r="Y61" s="422"/>
      <c r="Z61" s="202"/>
      <c r="AA61" s="423"/>
      <c r="AB61" s="958" t="s">
        <v>2422</v>
      </c>
      <c r="AC61" s="959"/>
      <c r="AD61" s="959"/>
      <c r="AE61" s="960"/>
      <c r="AF61" s="330" t="s">
        <v>254</v>
      </c>
      <c r="AG61" s="926">
        <v>0.7</v>
      </c>
      <c r="AH61" s="926"/>
      <c r="AI61" s="32"/>
      <c r="AJ61" s="421"/>
      <c r="AK61" s="32" t="s">
        <v>254</v>
      </c>
      <c r="AL61" s="926">
        <v>0.7</v>
      </c>
      <c r="AM61" s="927"/>
      <c r="AN61" s="311"/>
      <c r="AO61" s="403">
        <f>ROUND((ROUND(E57*AG61,0)-ROUND(E57*O61,0))*AL61,0)</f>
        <v>6175</v>
      </c>
      <c r="AP61" s="18"/>
      <c r="AQ61" s="609"/>
      <c r="AR61" s="405"/>
    </row>
    <row r="62" spans="1:44" ht="17.25" customHeight="1" x14ac:dyDescent="0.15">
      <c r="A62" s="12">
        <v>78</v>
      </c>
      <c r="B62" s="13">
        <v>8757</v>
      </c>
      <c r="C62" s="49" t="s">
        <v>4094</v>
      </c>
      <c r="D62" s="609"/>
      <c r="E62" s="609"/>
      <c r="F62" s="609"/>
      <c r="G62" s="609"/>
      <c r="H62" s="997"/>
      <c r="I62" s="998"/>
      <c r="J62" s="999"/>
      <c r="K62" s="670"/>
      <c r="L62" s="671"/>
      <c r="M62" s="671"/>
      <c r="N62" s="714"/>
      <c r="O62" s="712"/>
      <c r="P62" s="713"/>
      <c r="Q62" s="713"/>
      <c r="R62" s="714"/>
      <c r="S62" s="310" t="s">
        <v>2420</v>
      </c>
      <c r="T62" s="605"/>
      <c r="U62" s="606"/>
      <c r="V62" s="605"/>
      <c r="W62" s="422"/>
      <c r="X62" s="422"/>
      <c r="Y62" s="422"/>
      <c r="Z62" s="422"/>
      <c r="AA62" s="423"/>
      <c r="AB62" s="961"/>
      <c r="AC62" s="962"/>
      <c r="AD62" s="962"/>
      <c r="AE62" s="963"/>
      <c r="AF62" s="330" t="s">
        <v>254</v>
      </c>
      <c r="AG62" s="926">
        <v>0.7</v>
      </c>
      <c r="AH62" s="926"/>
      <c r="AI62" s="32" t="s">
        <v>254</v>
      </c>
      <c r="AJ62" s="625">
        <v>0.95</v>
      </c>
      <c r="AK62" s="32" t="s">
        <v>254</v>
      </c>
      <c r="AL62" s="926">
        <v>0.7</v>
      </c>
      <c r="AM62" s="927"/>
      <c r="AN62" s="190"/>
      <c r="AO62" s="403">
        <f>ROUND(ROUND((ROUND(E57*AG62,0)-ROUND(E57*O61,0))*AJ62,0)*AL62,0)</f>
        <v>5867</v>
      </c>
      <c r="AP62" s="18"/>
      <c r="AQ62" s="609"/>
      <c r="AR62" s="405"/>
    </row>
    <row r="63" spans="1:44" ht="17.25" customHeight="1" x14ac:dyDescent="0.15">
      <c r="A63" s="12">
        <v>78</v>
      </c>
      <c r="B63" s="13">
        <v>8759</v>
      </c>
      <c r="C63" s="49" t="s">
        <v>4095</v>
      </c>
      <c r="D63" s="661"/>
      <c r="E63" s="609"/>
      <c r="F63" s="609"/>
      <c r="G63" s="610"/>
      <c r="H63" s="997"/>
      <c r="I63" s="998"/>
      <c r="J63" s="999"/>
      <c r="K63" s="833" t="s">
        <v>4078</v>
      </c>
      <c r="L63" s="834"/>
      <c r="M63" s="834"/>
      <c r="N63" s="835"/>
      <c r="O63" s="424"/>
      <c r="P63" s="607"/>
      <c r="Q63" s="607"/>
      <c r="R63" s="608"/>
      <c r="S63" s="605"/>
      <c r="T63" s="605"/>
      <c r="U63" s="606"/>
      <c r="V63" s="605"/>
      <c r="W63" s="605"/>
      <c r="X63" s="605"/>
      <c r="Y63" s="605"/>
      <c r="Z63" s="605"/>
      <c r="AA63" s="209"/>
      <c r="AB63" s="210"/>
      <c r="AC63" s="607"/>
      <c r="AD63" s="607"/>
      <c r="AE63" s="608"/>
      <c r="AF63" s="330" t="s">
        <v>254</v>
      </c>
      <c r="AG63" s="926">
        <v>0.7</v>
      </c>
      <c r="AH63" s="926"/>
      <c r="AI63" s="421"/>
      <c r="AJ63" s="639"/>
      <c r="AK63" s="32"/>
      <c r="AL63" s="421"/>
      <c r="AM63" s="638"/>
      <c r="AN63" s="190"/>
      <c r="AO63" s="403">
        <f>ROUND(E57*AG63,0)-ROUND(E57*K66,0)</f>
        <v>8822</v>
      </c>
      <c r="AP63" s="18"/>
      <c r="AQ63" s="609"/>
      <c r="AR63" s="405"/>
    </row>
    <row r="64" spans="1:44" ht="17.25" customHeight="1" x14ac:dyDescent="0.15">
      <c r="A64" s="12">
        <v>78</v>
      </c>
      <c r="B64" s="13">
        <v>8761</v>
      </c>
      <c r="C64" s="49" t="s">
        <v>4096</v>
      </c>
      <c r="D64" s="609"/>
      <c r="E64" s="609"/>
      <c r="F64" s="609"/>
      <c r="G64" s="609"/>
      <c r="H64" s="997"/>
      <c r="I64" s="998"/>
      <c r="J64" s="999"/>
      <c r="K64" s="836"/>
      <c r="L64" s="837"/>
      <c r="M64" s="837"/>
      <c r="N64" s="838"/>
      <c r="O64" s="661"/>
      <c r="P64" s="609"/>
      <c r="Q64" s="609"/>
      <c r="R64" s="610"/>
      <c r="S64" s="310" t="s">
        <v>2420</v>
      </c>
      <c r="T64" s="605"/>
      <c r="U64" s="606"/>
      <c r="V64" s="605"/>
      <c r="W64" s="32"/>
      <c r="X64" s="625"/>
      <c r="Y64" s="605"/>
      <c r="Z64" s="605"/>
      <c r="AA64" s="209"/>
      <c r="AB64" s="712"/>
      <c r="AC64" s="713"/>
      <c r="AD64" s="713"/>
      <c r="AE64" s="714"/>
      <c r="AF64" s="330" t="s">
        <v>254</v>
      </c>
      <c r="AG64" s="926">
        <v>0.7</v>
      </c>
      <c r="AH64" s="926"/>
      <c r="AI64" s="32" t="s">
        <v>254</v>
      </c>
      <c r="AJ64" s="625">
        <v>0.95</v>
      </c>
      <c r="AK64" s="32"/>
      <c r="AL64" s="421"/>
      <c r="AM64" s="638"/>
      <c r="AN64" s="190"/>
      <c r="AO64" s="403">
        <f>ROUND((ROUND(E57*AG64,0)-ROUND(E57*K66,0))*AJ64,0)</f>
        <v>8381</v>
      </c>
      <c r="AP64" s="18"/>
      <c r="AQ64" s="609"/>
      <c r="AR64" s="405"/>
    </row>
    <row r="65" spans="1:44" ht="17.25" customHeight="1" x14ac:dyDescent="0.15">
      <c r="A65" s="12">
        <v>78</v>
      </c>
      <c r="B65" s="13">
        <v>8763</v>
      </c>
      <c r="C65" s="49" t="s">
        <v>4097</v>
      </c>
      <c r="D65" s="609"/>
      <c r="E65" s="609"/>
      <c r="F65" s="609"/>
      <c r="G65" s="609"/>
      <c r="H65" s="997"/>
      <c r="I65" s="998"/>
      <c r="J65" s="999"/>
      <c r="K65" s="836"/>
      <c r="L65" s="837"/>
      <c r="M65" s="837"/>
      <c r="N65" s="838"/>
      <c r="O65" s="661"/>
      <c r="P65" s="609"/>
      <c r="Q65" s="609"/>
      <c r="R65" s="610"/>
      <c r="S65" s="202"/>
      <c r="T65" s="605"/>
      <c r="U65" s="606"/>
      <c r="V65" s="605"/>
      <c r="W65" s="202"/>
      <c r="X65" s="422"/>
      <c r="Y65" s="422"/>
      <c r="Z65" s="202"/>
      <c r="AA65" s="423"/>
      <c r="AB65" s="958" t="s">
        <v>2422</v>
      </c>
      <c r="AC65" s="959"/>
      <c r="AD65" s="959"/>
      <c r="AE65" s="960"/>
      <c r="AF65" s="330" t="s">
        <v>254</v>
      </c>
      <c r="AG65" s="926">
        <v>0.7</v>
      </c>
      <c r="AH65" s="926"/>
      <c r="AI65" s="32"/>
      <c r="AJ65" s="421"/>
      <c r="AK65" s="32" t="s">
        <v>254</v>
      </c>
      <c r="AL65" s="926">
        <v>0.7</v>
      </c>
      <c r="AM65" s="927"/>
      <c r="AN65" s="311"/>
      <c r="AO65" s="403">
        <f>ROUND((ROUND(E57*AG65,0)-ROUND(E57*K66,0))*AL65,0)</f>
        <v>6175</v>
      </c>
      <c r="AP65" s="18"/>
      <c r="AQ65" s="609"/>
      <c r="AR65" s="405"/>
    </row>
    <row r="66" spans="1:44" ht="17.25" customHeight="1" x14ac:dyDescent="0.15">
      <c r="A66" s="12">
        <v>78</v>
      </c>
      <c r="B66" s="13">
        <v>8765</v>
      </c>
      <c r="C66" s="49" t="s">
        <v>4098</v>
      </c>
      <c r="D66" s="609"/>
      <c r="E66" s="609"/>
      <c r="F66" s="609"/>
      <c r="G66" s="609"/>
      <c r="H66" s="997"/>
      <c r="I66" s="998"/>
      <c r="J66" s="999"/>
      <c r="K66" s="935">
        <v>0.01</v>
      </c>
      <c r="L66" s="935"/>
      <c r="M66" s="444" t="s">
        <v>3863</v>
      </c>
      <c r="N66" s="610"/>
      <c r="O66" s="712"/>
      <c r="P66" s="713"/>
      <c r="Q66" s="713"/>
      <c r="R66" s="714"/>
      <c r="S66" s="310" t="s">
        <v>2420</v>
      </c>
      <c r="T66" s="605"/>
      <c r="U66" s="606"/>
      <c r="V66" s="605"/>
      <c r="W66" s="422"/>
      <c r="X66" s="422"/>
      <c r="Y66" s="422"/>
      <c r="Z66" s="422"/>
      <c r="AA66" s="423"/>
      <c r="AB66" s="961"/>
      <c r="AC66" s="962"/>
      <c r="AD66" s="962"/>
      <c r="AE66" s="963"/>
      <c r="AF66" s="330" t="s">
        <v>254</v>
      </c>
      <c r="AG66" s="926">
        <v>0.7</v>
      </c>
      <c r="AH66" s="926"/>
      <c r="AI66" s="32" t="s">
        <v>254</v>
      </c>
      <c r="AJ66" s="625">
        <v>0.95</v>
      </c>
      <c r="AK66" s="32" t="s">
        <v>254</v>
      </c>
      <c r="AL66" s="926">
        <v>0.7</v>
      </c>
      <c r="AM66" s="927"/>
      <c r="AN66" s="190"/>
      <c r="AO66" s="403">
        <f>ROUND(ROUND((ROUND(E57*AG66,0)-ROUND(E57*K66,0))*AJ66,0)*AL66,0)</f>
        <v>5867</v>
      </c>
      <c r="AP66" s="18"/>
      <c r="AQ66" s="609"/>
      <c r="AR66" s="405"/>
    </row>
    <row r="67" spans="1:44" ht="17.25" customHeight="1" x14ac:dyDescent="0.15">
      <c r="A67" s="12">
        <v>78</v>
      </c>
      <c r="B67" s="13">
        <v>8767</v>
      </c>
      <c r="C67" s="49" t="s">
        <v>4099</v>
      </c>
      <c r="D67" s="661"/>
      <c r="E67" s="609"/>
      <c r="F67" s="609"/>
      <c r="G67" s="610"/>
      <c r="H67" s="997"/>
      <c r="I67" s="998"/>
      <c r="J67" s="999"/>
      <c r="K67" s="675"/>
      <c r="L67" s="676"/>
      <c r="M67" s="676"/>
      <c r="N67" s="610"/>
      <c r="O67" s="977" t="s">
        <v>4077</v>
      </c>
      <c r="P67" s="973"/>
      <c r="Q67" s="973"/>
      <c r="R67" s="974"/>
      <c r="S67" s="605"/>
      <c r="T67" s="605"/>
      <c r="U67" s="606"/>
      <c r="V67" s="605"/>
      <c r="W67" s="605"/>
      <c r="X67" s="605"/>
      <c r="Y67" s="605"/>
      <c r="Z67" s="605"/>
      <c r="AA67" s="209"/>
      <c r="AB67" s="210"/>
      <c r="AC67" s="607"/>
      <c r="AD67" s="607"/>
      <c r="AE67" s="608"/>
      <c r="AF67" s="330" t="s">
        <v>254</v>
      </c>
      <c r="AG67" s="926">
        <v>0.7</v>
      </c>
      <c r="AH67" s="926"/>
      <c r="AI67" s="421"/>
      <c r="AJ67" s="639"/>
      <c r="AK67" s="32"/>
      <c r="AL67" s="421"/>
      <c r="AM67" s="638"/>
      <c r="AN67" s="190"/>
      <c r="AO67" s="403">
        <f>ROUND(E57*AG67,0)-ROUND(E57*K66,0)-ROUND(E57*O69,0)</f>
        <v>8694</v>
      </c>
      <c r="AP67" s="18"/>
      <c r="AQ67" s="609"/>
      <c r="AR67" s="405"/>
    </row>
    <row r="68" spans="1:44" ht="17.25" customHeight="1" x14ac:dyDescent="0.15">
      <c r="A68" s="12">
        <v>78</v>
      </c>
      <c r="B68" s="13">
        <v>8769</v>
      </c>
      <c r="C68" s="49" t="s">
        <v>4100</v>
      </c>
      <c r="D68" s="609"/>
      <c r="E68" s="609"/>
      <c r="F68" s="609"/>
      <c r="G68" s="609"/>
      <c r="H68" s="997"/>
      <c r="I68" s="998"/>
      <c r="J68" s="999"/>
      <c r="K68" s="675"/>
      <c r="L68" s="676"/>
      <c r="M68" s="676"/>
      <c r="N68" s="610"/>
      <c r="O68" s="978"/>
      <c r="P68" s="975"/>
      <c r="Q68" s="975"/>
      <c r="R68" s="976"/>
      <c r="S68" s="310" t="s">
        <v>2420</v>
      </c>
      <c r="T68" s="605"/>
      <c r="U68" s="606"/>
      <c r="V68" s="605"/>
      <c r="W68" s="32"/>
      <c r="X68" s="625"/>
      <c r="Y68" s="605"/>
      <c r="Z68" s="605"/>
      <c r="AA68" s="209"/>
      <c r="AB68" s="712"/>
      <c r="AC68" s="713"/>
      <c r="AD68" s="713"/>
      <c r="AE68" s="714"/>
      <c r="AF68" s="330" t="s">
        <v>254</v>
      </c>
      <c r="AG68" s="926">
        <v>0.7</v>
      </c>
      <c r="AH68" s="926"/>
      <c r="AI68" s="32" t="s">
        <v>254</v>
      </c>
      <c r="AJ68" s="625">
        <v>0.95</v>
      </c>
      <c r="AK68" s="32"/>
      <c r="AL68" s="421"/>
      <c r="AM68" s="638"/>
      <c r="AN68" s="190"/>
      <c r="AO68" s="403">
        <f>ROUND(((ROUND(E57*AG68,0)-ROUND(E57*K66,0))-ROUND(E57*O69,0))*AJ68,0)</f>
        <v>8259</v>
      </c>
      <c r="AP68" s="18"/>
      <c r="AQ68" s="609"/>
      <c r="AR68" s="405"/>
    </row>
    <row r="69" spans="1:44" ht="17.25" customHeight="1" x14ac:dyDescent="0.15">
      <c r="A69" s="12">
        <v>78</v>
      </c>
      <c r="B69" s="13">
        <v>8771</v>
      </c>
      <c r="C69" s="49" t="s">
        <v>4101</v>
      </c>
      <c r="D69" s="609"/>
      <c r="E69" s="609"/>
      <c r="F69" s="609"/>
      <c r="G69" s="609"/>
      <c r="H69" s="997"/>
      <c r="I69" s="998"/>
      <c r="J69" s="999"/>
      <c r="K69" s="675"/>
      <c r="L69" s="676"/>
      <c r="M69" s="676"/>
      <c r="N69" s="610"/>
      <c r="O69" s="935">
        <v>0.01</v>
      </c>
      <c r="P69" s="935"/>
      <c r="Q69" s="444" t="s">
        <v>3863</v>
      </c>
      <c r="R69" s="610"/>
      <c r="S69" s="202"/>
      <c r="T69" s="605"/>
      <c r="U69" s="606"/>
      <c r="V69" s="605"/>
      <c r="W69" s="202"/>
      <c r="X69" s="422"/>
      <c r="Y69" s="422"/>
      <c r="Z69" s="202"/>
      <c r="AA69" s="423"/>
      <c r="AB69" s="958" t="s">
        <v>2422</v>
      </c>
      <c r="AC69" s="959"/>
      <c r="AD69" s="959"/>
      <c r="AE69" s="960"/>
      <c r="AF69" s="330" t="s">
        <v>254</v>
      </c>
      <c r="AG69" s="926">
        <v>0.7</v>
      </c>
      <c r="AH69" s="926"/>
      <c r="AI69" s="32"/>
      <c r="AJ69" s="421"/>
      <c r="AK69" s="32" t="s">
        <v>254</v>
      </c>
      <c r="AL69" s="926">
        <v>0.7</v>
      </c>
      <c r="AM69" s="927"/>
      <c r="AN69" s="311"/>
      <c r="AO69" s="403">
        <f>ROUND(((ROUND(E57*AG69,0)-ROUND(E57*K66,0))-ROUND(E57*O69,0))*AL69,0)</f>
        <v>6086</v>
      </c>
      <c r="AP69" s="18"/>
      <c r="AQ69" s="609"/>
      <c r="AR69" s="405"/>
    </row>
    <row r="70" spans="1:44" ht="17.25" customHeight="1" x14ac:dyDescent="0.15">
      <c r="A70" s="12">
        <v>78</v>
      </c>
      <c r="B70" s="13">
        <v>8773</v>
      </c>
      <c r="C70" s="49" t="s">
        <v>4102</v>
      </c>
      <c r="D70" s="609"/>
      <c r="E70" s="609"/>
      <c r="F70" s="609"/>
      <c r="G70" s="609"/>
      <c r="H70" s="1000"/>
      <c r="I70" s="1001"/>
      <c r="J70" s="1002"/>
      <c r="K70" s="670"/>
      <c r="L70" s="671"/>
      <c r="M70" s="671"/>
      <c r="N70" s="714"/>
      <c r="O70" s="712"/>
      <c r="P70" s="713"/>
      <c r="Q70" s="713"/>
      <c r="R70" s="714"/>
      <c r="S70" s="310" t="s">
        <v>2420</v>
      </c>
      <c r="T70" s="605"/>
      <c r="U70" s="606"/>
      <c r="V70" s="605"/>
      <c r="W70" s="422"/>
      <c r="X70" s="422"/>
      <c r="Y70" s="422"/>
      <c r="Z70" s="422"/>
      <c r="AA70" s="423"/>
      <c r="AB70" s="961"/>
      <c r="AC70" s="962"/>
      <c r="AD70" s="962"/>
      <c r="AE70" s="963"/>
      <c r="AF70" s="330" t="s">
        <v>254</v>
      </c>
      <c r="AG70" s="926">
        <v>0.7</v>
      </c>
      <c r="AH70" s="926"/>
      <c r="AI70" s="32" t="s">
        <v>254</v>
      </c>
      <c r="AJ70" s="625">
        <v>0.95</v>
      </c>
      <c r="AK70" s="32" t="s">
        <v>254</v>
      </c>
      <c r="AL70" s="926">
        <v>0.7</v>
      </c>
      <c r="AM70" s="927"/>
      <c r="AN70" s="190"/>
      <c r="AO70" s="403">
        <f>ROUND(ROUND(((ROUND(E57*AG70,0)-ROUND(E57*K66,0))-ROUND(E57*O69,0))*AJ70,0)*AL70,0)</f>
        <v>5781</v>
      </c>
      <c r="AP70" s="29"/>
      <c r="AQ70" s="609"/>
      <c r="AR70" s="405"/>
    </row>
    <row r="71" spans="1:44" ht="17.25" customHeight="1" x14ac:dyDescent="0.15">
      <c r="A71" s="12">
        <v>78</v>
      </c>
      <c r="B71" s="13">
        <v>8740</v>
      </c>
      <c r="C71" s="49" t="s">
        <v>2925</v>
      </c>
      <c r="D71" s="604" t="s">
        <v>1971</v>
      </c>
      <c r="E71" s="202"/>
      <c r="F71" s="605"/>
      <c r="G71" s="605"/>
      <c r="H71" s="605"/>
      <c r="I71" s="605"/>
      <c r="J71" s="605"/>
      <c r="K71" s="605"/>
      <c r="L71" s="605"/>
      <c r="M71" s="605"/>
      <c r="N71" s="993">
        <f>地域通所介護!$AC$75</f>
        <v>1335</v>
      </c>
      <c r="O71" s="993"/>
      <c r="P71" s="993"/>
      <c r="Q71" s="179"/>
      <c r="R71" s="605" t="s">
        <v>3042</v>
      </c>
      <c r="S71" s="179"/>
      <c r="T71" s="179"/>
      <c r="U71" s="179"/>
      <c r="V71" s="179"/>
      <c r="W71" s="604" t="s">
        <v>2924</v>
      </c>
      <c r="X71" s="202"/>
      <c r="Y71" s="202"/>
      <c r="Z71" s="186"/>
      <c r="AA71" s="605"/>
      <c r="AB71" s="393"/>
      <c r="AC71" s="208"/>
      <c r="AD71" s="45" t="s">
        <v>254</v>
      </c>
      <c r="AE71" s="990">
        <v>0.7</v>
      </c>
      <c r="AF71" s="981"/>
      <c r="AG71" s="202"/>
      <c r="AH71" s="202"/>
      <c r="AI71" s="654"/>
      <c r="AJ71" s="32"/>
      <c r="AK71" s="926"/>
      <c r="AL71" s="981"/>
      <c r="AM71" s="40"/>
      <c r="AN71" s="190"/>
      <c r="AO71" s="403">
        <f>ROUND(N71*AE71,0)</f>
        <v>935</v>
      </c>
      <c r="AP71" s="92" t="s">
        <v>1523</v>
      </c>
      <c r="AQ71" s="609"/>
    </row>
    <row r="72" spans="1:44" ht="17.25" customHeight="1" x14ac:dyDescent="0.15">
      <c r="K72" s="58"/>
      <c r="L72" s="58"/>
      <c r="M72" s="58"/>
      <c r="N72" s="58"/>
      <c r="O72" s="58"/>
      <c r="P72" s="58"/>
      <c r="R72" s="609"/>
      <c r="S72" s="609"/>
      <c r="T72" s="609"/>
      <c r="U72" s="609"/>
      <c r="V72" s="609"/>
      <c r="W72" s="609"/>
      <c r="X72" s="609"/>
    </row>
    <row r="73" spans="1:44" ht="17.25" customHeight="1" x14ac:dyDescent="0.2">
      <c r="B73" s="57" t="s">
        <v>754</v>
      </c>
      <c r="K73" s="58"/>
      <c r="L73" s="58"/>
      <c r="M73" s="58"/>
      <c r="N73" s="58"/>
      <c r="O73" s="58"/>
      <c r="P73" s="58"/>
      <c r="R73" s="609"/>
      <c r="S73" s="609"/>
      <c r="T73" s="609"/>
      <c r="U73" s="609"/>
      <c r="V73" s="609"/>
      <c r="W73" s="9"/>
      <c r="X73" s="9"/>
    </row>
    <row r="74" spans="1:44" ht="17.25" customHeight="1" x14ac:dyDescent="0.15">
      <c r="K74" s="58"/>
      <c r="L74" s="58"/>
      <c r="M74" s="58"/>
      <c r="N74" s="58"/>
      <c r="O74" s="58"/>
      <c r="P74" s="58"/>
      <c r="R74" s="609"/>
      <c r="S74" s="609"/>
      <c r="T74" s="609"/>
      <c r="U74" s="609"/>
      <c r="V74" s="609"/>
      <c r="W74" s="9"/>
      <c r="X74" s="9"/>
    </row>
    <row r="75" spans="1:44" ht="17.25" customHeight="1" x14ac:dyDescent="0.15">
      <c r="A75" s="2" t="s">
        <v>202</v>
      </c>
      <c r="B75" s="201"/>
      <c r="C75" s="3" t="s">
        <v>203</v>
      </c>
      <c r="D75" s="210"/>
      <c r="E75" s="607"/>
      <c r="F75" s="607"/>
      <c r="G75" s="607"/>
      <c r="H75" s="607"/>
      <c r="I75" s="607"/>
      <c r="J75" s="607"/>
      <c r="K75" s="607"/>
      <c r="L75" s="607"/>
      <c r="M75" s="607"/>
      <c r="N75" s="607"/>
      <c r="O75" s="607"/>
      <c r="P75" s="607"/>
      <c r="Q75" s="607"/>
      <c r="R75" s="607"/>
      <c r="S75" s="607"/>
      <c r="T75" s="4" t="s">
        <v>204</v>
      </c>
      <c r="U75" s="607"/>
      <c r="V75" s="607"/>
      <c r="W75" s="607"/>
      <c r="X75" s="4"/>
      <c r="Y75" s="607"/>
      <c r="Z75" s="607"/>
      <c r="AA75" s="607"/>
      <c r="AB75" s="607"/>
      <c r="AC75" s="607"/>
      <c r="AD75" s="607"/>
      <c r="AE75" s="607"/>
      <c r="AF75" s="607"/>
      <c r="AG75" s="607"/>
      <c r="AH75" s="607"/>
      <c r="AI75" s="607"/>
      <c r="AJ75" s="37"/>
      <c r="AK75" s="37"/>
      <c r="AL75" s="607"/>
      <c r="AM75" s="607"/>
      <c r="AN75" s="608"/>
      <c r="AO75" s="5" t="s">
        <v>2490</v>
      </c>
      <c r="AP75" s="5" t="s">
        <v>2491</v>
      </c>
    </row>
    <row r="76" spans="1:44" ht="17.25" customHeight="1" x14ac:dyDescent="0.15">
      <c r="A76" s="6" t="s">
        <v>205</v>
      </c>
      <c r="B76" s="7" t="s">
        <v>206</v>
      </c>
      <c r="C76" s="714"/>
      <c r="D76" s="712"/>
      <c r="E76" s="713"/>
      <c r="F76" s="713"/>
      <c r="G76" s="713"/>
      <c r="H76" s="713"/>
      <c r="I76" s="713"/>
      <c r="J76" s="713"/>
      <c r="K76" s="713"/>
      <c r="L76" s="713"/>
      <c r="M76" s="713"/>
      <c r="N76" s="713"/>
      <c r="O76" s="713"/>
      <c r="P76" s="713"/>
      <c r="Q76" s="713"/>
      <c r="R76" s="713"/>
      <c r="S76" s="713"/>
      <c r="T76" s="713"/>
      <c r="U76" s="713"/>
      <c r="V76" s="713"/>
      <c r="W76" s="713"/>
      <c r="X76" s="609"/>
      <c r="Y76" s="609"/>
      <c r="Z76" s="609"/>
      <c r="AA76" s="609"/>
      <c r="AB76" s="713"/>
      <c r="AC76" s="713"/>
      <c r="AD76" s="713"/>
      <c r="AE76" s="713"/>
      <c r="AF76" s="713"/>
      <c r="AG76" s="713"/>
      <c r="AH76" s="713"/>
      <c r="AI76" s="713"/>
      <c r="AJ76" s="38"/>
      <c r="AK76" s="38"/>
      <c r="AL76" s="713"/>
      <c r="AM76" s="713"/>
      <c r="AN76" s="714"/>
      <c r="AO76" s="8" t="s">
        <v>390</v>
      </c>
      <c r="AP76" s="8" t="s">
        <v>391</v>
      </c>
    </row>
    <row r="77" spans="1:44" ht="17.25" customHeight="1" x14ac:dyDescent="0.15">
      <c r="A77" s="12">
        <v>78</v>
      </c>
      <c r="B77" s="331">
        <v>8950</v>
      </c>
      <c r="C77" s="267" t="s">
        <v>1725</v>
      </c>
      <c r="D77" s="964" t="s">
        <v>1063</v>
      </c>
      <c r="E77" s="965"/>
      <c r="F77" s="966"/>
      <c r="G77" s="970" t="s">
        <v>1060</v>
      </c>
      <c r="H77" s="210"/>
      <c r="I77" s="426"/>
      <c r="J77" s="426"/>
      <c r="K77" s="669"/>
      <c r="L77" s="667"/>
      <c r="M77" s="668"/>
      <c r="N77" s="668"/>
      <c r="O77" s="669"/>
      <c r="P77" s="604"/>
      <c r="Q77" s="202"/>
      <c r="R77" s="202"/>
      <c r="S77" s="186"/>
      <c r="T77" s="605"/>
      <c r="U77" s="606"/>
      <c r="V77" s="605"/>
      <c r="W77" s="43"/>
      <c r="X77" s="34"/>
      <c r="Y77" s="17"/>
      <c r="Z77" s="17"/>
      <c r="AA77" s="608"/>
      <c r="AB77" s="330" t="s">
        <v>2342</v>
      </c>
      <c r="AC77" s="926">
        <v>0.7</v>
      </c>
      <c r="AD77" s="926"/>
      <c r="AE77" s="926"/>
      <c r="AF77" s="981"/>
      <c r="AG77" s="32"/>
      <c r="AH77" s="926"/>
      <c r="AI77" s="979"/>
      <c r="AJ77" s="833" t="s">
        <v>557</v>
      </c>
      <c r="AK77" s="834"/>
      <c r="AL77" s="834"/>
      <c r="AM77" s="835"/>
      <c r="AN77" s="332"/>
      <c r="AO77" s="333">
        <f>ROUND(ROUND(D80*AC77,0)/AK79,0)</f>
        <v>294</v>
      </c>
      <c r="AP77" s="400" t="s">
        <v>2532</v>
      </c>
    </row>
    <row r="78" spans="1:44" ht="17.25" customHeight="1" x14ac:dyDescent="0.15">
      <c r="A78" s="12">
        <v>78</v>
      </c>
      <c r="B78" s="331">
        <v>8951</v>
      </c>
      <c r="C78" s="267" t="s">
        <v>1726</v>
      </c>
      <c r="D78" s="967"/>
      <c r="E78" s="968"/>
      <c r="F78" s="969"/>
      <c r="G78" s="971"/>
      <c r="H78" s="275"/>
      <c r="I78" s="276"/>
      <c r="J78" s="276"/>
      <c r="K78" s="677"/>
      <c r="L78" s="675"/>
      <c r="M78" s="676"/>
      <c r="N78" s="676"/>
      <c r="O78" s="677"/>
      <c r="P78" s="428" t="s">
        <v>2420</v>
      </c>
      <c r="Q78" s="606"/>
      <c r="R78" s="606"/>
      <c r="S78" s="606"/>
      <c r="T78" s="606"/>
      <c r="U78" s="606"/>
      <c r="V78" s="605"/>
      <c r="W78" s="271"/>
      <c r="X78" s="429"/>
      <c r="Y78" s="20"/>
      <c r="Z78" s="20"/>
      <c r="AA78" s="714"/>
      <c r="AB78" s="330" t="s">
        <v>2342</v>
      </c>
      <c r="AC78" s="926">
        <v>0.7</v>
      </c>
      <c r="AD78" s="926"/>
      <c r="AE78" s="32" t="s">
        <v>2342</v>
      </c>
      <c r="AF78" s="625">
        <v>0.95</v>
      </c>
      <c r="AG78" s="32"/>
      <c r="AH78" s="926"/>
      <c r="AI78" s="979"/>
      <c r="AJ78" s="836"/>
      <c r="AK78" s="837"/>
      <c r="AL78" s="837"/>
      <c r="AM78" s="838"/>
      <c r="AN78" s="334"/>
      <c r="AO78" s="333">
        <f>ROUND(ROUND(ROUND(D80*AC78,0)*AF78,0)/AK79,0)</f>
        <v>280</v>
      </c>
      <c r="AP78" s="18"/>
    </row>
    <row r="79" spans="1:44" ht="17.25" customHeight="1" x14ac:dyDescent="0.15">
      <c r="A79" s="12">
        <v>78</v>
      </c>
      <c r="B79" s="331">
        <v>8952</v>
      </c>
      <c r="C79" s="267" t="s">
        <v>1727</v>
      </c>
      <c r="D79" s="967"/>
      <c r="E79" s="968"/>
      <c r="F79" s="969"/>
      <c r="G79" s="971"/>
      <c r="H79" s="275"/>
      <c r="I79" s="276"/>
      <c r="J79" s="276"/>
      <c r="K79" s="610"/>
      <c r="L79" s="661"/>
      <c r="M79" s="609"/>
      <c r="N79" s="609"/>
      <c r="O79" s="610"/>
      <c r="P79" s="427"/>
      <c r="Q79" s="606"/>
      <c r="R79" s="606"/>
      <c r="S79" s="605"/>
      <c r="T79" s="605"/>
      <c r="U79" s="606"/>
      <c r="V79" s="202"/>
      <c r="W79" s="209"/>
      <c r="X79" s="833" t="s">
        <v>2422</v>
      </c>
      <c r="Y79" s="834"/>
      <c r="Z79" s="834"/>
      <c r="AA79" s="835"/>
      <c r="AB79" s="330" t="s">
        <v>2342</v>
      </c>
      <c r="AC79" s="926">
        <v>0.7</v>
      </c>
      <c r="AD79" s="926"/>
      <c r="AE79" s="32"/>
      <c r="AF79" s="639"/>
      <c r="AG79" s="32" t="s">
        <v>2342</v>
      </c>
      <c r="AH79" s="926">
        <v>0.7</v>
      </c>
      <c r="AI79" s="979"/>
      <c r="AJ79" s="50" t="s">
        <v>2533</v>
      </c>
      <c r="AK79" s="878">
        <v>30.4</v>
      </c>
      <c r="AL79" s="936"/>
      <c r="AM79" s="425" t="s">
        <v>765</v>
      </c>
      <c r="AN79" s="334"/>
      <c r="AO79" s="333">
        <f>ROUND(ROUND(ROUND(D80*AC79,0)*AH79,0)/AK79,0)</f>
        <v>206</v>
      </c>
      <c r="AP79" s="18"/>
    </row>
    <row r="80" spans="1:44" ht="17.25" customHeight="1" x14ac:dyDescent="0.15">
      <c r="A80" s="12">
        <v>78</v>
      </c>
      <c r="B80" s="331">
        <v>8953</v>
      </c>
      <c r="C80" s="267" t="s">
        <v>1728</v>
      </c>
      <c r="D80" s="991">
        <f>地域通所介護!$G$61</f>
        <v>12785</v>
      </c>
      <c r="E80" s="988"/>
      <c r="F80" s="989"/>
      <c r="G80" s="971"/>
      <c r="H80" s="275"/>
      <c r="I80" s="276"/>
      <c r="J80" s="276"/>
      <c r="K80" s="610"/>
      <c r="L80" s="712"/>
      <c r="M80" s="713"/>
      <c r="N80" s="713"/>
      <c r="O80" s="714"/>
      <c r="P80" s="428" t="s">
        <v>2420</v>
      </c>
      <c r="Q80" s="606"/>
      <c r="R80" s="606"/>
      <c r="S80" s="606"/>
      <c r="T80" s="606"/>
      <c r="U80" s="606"/>
      <c r="V80" s="227"/>
      <c r="W80" s="594"/>
      <c r="X80" s="849"/>
      <c r="Y80" s="839"/>
      <c r="Z80" s="839"/>
      <c r="AA80" s="840"/>
      <c r="AB80" s="330" t="s">
        <v>2342</v>
      </c>
      <c r="AC80" s="926">
        <v>0.7</v>
      </c>
      <c r="AD80" s="926"/>
      <c r="AE80" s="32" t="s">
        <v>2342</v>
      </c>
      <c r="AF80" s="625">
        <v>0.95</v>
      </c>
      <c r="AG80" s="32" t="s">
        <v>2342</v>
      </c>
      <c r="AH80" s="926">
        <v>0.7</v>
      </c>
      <c r="AI80" s="979"/>
      <c r="AJ80" s="376"/>
      <c r="AK80" s="237"/>
      <c r="AL80" s="609"/>
      <c r="AM80" s="610"/>
      <c r="AN80" s="335"/>
      <c r="AO80" s="333">
        <f>ROUND(ROUND(ROUND(ROUND(D80*AC80,0)*AF80,0)*AH80,0)/AK79,0)</f>
        <v>196</v>
      </c>
      <c r="AP80" s="18"/>
    </row>
    <row r="81" spans="1:44" ht="17.25" customHeight="1" x14ac:dyDescent="0.15">
      <c r="A81" s="12">
        <v>78</v>
      </c>
      <c r="B81" s="13">
        <v>8752</v>
      </c>
      <c r="C81" s="267" t="s">
        <v>4103</v>
      </c>
      <c r="D81" s="661"/>
      <c r="E81" s="697" t="s">
        <v>281</v>
      </c>
      <c r="F81" s="610"/>
      <c r="G81" s="971"/>
      <c r="H81" s="675"/>
      <c r="I81" s="676"/>
      <c r="J81" s="676"/>
      <c r="K81" s="610"/>
      <c r="L81" s="973" t="s">
        <v>4077</v>
      </c>
      <c r="M81" s="973"/>
      <c r="N81" s="973"/>
      <c r="O81" s="974"/>
      <c r="P81" s="605"/>
      <c r="Q81" s="605"/>
      <c r="R81" s="606"/>
      <c r="S81" s="605"/>
      <c r="T81" s="605"/>
      <c r="U81" s="605"/>
      <c r="V81" s="605"/>
      <c r="W81" s="605"/>
      <c r="X81" s="210"/>
      <c r="Y81" s="607"/>
      <c r="Z81" s="607"/>
      <c r="AA81" s="608"/>
      <c r="AB81" s="330" t="s">
        <v>254</v>
      </c>
      <c r="AC81" s="926">
        <v>0.7</v>
      </c>
      <c r="AD81" s="926"/>
      <c r="AE81" s="421"/>
      <c r="AF81" s="639"/>
      <c r="AG81" s="32"/>
      <c r="AH81" s="421"/>
      <c r="AI81" s="638"/>
      <c r="AJ81" s="661"/>
      <c r="AK81" s="609"/>
      <c r="AL81" s="609"/>
      <c r="AM81" s="610"/>
      <c r="AN81" s="190"/>
      <c r="AO81" s="403">
        <f>ROUND((ROUND(D80*AC81,0)-ROUND(D80*L83,0))/AK79,0)</f>
        <v>290</v>
      </c>
      <c r="AP81" s="18"/>
      <c r="AQ81" s="609"/>
      <c r="AR81" s="405"/>
    </row>
    <row r="82" spans="1:44" ht="17.25" customHeight="1" x14ac:dyDescent="0.15">
      <c r="A82" s="12">
        <v>78</v>
      </c>
      <c r="B82" s="13">
        <v>8754</v>
      </c>
      <c r="C82" s="267" t="s">
        <v>4105</v>
      </c>
      <c r="D82" s="661"/>
      <c r="E82" s="609"/>
      <c r="F82" s="610"/>
      <c r="G82" s="971"/>
      <c r="H82" s="675"/>
      <c r="I82" s="676"/>
      <c r="J82" s="676"/>
      <c r="K82" s="610"/>
      <c r="L82" s="975"/>
      <c r="M82" s="975"/>
      <c r="N82" s="975"/>
      <c r="O82" s="976"/>
      <c r="P82" s="457" t="s">
        <v>2420</v>
      </c>
      <c r="Q82" s="605"/>
      <c r="R82" s="606"/>
      <c r="S82" s="605"/>
      <c r="T82" s="32"/>
      <c r="U82" s="625"/>
      <c r="V82" s="605"/>
      <c r="W82" s="32"/>
      <c r="X82" s="712"/>
      <c r="Y82" s="713"/>
      <c r="Z82" s="713"/>
      <c r="AA82" s="714"/>
      <c r="AB82" s="330" t="s">
        <v>254</v>
      </c>
      <c r="AC82" s="926">
        <v>0.7</v>
      </c>
      <c r="AD82" s="926"/>
      <c r="AE82" s="32" t="s">
        <v>254</v>
      </c>
      <c r="AF82" s="625">
        <v>0.95</v>
      </c>
      <c r="AG82" s="32"/>
      <c r="AH82" s="421"/>
      <c r="AI82" s="638"/>
      <c r="AJ82" s="661"/>
      <c r="AK82" s="609"/>
      <c r="AL82" s="609"/>
      <c r="AM82" s="610"/>
      <c r="AN82" s="190"/>
      <c r="AO82" s="403">
        <f>ROUND(ROUND((ROUND(D80*AC82,0)-ROUND(D80*L83,0))*AF82,0)/AK79,0)</f>
        <v>276</v>
      </c>
      <c r="AP82" s="18"/>
      <c r="AQ82" s="609"/>
      <c r="AR82" s="405"/>
    </row>
    <row r="83" spans="1:44" ht="17.25" customHeight="1" x14ac:dyDescent="0.15">
      <c r="A83" s="12">
        <v>78</v>
      </c>
      <c r="B83" s="13">
        <v>8756</v>
      </c>
      <c r="C83" s="267" t="s">
        <v>4104</v>
      </c>
      <c r="D83" s="661"/>
      <c r="E83" s="609"/>
      <c r="F83" s="610"/>
      <c r="G83" s="971"/>
      <c r="H83" s="675"/>
      <c r="I83" s="676"/>
      <c r="J83" s="676"/>
      <c r="K83" s="610"/>
      <c r="L83" s="935">
        <v>0.01</v>
      </c>
      <c r="M83" s="935"/>
      <c r="N83" s="444" t="s">
        <v>3863</v>
      </c>
      <c r="O83" s="610"/>
      <c r="P83" s="202"/>
      <c r="Q83" s="605"/>
      <c r="R83" s="606"/>
      <c r="S83" s="605"/>
      <c r="T83" s="202"/>
      <c r="U83" s="422"/>
      <c r="V83" s="422"/>
      <c r="W83" s="202"/>
      <c r="X83" s="958" t="s">
        <v>2422</v>
      </c>
      <c r="Y83" s="959"/>
      <c r="Z83" s="959"/>
      <c r="AA83" s="960"/>
      <c r="AB83" s="330" t="s">
        <v>254</v>
      </c>
      <c r="AC83" s="926">
        <v>0.7</v>
      </c>
      <c r="AD83" s="926"/>
      <c r="AE83" s="32"/>
      <c r="AF83" s="421"/>
      <c r="AG83" s="32" t="s">
        <v>254</v>
      </c>
      <c r="AH83" s="926">
        <v>0.7</v>
      </c>
      <c r="AI83" s="927"/>
      <c r="AJ83" s="661"/>
      <c r="AK83" s="609"/>
      <c r="AL83" s="609"/>
      <c r="AM83" s="610"/>
      <c r="AN83" s="311"/>
      <c r="AO83" s="403">
        <f>ROUND(ROUND((ROUND(D80*AC83,0)-ROUND(D80*L83,0))*AH83,0)/AK79,0)</f>
        <v>203</v>
      </c>
      <c r="AP83" s="18"/>
      <c r="AQ83" s="609"/>
      <c r="AR83" s="405"/>
    </row>
    <row r="84" spans="1:44" ht="17.25" customHeight="1" x14ac:dyDescent="0.15">
      <c r="A84" s="12">
        <v>78</v>
      </c>
      <c r="B84" s="13">
        <v>8758</v>
      </c>
      <c r="C84" s="267" t="s">
        <v>4106</v>
      </c>
      <c r="D84" s="661"/>
      <c r="E84" s="609"/>
      <c r="F84" s="610"/>
      <c r="G84" s="971"/>
      <c r="H84" s="670"/>
      <c r="I84" s="671"/>
      <c r="J84" s="671"/>
      <c r="K84" s="714"/>
      <c r="L84" s="713"/>
      <c r="M84" s="713"/>
      <c r="N84" s="713"/>
      <c r="O84" s="714"/>
      <c r="P84" s="457" t="s">
        <v>2420</v>
      </c>
      <c r="Q84" s="605"/>
      <c r="R84" s="606"/>
      <c r="S84" s="605"/>
      <c r="T84" s="422"/>
      <c r="U84" s="422"/>
      <c r="V84" s="422"/>
      <c r="W84" s="422"/>
      <c r="X84" s="961"/>
      <c r="Y84" s="962"/>
      <c r="Z84" s="962"/>
      <c r="AA84" s="963"/>
      <c r="AB84" s="330" t="s">
        <v>254</v>
      </c>
      <c r="AC84" s="926">
        <v>0.7</v>
      </c>
      <c r="AD84" s="926"/>
      <c r="AE84" s="32" t="s">
        <v>254</v>
      </c>
      <c r="AF84" s="625">
        <v>0.95</v>
      </c>
      <c r="AG84" s="32" t="s">
        <v>254</v>
      </c>
      <c r="AH84" s="926">
        <v>0.7</v>
      </c>
      <c r="AI84" s="927"/>
      <c r="AJ84" s="661"/>
      <c r="AK84" s="609"/>
      <c r="AL84" s="609"/>
      <c r="AM84" s="610"/>
      <c r="AN84" s="190"/>
      <c r="AO84" s="403">
        <f>ROUND(ROUND(ROUND((ROUND(D80*AC84,0)-ROUND(D80*L83,0))*AF84,0)*AH84,0)/AK79,0)</f>
        <v>193</v>
      </c>
      <c r="AP84" s="18"/>
      <c r="AQ84" s="609"/>
      <c r="AR84" s="405"/>
    </row>
    <row r="85" spans="1:44" ht="17.25" customHeight="1" x14ac:dyDescent="0.15">
      <c r="A85" s="12">
        <v>78</v>
      </c>
      <c r="B85" s="13">
        <v>8760</v>
      </c>
      <c r="C85" s="267" t="s">
        <v>4107</v>
      </c>
      <c r="D85" s="661"/>
      <c r="E85" s="609"/>
      <c r="F85" s="610"/>
      <c r="G85" s="971"/>
      <c r="H85" s="833" t="s">
        <v>4078</v>
      </c>
      <c r="I85" s="834"/>
      <c r="J85" s="834"/>
      <c r="K85" s="835"/>
      <c r="L85" s="424"/>
      <c r="M85" s="607"/>
      <c r="N85" s="607"/>
      <c r="O85" s="608"/>
      <c r="P85" s="605"/>
      <c r="Q85" s="605"/>
      <c r="R85" s="606"/>
      <c r="S85" s="605"/>
      <c r="T85" s="605"/>
      <c r="U85" s="605"/>
      <c r="V85" s="605"/>
      <c r="W85" s="605"/>
      <c r="X85" s="210"/>
      <c r="Y85" s="607"/>
      <c r="Z85" s="607"/>
      <c r="AA85" s="608"/>
      <c r="AB85" s="330" t="s">
        <v>254</v>
      </c>
      <c r="AC85" s="926">
        <v>0.7</v>
      </c>
      <c r="AD85" s="926"/>
      <c r="AE85" s="421"/>
      <c r="AF85" s="639"/>
      <c r="AG85" s="32"/>
      <c r="AH85" s="421"/>
      <c r="AI85" s="638"/>
      <c r="AJ85" s="661"/>
      <c r="AK85" s="609"/>
      <c r="AL85" s="609"/>
      <c r="AM85" s="610"/>
      <c r="AN85" s="190"/>
      <c r="AO85" s="403">
        <f>ROUND((ROUND(D80*AC85,0)-ROUND(D80*H88,0))/AK79,0)</f>
        <v>290</v>
      </c>
      <c r="AP85" s="18"/>
      <c r="AQ85" s="609"/>
      <c r="AR85" s="405"/>
    </row>
    <row r="86" spans="1:44" ht="17.25" customHeight="1" x14ac:dyDescent="0.15">
      <c r="A86" s="12">
        <v>78</v>
      </c>
      <c r="B86" s="13">
        <v>8762</v>
      </c>
      <c r="C86" s="267" t="s">
        <v>4108</v>
      </c>
      <c r="D86" s="661"/>
      <c r="E86" s="609"/>
      <c r="F86" s="610"/>
      <c r="G86" s="971"/>
      <c r="H86" s="836"/>
      <c r="I86" s="837"/>
      <c r="J86" s="837"/>
      <c r="K86" s="838"/>
      <c r="L86" s="661"/>
      <c r="M86" s="609"/>
      <c r="N86" s="609"/>
      <c r="O86" s="610"/>
      <c r="P86" s="457" t="s">
        <v>2420</v>
      </c>
      <c r="Q86" s="605"/>
      <c r="R86" s="606"/>
      <c r="S86" s="605"/>
      <c r="T86" s="32"/>
      <c r="U86" s="625"/>
      <c r="V86" s="605"/>
      <c r="W86" s="32"/>
      <c r="X86" s="712"/>
      <c r="Y86" s="713"/>
      <c r="Z86" s="713"/>
      <c r="AA86" s="714"/>
      <c r="AB86" s="330" t="s">
        <v>254</v>
      </c>
      <c r="AC86" s="926">
        <v>0.7</v>
      </c>
      <c r="AD86" s="926"/>
      <c r="AE86" s="32" t="s">
        <v>254</v>
      </c>
      <c r="AF86" s="625">
        <v>0.95</v>
      </c>
      <c r="AG86" s="32"/>
      <c r="AH86" s="421"/>
      <c r="AI86" s="638"/>
      <c r="AJ86" s="661"/>
      <c r="AK86" s="609"/>
      <c r="AL86" s="609"/>
      <c r="AM86" s="610"/>
      <c r="AN86" s="190"/>
      <c r="AO86" s="403">
        <f>ROUND(ROUND((ROUND(D80*AC86,0)-ROUND(D80*H88,0))*AF86,0)/AK79,0)</f>
        <v>276</v>
      </c>
      <c r="AP86" s="18"/>
      <c r="AQ86" s="609"/>
      <c r="AR86" s="405"/>
    </row>
    <row r="87" spans="1:44" ht="17.25" customHeight="1" x14ac:dyDescent="0.15">
      <c r="A87" s="12">
        <v>78</v>
      </c>
      <c r="B87" s="13">
        <v>8764</v>
      </c>
      <c r="C87" s="267" t="s">
        <v>4109</v>
      </c>
      <c r="D87" s="661"/>
      <c r="E87" s="609"/>
      <c r="F87" s="610"/>
      <c r="G87" s="971"/>
      <c r="H87" s="836"/>
      <c r="I87" s="837"/>
      <c r="J87" s="837"/>
      <c r="K87" s="838"/>
      <c r="L87" s="661"/>
      <c r="M87" s="609"/>
      <c r="N87" s="609"/>
      <c r="O87" s="610"/>
      <c r="P87" s="202"/>
      <c r="Q87" s="605"/>
      <c r="R87" s="606"/>
      <c r="S87" s="605"/>
      <c r="T87" s="202"/>
      <c r="U87" s="422"/>
      <c r="V87" s="422"/>
      <c r="W87" s="202"/>
      <c r="X87" s="958" t="s">
        <v>2422</v>
      </c>
      <c r="Y87" s="959"/>
      <c r="Z87" s="959"/>
      <c r="AA87" s="960"/>
      <c r="AB87" s="330" t="s">
        <v>254</v>
      </c>
      <c r="AC87" s="926">
        <v>0.7</v>
      </c>
      <c r="AD87" s="926"/>
      <c r="AE87" s="32"/>
      <c r="AF87" s="421"/>
      <c r="AG87" s="32" t="s">
        <v>254</v>
      </c>
      <c r="AH87" s="926">
        <v>0.7</v>
      </c>
      <c r="AI87" s="927"/>
      <c r="AJ87" s="661"/>
      <c r="AK87" s="609"/>
      <c r="AL87" s="609"/>
      <c r="AM87" s="610"/>
      <c r="AN87" s="311"/>
      <c r="AO87" s="403">
        <f>ROUND(ROUND((ROUND(D80*AC87,0)-ROUND(D80*H88,0))*AH87,0)/AK79,0)</f>
        <v>203</v>
      </c>
      <c r="AP87" s="18"/>
      <c r="AQ87" s="609"/>
      <c r="AR87" s="405"/>
    </row>
    <row r="88" spans="1:44" ht="17.25" customHeight="1" x14ac:dyDescent="0.15">
      <c r="A88" s="12">
        <v>78</v>
      </c>
      <c r="B88" s="13">
        <v>8766</v>
      </c>
      <c r="C88" s="267" t="s">
        <v>4110</v>
      </c>
      <c r="D88" s="661"/>
      <c r="E88" s="609"/>
      <c r="F88" s="610"/>
      <c r="G88" s="971"/>
      <c r="H88" s="957">
        <v>0.01</v>
      </c>
      <c r="I88" s="935"/>
      <c r="J88" s="444" t="s">
        <v>3863</v>
      </c>
      <c r="K88" s="610"/>
      <c r="L88" s="712"/>
      <c r="M88" s="713"/>
      <c r="N88" s="713"/>
      <c r="O88" s="714"/>
      <c r="P88" s="457" t="s">
        <v>2420</v>
      </c>
      <c r="Q88" s="605"/>
      <c r="R88" s="606"/>
      <c r="S88" s="605"/>
      <c r="T88" s="422"/>
      <c r="U88" s="422"/>
      <c r="V88" s="422"/>
      <c r="W88" s="422"/>
      <c r="X88" s="961"/>
      <c r="Y88" s="962"/>
      <c r="Z88" s="962"/>
      <c r="AA88" s="963"/>
      <c r="AB88" s="330" t="s">
        <v>254</v>
      </c>
      <c r="AC88" s="926">
        <v>0.7</v>
      </c>
      <c r="AD88" s="926"/>
      <c r="AE88" s="32" t="s">
        <v>254</v>
      </c>
      <c r="AF88" s="625">
        <v>0.95</v>
      </c>
      <c r="AG88" s="32" t="s">
        <v>254</v>
      </c>
      <c r="AH88" s="926">
        <v>0.7</v>
      </c>
      <c r="AI88" s="927"/>
      <c r="AJ88" s="661"/>
      <c r="AK88" s="609"/>
      <c r="AL88" s="609"/>
      <c r="AM88" s="610"/>
      <c r="AN88" s="190"/>
      <c r="AO88" s="403">
        <f>ROUND(ROUND(ROUND((ROUND(D80*AC88,0)-ROUND(D80*H88,0))*AF88,0)*AH88,0)/AK79,0)</f>
        <v>193</v>
      </c>
      <c r="AP88" s="18"/>
      <c r="AQ88" s="609"/>
      <c r="AR88" s="405"/>
    </row>
    <row r="89" spans="1:44" ht="17.25" customHeight="1" x14ac:dyDescent="0.15">
      <c r="A89" s="12">
        <v>78</v>
      </c>
      <c r="B89" s="13">
        <v>8768</v>
      </c>
      <c r="C89" s="267" t="s">
        <v>4111</v>
      </c>
      <c r="D89" s="661"/>
      <c r="E89" s="609"/>
      <c r="F89" s="610"/>
      <c r="G89" s="971"/>
      <c r="H89" s="675"/>
      <c r="I89" s="676"/>
      <c r="J89" s="676"/>
      <c r="K89" s="610"/>
      <c r="L89" s="977" t="s">
        <v>4077</v>
      </c>
      <c r="M89" s="973"/>
      <c r="N89" s="973"/>
      <c r="O89" s="974"/>
      <c r="P89" s="605"/>
      <c r="Q89" s="605"/>
      <c r="R89" s="606"/>
      <c r="S89" s="605"/>
      <c r="T89" s="605"/>
      <c r="U89" s="605"/>
      <c r="V89" s="605"/>
      <c r="W89" s="605"/>
      <c r="X89" s="210"/>
      <c r="Y89" s="607"/>
      <c r="Z89" s="607"/>
      <c r="AA89" s="608"/>
      <c r="AB89" s="330" t="s">
        <v>254</v>
      </c>
      <c r="AC89" s="926">
        <v>0.7</v>
      </c>
      <c r="AD89" s="926"/>
      <c r="AE89" s="421"/>
      <c r="AF89" s="639"/>
      <c r="AG89" s="32"/>
      <c r="AH89" s="421"/>
      <c r="AI89" s="638"/>
      <c r="AJ89" s="661"/>
      <c r="AK89" s="609"/>
      <c r="AL89" s="609"/>
      <c r="AM89" s="610"/>
      <c r="AN89" s="190"/>
      <c r="AO89" s="403">
        <f>ROUND(((ROUND(D80*AC89,0)-ROUND(D80*H88,0))-ROUND(D80*L91,0))/AK79,0)</f>
        <v>286</v>
      </c>
      <c r="AP89" s="18"/>
      <c r="AQ89" s="609"/>
      <c r="AR89" s="405"/>
    </row>
    <row r="90" spans="1:44" ht="17.25" customHeight="1" x14ac:dyDescent="0.15">
      <c r="A90" s="12">
        <v>78</v>
      </c>
      <c r="B90" s="13">
        <v>8770</v>
      </c>
      <c r="C90" s="267" t="s">
        <v>4112</v>
      </c>
      <c r="D90" s="661"/>
      <c r="E90" s="609"/>
      <c r="F90" s="610"/>
      <c r="G90" s="971"/>
      <c r="H90" s="675"/>
      <c r="I90" s="676"/>
      <c r="J90" s="676"/>
      <c r="K90" s="610"/>
      <c r="L90" s="978"/>
      <c r="M90" s="975"/>
      <c r="N90" s="975"/>
      <c r="O90" s="976"/>
      <c r="P90" s="457" t="s">
        <v>2420</v>
      </c>
      <c r="Q90" s="605"/>
      <c r="R90" s="606"/>
      <c r="S90" s="605"/>
      <c r="T90" s="32"/>
      <c r="U90" s="625"/>
      <c r="V90" s="605"/>
      <c r="W90" s="32"/>
      <c r="X90" s="712"/>
      <c r="Y90" s="713"/>
      <c r="Z90" s="713"/>
      <c r="AA90" s="714"/>
      <c r="AB90" s="330" t="s">
        <v>254</v>
      </c>
      <c r="AC90" s="926">
        <v>0.7</v>
      </c>
      <c r="AD90" s="926"/>
      <c r="AE90" s="32" t="s">
        <v>254</v>
      </c>
      <c r="AF90" s="625">
        <v>0.95</v>
      </c>
      <c r="AG90" s="32"/>
      <c r="AH90" s="421"/>
      <c r="AI90" s="638"/>
      <c r="AJ90" s="661"/>
      <c r="AK90" s="609"/>
      <c r="AL90" s="609"/>
      <c r="AM90" s="610"/>
      <c r="AN90" s="190"/>
      <c r="AO90" s="403">
        <f>ROUND(ROUND(((ROUND(D80*AC90,0)-ROUND(D80*H88,0))-ROUND(D80*L91,0))*AF90,0)/AK79,0)</f>
        <v>272</v>
      </c>
      <c r="AP90" s="18"/>
      <c r="AQ90" s="609"/>
      <c r="AR90" s="405"/>
    </row>
    <row r="91" spans="1:44" ht="17.25" customHeight="1" x14ac:dyDescent="0.15">
      <c r="A91" s="12">
        <v>78</v>
      </c>
      <c r="B91" s="13">
        <v>8772</v>
      </c>
      <c r="C91" s="267" t="s">
        <v>4113</v>
      </c>
      <c r="D91" s="661"/>
      <c r="E91" s="609"/>
      <c r="F91" s="610"/>
      <c r="G91" s="971"/>
      <c r="H91" s="675"/>
      <c r="I91" s="676"/>
      <c r="J91" s="676"/>
      <c r="K91" s="610"/>
      <c r="L91" s="957">
        <v>0.01</v>
      </c>
      <c r="M91" s="935"/>
      <c r="N91" s="444" t="s">
        <v>3863</v>
      </c>
      <c r="O91" s="610"/>
      <c r="P91" s="202"/>
      <c r="Q91" s="605"/>
      <c r="R91" s="606"/>
      <c r="S91" s="605"/>
      <c r="T91" s="202"/>
      <c r="U91" s="422"/>
      <c r="V91" s="422"/>
      <c r="W91" s="202"/>
      <c r="X91" s="958" t="s">
        <v>2422</v>
      </c>
      <c r="Y91" s="959"/>
      <c r="Z91" s="959"/>
      <c r="AA91" s="960"/>
      <c r="AB91" s="330" t="s">
        <v>254</v>
      </c>
      <c r="AC91" s="926">
        <v>0.7</v>
      </c>
      <c r="AD91" s="926"/>
      <c r="AE91" s="32"/>
      <c r="AF91" s="421"/>
      <c r="AG91" s="32" t="s">
        <v>254</v>
      </c>
      <c r="AH91" s="926">
        <v>0.7</v>
      </c>
      <c r="AI91" s="927"/>
      <c r="AJ91" s="661"/>
      <c r="AK91" s="609"/>
      <c r="AL91" s="609"/>
      <c r="AM91" s="610"/>
      <c r="AN91" s="311"/>
      <c r="AO91" s="403">
        <f>ROUND(ROUND(((ROUND(D80*AC91,0)-ROUND(D80*H88,0))-ROUND(D80*L91,0))*AH91,0)/AK79,0)</f>
        <v>200</v>
      </c>
      <c r="AP91" s="18"/>
      <c r="AQ91" s="609"/>
      <c r="AR91" s="405"/>
    </row>
    <row r="92" spans="1:44" ht="17.25" customHeight="1" x14ac:dyDescent="0.15">
      <c r="A92" s="12">
        <v>78</v>
      </c>
      <c r="B92" s="13">
        <v>8774</v>
      </c>
      <c r="C92" s="267" t="s">
        <v>4114</v>
      </c>
      <c r="D92" s="712"/>
      <c r="E92" s="713"/>
      <c r="F92" s="714"/>
      <c r="G92" s="972"/>
      <c r="H92" s="670"/>
      <c r="I92" s="671"/>
      <c r="J92" s="671"/>
      <c r="K92" s="714"/>
      <c r="L92" s="712"/>
      <c r="M92" s="713"/>
      <c r="N92" s="713"/>
      <c r="O92" s="714"/>
      <c r="P92" s="457" t="s">
        <v>2420</v>
      </c>
      <c r="Q92" s="605"/>
      <c r="R92" s="606"/>
      <c r="S92" s="605"/>
      <c r="T92" s="422"/>
      <c r="U92" s="422"/>
      <c r="V92" s="422"/>
      <c r="W92" s="422"/>
      <c r="X92" s="961"/>
      <c r="Y92" s="962"/>
      <c r="Z92" s="962"/>
      <c r="AA92" s="963"/>
      <c r="AB92" s="330" t="s">
        <v>254</v>
      </c>
      <c r="AC92" s="926">
        <v>0.7</v>
      </c>
      <c r="AD92" s="926"/>
      <c r="AE92" s="32" t="s">
        <v>254</v>
      </c>
      <c r="AF92" s="625">
        <v>0.95</v>
      </c>
      <c r="AG92" s="32" t="s">
        <v>254</v>
      </c>
      <c r="AH92" s="926">
        <v>0.7</v>
      </c>
      <c r="AI92" s="927"/>
      <c r="AJ92" s="712"/>
      <c r="AK92" s="713"/>
      <c r="AL92" s="713"/>
      <c r="AM92" s="714"/>
      <c r="AN92" s="190"/>
      <c r="AO92" s="403">
        <f>ROUND(ROUND(ROUND(((ROUND(D80*AC92,0)-ROUND(D80*H88,0))-ROUND(D80*L91,0))*AF92,0)*AH92,0)/AK79,0)</f>
        <v>190</v>
      </c>
      <c r="AP92" s="29"/>
      <c r="AQ92" s="609"/>
      <c r="AR92" s="405"/>
    </row>
    <row r="93" spans="1:44" x14ac:dyDescent="0.15">
      <c r="A93" s="607"/>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607"/>
      <c r="AJ93" s="37"/>
      <c r="AK93" s="37"/>
      <c r="AL93" s="607"/>
      <c r="AM93" s="607"/>
      <c r="AN93" s="607"/>
      <c r="AO93" s="607"/>
      <c r="AP93" s="607"/>
    </row>
  </sheetData>
  <mergeCells count="210">
    <mergeCell ref="AD25:AE25"/>
    <mergeCell ref="AI25:AJ25"/>
    <mergeCell ref="AD26:AE26"/>
    <mergeCell ref="AI26:AJ26"/>
    <mergeCell ref="AD27:AE27"/>
    <mergeCell ref="AI27:AJ27"/>
    <mergeCell ref="AL7:AM7"/>
    <mergeCell ref="AD8:AE8"/>
    <mergeCell ref="AI8:AJ8"/>
    <mergeCell ref="AL8:AM8"/>
    <mergeCell ref="AD9:AE9"/>
    <mergeCell ref="AI9:AJ9"/>
    <mergeCell ref="AL9:AM9"/>
    <mergeCell ref="AI21:AJ21"/>
    <mergeCell ref="AD20:AE20"/>
    <mergeCell ref="AD21:AE21"/>
    <mergeCell ref="AI14:AJ14"/>
    <mergeCell ref="AI15:AJ15"/>
    <mergeCell ref="AI16:AJ16"/>
    <mergeCell ref="AI17:AJ17"/>
    <mergeCell ref="AI10:AJ10"/>
    <mergeCell ref="AI11:AJ11"/>
    <mergeCell ref="AI12:AJ12"/>
    <mergeCell ref="AI13:AJ13"/>
    <mergeCell ref="D5:G7"/>
    <mergeCell ref="AD5:AE5"/>
    <mergeCell ref="AI5:AJ5"/>
    <mergeCell ref="AL5:AM5"/>
    <mergeCell ref="AD6:AE6"/>
    <mergeCell ref="AI6:AJ6"/>
    <mergeCell ref="AL6:AM6"/>
    <mergeCell ref="AD7:AE7"/>
    <mergeCell ref="AI7:AJ7"/>
    <mergeCell ref="N6:N12"/>
    <mergeCell ref="U10:Y11"/>
    <mergeCell ref="AD31:AE31"/>
    <mergeCell ref="AI31:AJ31"/>
    <mergeCell ref="AD32:AE32"/>
    <mergeCell ref="AI32:AJ32"/>
    <mergeCell ref="AD33:AE33"/>
    <mergeCell ref="AI33:AJ33"/>
    <mergeCell ref="AD28:AE28"/>
    <mergeCell ref="AI28:AJ28"/>
    <mergeCell ref="AD29:AE29"/>
    <mergeCell ref="AI29:AJ29"/>
    <mergeCell ref="AD30:AE30"/>
    <mergeCell ref="AI30:AJ30"/>
    <mergeCell ref="AD37:AE37"/>
    <mergeCell ref="AI37:AJ37"/>
    <mergeCell ref="AD38:AE38"/>
    <mergeCell ref="AI38:AJ38"/>
    <mergeCell ref="AD39:AE39"/>
    <mergeCell ref="AI39:AJ39"/>
    <mergeCell ref="AD34:AE34"/>
    <mergeCell ref="AI34:AJ34"/>
    <mergeCell ref="AD35:AE35"/>
    <mergeCell ref="AI35:AJ35"/>
    <mergeCell ref="AD36:AE36"/>
    <mergeCell ref="AI36:AJ36"/>
    <mergeCell ref="AD43:AE43"/>
    <mergeCell ref="AI43:AJ43"/>
    <mergeCell ref="AD44:AE44"/>
    <mergeCell ref="AI44:AJ44"/>
    <mergeCell ref="AD45:AE45"/>
    <mergeCell ref="AI45:AJ45"/>
    <mergeCell ref="AD40:AE40"/>
    <mergeCell ref="AI40:AJ40"/>
    <mergeCell ref="AD41:AE41"/>
    <mergeCell ref="AI41:AJ41"/>
    <mergeCell ref="AD42:AE42"/>
    <mergeCell ref="AI42:AJ42"/>
    <mergeCell ref="AD49:AE49"/>
    <mergeCell ref="AI49:AJ49"/>
    <mergeCell ref="AD50:AE50"/>
    <mergeCell ref="AI50:AJ50"/>
    <mergeCell ref="AD51:AE51"/>
    <mergeCell ref="AI51:AJ51"/>
    <mergeCell ref="AD46:AE46"/>
    <mergeCell ref="AI46:AJ46"/>
    <mergeCell ref="AD47:AE47"/>
    <mergeCell ref="AI47:AJ47"/>
    <mergeCell ref="AD48:AE48"/>
    <mergeCell ref="AI48:AJ48"/>
    <mergeCell ref="E57:G57"/>
    <mergeCell ref="AK71:AL71"/>
    <mergeCell ref="AE71:AF71"/>
    <mergeCell ref="AB57:AE58"/>
    <mergeCell ref="AG59:AH59"/>
    <mergeCell ref="AG60:AH60"/>
    <mergeCell ref="AB61:AE62"/>
    <mergeCell ref="D80:F80"/>
    <mergeCell ref="AD52:AE52"/>
    <mergeCell ref="AI52:AJ52"/>
    <mergeCell ref="AD53:AE53"/>
    <mergeCell ref="AI53:AJ53"/>
    <mergeCell ref="AD54:AE54"/>
    <mergeCell ref="AI54:AJ54"/>
    <mergeCell ref="N71:P71"/>
    <mergeCell ref="D55:G56"/>
    <mergeCell ref="AH78:AI78"/>
    <mergeCell ref="AJ77:AM78"/>
    <mergeCell ref="AE77:AF77"/>
    <mergeCell ref="AH77:AI77"/>
    <mergeCell ref="H55:J70"/>
    <mergeCell ref="K63:N65"/>
    <mergeCell ref="K66:L66"/>
    <mergeCell ref="O59:R60"/>
    <mergeCell ref="V13:W13"/>
    <mergeCell ref="P15:T17"/>
    <mergeCell ref="Q18:R18"/>
    <mergeCell ref="U20:Y21"/>
    <mergeCell ref="V23:W23"/>
    <mergeCell ref="AD10:AE10"/>
    <mergeCell ref="AD11:AE11"/>
    <mergeCell ref="AD12:AE12"/>
    <mergeCell ref="AD13:AE13"/>
    <mergeCell ref="AD14:AE14"/>
    <mergeCell ref="AD15:AE15"/>
    <mergeCell ref="AD16:AE16"/>
    <mergeCell ref="AD17:AE17"/>
    <mergeCell ref="AD18:AE18"/>
    <mergeCell ref="AD19:AE19"/>
    <mergeCell ref="AD22:AE22"/>
    <mergeCell ref="AD23:AE23"/>
    <mergeCell ref="AD24:AE24"/>
    <mergeCell ref="AL10:AM10"/>
    <mergeCell ref="AL11:AM11"/>
    <mergeCell ref="AL12:AM12"/>
    <mergeCell ref="AL13:AM13"/>
    <mergeCell ref="AL14:AM14"/>
    <mergeCell ref="AL15:AM15"/>
    <mergeCell ref="AL16:AM16"/>
    <mergeCell ref="AL17:AM17"/>
    <mergeCell ref="AL18:AM18"/>
    <mergeCell ref="AL19:AM19"/>
    <mergeCell ref="AL20:AM20"/>
    <mergeCell ref="AL21:AM21"/>
    <mergeCell ref="AL22:AM22"/>
    <mergeCell ref="AL23:AM23"/>
    <mergeCell ref="AL24:AM24"/>
    <mergeCell ref="AI22:AJ22"/>
    <mergeCell ref="AI23:AJ23"/>
    <mergeCell ref="AI24:AJ24"/>
    <mergeCell ref="AI18:AJ18"/>
    <mergeCell ref="AI19:AJ19"/>
    <mergeCell ref="AI20:AJ20"/>
    <mergeCell ref="O61:P61"/>
    <mergeCell ref="O67:R68"/>
    <mergeCell ref="O69:P69"/>
    <mergeCell ref="AG61:AH61"/>
    <mergeCell ref="AL61:AM61"/>
    <mergeCell ref="AG62:AH62"/>
    <mergeCell ref="AL62:AM62"/>
    <mergeCell ref="AG63:AH63"/>
    <mergeCell ref="AG64:AH64"/>
    <mergeCell ref="AB65:AE66"/>
    <mergeCell ref="AG65:AH65"/>
    <mergeCell ref="AL65:AM65"/>
    <mergeCell ref="AG66:AH66"/>
    <mergeCell ref="AL66:AM66"/>
    <mergeCell ref="AL58:AM58"/>
    <mergeCell ref="AL57:AM57"/>
    <mergeCell ref="AG55:AH55"/>
    <mergeCell ref="AG56:AH56"/>
    <mergeCell ref="AG57:AH57"/>
    <mergeCell ref="AG58:AH58"/>
    <mergeCell ref="AH83:AI83"/>
    <mergeCell ref="AC84:AD84"/>
    <mergeCell ref="AH84:AI84"/>
    <mergeCell ref="AG67:AH67"/>
    <mergeCell ref="AG68:AH68"/>
    <mergeCell ref="AB69:AE70"/>
    <mergeCell ref="AG69:AH69"/>
    <mergeCell ref="AL69:AM69"/>
    <mergeCell ref="AG70:AH70"/>
    <mergeCell ref="AL70:AM70"/>
    <mergeCell ref="AK79:AL79"/>
    <mergeCell ref="AH79:AI79"/>
    <mergeCell ref="AH80:AI80"/>
    <mergeCell ref="AC77:AD77"/>
    <mergeCell ref="AC78:AD78"/>
    <mergeCell ref="AC79:AD79"/>
    <mergeCell ref="AC80:AD80"/>
    <mergeCell ref="AC81:AD81"/>
    <mergeCell ref="AH91:AI91"/>
    <mergeCell ref="AC92:AD92"/>
    <mergeCell ref="AH92:AI92"/>
    <mergeCell ref="AC85:AD85"/>
    <mergeCell ref="AC86:AD86"/>
    <mergeCell ref="X87:AA88"/>
    <mergeCell ref="AC87:AD87"/>
    <mergeCell ref="AH87:AI87"/>
    <mergeCell ref="AC88:AD88"/>
    <mergeCell ref="AH88:AI88"/>
    <mergeCell ref="AC89:AD89"/>
    <mergeCell ref="AC90:AD90"/>
    <mergeCell ref="AC91:AD91"/>
    <mergeCell ref="AC82:AD82"/>
    <mergeCell ref="X83:AA84"/>
    <mergeCell ref="AC83:AD83"/>
    <mergeCell ref="X79:AA80"/>
    <mergeCell ref="D77:F79"/>
    <mergeCell ref="G77:G92"/>
    <mergeCell ref="L83:M83"/>
    <mergeCell ref="L81:O82"/>
    <mergeCell ref="L91:M91"/>
    <mergeCell ref="L89:O90"/>
    <mergeCell ref="H88:I88"/>
    <mergeCell ref="H85:K87"/>
    <mergeCell ref="X91:AA92"/>
  </mergeCells>
  <phoneticPr fontId="8"/>
  <printOptions horizontalCentered="1"/>
  <pageMargins left="0.39370078740157483" right="0.39370078740157483" top="0.78740157480314965" bottom="0.59055118110236227" header="0.51181102362204722" footer="0.31496062992125984"/>
  <pageSetup paperSize="9" scale="60" firstPageNumber="13" orientation="portrait" useFirstPageNumber="1" r:id="rId1"/>
  <headerFooter alignWithMargins="0">
    <oddHeader>&amp;R&amp;9地域密着型通所介護</oddHeader>
    <oddFooter>&amp;C&amp;14&amp;P</oddFooter>
  </headerFooter>
  <rowBreaks count="2" manualBreakCount="2">
    <brk id="71" max="41" man="1"/>
    <brk id="92"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R93"/>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13" width="2.5" style="434" customWidth="1"/>
    <col min="14" max="14" width="1.875" style="434" customWidth="1"/>
    <col min="15" max="15" width="2.5" style="434" customWidth="1"/>
    <col min="16" max="16" width="2.125" style="434" customWidth="1"/>
    <col min="17" max="17" width="1.875" style="434" customWidth="1"/>
    <col min="18" max="18" width="2.5" style="434" customWidth="1"/>
    <col min="19" max="19" width="1.875" style="434" customWidth="1"/>
    <col min="20" max="20" width="2.5" style="434" customWidth="1"/>
    <col min="21" max="21" width="1.5" style="434" customWidth="1"/>
    <col min="22" max="30" width="2.5" style="434" customWidth="1"/>
    <col min="31" max="31" width="2.875" style="434" customWidth="1"/>
    <col min="32" max="32" width="3.875" style="434" customWidth="1"/>
    <col min="33" max="35" width="2.5" style="434" customWidth="1"/>
    <col min="36" max="37" width="2.5" style="147" customWidth="1"/>
    <col min="38" max="38" width="1.875" style="434" customWidth="1"/>
    <col min="39" max="39" width="2.5" style="434" customWidth="1"/>
    <col min="40" max="40" width="1.125" style="434" customWidth="1"/>
    <col min="41" max="41" width="8.5" style="434" customWidth="1"/>
    <col min="42" max="42" width="8.125" style="434" customWidth="1"/>
    <col min="43" max="16384" width="9" style="434"/>
  </cols>
  <sheetData>
    <row r="1" spans="1:42" ht="17.25" x14ac:dyDescent="0.2">
      <c r="B1" s="57" t="s">
        <v>499</v>
      </c>
    </row>
    <row r="2" spans="1:42" ht="8.25" customHeight="1" x14ac:dyDescent="0.15"/>
    <row r="3" spans="1:42" ht="17.25" customHeight="1" x14ac:dyDescent="0.15">
      <c r="A3" s="2" t="s">
        <v>202</v>
      </c>
      <c r="B3" s="201"/>
      <c r="C3" s="3" t="s">
        <v>203</v>
      </c>
      <c r="D3" s="210"/>
      <c r="E3" s="607"/>
      <c r="F3" s="607"/>
      <c r="G3" s="607"/>
      <c r="H3" s="607"/>
      <c r="I3" s="607"/>
      <c r="J3" s="607"/>
      <c r="K3" s="607"/>
      <c r="L3" s="607"/>
      <c r="M3" s="607"/>
      <c r="N3" s="607"/>
      <c r="O3" s="607"/>
      <c r="P3" s="607"/>
      <c r="Q3" s="607"/>
      <c r="R3" s="607"/>
      <c r="S3" s="607"/>
      <c r="T3" s="4" t="s">
        <v>204</v>
      </c>
      <c r="U3" s="607"/>
      <c r="V3" s="607"/>
      <c r="W3" s="607"/>
      <c r="X3" s="4"/>
      <c r="Y3" s="607"/>
      <c r="Z3" s="607"/>
      <c r="AA3" s="607"/>
      <c r="AB3" s="607"/>
      <c r="AC3" s="607"/>
      <c r="AD3" s="607"/>
      <c r="AE3" s="607"/>
      <c r="AF3" s="607"/>
      <c r="AG3" s="607"/>
      <c r="AH3" s="607"/>
      <c r="AI3" s="607"/>
      <c r="AJ3" s="37"/>
      <c r="AK3" s="37"/>
      <c r="AL3" s="607"/>
      <c r="AM3" s="607"/>
      <c r="AN3" s="608"/>
      <c r="AO3" s="5" t="s">
        <v>2490</v>
      </c>
      <c r="AP3" s="5" t="s">
        <v>2491</v>
      </c>
    </row>
    <row r="4" spans="1:42" ht="17.25" customHeight="1" x14ac:dyDescent="0.15">
      <c r="A4" s="6" t="s">
        <v>205</v>
      </c>
      <c r="B4" s="7" t="s">
        <v>206</v>
      </c>
      <c r="C4" s="714"/>
      <c r="D4" s="712"/>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38"/>
      <c r="AK4" s="38"/>
      <c r="AL4" s="713"/>
      <c r="AM4" s="713"/>
      <c r="AN4" s="714"/>
      <c r="AO4" s="8" t="s">
        <v>390</v>
      </c>
      <c r="AP4" s="8" t="s">
        <v>391</v>
      </c>
    </row>
    <row r="5" spans="1:42" ht="16.5" customHeight="1" x14ac:dyDescent="0.15">
      <c r="A5" s="12">
        <v>78</v>
      </c>
      <c r="B5" s="13">
        <v>9401</v>
      </c>
      <c r="C5" s="39" t="s">
        <v>2534</v>
      </c>
      <c r="D5" s="833" t="s">
        <v>2535</v>
      </c>
      <c r="E5" s="834"/>
      <c r="F5" s="834"/>
      <c r="G5" s="835"/>
      <c r="H5" s="34" t="s">
        <v>1058</v>
      </c>
      <c r="I5" s="17"/>
      <c r="J5" s="607"/>
      <c r="K5" s="17"/>
      <c r="L5" s="17"/>
      <c r="M5" s="34"/>
      <c r="N5" s="17"/>
      <c r="O5" s="608"/>
      <c r="P5" s="34"/>
      <c r="Q5" s="17"/>
      <c r="R5" s="607"/>
      <c r="S5" s="607"/>
      <c r="T5" s="608"/>
      <c r="U5" s="17"/>
      <c r="V5" s="17"/>
      <c r="W5" s="17"/>
      <c r="X5" s="17"/>
      <c r="Y5" s="67"/>
      <c r="Z5" s="604" t="s">
        <v>210</v>
      </c>
      <c r="AA5" s="202"/>
      <c r="AB5" s="202"/>
      <c r="AC5" s="32"/>
      <c r="AD5" s="980">
        <f>地域通所介護!AI6</f>
        <v>436</v>
      </c>
      <c r="AE5" s="980"/>
      <c r="AF5" s="612" t="s">
        <v>391</v>
      </c>
      <c r="AG5" s="202"/>
      <c r="AH5" s="32" t="s">
        <v>2342</v>
      </c>
      <c r="AI5" s="926">
        <v>0.7</v>
      </c>
      <c r="AJ5" s="981"/>
      <c r="AK5" s="32" t="s">
        <v>2342</v>
      </c>
      <c r="AL5" s="926">
        <v>0.7</v>
      </c>
      <c r="AM5" s="981"/>
      <c r="AN5" s="43"/>
      <c r="AO5" s="399">
        <f>ROUND(ROUND(AD5*AI5,0)*AL5,0)</f>
        <v>214</v>
      </c>
      <c r="AP5" s="400" t="s">
        <v>209</v>
      </c>
    </row>
    <row r="6" spans="1:42" ht="17.25" customHeight="1" x14ac:dyDescent="0.15">
      <c r="A6" s="12">
        <v>78</v>
      </c>
      <c r="B6" s="13">
        <v>9402</v>
      </c>
      <c r="C6" s="39" t="s">
        <v>2536</v>
      </c>
      <c r="D6" s="836"/>
      <c r="E6" s="837"/>
      <c r="F6" s="837"/>
      <c r="G6" s="838"/>
      <c r="H6" s="517" t="s">
        <v>2495</v>
      </c>
      <c r="I6" s="10"/>
      <c r="J6" s="609"/>
      <c r="K6" s="279"/>
      <c r="L6" s="24"/>
      <c r="M6" s="517"/>
      <c r="N6" s="1006" t="s">
        <v>1061</v>
      </c>
      <c r="O6" s="610"/>
      <c r="P6" s="661"/>
      <c r="Q6" s="633"/>
      <c r="R6" s="609"/>
      <c r="S6" s="609"/>
      <c r="T6" s="610"/>
      <c r="U6" s="169"/>
      <c r="V6" s="169"/>
      <c r="W6" s="169"/>
      <c r="X6" s="169"/>
      <c r="Y6" s="518"/>
      <c r="Z6" s="604" t="s">
        <v>211</v>
      </c>
      <c r="AA6" s="202"/>
      <c r="AB6" s="202"/>
      <c r="AC6" s="32"/>
      <c r="AD6" s="980">
        <f>地域通所介護!AI7</f>
        <v>501</v>
      </c>
      <c r="AE6" s="980"/>
      <c r="AF6" s="612" t="s">
        <v>391</v>
      </c>
      <c r="AG6" s="202"/>
      <c r="AH6" s="32" t="s">
        <v>2342</v>
      </c>
      <c r="AI6" s="926">
        <f>$AI$5</f>
        <v>0.7</v>
      </c>
      <c r="AJ6" s="981"/>
      <c r="AK6" s="32" t="s">
        <v>2342</v>
      </c>
      <c r="AL6" s="926">
        <f>$AL$5</f>
        <v>0.7</v>
      </c>
      <c r="AM6" s="981"/>
      <c r="AN6" s="43"/>
      <c r="AO6" s="399">
        <f>ROUND(ROUND(AD6*AI6,0)*AL6,0)</f>
        <v>246</v>
      </c>
      <c r="AP6" s="41"/>
    </row>
    <row r="7" spans="1:42" ht="17.25" customHeight="1" x14ac:dyDescent="0.15">
      <c r="A7" s="12">
        <v>78</v>
      </c>
      <c r="B7" s="13">
        <v>9403</v>
      </c>
      <c r="C7" s="39" t="s">
        <v>2537</v>
      </c>
      <c r="D7" s="836"/>
      <c r="E7" s="837"/>
      <c r="F7" s="837"/>
      <c r="G7" s="838"/>
      <c r="H7" s="517"/>
      <c r="I7" s="10"/>
      <c r="J7" s="609"/>
      <c r="K7" s="279"/>
      <c r="L7" s="24"/>
      <c r="M7" s="517"/>
      <c r="N7" s="1006"/>
      <c r="O7" s="610"/>
      <c r="P7" s="661"/>
      <c r="Q7" s="633"/>
      <c r="R7" s="609"/>
      <c r="S7" s="609"/>
      <c r="T7" s="610"/>
      <c r="U7" s="169"/>
      <c r="V7" s="169"/>
      <c r="W7" s="169"/>
      <c r="X7" s="169"/>
      <c r="Y7" s="518"/>
      <c r="Z7" s="604" t="s">
        <v>212</v>
      </c>
      <c r="AA7" s="202"/>
      <c r="AB7" s="202"/>
      <c r="AC7" s="32"/>
      <c r="AD7" s="980">
        <f>地域通所介護!AI8</f>
        <v>566</v>
      </c>
      <c r="AE7" s="980"/>
      <c r="AF7" s="612" t="s">
        <v>391</v>
      </c>
      <c r="AG7" s="202"/>
      <c r="AH7" s="32" t="s">
        <v>2342</v>
      </c>
      <c r="AI7" s="926">
        <f>$AI$5</f>
        <v>0.7</v>
      </c>
      <c r="AJ7" s="981"/>
      <c r="AK7" s="32" t="s">
        <v>2342</v>
      </c>
      <c r="AL7" s="926">
        <f>$AL$5</f>
        <v>0.7</v>
      </c>
      <c r="AM7" s="981"/>
      <c r="AN7" s="43"/>
      <c r="AO7" s="399">
        <f>ROUND(ROUND(AD7*AI7,0)*AL7,0)</f>
        <v>277</v>
      </c>
      <c r="AP7" s="41"/>
    </row>
    <row r="8" spans="1:42" ht="17.25" customHeight="1" x14ac:dyDescent="0.15">
      <c r="A8" s="12">
        <v>78</v>
      </c>
      <c r="B8" s="13">
        <v>9404</v>
      </c>
      <c r="C8" s="39" t="s">
        <v>2538</v>
      </c>
      <c r="D8" s="681"/>
      <c r="E8" s="169"/>
      <c r="F8" s="169"/>
      <c r="G8" s="169"/>
      <c r="H8" s="517"/>
      <c r="I8" s="10"/>
      <c r="J8" s="609"/>
      <c r="K8" s="279"/>
      <c r="L8" s="24"/>
      <c r="M8" s="517"/>
      <c r="N8" s="1006"/>
      <c r="O8" s="610"/>
      <c r="P8" s="661"/>
      <c r="Q8" s="633"/>
      <c r="R8" s="609"/>
      <c r="S8" s="609"/>
      <c r="T8" s="610"/>
      <c r="U8" s="169"/>
      <c r="V8" s="169"/>
      <c r="W8" s="169"/>
      <c r="X8" s="169"/>
      <c r="Y8" s="518"/>
      <c r="Z8" s="604" t="s">
        <v>213</v>
      </c>
      <c r="AA8" s="202"/>
      <c r="AB8" s="202"/>
      <c r="AC8" s="32"/>
      <c r="AD8" s="980">
        <f>地域通所介護!AI9</f>
        <v>629</v>
      </c>
      <c r="AE8" s="980"/>
      <c r="AF8" s="612" t="s">
        <v>391</v>
      </c>
      <c r="AG8" s="202"/>
      <c r="AH8" s="32" t="s">
        <v>2342</v>
      </c>
      <c r="AI8" s="926">
        <f>$AI$5</f>
        <v>0.7</v>
      </c>
      <c r="AJ8" s="981"/>
      <c r="AK8" s="32" t="s">
        <v>2342</v>
      </c>
      <c r="AL8" s="926">
        <f>$AL$5</f>
        <v>0.7</v>
      </c>
      <c r="AM8" s="981"/>
      <c r="AN8" s="43"/>
      <c r="AO8" s="399">
        <f>ROUND(ROUND(AD8*AI8,0)*AL8,0)</f>
        <v>308</v>
      </c>
      <c r="AP8" s="41"/>
    </row>
    <row r="9" spans="1:42" ht="17.25" customHeight="1" x14ac:dyDescent="0.15">
      <c r="A9" s="12">
        <v>78</v>
      </c>
      <c r="B9" s="13">
        <v>9405</v>
      </c>
      <c r="C9" s="39" t="s">
        <v>2539</v>
      </c>
      <c r="D9" s="681"/>
      <c r="E9" s="169"/>
      <c r="F9" s="169"/>
      <c r="G9" s="169"/>
      <c r="H9" s="517"/>
      <c r="I9" s="10"/>
      <c r="J9" s="609"/>
      <c r="K9" s="279"/>
      <c r="L9" s="24"/>
      <c r="M9" s="517"/>
      <c r="N9" s="1006"/>
      <c r="O9" s="610"/>
      <c r="P9" s="661"/>
      <c r="Q9" s="633"/>
      <c r="R9" s="609"/>
      <c r="S9" s="609"/>
      <c r="T9" s="610"/>
      <c r="U9" s="20"/>
      <c r="V9" s="20"/>
      <c r="W9" s="20"/>
      <c r="X9" s="20"/>
      <c r="Y9" s="42"/>
      <c r="Z9" s="604" t="s">
        <v>214</v>
      </c>
      <c r="AA9" s="202"/>
      <c r="AB9" s="202"/>
      <c r="AC9" s="32"/>
      <c r="AD9" s="980">
        <f>地域通所介護!AI10</f>
        <v>695</v>
      </c>
      <c r="AE9" s="980"/>
      <c r="AF9" s="612" t="s">
        <v>391</v>
      </c>
      <c r="AG9" s="202"/>
      <c r="AH9" s="32" t="s">
        <v>2342</v>
      </c>
      <c r="AI9" s="926">
        <f>$AI$5</f>
        <v>0.7</v>
      </c>
      <c r="AJ9" s="981"/>
      <c r="AK9" s="32" t="s">
        <v>2342</v>
      </c>
      <c r="AL9" s="926">
        <f>$AL$5</f>
        <v>0.7</v>
      </c>
      <c r="AM9" s="981"/>
      <c r="AN9" s="43"/>
      <c r="AO9" s="399">
        <f>ROUND(ROUND(AD9*AI9,0)*AL9,0)</f>
        <v>341</v>
      </c>
      <c r="AP9" s="41"/>
    </row>
    <row r="10" spans="1:42" ht="17.25" customHeight="1" x14ac:dyDescent="0.15">
      <c r="A10" s="12">
        <v>78</v>
      </c>
      <c r="B10" s="13">
        <v>9471</v>
      </c>
      <c r="C10" s="267" t="s">
        <v>3897</v>
      </c>
      <c r="D10" s="681"/>
      <c r="E10" s="169"/>
      <c r="F10" s="169"/>
      <c r="G10" s="169"/>
      <c r="H10" s="517"/>
      <c r="I10" s="10"/>
      <c r="J10" s="609"/>
      <c r="K10" s="279"/>
      <c r="L10" s="24"/>
      <c r="M10" s="517"/>
      <c r="N10" s="1006"/>
      <c r="O10" s="610"/>
      <c r="P10" s="448"/>
      <c r="Q10" s="449"/>
      <c r="R10" s="449"/>
      <c r="S10" s="450"/>
      <c r="T10" s="451"/>
      <c r="U10" s="983" t="s">
        <v>3880</v>
      </c>
      <c r="V10" s="983"/>
      <c r="W10" s="983"/>
      <c r="X10" s="983"/>
      <c r="Y10" s="984"/>
      <c r="Z10" s="604" t="s">
        <v>210</v>
      </c>
      <c r="AA10" s="202"/>
      <c r="AB10" s="202"/>
      <c r="AC10" s="202"/>
      <c r="AD10" s="980">
        <f>$AD$5</f>
        <v>436</v>
      </c>
      <c r="AE10" s="980"/>
      <c r="AF10" s="612" t="s">
        <v>391</v>
      </c>
      <c r="AG10" s="202"/>
      <c r="AH10" s="32" t="s">
        <v>254</v>
      </c>
      <c r="AI10" s="926">
        <f t="shared" ref="AI10:AI24" si="0">$AI$5</f>
        <v>0.7</v>
      </c>
      <c r="AJ10" s="981"/>
      <c r="AK10" s="32" t="s">
        <v>254</v>
      </c>
      <c r="AL10" s="926">
        <f t="shared" ref="AL10:AL24" si="1">$AL$5</f>
        <v>0.7</v>
      </c>
      <c r="AM10" s="981"/>
      <c r="AN10" s="43"/>
      <c r="AO10" s="399">
        <f>ROUND((ROUND(AD10*AI10,0)-ROUND(AD10*$V$13,0))*AL10,0)</f>
        <v>211</v>
      </c>
      <c r="AP10" s="41"/>
    </row>
    <row r="11" spans="1:42" ht="17.25" customHeight="1" x14ac:dyDescent="0.15">
      <c r="A11" s="12">
        <v>78</v>
      </c>
      <c r="B11" s="13">
        <v>9472</v>
      </c>
      <c r="C11" s="267" t="s">
        <v>3898</v>
      </c>
      <c r="D11" s="681"/>
      <c r="E11" s="169"/>
      <c r="F11" s="169"/>
      <c r="G11" s="169"/>
      <c r="H11" s="517"/>
      <c r="I11" s="10"/>
      <c r="J11" s="609"/>
      <c r="K11" s="279"/>
      <c r="L11" s="24"/>
      <c r="M11" s="517"/>
      <c r="N11" s="1006"/>
      <c r="O11" s="610"/>
      <c r="P11" s="448"/>
      <c r="Q11" s="449"/>
      <c r="R11" s="449"/>
      <c r="S11" s="450"/>
      <c r="T11" s="451"/>
      <c r="U11" s="986"/>
      <c r="V11" s="986"/>
      <c r="W11" s="986"/>
      <c r="X11" s="986"/>
      <c r="Y11" s="987"/>
      <c r="Z11" s="604" t="s">
        <v>211</v>
      </c>
      <c r="AA11" s="202"/>
      <c r="AB11" s="202"/>
      <c r="AC11" s="202"/>
      <c r="AD11" s="980">
        <f>$AD$6</f>
        <v>501</v>
      </c>
      <c r="AE11" s="980"/>
      <c r="AF11" s="612" t="s">
        <v>391</v>
      </c>
      <c r="AG11" s="202"/>
      <c r="AH11" s="32" t="s">
        <v>254</v>
      </c>
      <c r="AI11" s="926">
        <f t="shared" si="0"/>
        <v>0.7</v>
      </c>
      <c r="AJ11" s="981"/>
      <c r="AK11" s="32" t="s">
        <v>254</v>
      </c>
      <c r="AL11" s="926">
        <f t="shared" si="1"/>
        <v>0.7</v>
      </c>
      <c r="AM11" s="981"/>
      <c r="AN11" s="43"/>
      <c r="AO11" s="399">
        <f t="shared" ref="AO11:AO14" si="2">ROUND((ROUND(AD11*AI11,0)-ROUND(AD11*$V$13,0))*AL11,0)</f>
        <v>242</v>
      </c>
      <c r="AP11" s="41"/>
    </row>
    <row r="12" spans="1:42" ht="17.25" customHeight="1" x14ac:dyDescent="0.15">
      <c r="A12" s="12">
        <v>78</v>
      </c>
      <c r="B12" s="13">
        <v>9473</v>
      </c>
      <c r="C12" s="267" t="s">
        <v>3899</v>
      </c>
      <c r="D12" s="681"/>
      <c r="E12" s="169"/>
      <c r="F12" s="169"/>
      <c r="G12" s="169"/>
      <c r="H12" s="517"/>
      <c r="I12" s="10"/>
      <c r="J12" s="609"/>
      <c r="K12" s="279"/>
      <c r="L12" s="24"/>
      <c r="M12" s="517"/>
      <c r="N12" s="1006"/>
      <c r="O12" s="610"/>
      <c r="P12" s="448"/>
      <c r="Q12" s="449"/>
      <c r="R12" s="449"/>
      <c r="S12" s="450"/>
      <c r="T12" s="451"/>
      <c r="U12" s="449"/>
      <c r="V12" s="449"/>
      <c r="W12" s="449"/>
      <c r="X12" s="449"/>
      <c r="Y12" s="452"/>
      <c r="Z12" s="604" t="s">
        <v>212</v>
      </c>
      <c r="AA12" s="202"/>
      <c r="AB12" s="202"/>
      <c r="AC12" s="202"/>
      <c r="AD12" s="980">
        <f>$AD$7</f>
        <v>566</v>
      </c>
      <c r="AE12" s="980"/>
      <c r="AF12" s="612" t="s">
        <v>391</v>
      </c>
      <c r="AG12" s="202"/>
      <c r="AH12" s="32" t="s">
        <v>254</v>
      </c>
      <c r="AI12" s="926">
        <f t="shared" si="0"/>
        <v>0.7</v>
      </c>
      <c r="AJ12" s="981"/>
      <c r="AK12" s="32" t="s">
        <v>254</v>
      </c>
      <c r="AL12" s="926">
        <f t="shared" si="1"/>
        <v>0.7</v>
      </c>
      <c r="AM12" s="981"/>
      <c r="AN12" s="43"/>
      <c r="AO12" s="399">
        <f t="shared" si="2"/>
        <v>273</v>
      </c>
      <c r="AP12" s="41"/>
    </row>
    <row r="13" spans="1:42" ht="17.25" customHeight="1" x14ac:dyDescent="0.15">
      <c r="A13" s="12">
        <v>78</v>
      </c>
      <c r="B13" s="13">
        <v>9474</v>
      </c>
      <c r="C13" s="267" t="s">
        <v>3900</v>
      </c>
      <c r="D13" s="681"/>
      <c r="E13" s="169"/>
      <c r="F13" s="169"/>
      <c r="G13" s="169"/>
      <c r="H13" s="517"/>
      <c r="I13" s="10"/>
      <c r="J13" s="609"/>
      <c r="K13" s="279"/>
      <c r="L13" s="24"/>
      <c r="M13" s="517"/>
      <c r="N13" s="1006"/>
      <c r="O13" s="610"/>
      <c r="P13" s="448"/>
      <c r="Q13" s="449"/>
      <c r="R13" s="449"/>
      <c r="S13" s="450"/>
      <c r="T13" s="451"/>
      <c r="U13" s="449"/>
      <c r="V13" s="935">
        <v>0.01</v>
      </c>
      <c r="W13" s="935"/>
      <c r="X13" s="444" t="s">
        <v>3863</v>
      </c>
      <c r="Y13" s="452"/>
      <c r="Z13" s="604" t="s">
        <v>213</v>
      </c>
      <c r="AA13" s="202"/>
      <c r="AB13" s="202"/>
      <c r="AC13" s="202"/>
      <c r="AD13" s="980">
        <f>$AD$8</f>
        <v>629</v>
      </c>
      <c r="AE13" s="980"/>
      <c r="AF13" s="612" t="s">
        <v>391</v>
      </c>
      <c r="AG13" s="202"/>
      <c r="AH13" s="32" t="s">
        <v>254</v>
      </c>
      <c r="AI13" s="926">
        <f t="shared" si="0"/>
        <v>0.7</v>
      </c>
      <c r="AJ13" s="981"/>
      <c r="AK13" s="32" t="s">
        <v>254</v>
      </c>
      <c r="AL13" s="926">
        <f t="shared" si="1"/>
        <v>0.7</v>
      </c>
      <c r="AM13" s="981"/>
      <c r="AN13" s="43"/>
      <c r="AO13" s="399">
        <f t="shared" si="2"/>
        <v>304</v>
      </c>
      <c r="AP13" s="41"/>
    </row>
    <row r="14" spans="1:42" ht="17.25" customHeight="1" x14ac:dyDescent="0.15">
      <c r="A14" s="12">
        <v>78</v>
      </c>
      <c r="B14" s="13">
        <v>9475</v>
      </c>
      <c r="C14" s="267" t="s">
        <v>3901</v>
      </c>
      <c r="D14" s="681"/>
      <c r="E14" s="169"/>
      <c r="F14" s="169"/>
      <c r="G14" s="169"/>
      <c r="H14" s="517"/>
      <c r="I14" s="10"/>
      <c r="J14" s="609"/>
      <c r="K14" s="279"/>
      <c r="L14" s="24"/>
      <c r="M14" s="517"/>
      <c r="N14" s="1006"/>
      <c r="O14" s="610"/>
      <c r="P14" s="453"/>
      <c r="Q14" s="327"/>
      <c r="R14" s="327"/>
      <c r="S14" s="381"/>
      <c r="T14" s="454"/>
      <c r="U14" s="327"/>
      <c r="V14" s="327"/>
      <c r="W14" s="327"/>
      <c r="X14" s="327"/>
      <c r="Y14" s="382"/>
      <c r="Z14" s="604" t="s">
        <v>214</v>
      </c>
      <c r="AA14" s="202"/>
      <c r="AB14" s="202"/>
      <c r="AC14" s="202"/>
      <c r="AD14" s="980">
        <f>$AD$9</f>
        <v>695</v>
      </c>
      <c r="AE14" s="980"/>
      <c r="AF14" s="612" t="s">
        <v>391</v>
      </c>
      <c r="AG14" s="202"/>
      <c r="AH14" s="32" t="s">
        <v>254</v>
      </c>
      <c r="AI14" s="926">
        <f t="shared" si="0"/>
        <v>0.7</v>
      </c>
      <c r="AJ14" s="981"/>
      <c r="AK14" s="32" t="s">
        <v>254</v>
      </c>
      <c r="AL14" s="926">
        <f t="shared" si="1"/>
        <v>0.7</v>
      </c>
      <c r="AM14" s="981"/>
      <c r="AN14" s="43"/>
      <c r="AO14" s="399">
        <f t="shared" si="2"/>
        <v>336</v>
      </c>
      <c r="AP14" s="41"/>
    </row>
    <row r="15" spans="1:42" ht="17.25" customHeight="1" x14ac:dyDescent="0.15">
      <c r="A15" s="12">
        <v>78</v>
      </c>
      <c r="B15" s="13">
        <v>9476</v>
      </c>
      <c r="C15" s="267" t="s">
        <v>3902</v>
      </c>
      <c r="D15" s="681"/>
      <c r="E15" s="169"/>
      <c r="F15" s="169"/>
      <c r="G15" s="169"/>
      <c r="H15" s="517"/>
      <c r="I15" s="10"/>
      <c r="J15" s="609"/>
      <c r="K15" s="279"/>
      <c r="L15" s="24"/>
      <c r="M15" s="517"/>
      <c r="N15" s="1006"/>
      <c r="O15" s="610"/>
      <c r="P15" s="982" t="s">
        <v>3881</v>
      </c>
      <c r="Q15" s="983"/>
      <c r="R15" s="983"/>
      <c r="S15" s="983"/>
      <c r="T15" s="984"/>
      <c r="U15" s="640"/>
      <c r="V15" s="447"/>
      <c r="W15" s="447"/>
      <c r="X15" s="447"/>
      <c r="Y15" s="455"/>
      <c r="Z15" s="604" t="s">
        <v>210</v>
      </c>
      <c r="AA15" s="202"/>
      <c r="AB15" s="202"/>
      <c r="AC15" s="32"/>
      <c r="AD15" s="980">
        <f>$AD$5</f>
        <v>436</v>
      </c>
      <c r="AE15" s="980"/>
      <c r="AF15" s="612" t="s">
        <v>391</v>
      </c>
      <c r="AG15" s="202"/>
      <c r="AH15" s="32" t="s">
        <v>254</v>
      </c>
      <c r="AI15" s="926">
        <f t="shared" si="0"/>
        <v>0.7</v>
      </c>
      <c r="AJ15" s="981"/>
      <c r="AK15" s="32" t="s">
        <v>254</v>
      </c>
      <c r="AL15" s="926">
        <f t="shared" si="1"/>
        <v>0.7</v>
      </c>
      <c r="AM15" s="981"/>
      <c r="AN15" s="43"/>
      <c r="AO15" s="399">
        <f>ROUND((ROUND(AD15*AI15,0)-ROUND(AD15*$Q$18,0))*AL15,0)</f>
        <v>211</v>
      </c>
      <c r="AP15" s="41"/>
    </row>
    <row r="16" spans="1:42" ht="17.25" customHeight="1" x14ac:dyDescent="0.15">
      <c r="A16" s="12">
        <v>78</v>
      </c>
      <c r="B16" s="13">
        <v>9477</v>
      </c>
      <c r="C16" s="267" t="s">
        <v>3903</v>
      </c>
      <c r="D16" s="681"/>
      <c r="E16" s="169"/>
      <c r="F16" s="169"/>
      <c r="G16" s="169"/>
      <c r="H16" s="517"/>
      <c r="I16" s="10"/>
      <c r="J16" s="609"/>
      <c r="K16" s="279"/>
      <c r="L16" s="24"/>
      <c r="M16" s="517"/>
      <c r="N16" s="1006"/>
      <c r="O16" s="610"/>
      <c r="P16" s="985"/>
      <c r="Q16" s="986"/>
      <c r="R16" s="986"/>
      <c r="S16" s="986"/>
      <c r="T16" s="987"/>
      <c r="U16" s="641"/>
      <c r="V16" s="449"/>
      <c r="W16" s="449"/>
      <c r="X16" s="449"/>
      <c r="Y16" s="452"/>
      <c r="Z16" s="604" t="s">
        <v>211</v>
      </c>
      <c r="AA16" s="202"/>
      <c r="AB16" s="202"/>
      <c r="AC16" s="32"/>
      <c r="AD16" s="980">
        <f>$AD$6</f>
        <v>501</v>
      </c>
      <c r="AE16" s="980"/>
      <c r="AF16" s="612" t="s">
        <v>391</v>
      </c>
      <c r="AG16" s="202"/>
      <c r="AH16" s="32" t="s">
        <v>254</v>
      </c>
      <c r="AI16" s="926">
        <f t="shared" si="0"/>
        <v>0.7</v>
      </c>
      <c r="AJ16" s="981"/>
      <c r="AK16" s="32" t="s">
        <v>254</v>
      </c>
      <c r="AL16" s="926">
        <f t="shared" si="1"/>
        <v>0.7</v>
      </c>
      <c r="AM16" s="981"/>
      <c r="AN16" s="43"/>
      <c r="AO16" s="399">
        <f t="shared" ref="AO16:AO19" si="3">ROUND((ROUND(AD16*AI16,0)-ROUND(AD16*$Q$18,0))*AL16,0)</f>
        <v>242</v>
      </c>
      <c r="AP16" s="41"/>
    </row>
    <row r="17" spans="1:42" ht="17.25" customHeight="1" x14ac:dyDescent="0.15">
      <c r="A17" s="12">
        <v>78</v>
      </c>
      <c r="B17" s="13">
        <v>9478</v>
      </c>
      <c r="C17" s="267" t="s">
        <v>3904</v>
      </c>
      <c r="D17" s="681"/>
      <c r="E17" s="169"/>
      <c r="F17" s="169"/>
      <c r="G17" s="169"/>
      <c r="H17" s="517"/>
      <c r="I17" s="10"/>
      <c r="J17" s="609"/>
      <c r="K17" s="279"/>
      <c r="L17" s="24"/>
      <c r="M17" s="517"/>
      <c r="N17" s="562"/>
      <c r="O17" s="610"/>
      <c r="P17" s="985"/>
      <c r="Q17" s="986"/>
      <c r="R17" s="986"/>
      <c r="S17" s="986"/>
      <c r="T17" s="987"/>
      <c r="U17" s="449"/>
      <c r="V17" s="449"/>
      <c r="W17" s="449"/>
      <c r="X17" s="449"/>
      <c r="Y17" s="452"/>
      <c r="Z17" s="604" t="s">
        <v>212</v>
      </c>
      <c r="AA17" s="202"/>
      <c r="AB17" s="202"/>
      <c r="AC17" s="32"/>
      <c r="AD17" s="980">
        <f>$AD$7</f>
        <v>566</v>
      </c>
      <c r="AE17" s="980"/>
      <c r="AF17" s="612" t="s">
        <v>391</v>
      </c>
      <c r="AG17" s="202"/>
      <c r="AH17" s="32" t="s">
        <v>254</v>
      </c>
      <c r="AI17" s="926">
        <f t="shared" si="0"/>
        <v>0.7</v>
      </c>
      <c r="AJ17" s="981"/>
      <c r="AK17" s="32" t="s">
        <v>254</v>
      </c>
      <c r="AL17" s="926">
        <f t="shared" si="1"/>
        <v>0.7</v>
      </c>
      <c r="AM17" s="981"/>
      <c r="AN17" s="43"/>
      <c r="AO17" s="399">
        <f t="shared" si="3"/>
        <v>273</v>
      </c>
      <c r="AP17" s="41"/>
    </row>
    <row r="18" spans="1:42" ht="17.25" customHeight="1" x14ac:dyDescent="0.15">
      <c r="A18" s="12">
        <v>78</v>
      </c>
      <c r="B18" s="13">
        <v>9479</v>
      </c>
      <c r="C18" s="267" t="s">
        <v>3905</v>
      </c>
      <c r="D18" s="681"/>
      <c r="E18" s="169"/>
      <c r="F18" s="169"/>
      <c r="G18" s="169"/>
      <c r="H18" s="517"/>
      <c r="I18" s="10"/>
      <c r="J18" s="609"/>
      <c r="K18" s="279"/>
      <c r="L18" s="24"/>
      <c r="M18" s="517"/>
      <c r="N18" s="562"/>
      <c r="O18" s="610"/>
      <c r="P18" s="456"/>
      <c r="Q18" s="935">
        <v>0.01</v>
      </c>
      <c r="R18" s="935"/>
      <c r="S18" s="444" t="s">
        <v>3863</v>
      </c>
      <c r="T18" s="451"/>
      <c r="U18" s="450"/>
      <c r="V18" s="449"/>
      <c r="W18" s="449"/>
      <c r="X18" s="449"/>
      <c r="Y18" s="452"/>
      <c r="Z18" s="604" t="s">
        <v>213</v>
      </c>
      <c r="AA18" s="202"/>
      <c r="AB18" s="202"/>
      <c r="AC18" s="32"/>
      <c r="AD18" s="980">
        <f>$AD$8</f>
        <v>629</v>
      </c>
      <c r="AE18" s="980"/>
      <c r="AF18" s="612" t="s">
        <v>391</v>
      </c>
      <c r="AG18" s="202"/>
      <c r="AH18" s="32" t="s">
        <v>254</v>
      </c>
      <c r="AI18" s="926">
        <f t="shared" si="0"/>
        <v>0.7</v>
      </c>
      <c r="AJ18" s="981"/>
      <c r="AK18" s="32" t="s">
        <v>254</v>
      </c>
      <c r="AL18" s="926">
        <f t="shared" si="1"/>
        <v>0.7</v>
      </c>
      <c r="AM18" s="981"/>
      <c r="AN18" s="43"/>
      <c r="AO18" s="399">
        <f t="shared" si="3"/>
        <v>304</v>
      </c>
      <c r="AP18" s="41"/>
    </row>
    <row r="19" spans="1:42" ht="17.25" customHeight="1" x14ac:dyDescent="0.15">
      <c r="A19" s="12">
        <v>78</v>
      </c>
      <c r="B19" s="13">
        <v>9480</v>
      </c>
      <c r="C19" s="267" t="s">
        <v>3906</v>
      </c>
      <c r="D19" s="681"/>
      <c r="E19" s="169"/>
      <c r="F19" s="169"/>
      <c r="G19" s="169"/>
      <c r="H19" s="517"/>
      <c r="I19" s="10"/>
      <c r="J19" s="609"/>
      <c r="K19" s="279"/>
      <c r="L19" s="24"/>
      <c r="M19" s="517"/>
      <c r="N19" s="562"/>
      <c r="O19" s="610"/>
      <c r="P19" s="456"/>
      <c r="Q19" s="450"/>
      <c r="R19" s="449"/>
      <c r="S19" s="449"/>
      <c r="T19" s="451"/>
      <c r="U19" s="327"/>
      <c r="V19" s="327"/>
      <c r="W19" s="327"/>
      <c r="X19" s="327"/>
      <c r="Y19" s="382"/>
      <c r="Z19" s="604" t="s">
        <v>214</v>
      </c>
      <c r="AA19" s="202"/>
      <c r="AB19" s="202"/>
      <c r="AC19" s="32"/>
      <c r="AD19" s="980">
        <f>$AD$9</f>
        <v>695</v>
      </c>
      <c r="AE19" s="980"/>
      <c r="AF19" s="612" t="s">
        <v>391</v>
      </c>
      <c r="AG19" s="202"/>
      <c r="AH19" s="32" t="s">
        <v>254</v>
      </c>
      <c r="AI19" s="926">
        <f t="shared" si="0"/>
        <v>0.7</v>
      </c>
      <c r="AJ19" s="981"/>
      <c r="AK19" s="32" t="s">
        <v>254</v>
      </c>
      <c r="AL19" s="926">
        <f t="shared" si="1"/>
        <v>0.7</v>
      </c>
      <c r="AM19" s="981"/>
      <c r="AN19" s="43"/>
      <c r="AO19" s="399">
        <f t="shared" si="3"/>
        <v>336</v>
      </c>
      <c r="AP19" s="41"/>
    </row>
    <row r="20" spans="1:42" ht="17.25" customHeight="1" x14ac:dyDescent="0.15">
      <c r="A20" s="12">
        <v>78</v>
      </c>
      <c r="B20" s="13">
        <v>9481</v>
      </c>
      <c r="C20" s="267" t="s">
        <v>3907</v>
      </c>
      <c r="D20" s="681"/>
      <c r="E20" s="169"/>
      <c r="F20" s="169"/>
      <c r="G20" s="169"/>
      <c r="H20" s="517"/>
      <c r="I20" s="10"/>
      <c r="J20" s="609"/>
      <c r="K20" s="279"/>
      <c r="L20" s="24"/>
      <c r="M20" s="517"/>
      <c r="N20" s="562"/>
      <c r="O20" s="610"/>
      <c r="P20" s="448"/>
      <c r="Q20" s="449"/>
      <c r="R20" s="449"/>
      <c r="S20" s="450"/>
      <c r="T20" s="451"/>
      <c r="U20" s="982" t="s">
        <v>3880</v>
      </c>
      <c r="V20" s="983"/>
      <c r="W20" s="983"/>
      <c r="X20" s="983"/>
      <c r="Y20" s="984"/>
      <c r="Z20" s="604" t="s">
        <v>210</v>
      </c>
      <c r="AA20" s="202"/>
      <c r="AB20" s="202"/>
      <c r="AC20" s="32"/>
      <c r="AD20" s="980">
        <f>$AD$5</f>
        <v>436</v>
      </c>
      <c r="AE20" s="980"/>
      <c r="AF20" s="612" t="s">
        <v>391</v>
      </c>
      <c r="AG20" s="202"/>
      <c r="AH20" s="32" t="s">
        <v>254</v>
      </c>
      <c r="AI20" s="926">
        <f t="shared" si="0"/>
        <v>0.7</v>
      </c>
      <c r="AJ20" s="981"/>
      <c r="AK20" s="32" t="s">
        <v>254</v>
      </c>
      <c r="AL20" s="926">
        <f t="shared" si="1"/>
        <v>0.7</v>
      </c>
      <c r="AM20" s="981"/>
      <c r="AN20" s="43"/>
      <c r="AO20" s="399">
        <f>ROUND((ROUND(AD20*AI20,0)-ROUND(AD20*$Q$18,0)-ROUND(AD20*$V$23,0))*AL20,0)</f>
        <v>208</v>
      </c>
      <c r="AP20" s="41"/>
    </row>
    <row r="21" spans="1:42" ht="17.25" customHeight="1" x14ac:dyDescent="0.15">
      <c r="A21" s="12">
        <v>78</v>
      </c>
      <c r="B21" s="13">
        <v>9482</v>
      </c>
      <c r="C21" s="267" t="s">
        <v>3908</v>
      </c>
      <c r="D21" s="681"/>
      <c r="E21" s="169"/>
      <c r="F21" s="169"/>
      <c r="G21" s="169"/>
      <c r="H21" s="517"/>
      <c r="I21" s="10"/>
      <c r="J21" s="609"/>
      <c r="K21" s="279"/>
      <c r="L21" s="24"/>
      <c r="M21" s="517"/>
      <c r="N21" s="562"/>
      <c r="O21" s="610"/>
      <c r="P21" s="448"/>
      <c r="Q21" s="449"/>
      <c r="R21" s="449"/>
      <c r="S21" s="450"/>
      <c r="T21" s="451"/>
      <c r="U21" s="985"/>
      <c r="V21" s="986"/>
      <c r="W21" s="986"/>
      <c r="X21" s="986"/>
      <c r="Y21" s="987"/>
      <c r="Z21" s="604" t="s">
        <v>211</v>
      </c>
      <c r="AA21" s="202"/>
      <c r="AB21" s="202"/>
      <c r="AC21" s="32"/>
      <c r="AD21" s="980">
        <f>$AD$6</f>
        <v>501</v>
      </c>
      <c r="AE21" s="980"/>
      <c r="AF21" s="612" t="s">
        <v>391</v>
      </c>
      <c r="AG21" s="202"/>
      <c r="AH21" s="32" t="s">
        <v>254</v>
      </c>
      <c r="AI21" s="926">
        <f t="shared" si="0"/>
        <v>0.7</v>
      </c>
      <c r="AJ21" s="981"/>
      <c r="AK21" s="32" t="s">
        <v>254</v>
      </c>
      <c r="AL21" s="926">
        <f t="shared" si="1"/>
        <v>0.7</v>
      </c>
      <c r="AM21" s="981"/>
      <c r="AN21" s="43"/>
      <c r="AO21" s="399">
        <f t="shared" ref="AO21:AO24" si="4">ROUND((ROUND(AD21*AI21,0)-ROUND(AD21*$Q$18,0)-ROUND(AD21*$V$23,0))*AL21,0)</f>
        <v>239</v>
      </c>
      <c r="AP21" s="41"/>
    </row>
    <row r="22" spans="1:42" ht="17.25" customHeight="1" x14ac:dyDescent="0.15">
      <c r="A22" s="12">
        <v>78</v>
      </c>
      <c r="B22" s="13">
        <v>9483</v>
      </c>
      <c r="C22" s="267" t="s">
        <v>3909</v>
      </c>
      <c r="D22" s="681"/>
      <c r="E22" s="169"/>
      <c r="F22" s="169"/>
      <c r="G22" s="169"/>
      <c r="H22" s="517"/>
      <c r="I22" s="10"/>
      <c r="J22" s="609"/>
      <c r="K22" s="279"/>
      <c r="L22" s="24"/>
      <c r="M22" s="517"/>
      <c r="N22" s="562"/>
      <c r="O22" s="610"/>
      <c r="P22" s="448"/>
      <c r="Q22" s="449"/>
      <c r="R22" s="449"/>
      <c r="S22" s="450"/>
      <c r="T22" s="451"/>
      <c r="U22" s="448"/>
      <c r="V22" s="449"/>
      <c r="W22" s="449"/>
      <c r="X22" s="449"/>
      <c r="Y22" s="452"/>
      <c r="Z22" s="604" t="s">
        <v>212</v>
      </c>
      <c r="AA22" s="202"/>
      <c r="AB22" s="202"/>
      <c r="AC22" s="32"/>
      <c r="AD22" s="980">
        <f>$AD$7</f>
        <v>566</v>
      </c>
      <c r="AE22" s="980"/>
      <c r="AF22" s="612" t="s">
        <v>391</v>
      </c>
      <c r="AG22" s="202"/>
      <c r="AH22" s="32" t="s">
        <v>254</v>
      </c>
      <c r="AI22" s="926">
        <f t="shared" si="0"/>
        <v>0.7</v>
      </c>
      <c r="AJ22" s="981"/>
      <c r="AK22" s="32" t="s">
        <v>254</v>
      </c>
      <c r="AL22" s="926">
        <f t="shared" si="1"/>
        <v>0.7</v>
      </c>
      <c r="AM22" s="981"/>
      <c r="AN22" s="43"/>
      <c r="AO22" s="399">
        <f t="shared" si="4"/>
        <v>269</v>
      </c>
      <c r="AP22" s="41"/>
    </row>
    <row r="23" spans="1:42" ht="17.25" customHeight="1" x14ac:dyDescent="0.15">
      <c r="A23" s="12">
        <v>78</v>
      </c>
      <c r="B23" s="13">
        <v>9484</v>
      </c>
      <c r="C23" s="267" t="s">
        <v>3910</v>
      </c>
      <c r="D23" s="681"/>
      <c r="E23" s="169"/>
      <c r="F23" s="169"/>
      <c r="G23" s="169"/>
      <c r="H23" s="517"/>
      <c r="I23" s="10"/>
      <c r="J23" s="609"/>
      <c r="K23" s="279"/>
      <c r="L23" s="24"/>
      <c r="M23" s="517"/>
      <c r="N23" s="562"/>
      <c r="O23" s="610"/>
      <c r="P23" s="448"/>
      <c r="Q23" s="449"/>
      <c r="R23" s="449"/>
      <c r="S23" s="450"/>
      <c r="T23" s="451"/>
      <c r="U23" s="448"/>
      <c r="V23" s="935">
        <v>0.01</v>
      </c>
      <c r="W23" s="935"/>
      <c r="X23" s="444" t="s">
        <v>3863</v>
      </c>
      <c r="Y23" s="452"/>
      <c r="Z23" s="604" t="s">
        <v>213</v>
      </c>
      <c r="AA23" s="202"/>
      <c r="AB23" s="202"/>
      <c r="AC23" s="32"/>
      <c r="AD23" s="980">
        <f>$AD$8</f>
        <v>629</v>
      </c>
      <c r="AE23" s="980"/>
      <c r="AF23" s="612" t="s">
        <v>391</v>
      </c>
      <c r="AG23" s="202"/>
      <c r="AH23" s="32" t="s">
        <v>254</v>
      </c>
      <c r="AI23" s="926">
        <f t="shared" si="0"/>
        <v>0.7</v>
      </c>
      <c r="AJ23" s="981"/>
      <c r="AK23" s="32" t="s">
        <v>254</v>
      </c>
      <c r="AL23" s="926">
        <f t="shared" si="1"/>
        <v>0.7</v>
      </c>
      <c r="AM23" s="981"/>
      <c r="AN23" s="43"/>
      <c r="AO23" s="399">
        <f t="shared" si="4"/>
        <v>300</v>
      </c>
      <c r="AP23" s="41"/>
    </row>
    <row r="24" spans="1:42" ht="17.25" customHeight="1" x14ac:dyDescent="0.15">
      <c r="A24" s="12">
        <v>78</v>
      </c>
      <c r="B24" s="13">
        <v>9485</v>
      </c>
      <c r="C24" s="267" t="s">
        <v>3911</v>
      </c>
      <c r="D24" s="681"/>
      <c r="E24" s="169"/>
      <c r="F24" s="169"/>
      <c r="G24" s="169"/>
      <c r="H24" s="35"/>
      <c r="I24" s="45"/>
      <c r="J24" s="713"/>
      <c r="K24" s="46"/>
      <c r="L24" s="26"/>
      <c r="M24" s="517"/>
      <c r="N24" s="562"/>
      <c r="O24" s="610"/>
      <c r="P24" s="453"/>
      <c r="Q24" s="327"/>
      <c r="R24" s="327"/>
      <c r="S24" s="381"/>
      <c r="T24" s="454"/>
      <c r="U24" s="453"/>
      <c r="V24" s="327"/>
      <c r="W24" s="327"/>
      <c r="X24" s="327"/>
      <c r="Y24" s="382"/>
      <c r="Z24" s="604" t="s">
        <v>214</v>
      </c>
      <c r="AA24" s="202"/>
      <c r="AB24" s="202"/>
      <c r="AC24" s="32"/>
      <c r="AD24" s="980">
        <f>$AD$9</f>
        <v>695</v>
      </c>
      <c r="AE24" s="980"/>
      <c r="AF24" s="612" t="s">
        <v>391</v>
      </c>
      <c r="AG24" s="202"/>
      <c r="AH24" s="32" t="s">
        <v>254</v>
      </c>
      <c r="AI24" s="926">
        <f t="shared" si="0"/>
        <v>0.7</v>
      </c>
      <c r="AJ24" s="981"/>
      <c r="AK24" s="32" t="s">
        <v>254</v>
      </c>
      <c r="AL24" s="926">
        <f t="shared" si="1"/>
        <v>0.7</v>
      </c>
      <c r="AM24" s="981"/>
      <c r="AN24" s="43"/>
      <c r="AO24" s="399">
        <f t="shared" si="4"/>
        <v>331</v>
      </c>
      <c r="AP24" s="41"/>
    </row>
    <row r="25" spans="1:42" ht="17.25" customHeight="1" x14ac:dyDescent="0.15">
      <c r="A25" s="12">
        <v>78</v>
      </c>
      <c r="B25" s="13">
        <v>9411</v>
      </c>
      <c r="C25" s="39" t="s">
        <v>1087</v>
      </c>
      <c r="D25" s="681"/>
      <c r="E25" s="169"/>
      <c r="F25" s="169"/>
      <c r="G25" s="169"/>
      <c r="H25" s="517" t="s">
        <v>1171</v>
      </c>
      <c r="I25" s="169"/>
      <c r="J25" s="609"/>
      <c r="K25" s="169"/>
      <c r="L25" s="169"/>
      <c r="M25" s="517"/>
      <c r="N25" s="562"/>
      <c r="O25" s="610"/>
      <c r="P25" s="34"/>
      <c r="Q25" s="17"/>
      <c r="R25" s="607"/>
      <c r="S25" s="607"/>
      <c r="T25" s="607"/>
      <c r="U25" s="17"/>
      <c r="V25" s="17"/>
      <c r="W25" s="17"/>
      <c r="X25" s="17"/>
      <c r="Y25" s="67"/>
      <c r="Z25" s="604" t="s">
        <v>210</v>
      </c>
      <c r="AA25" s="202"/>
      <c r="AB25" s="202"/>
      <c r="AC25" s="32"/>
      <c r="AD25" s="980">
        <f>地域通所介護!AI26</f>
        <v>416</v>
      </c>
      <c r="AE25" s="980"/>
      <c r="AF25" s="612" t="s">
        <v>391</v>
      </c>
      <c r="AG25" s="202"/>
      <c r="AH25" s="32" t="s">
        <v>2342</v>
      </c>
      <c r="AI25" s="926">
        <f t="shared" ref="AI25:AI54" si="5">$AI$5</f>
        <v>0.7</v>
      </c>
      <c r="AJ25" s="926"/>
      <c r="AK25" s="32"/>
      <c r="AL25" s="556"/>
      <c r="AM25" s="235"/>
      <c r="AN25" s="43"/>
      <c r="AO25" s="399">
        <f t="shared" ref="AO25:AO54" si="6">ROUND(AD25*AI25,0)</f>
        <v>291</v>
      </c>
      <c r="AP25" s="41"/>
    </row>
    <row r="26" spans="1:42" ht="17.25" customHeight="1" x14ac:dyDescent="0.15">
      <c r="A26" s="12">
        <v>78</v>
      </c>
      <c r="B26" s="13">
        <v>9412</v>
      </c>
      <c r="C26" s="39" t="s">
        <v>1088</v>
      </c>
      <c r="D26" s="681"/>
      <c r="E26" s="169"/>
      <c r="F26" s="169"/>
      <c r="G26" s="169"/>
      <c r="H26" s="517" t="s">
        <v>2540</v>
      </c>
      <c r="I26" s="169"/>
      <c r="J26" s="609"/>
      <c r="K26" s="169"/>
      <c r="L26" s="169"/>
      <c r="M26" s="517"/>
      <c r="N26" s="562"/>
      <c r="O26" s="610"/>
      <c r="P26" s="661"/>
      <c r="Q26" s="633"/>
      <c r="R26" s="609"/>
      <c r="S26" s="609"/>
      <c r="T26" s="609"/>
      <c r="U26" s="169"/>
      <c r="V26" s="169"/>
      <c r="W26" s="169"/>
      <c r="X26" s="169"/>
      <c r="Y26" s="518"/>
      <c r="Z26" s="604" t="s">
        <v>211</v>
      </c>
      <c r="AA26" s="202"/>
      <c r="AB26" s="202"/>
      <c r="AC26" s="32"/>
      <c r="AD26" s="980">
        <f>地域通所介護!AI27</f>
        <v>478</v>
      </c>
      <c r="AE26" s="980"/>
      <c r="AF26" s="612" t="s">
        <v>391</v>
      </c>
      <c r="AG26" s="202"/>
      <c r="AH26" s="32" t="s">
        <v>2342</v>
      </c>
      <c r="AI26" s="926">
        <f t="shared" si="5"/>
        <v>0.7</v>
      </c>
      <c r="AJ26" s="981"/>
      <c r="AK26" s="32"/>
      <c r="AL26" s="556"/>
      <c r="AM26" s="235"/>
      <c r="AN26" s="43"/>
      <c r="AO26" s="399">
        <f t="shared" si="6"/>
        <v>335</v>
      </c>
      <c r="AP26" s="41"/>
    </row>
    <row r="27" spans="1:42" ht="17.25" customHeight="1" x14ac:dyDescent="0.15">
      <c r="A27" s="12">
        <v>78</v>
      </c>
      <c r="B27" s="13">
        <v>9413</v>
      </c>
      <c r="C27" s="39" t="s">
        <v>1089</v>
      </c>
      <c r="D27" s="681"/>
      <c r="E27" s="169"/>
      <c r="F27" s="169"/>
      <c r="G27" s="169"/>
      <c r="H27" s="517"/>
      <c r="I27" s="169"/>
      <c r="J27" s="609"/>
      <c r="K27" s="169"/>
      <c r="L27" s="169"/>
      <c r="M27" s="517"/>
      <c r="N27" s="562"/>
      <c r="O27" s="610"/>
      <c r="P27" s="661"/>
      <c r="Q27" s="633"/>
      <c r="R27" s="609"/>
      <c r="S27" s="609"/>
      <c r="T27" s="609"/>
      <c r="U27" s="169"/>
      <c r="V27" s="169"/>
      <c r="W27" s="169"/>
      <c r="X27" s="169"/>
      <c r="Y27" s="518"/>
      <c r="Z27" s="604" t="s">
        <v>212</v>
      </c>
      <c r="AA27" s="202"/>
      <c r="AB27" s="202"/>
      <c r="AC27" s="32"/>
      <c r="AD27" s="980">
        <f>地域通所介護!AI28</f>
        <v>540</v>
      </c>
      <c r="AE27" s="980"/>
      <c r="AF27" s="612" t="s">
        <v>391</v>
      </c>
      <c r="AG27" s="202"/>
      <c r="AH27" s="32" t="s">
        <v>2342</v>
      </c>
      <c r="AI27" s="926">
        <f t="shared" si="5"/>
        <v>0.7</v>
      </c>
      <c r="AJ27" s="981"/>
      <c r="AK27" s="32"/>
      <c r="AL27" s="556"/>
      <c r="AM27" s="235"/>
      <c r="AN27" s="43"/>
      <c r="AO27" s="399">
        <f t="shared" si="6"/>
        <v>378</v>
      </c>
      <c r="AP27" s="41"/>
    </row>
    <row r="28" spans="1:42" ht="17.25" customHeight="1" x14ac:dyDescent="0.15">
      <c r="A28" s="12">
        <v>78</v>
      </c>
      <c r="B28" s="13">
        <v>9414</v>
      </c>
      <c r="C28" s="39" t="s">
        <v>1090</v>
      </c>
      <c r="D28" s="681"/>
      <c r="E28" s="169"/>
      <c r="F28" s="169"/>
      <c r="G28" s="169"/>
      <c r="H28" s="517"/>
      <c r="I28" s="169"/>
      <c r="J28" s="609"/>
      <c r="K28" s="169"/>
      <c r="L28" s="169"/>
      <c r="M28" s="517"/>
      <c r="N28" s="562"/>
      <c r="O28" s="610"/>
      <c r="P28" s="661"/>
      <c r="Q28" s="633"/>
      <c r="R28" s="609"/>
      <c r="S28" s="609"/>
      <c r="T28" s="609"/>
      <c r="U28" s="169"/>
      <c r="V28" s="169"/>
      <c r="W28" s="169"/>
      <c r="X28" s="169"/>
      <c r="Y28" s="518"/>
      <c r="Z28" s="604" t="s">
        <v>213</v>
      </c>
      <c r="AA28" s="202"/>
      <c r="AB28" s="202"/>
      <c r="AC28" s="32"/>
      <c r="AD28" s="980">
        <f>地域通所介護!AI29</f>
        <v>600</v>
      </c>
      <c r="AE28" s="980"/>
      <c r="AF28" s="612" t="s">
        <v>391</v>
      </c>
      <c r="AG28" s="202"/>
      <c r="AH28" s="32" t="s">
        <v>2342</v>
      </c>
      <c r="AI28" s="926">
        <f t="shared" si="5"/>
        <v>0.7</v>
      </c>
      <c r="AJ28" s="981"/>
      <c r="AK28" s="32"/>
      <c r="AL28" s="556"/>
      <c r="AM28" s="235"/>
      <c r="AN28" s="43"/>
      <c r="AO28" s="399">
        <f t="shared" si="6"/>
        <v>420</v>
      </c>
      <c r="AP28" s="41"/>
    </row>
    <row r="29" spans="1:42" ht="17.25" customHeight="1" x14ac:dyDescent="0.15">
      <c r="A29" s="12">
        <v>78</v>
      </c>
      <c r="B29" s="13">
        <v>9415</v>
      </c>
      <c r="C29" s="39" t="s">
        <v>1091</v>
      </c>
      <c r="D29" s="681"/>
      <c r="E29" s="169"/>
      <c r="F29" s="169"/>
      <c r="G29" s="169"/>
      <c r="H29" s="35"/>
      <c r="I29" s="20"/>
      <c r="J29" s="713"/>
      <c r="K29" s="20"/>
      <c r="L29" s="20"/>
      <c r="M29" s="517"/>
      <c r="N29" s="562"/>
      <c r="O29" s="610"/>
      <c r="P29" s="661"/>
      <c r="Q29" s="633"/>
      <c r="R29" s="609"/>
      <c r="S29" s="609"/>
      <c r="T29" s="609"/>
      <c r="U29" s="169"/>
      <c r="V29" s="169"/>
      <c r="W29" s="169"/>
      <c r="X29" s="169"/>
      <c r="Y29" s="518"/>
      <c r="Z29" s="604" t="s">
        <v>214</v>
      </c>
      <c r="AA29" s="202"/>
      <c r="AB29" s="202"/>
      <c r="AC29" s="32"/>
      <c r="AD29" s="980">
        <f>地域通所介護!AI30</f>
        <v>663</v>
      </c>
      <c r="AE29" s="980"/>
      <c r="AF29" s="612" t="s">
        <v>391</v>
      </c>
      <c r="AG29" s="202"/>
      <c r="AH29" s="32" t="s">
        <v>2341</v>
      </c>
      <c r="AI29" s="926">
        <f t="shared" si="5"/>
        <v>0.7</v>
      </c>
      <c r="AJ29" s="981"/>
      <c r="AK29" s="32"/>
      <c r="AL29" s="556"/>
      <c r="AM29" s="235"/>
      <c r="AN29" s="43"/>
      <c r="AO29" s="399">
        <f t="shared" si="6"/>
        <v>464</v>
      </c>
      <c r="AP29" s="41"/>
    </row>
    <row r="30" spans="1:42" ht="17.25" customHeight="1" x14ac:dyDescent="0.15">
      <c r="A30" s="12">
        <v>78</v>
      </c>
      <c r="B30" s="13">
        <v>9416</v>
      </c>
      <c r="C30" s="267" t="s">
        <v>1092</v>
      </c>
      <c r="D30" s="681"/>
      <c r="E30" s="169"/>
      <c r="F30" s="169"/>
      <c r="G30" s="169"/>
      <c r="H30" s="517" t="s">
        <v>1172</v>
      </c>
      <c r="I30" s="169"/>
      <c r="J30" s="609"/>
      <c r="K30" s="169"/>
      <c r="L30" s="169"/>
      <c r="M30" s="517"/>
      <c r="N30" s="562"/>
      <c r="O30" s="610"/>
      <c r="P30" s="517"/>
      <c r="Q30" s="169"/>
      <c r="R30" s="609"/>
      <c r="S30" s="609"/>
      <c r="T30" s="609"/>
      <c r="U30" s="169"/>
      <c r="V30" s="169"/>
      <c r="W30" s="169"/>
      <c r="X30" s="169"/>
      <c r="Y30" s="518"/>
      <c r="Z30" s="604" t="s">
        <v>210</v>
      </c>
      <c r="AA30" s="202"/>
      <c r="AB30" s="202"/>
      <c r="AC30" s="32"/>
      <c r="AD30" s="980">
        <f>地域通所介護!AI31</f>
        <v>436</v>
      </c>
      <c r="AE30" s="980"/>
      <c r="AF30" s="612" t="s">
        <v>391</v>
      </c>
      <c r="AG30" s="202"/>
      <c r="AH30" s="32" t="s">
        <v>2342</v>
      </c>
      <c r="AI30" s="926">
        <f t="shared" si="5"/>
        <v>0.7</v>
      </c>
      <c r="AJ30" s="981"/>
      <c r="AK30" s="32"/>
      <c r="AL30" s="556"/>
      <c r="AM30" s="235"/>
      <c r="AN30" s="43"/>
      <c r="AO30" s="399">
        <f t="shared" si="6"/>
        <v>305</v>
      </c>
      <c r="AP30" s="41"/>
    </row>
    <row r="31" spans="1:42" ht="17.25" customHeight="1" x14ac:dyDescent="0.15">
      <c r="A31" s="12">
        <v>78</v>
      </c>
      <c r="B31" s="13">
        <v>9417</v>
      </c>
      <c r="C31" s="267" t="s">
        <v>1093</v>
      </c>
      <c r="D31" s="681"/>
      <c r="E31" s="169"/>
      <c r="F31" s="169"/>
      <c r="G31" s="169"/>
      <c r="H31" s="517" t="s">
        <v>2502</v>
      </c>
      <c r="I31" s="169"/>
      <c r="J31" s="609"/>
      <c r="K31" s="169"/>
      <c r="L31" s="169"/>
      <c r="M31" s="517"/>
      <c r="N31" s="562"/>
      <c r="O31" s="610"/>
      <c r="P31" s="661"/>
      <c r="Q31" s="633"/>
      <c r="R31" s="609"/>
      <c r="S31" s="609"/>
      <c r="T31" s="609"/>
      <c r="U31" s="169"/>
      <c r="V31" s="169"/>
      <c r="W31" s="169"/>
      <c r="X31" s="169"/>
      <c r="Y31" s="518"/>
      <c r="Z31" s="604" t="s">
        <v>211</v>
      </c>
      <c r="AA31" s="202"/>
      <c r="AB31" s="202"/>
      <c r="AC31" s="32"/>
      <c r="AD31" s="980">
        <f>地域通所介護!AI32</f>
        <v>501</v>
      </c>
      <c r="AE31" s="980"/>
      <c r="AF31" s="612" t="s">
        <v>391</v>
      </c>
      <c r="AG31" s="202"/>
      <c r="AH31" s="32" t="s">
        <v>2342</v>
      </c>
      <c r="AI31" s="926">
        <f t="shared" si="5"/>
        <v>0.7</v>
      </c>
      <c r="AJ31" s="981"/>
      <c r="AK31" s="32"/>
      <c r="AL31" s="556"/>
      <c r="AM31" s="235"/>
      <c r="AN31" s="43"/>
      <c r="AO31" s="399">
        <f t="shared" si="6"/>
        <v>351</v>
      </c>
      <c r="AP31" s="41"/>
    </row>
    <row r="32" spans="1:42" ht="17.25" customHeight="1" x14ac:dyDescent="0.15">
      <c r="A32" s="12">
        <v>78</v>
      </c>
      <c r="B32" s="13">
        <v>9418</v>
      </c>
      <c r="C32" s="267" t="s">
        <v>1094</v>
      </c>
      <c r="D32" s="681"/>
      <c r="E32" s="169"/>
      <c r="F32" s="169"/>
      <c r="G32" s="169"/>
      <c r="H32" s="517"/>
      <c r="I32" s="169"/>
      <c r="J32" s="609"/>
      <c r="K32" s="169"/>
      <c r="L32" s="169"/>
      <c r="M32" s="517"/>
      <c r="N32" s="554"/>
      <c r="O32" s="610"/>
      <c r="P32" s="661"/>
      <c r="Q32" s="633"/>
      <c r="R32" s="609"/>
      <c r="S32" s="609"/>
      <c r="T32" s="609"/>
      <c r="U32" s="169"/>
      <c r="V32" s="169"/>
      <c r="W32" s="169"/>
      <c r="X32" s="169"/>
      <c r="Y32" s="518"/>
      <c r="Z32" s="604" t="s">
        <v>212</v>
      </c>
      <c r="AA32" s="202"/>
      <c r="AB32" s="202"/>
      <c r="AC32" s="32"/>
      <c r="AD32" s="980">
        <f>地域通所介護!AI33</f>
        <v>566</v>
      </c>
      <c r="AE32" s="980"/>
      <c r="AF32" s="612" t="s">
        <v>391</v>
      </c>
      <c r="AG32" s="202"/>
      <c r="AH32" s="32" t="s">
        <v>2342</v>
      </c>
      <c r="AI32" s="926">
        <f t="shared" si="5"/>
        <v>0.7</v>
      </c>
      <c r="AJ32" s="981"/>
      <c r="AK32" s="32"/>
      <c r="AL32" s="556"/>
      <c r="AM32" s="235"/>
      <c r="AN32" s="43"/>
      <c r="AO32" s="399">
        <f t="shared" si="6"/>
        <v>396</v>
      </c>
      <c r="AP32" s="41"/>
    </row>
    <row r="33" spans="1:42" ht="17.25" customHeight="1" x14ac:dyDescent="0.15">
      <c r="A33" s="12">
        <v>78</v>
      </c>
      <c r="B33" s="13">
        <v>9419</v>
      </c>
      <c r="C33" s="267" t="s">
        <v>1095</v>
      </c>
      <c r="D33" s="681"/>
      <c r="E33" s="169"/>
      <c r="F33" s="169"/>
      <c r="G33" s="169"/>
      <c r="H33" s="517"/>
      <c r="I33" s="169"/>
      <c r="J33" s="609"/>
      <c r="K33" s="169"/>
      <c r="L33" s="169"/>
      <c r="M33" s="517"/>
      <c r="N33" s="554"/>
      <c r="O33" s="610"/>
      <c r="P33" s="661"/>
      <c r="Q33" s="633"/>
      <c r="R33" s="609"/>
      <c r="S33" s="609"/>
      <c r="T33" s="609"/>
      <c r="U33" s="169"/>
      <c r="V33" s="169"/>
      <c r="W33" s="169"/>
      <c r="X33" s="169"/>
      <c r="Y33" s="518"/>
      <c r="Z33" s="604" t="s">
        <v>213</v>
      </c>
      <c r="AA33" s="202"/>
      <c r="AB33" s="202"/>
      <c r="AC33" s="32"/>
      <c r="AD33" s="980">
        <f>地域通所介護!AI34</f>
        <v>629</v>
      </c>
      <c r="AE33" s="980"/>
      <c r="AF33" s="612" t="s">
        <v>391</v>
      </c>
      <c r="AG33" s="202"/>
      <c r="AH33" s="32" t="s">
        <v>2342</v>
      </c>
      <c r="AI33" s="926">
        <f t="shared" si="5"/>
        <v>0.7</v>
      </c>
      <c r="AJ33" s="981"/>
      <c r="AK33" s="32"/>
      <c r="AL33" s="556"/>
      <c r="AM33" s="235"/>
      <c r="AN33" s="43"/>
      <c r="AO33" s="399">
        <f t="shared" si="6"/>
        <v>440</v>
      </c>
      <c r="AP33" s="41"/>
    </row>
    <row r="34" spans="1:42" ht="17.25" customHeight="1" x14ac:dyDescent="0.15">
      <c r="A34" s="12">
        <v>78</v>
      </c>
      <c r="B34" s="13">
        <v>9420</v>
      </c>
      <c r="C34" s="267" t="s">
        <v>1096</v>
      </c>
      <c r="D34" s="681"/>
      <c r="E34" s="169"/>
      <c r="F34" s="169"/>
      <c r="G34" s="169"/>
      <c r="H34" s="35"/>
      <c r="I34" s="20"/>
      <c r="J34" s="713"/>
      <c r="K34" s="20"/>
      <c r="L34" s="20"/>
      <c r="M34" s="517"/>
      <c r="N34" s="554"/>
      <c r="O34" s="610"/>
      <c r="P34" s="661"/>
      <c r="Q34" s="633"/>
      <c r="R34" s="609"/>
      <c r="S34" s="609"/>
      <c r="T34" s="609"/>
      <c r="U34" s="169"/>
      <c r="V34" s="169"/>
      <c r="W34" s="169"/>
      <c r="X34" s="169"/>
      <c r="Y34" s="518"/>
      <c r="Z34" s="604" t="s">
        <v>214</v>
      </c>
      <c r="AA34" s="202"/>
      <c r="AB34" s="202"/>
      <c r="AC34" s="32"/>
      <c r="AD34" s="980">
        <f>地域通所介護!AI35</f>
        <v>695</v>
      </c>
      <c r="AE34" s="980"/>
      <c r="AF34" s="612" t="s">
        <v>391</v>
      </c>
      <c r="AG34" s="202"/>
      <c r="AH34" s="32" t="s">
        <v>254</v>
      </c>
      <c r="AI34" s="926">
        <f t="shared" si="5"/>
        <v>0.7</v>
      </c>
      <c r="AJ34" s="981"/>
      <c r="AK34" s="32"/>
      <c r="AL34" s="556"/>
      <c r="AM34" s="235"/>
      <c r="AN34" s="43"/>
      <c r="AO34" s="399">
        <f t="shared" si="6"/>
        <v>487</v>
      </c>
      <c r="AP34" s="41"/>
    </row>
    <row r="35" spans="1:42" ht="17.25" customHeight="1" x14ac:dyDescent="0.15">
      <c r="A35" s="12">
        <v>78</v>
      </c>
      <c r="B35" s="13">
        <v>9421</v>
      </c>
      <c r="C35" s="267" t="s">
        <v>1097</v>
      </c>
      <c r="D35" s="681"/>
      <c r="E35" s="169"/>
      <c r="F35" s="169"/>
      <c r="G35" s="169"/>
      <c r="H35" s="517" t="s">
        <v>1173</v>
      </c>
      <c r="I35" s="169"/>
      <c r="J35" s="609"/>
      <c r="K35" s="169"/>
      <c r="L35" s="169"/>
      <c r="M35" s="517"/>
      <c r="N35" s="554"/>
      <c r="O35" s="610"/>
      <c r="P35" s="517"/>
      <c r="Q35" s="169"/>
      <c r="R35" s="609"/>
      <c r="S35" s="609"/>
      <c r="T35" s="609"/>
      <c r="U35" s="169"/>
      <c r="V35" s="169"/>
      <c r="W35" s="169"/>
      <c r="X35" s="169"/>
      <c r="Y35" s="518"/>
      <c r="Z35" s="604" t="s">
        <v>210</v>
      </c>
      <c r="AA35" s="202"/>
      <c r="AB35" s="202"/>
      <c r="AC35" s="32"/>
      <c r="AD35" s="980">
        <f>地域通所介護!AI36</f>
        <v>657</v>
      </c>
      <c r="AE35" s="980"/>
      <c r="AF35" s="612" t="s">
        <v>391</v>
      </c>
      <c r="AG35" s="202"/>
      <c r="AH35" s="32" t="s">
        <v>2342</v>
      </c>
      <c r="AI35" s="926">
        <f t="shared" si="5"/>
        <v>0.7</v>
      </c>
      <c r="AJ35" s="981"/>
      <c r="AK35" s="32"/>
      <c r="AL35" s="556"/>
      <c r="AM35" s="235"/>
      <c r="AN35" s="43"/>
      <c r="AO35" s="399">
        <f t="shared" si="6"/>
        <v>460</v>
      </c>
      <c r="AP35" s="41"/>
    </row>
    <row r="36" spans="1:42" ht="17.25" customHeight="1" x14ac:dyDescent="0.15">
      <c r="A36" s="12">
        <v>78</v>
      </c>
      <c r="B36" s="13">
        <v>9422</v>
      </c>
      <c r="C36" s="267" t="s">
        <v>1098</v>
      </c>
      <c r="D36" s="681"/>
      <c r="E36" s="169"/>
      <c r="F36" s="169"/>
      <c r="G36" s="169"/>
      <c r="H36" s="517" t="s">
        <v>2508</v>
      </c>
      <c r="I36" s="169"/>
      <c r="J36" s="609"/>
      <c r="K36" s="169"/>
      <c r="L36" s="169"/>
      <c r="M36" s="517"/>
      <c r="N36" s="554"/>
      <c r="O36" s="610"/>
      <c r="P36" s="661"/>
      <c r="Q36" s="633"/>
      <c r="R36" s="609"/>
      <c r="S36" s="609"/>
      <c r="T36" s="609"/>
      <c r="U36" s="169"/>
      <c r="V36" s="169"/>
      <c r="W36" s="169"/>
      <c r="X36" s="169"/>
      <c r="Y36" s="518"/>
      <c r="Z36" s="604" t="s">
        <v>211</v>
      </c>
      <c r="AA36" s="202"/>
      <c r="AB36" s="202"/>
      <c r="AC36" s="32"/>
      <c r="AD36" s="980">
        <f>地域通所介護!AI37</f>
        <v>776</v>
      </c>
      <c r="AE36" s="980"/>
      <c r="AF36" s="612" t="s">
        <v>391</v>
      </c>
      <c r="AG36" s="202"/>
      <c r="AH36" s="32" t="s">
        <v>2342</v>
      </c>
      <c r="AI36" s="926">
        <f t="shared" si="5"/>
        <v>0.7</v>
      </c>
      <c r="AJ36" s="981"/>
      <c r="AK36" s="32"/>
      <c r="AL36" s="556"/>
      <c r="AM36" s="235"/>
      <c r="AN36" s="43"/>
      <c r="AO36" s="399">
        <f t="shared" si="6"/>
        <v>543</v>
      </c>
      <c r="AP36" s="41"/>
    </row>
    <row r="37" spans="1:42" ht="17.25" customHeight="1" x14ac:dyDescent="0.15">
      <c r="A37" s="12">
        <v>78</v>
      </c>
      <c r="B37" s="13">
        <v>9423</v>
      </c>
      <c r="C37" s="267" t="s">
        <v>1099</v>
      </c>
      <c r="D37" s="681"/>
      <c r="E37" s="169"/>
      <c r="F37" s="169"/>
      <c r="G37" s="169"/>
      <c r="H37" s="517"/>
      <c r="I37" s="169"/>
      <c r="J37" s="609"/>
      <c r="K37" s="169"/>
      <c r="L37" s="169"/>
      <c r="M37" s="517"/>
      <c r="N37" s="169"/>
      <c r="O37" s="610"/>
      <c r="P37" s="661"/>
      <c r="Q37" s="633"/>
      <c r="R37" s="609"/>
      <c r="S37" s="609"/>
      <c r="T37" s="609"/>
      <c r="U37" s="169"/>
      <c r="V37" s="169"/>
      <c r="W37" s="169"/>
      <c r="X37" s="169"/>
      <c r="Y37" s="518"/>
      <c r="Z37" s="604" t="s">
        <v>212</v>
      </c>
      <c r="AA37" s="202"/>
      <c r="AB37" s="202"/>
      <c r="AC37" s="32"/>
      <c r="AD37" s="980">
        <f>地域通所介護!AI38</f>
        <v>896</v>
      </c>
      <c r="AE37" s="980"/>
      <c r="AF37" s="612" t="s">
        <v>391</v>
      </c>
      <c r="AG37" s="202"/>
      <c r="AH37" s="32" t="s">
        <v>2342</v>
      </c>
      <c r="AI37" s="926">
        <f t="shared" si="5"/>
        <v>0.7</v>
      </c>
      <c r="AJ37" s="981"/>
      <c r="AK37" s="32"/>
      <c r="AL37" s="556"/>
      <c r="AM37" s="235"/>
      <c r="AN37" s="43"/>
      <c r="AO37" s="399">
        <f t="shared" si="6"/>
        <v>627</v>
      </c>
      <c r="AP37" s="41"/>
    </row>
    <row r="38" spans="1:42" ht="17.25" customHeight="1" x14ac:dyDescent="0.15">
      <c r="A38" s="12">
        <v>78</v>
      </c>
      <c r="B38" s="13">
        <v>9424</v>
      </c>
      <c r="C38" s="267" t="s">
        <v>1100</v>
      </c>
      <c r="D38" s="681"/>
      <c r="E38" s="169"/>
      <c r="F38" s="169"/>
      <c r="G38" s="169"/>
      <c r="H38" s="517"/>
      <c r="I38" s="169"/>
      <c r="J38" s="609"/>
      <c r="K38" s="169"/>
      <c r="L38" s="169"/>
      <c r="M38" s="517"/>
      <c r="N38" s="169"/>
      <c r="O38" s="610"/>
      <c r="P38" s="661"/>
      <c r="Q38" s="633"/>
      <c r="R38" s="609"/>
      <c r="S38" s="609"/>
      <c r="T38" s="609"/>
      <c r="U38" s="169"/>
      <c r="V38" s="169"/>
      <c r="W38" s="169"/>
      <c r="X38" s="169"/>
      <c r="Y38" s="518"/>
      <c r="Z38" s="604" t="s">
        <v>213</v>
      </c>
      <c r="AA38" s="202"/>
      <c r="AB38" s="202"/>
      <c r="AC38" s="32"/>
      <c r="AD38" s="980">
        <f>地域通所介護!AI39</f>
        <v>1013</v>
      </c>
      <c r="AE38" s="980"/>
      <c r="AF38" s="612" t="s">
        <v>391</v>
      </c>
      <c r="AG38" s="202"/>
      <c r="AH38" s="32" t="s">
        <v>2342</v>
      </c>
      <c r="AI38" s="926">
        <f t="shared" si="5"/>
        <v>0.7</v>
      </c>
      <c r="AJ38" s="981"/>
      <c r="AK38" s="32"/>
      <c r="AL38" s="556"/>
      <c r="AM38" s="235"/>
      <c r="AN38" s="43"/>
      <c r="AO38" s="399">
        <f t="shared" si="6"/>
        <v>709</v>
      </c>
      <c r="AP38" s="41"/>
    </row>
    <row r="39" spans="1:42" ht="17.25" customHeight="1" x14ac:dyDescent="0.15">
      <c r="A39" s="12">
        <v>78</v>
      </c>
      <c r="B39" s="13">
        <v>9425</v>
      </c>
      <c r="C39" s="267" t="s">
        <v>1101</v>
      </c>
      <c r="D39" s="681"/>
      <c r="E39" s="169"/>
      <c r="F39" s="169"/>
      <c r="G39" s="169"/>
      <c r="H39" s="35"/>
      <c r="I39" s="20"/>
      <c r="J39" s="713"/>
      <c r="K39" s="20"/>
      <c r="L39" s="20"/>
      <c r="M39" s="517"/>
      <c r="N39" s="169"/>
      <c r="O39" s="610"/>
      <c r="P39" s="661"/>
      <c r="Q39" s="633"/>
      <c r="R39" s="609"/>
      <c r="S39" s="609"/>
      <c r="T39" s="609"/>
      <c r="U39" s="169"/>
      <c r="V39" s="169"/>
      <c r="W39" s="169"/>
      <c r="X39" s="169"/>
      <c r="Y39" s="518"/>
      <c r="Z39" s="604" t="s">
        <v>214</v>
      </c>
      <c r="AA39" s="202"/>
      <c r="AB39" s="202"/>
      <c r="AC39" s="32"/>
      <c r="AD39" s="980">
        <f>地域通所介護!AI40</f>
        <v>1134</v>
      </c>
      <c r="AE39" s="980"/>
      <c r="AF39" s="612" t="s">
        <v>391</v>
      </c>
      <c r="AG39" s="202"/>
      <c r="AH39" s="32" t="s">
        <v>2342</v>
      </c>
      <c r="AI39" s="926">
        <f t="shared" si="5"/>
        <v>0.7</v>
      </c>
      <c r="AJ39" s="981"/>
      <c r="AK39" s="32"/>
      <c r="AL39" s="556"/>
      <c r="AM39" s="235"/>
      <c r="AN39" s="43"/>
      <c r="AO39" s="399">
        <f t="shared" si="6"/>
        <v>794</v>
      </c>
      <c r="AP39" s="41"/>
    </row>
    <row r="40" spans="1:42" ht="17.25" customHeight="1" x14ac:dyDescent="0.15">
      <c r="A40" s="12">
        <v>78</v>
      </c>
      <c r="B40" s="13">
        <v>9426</v>
      </c>
      <c r="C40" s="267" t="s">
        <v>1264</v>
      </c>
      <c r="D40" s="681"/>
      <c r="E40" s="169"/>
      <c r="F40" s="169"/>
      <c r="G40" s="169"/>
      <c r="H40" s="517" t="s">
        <v>1174</v>
      </c>
      <c r="I40" s="169"/>
      <c r="J40" s="609"/>
      <c r="K40" s="169"/>
      <c r="L40" s="169"/>
      <c r="M40" s="517"/>
      <c r="N40" s="169"/>
      <c r="O40" s="610"/>
      <c r="P40" s="517"/>
      <c r="Q40" s="169"/>
      <c r="R40" s="609"/>
      <c r="S40" s="609"/>
      <c r="T40" s="609"/>
      <c r="U40" s="169"/>
      <c r="V40" s="169"/>
      <c r="W40" s="169"/>
      <c r="X40" s="169"/>
      <c r="Y40" s="518"/>
      <c r="Z40" s="604" t="s">
        <v>210</v>
      </c>
      <c r="AA40" s="202"/>
      <c r="AB40" s="202"/>
      <c r="AC40" s="32"/>
      <c r="AD40" s="980">
        <f>地域通所介護!AI41</f>
        <v>678</v>
      </c>
      <c r="AE40" s="980"/>
      <c r="AF40" s="612" t="s">
        <v>391</v>
      </c>
      <c r="AG40" s="202"/>
      <c r="AH40" s="32" t="s">
        <v>2342</v>
      </c>
      <c r="AI40" s="926">
        <f t="shared" si="5"/>
        <v>0.7</v>
      </c>
      <c r="AJ40" s="981"/>
      <c r="AK40" s="32"/>
      <c r="AL40" s="556"/>
      <c r="AM40" s="235"/>
      <c r="AN40" s="43"/>
      <c r="AO40" s="399">
        <f t="shared" si="6"/>
        <v>475</v>
      </c>
      <c r="AP40" s="41"/>
    </row>
    <row r="41" spans="1:42" ht="17.25" customHeight="1" x14ac:dyDescent="0.15">
      <c r="A41" s="12">
        <v>78</v>
      </c>
      <c r="B41" s="13">
        <v>9427</v>
      </c>
      <c r="C41" s="267" t="s">
        <v>1265</v>
      </c>
      <c r="D41" s="681"/>
      <c r="E41" s="169"/>
      <c r="F41" s="169"/>
      <c r="G41" s="169"/>
      <c r="H41" s="517" t="s">
        <v>2514</v>
      </c>
      <c r="I41" s="169"/>
      <c r="J41" s="609"/>
      <c r="K41" s="169"/>
      <c r="L41" s="169"/>
      <c r="M41" s="517"/>
      <c r="N41" s="169"/>
      <c r="O41" s="610"/>
      <c r="P41" s="661"/>
      <c r="Q41" s="633"/>
      <c r="R41" s="609"/>
      <c r="S41" s="609"/>
      <c r="T41" s="609"/>
      <c r="U41" s="169"/>
      <c r="V41" s="169"/>
      <c r="W41" s="169"/>
      <c r="X41" s="169"/>
      <c r="Y41" s="518"/>
      <c r="Z41" s="604" t="s">
        <v>211</v>
      </c>
      <c r="AA41" s="202"/>
      <c r="AB41" s="202"/>
      <c r="AC41" s="32"/>
      <c r="AD41" s="980">
        <f>地域通所介護!AI42</f>
        <v>801</v>
      </c>
      <c r="AE41" s="980"/>
      <c r="AF41" s="612" t="s">
        <v>391</v>
      </c>
      <c r="AG41" s="202"/>
      <c r="AH41" s="32" t="s">
        <v>2342</v>
      </c>
      <c r="AI41" s="926">
        <f t="shared" si="5"/>
        <v>0.7</v>
      </c>
      <c r="AJ41" s="981"/>
      <c r="AK41" s="32"/>
      <c r="AL41" s="556"/>
      <c r="AM41" s="235"/>
      <c r="AN41" s="43"/>
      <c r="AO41" s="399">
        <f t="shared" si="6"/>
        <v>561</v>
      </c>
      <c r="AP41" s="41"/>
    </row>
    <row r="42" spans="1:42" ht="17.25" customHeight="1" x14ac:dyDescent="0.15">
      <c r="A42" s="12">
        <v>78</v>
      </c>
      <c r="B42" s="13">
        <v>9428</v>
      </c>
      <c r="C42" s="267" t="s">
        <v>1266</v>
      </c>
      <c r="D42" s="681"/>
      <c r="E42" s="169"/>
      <c r="F42" s="169"/>
      <c r="G42" s="169"/>
      <c r="H42" s="517"/>
      <c r="I42" s="169"/>
      <c r="J42" s="609"/>
      <c r="K42" s="169"/>
      <c r="L42" s="169"/>
      <c r="M42" s="517"/>
      <c r="N42" s="169"/>
      <c r="O42" s="610"/>
      <c r="P42" s="661"/>
      <c r="Q42" s="633"/>
      <c r="R42" s="609"/>
      <c r="S42" s="609"/>
      <c r="T42" s="609"/>
      <c r="U42" s="169"/>
      <c r="V42" s="169"/>
      <c r="W42" s="169"/>
      <c r="X42" s="169"/>
      <c r="Y42" s="518"/>
      <c r="Z42" s="604" t="s">
        <v>212</v>
      </c>
      <c r="AA42" s="202"/>
      <c r="AB42" s="202"/>
      <c r="AC42" s="32"/>
      <c r="AD42" s="980">
        <f>地域通所介護!AI43</f>
        <v>925</v>
      </c>
      <c r="AE42" s="980"/>
      <c r="AF42" s="612" t="s">
        <v>391</v>
      </c>
      <c r="AG42" s="202"/>
      <c r="AH42" s="32" t="s">
        <v>2342</v>
      </c>
      <c r="AI42" s="926">
        <f t="shared" si="5"/>
        <v>0.7</v>
      </c>
      <c r="AJ42" s="981"/>
      <c r="AK42" s="32"/>
      <c r="AL42" s="556"/>
      <c r="AM42" s="235"/>
      <c r="AN42" s="43"/>
      <c r="AO42" s="399">
        <f t="shared" si="6"/>
        <v>648</v>
      </c>
      <c r="AP42" s="41"/>
    </row>
    <row r="43" spans="1:42" ht="17.25" customHeight="1" x14ac:dyDescent="0.15">
      <c r="A43" s="12">
        <v>78</v>
      </c>
      <c r="B43" s="13">
        <v>9429</v>
      </c>
      <c r="C43" s="267" t="s">
        <v>1267</v>
      </c>
      <c r="D43" s="681"/>
      <c r="E43" s="169"/>
      <c r="F43" s="169"/>
      <c r="G43" s="169"/>
      <c r="H43" s="517"/>
      <c r="I43" s="169"/>
      <c r="J43" s="609"/>
      <c r="K43" s="169"/>
      <c r="L43" s="169"/>
      <c r="M43" s="517"/>
      <c r="N43" s="169"/>
      <c r="O43" s="610"/>
      <c r="P43" s="661"/>
      <c r="Q43" s="633"/>
      <c r="R43" s="609"/>
      <c r="S43" s="609"/>
      <c r="T43" s="609"/>
      <c r="U43" s="169"/>
      <c r="V43" s="169"/>
      <c r="W43" s="169"/>
      <c r="X43" s="169"/>
      <c r="Y43" s="518"/>
      <c r="Z43" s="604" t="s">
        <v>213</v>
      </c>
      <c r="AA43" s="202"/>
      <c r="AB43" s="202"/>
      <c r="AC43" s="32"/>
      <c r="AD43" s="980">
        <f>地域通所介護!AI44</f>
        <v>1049</v>
      </c>
      <c r="AE43" s="980"/>
      <c r="AF43" s="612" t="s">
        <v>391</v>
      </c>
      <c r="AG43" s="202"/>
      <c r="AH43" s="32" t="s">
        <v>2342</v>
      </c>
      <c r="AI43" s="926">
        <f t="shared" si="5"/>
        <v>0.7</v>
      </c>
      <c r="AJ43" s="981"/>
      <c r="AK43" s="32"/>
      <c r="AL43" s="556"/>
      <c r="AM43" s="235"/>
      <c r="AN43" s="43"/>
      <c r="AO43" s="399">
        <f t="shared" si="6"/>
        <v>734</v>
      </c>
      <c r="AP43" s="41"/>
    </row>
    <row r="44" spans="1:42" ht="17.25" customHeight="1" x14ac:dyDescent="0.15">
      <c r="A44" s="12">
        <v>78</v>
      </c>
      <c r="B44" s="13">
        <v>9430</v>
      </c>
      <c r="C44" s="267" t="s">
        <v>1268</v>
      </c>
      <c r="D44" s="681"/>
      <c r="E44" s="169"/>
      <c r="F44" s="169"/>
      <c r="G44" s="169"/>
      <c r="H44" s="35"/>
      <c r="I44" s="20"/>
      <c r="J44" s="713"/>
      <c r="K44" s="20"/>
      <c r="L44" s="20"/>
      <c r="M44" s="517"/>
      <c r="N44" s="169"/>
      <c r="O44" s="610"/>
      <c r="P44" s="661"/>
      <c r="Q44" s="633"/>
      <c r="R44" s="609"/>
      <c r="S44" s="609"/>
      <c r="T44" s="609"/>
      <c r="U44" s="169"/>
      <c r="V44" s="169"/>
      <c r="W44" s="169"/>
      <c r="X44" s="169"/>
      <c r="Y44" s="518"/>
      <c r="Z44" s="604" t="s">
        <v>214</v>
      </c>
      <c r="AA44" s="202"/>
      <c r="AB44" s="202"/>
      <c r="AC44" s="32"/>
      <c r="AD44" s="980">
        <f>地域通所介護!AI45</f>
        <v>1172</v>
      </c>
      <c r="AE44" s="980"/>
      <c r="AF44" s="612" t="s">
        <v>391</v>
      </c>
      <c r="AG44" s="202"/>
      <c r="AH44" s="32" t="s">
        <v>2342</v>
      </c>
      <c r="AI44" s="926">
        <f t="shared" si="5"/>
        <v>0.7</v>
      </c>
      <c r="AJ44" s="981"/>
      <c r="AK44" s="32"/>
      <c r="AL44" s="556"/>
      <c r="AM44" s="235"/>
      <c r="AN44" s="43"/>
      <c r="AO44" s="399">
        <f t="shared" si="6"/>
        <v>820</v>
      </c>
      <c r="AP44" s="41"/>
    </row>
    <row r="45" spans="1:42" ht="17.25" customHeight="1" x14ac:dyDescent="0.15">
      <c r="A45" s="12">
        <v>78</v>
      </c>
      <c r="B45" s="13">
        <v>9431</v>
      </c>
      <c r="C45" s="267" t="s">
        <v>1269</v>
      </c>
      <c r="D45" s="681"/>
      <c r="E45" s="169"/>
      <c r="F45" s="169"/>
      <c r="G45" s="169"/>
      <c r="H45" s="517" t="s">
        <v>2519</v>
      </c>
      <c r="I45" s="169"/>
      <c r="J45" s="10"/>
      <c r="K45" s="279"/>
      <c r="L45" s="24"/>
      <c r="M45" s="517"/>
      <c r="N45" s="169"/>
      <c r="O45" s="610"/>
      <c r="P45" s="517"/>
      <c r="Q45" s="169"/>
      <c r="R45" s="609"/>
      <c r="S45" s="609"/>
      <c r="T45" s="609"/>
      <c r="U45" s="169"/>
      <c r="V45" s="169"/>
      <c r="W45" s="169"/>
      <c r="X45" s="169"/>
      <c r="Y45" s="518"/>
      <c r="Z45" s="604" t="s">
        <v>210</v>
      </c>
      <c r="AA45" s="202"/>
      <c r="AB45" s="202"/>
      <c r="AC45" s="32"/>
      <c r="AD45" s="980">
        <f>地域通所介護!AI46</f>
        <v>753</v>
      </c>
      <c r="AE45" s="980"/>
      <c r="AF45" s="612" t="s">
        <v>391</v>
      </c>
      <c r="AG45" s="202"/>
      <c r="AH45" s="32" t="s">
        <v>2342</v>
      </c>
      <c r="AI45" s="926">
        <f t="shared" si="5"/>
        <v>0.7</v>
      </c>
      <c r="AJ45" s="981"/>
      <c r="AK45" s="32"/>
      <c r="AL45" s="556"/>
      <c r="AM45" s="235"/>
      <c r="AN45" s="43"/>
      <c r="AO45" s="399">
        <f t="shared" si="6"/>
        <v>527</v>
      </c>
      <c r="AP45" s="41"/>
    </row>
    <row r="46" spans="1:42" ht="17.25" customHeight="1" x14ac:dyDescent="0.15">
      <c r="A46" s="12">
        <v>78</v>
      </c>
      <c r="B46" s="13">
        <v>9432</v>
      </c>
      <c r="C46" s="267" t="s">
        <v>1270</v>
      </c>
      <c r="D46" s="681"/>
      <c r="E46" s="169"/>
      <c r="F46" s="169"/>
      <c r="G46" s="169"/>
      <c r="H46" s="517" t="s">
        <v>2541</v>
      </c>
      <c r="I46" s="169"/>
      <c r="J46" s="10"/>
      <c r="K46" s="279"/>
      <c r="L46" s="24"/>
      <c r="M46" s="517"/>
      <c r="N46" s="169"/>
      <c r="O46" s="610"/>
      <c r="P46" s="661"/>
      <c r="Q46" s="633"/>
      <c r="R46" s="609"/>
      <c r="S46" s="609"/>
      <c r="T46" s="609"/>
      <c r="U46" s="169"/>
      <c r="V46" s="169"/>
      <c r="W46" s="169"/>
      <c r="X46" s="169"/>
      <c r="Y46" s="518"/>
      <c r="Z46" s="604" t="s">
        <v>211</v>
      </c>
      <c r="AA46" s="202"/>
      <c r="AB46" s="202"/>
      <c r="AC46" s="32"/>
      <c r="AD46" s="980">
        <f>地域通所介護!AI47</f>
        <v>890</v>
      </c>
      <c r="AE46" s="980"/>
      <c r="AF46" s="612" t="s">
        <v>391</v>
      </c>
      <c r="AG46" s="202"/>
      <c r="AH46" s="32" t="s">
        <v>2342</v>
      </c>
      <c r="AI46" s="926">
        <f t="shared" si="5"/>
        <v>0.7</v>
      </c>
      <c r="AJ46" s="981"/>
      <c r="AK46" s="32"/>
      <c r="AL46" s="556"/>
      <c r="AM46" s="235"/>
      <c r="AN46" s="43"/>
      <c r="AO46" s="399">
        <f t="shared" si="6"/>
        <v>623</v>
      </c>
      <c r="AP46" s="41"/>
    </row>
    <row r="47" spans="1:42" ht="17.25" customHeight="1" x14ac:dyDescent="0.15">
      <c r="A47" s="12">
        <v>78</v>
      </c>
      <c r="B47" s="13">
        <v>9433</v>
      </c>
      <c r="C47" s="267" t="s">
        <v>1271</v>
      </c>
      <c r="D47" s="681"/>
      <c r="E47" s="169"/>
      <c r="F47" s="169"/>
      <c r="G47" s="169"/>
      <c r="H47" s="517"/>
      <c r="I47" s="169"/>
      <c r="J47" s="10"/>
      <c r="K47" s="279"/>
      <c r="L47" s="24"/>
      <c r="M47" s="517"/>
      <c r="N47" s="169"/>
      <c r="O47" s="610"/>
      <c r="P47" s="661"/>
      <c r="Q47" s="633"/>
      <c r="R47" s="609"/>
      <c r="S47" s="609"/>
      <c r="T47" s="609"/>
      <c r="U47" s="169"/>
      <c r="V47" s="169"/>
      <c r="W47" s="169"/>
      <c r="X47" s="169"/>
      <c r="Y47" s="518"/>
      <c r="Z47" s="604" t="s">
        <v>212</v>
      </c>
      <c r="AA47" s="202"/>
      <c r="AB47" s="202"/>
      <c r="AC47" s="32"/>
      <c r="AD47" s="980">
        <f>地域通所介護!AI48</f>
        <v>1032</v>
      </c>
      <c r="AE47" s="980"/>
      <c r="AF47" s="612" t="s">
        <v>391</v>
      </c>
      <c r="AG47" s="202"/>
      <c r="AH47" s="32" t="s">
        <v>2342</v>
      </c>
      <c r="AI47" s="926">
        <f t="shared" si="5"/>
        <v>0.7</v>
      </c>
      <c r="AJ47" s="981"/>
      <c r="AK47" s="32"/>
      <c r="AL47" s="556"/>
      <c r="AM47" s="235"/>
      <c r="AN47" s="43"/>
      <c r="AO47" s="399">
        <f t="shared" si="6"/>
        <v>722</v>
      </c>
      <c r="AP47" s="41"/>
    </row>
    <row r="48" spans="1:42" ht="17.25" customHeight="1" x14ac:dyDescent="0.15">
      <c r="A48" s="12">
        <v>78</v>
      </c>
      <c r="B48" s="13">
        <v>9434</v>
      </c>
      <c r="C48" s="267" t="s">
        <v>1272</v>
      </c>
      <c r="D48" s="681"/>
      <c r="E48" s="169"/>
      <c r="F48" s="169"/>
      <c r="G48" s="169"/>
      <c r="H48" s="517"/>
      <c r="I48" s="169"/>
      <c r="J48" s="10"/>
      <c r="K48" s="279"/>
      <c r="L48" s="24"/>
      <c r="M48" s="517"/>
      <c r="N48" s="169"/>
      <c r="O48" s="610"/>
      <c r="P48" s="661"/>
      <c r="Q48" s="633"/>
      <c r="R48" s="609"/>
      <c r="S48" s="609"/>
      <c r="T48" s="609"/>
      <c r="U48" s="169"/>
      <c r="V48" s="169"/>
      <c r="W48" s="169"/>
      <c r="X48" s="169"/>
      <c r="Y48" s="518"/>
      <c r="Z48" s="604" t="s">
        <v>213</v>
      </c>
      <c r="AA48" s="202"/>
      <c r="AB48" s="202"/>
      <c r="AC48" s="32"/>
      <c r="AD48" s="980">
        <f>地域通所介護!AI49</f>
        <v>1172</v>
      </c>
      <c r="AE48" s="980"/>
      <c r="AF48" s="612" t="s">
        <v>391</v>
      </c>
      <c r="AG48" s="202"/>
      <c r="AH48" s="32" t="s">
        <v>2342</v>
      </c>
      <c r="AI48" s="926">
        <f t="shared" si="5"/>
        <v>0.7</v>
      </c>
      <c r="AJ48" s="981"/>
      <c r="AK48" s="32"/>
      <c r="AL48" s="556"/>
      <c r="AM48" s="235"/>
      <c r="AN48" s="43"/>
      <c r="AO48" s="399">
        <f t="shared" si="6"/>
        <v>820</v>
      </c>
      <c r="AP48" s="41"/>
    </row>
    <row r="49" spans="1:44" ht="17.25" customHeight="1" x14ac:dyDescent="0.15">
      <c r="A49" s="12">
        <v>78</v>
      </c>
      <c r="B49" s="13">
        <v>9435</v>
      </c>
      <c r="C49" s="267" t="s">
        <v>1273</v>
      </c>
      <c r="D49" s="681"/>
      <c r="E49" s="169"/>
      <c r="F49" s="169"/>
      <c r="G49" s="169"/>
      <c r="H49" s="35"/>
      <c r="I49" s="20"/>
      <c r="J49" s="45"/>
      <c r="K49" s="46"/>
      <c r="L49" s="26"/>
      <c r="M49" s="517"/>
      <c r="N49" s="169"/>
      <c r="O49" s="610"/>
      <c r="P49" s="661"/>
      <c r="Q49" s="633"/>
      <c r="R49" s="609"/>
      <c r="S49" s="609"/>
      <c r="T49" s="609"/>
      <c r="U49" s="169"/>
      <c r="V49" s="169"/>
      <c r="W49" s="169"/>
      <c r="X49" s="169"/>
      <c r="Y49" s="518"/>
      <c r="Z49" s="604" t="s">
        <v>214</v>
      </c>
      <c r="AA49" s="202"/>
      <c r="AB49" s="202"/>
      <c r="AC49" s="32"/>
      <c r="AD49" s="980">
        <f>地域通所介護!AI50</f>
        <v>1312</v>
      </c>
      <c r="AE49" s="980"/>
      <c r="AF49" s="612" t="s">
        <v>391</v>
      </c>
      <c r="AG49" s="202"/>
      <c r="AH49" s="32" t="s">
        <v>2342</v>
      </c>
      <c r="AI49" s="926">
        <f t="shared" si="5"/>
        <v>0.7</v>
      </c>
      <c r="AJ49" s="981"/>
      <c r="AK49" s="32"/>
      <c r="AL49" s="556"/>
      <c r="AM49" s="235"/>
      <c r="AN49" s="43"/>
      <c r="AO49" s="399">
        <f t="shared" si="6"/>
        <v>918</v>
      </c>
      <c r="AP49" s="41"/>
    </row>
    <row r="50" spans="1:44" ht="17.25" customHeight="1" x14ac:dyDescent="0.15">
      <c r="A50" s="12">
        <v>78</v>
      </c>
      <c r="B50" s="13">
        <v>9436</v>
      </c>
      <c r="C50" s="267" t="s">
        <v>1274</v>
      </c>
      <c r="D50" s="681"/>
      <c r="E50" s="169"/>
      <c r="F50" s="169"/>
      <c r="G50" s="169"/>
      <c r="H50" s="517" t="s">
        <v>2526</v>
      </c>
      <c r="I50" s="169"/>
      <c r="J50" s="10"/>
      <c r="K50" s="279"/>
      <c r="L50" s="24"/>
      <c r="M50" s="517"/>
      <c r="N50" s="169"/>
      <c r="O50" s="610"/>
      <c r="P50" s="517"/>
      <c r="Q50" s="169"/>
      <c r="R50" s="609"/>
      <c r="S50" s="609"/>
      <c r="T50" s="609"/>
      <c r="U50" s="169"/>
      <c r="V50" s="169"/>
      <c r="W50" s="169"/>
      <c r="X50" s="169"/>
      <c r="Y50" s="518"/>
      <c r="Z50" s="604" t="s">
        <v>210</v>
      </c>
      <c r="AA50" s="202"/>
      <c r="AB50" s="202"/>
      <c r="AC50" s="32"/>
      <c r="AD50" s="980">
        <f>地域通所介護!AI51</f>
        <v>783</v>
      </c>
      <c r="AE50" s="980"/>
      <c r="AF50" s="612" t="s">
        <v>391</v>
      </c>
      <c r="AG50" s="202"/>
      <c r="AH50" s="32" t="s">
        <v>2342</v>
      </c>
      <c r="AI50" s="926">
        <f t="shared" si="5"/>
        <v>0.7</v>
      </c>
      <c r="AJ50" s="981"/>
      <c r="AK50" s="32"/>
      <c r="AL50" s="556"/>
      <c r="AM50" s="235"/>
      <c r="AN50" s="43"/>
      <c r="AO50" s="399">
        <f t="shared" si="6"/>
        <v>548</v>
      </c>
      <c r="AP50" s="41"/>
    </row>
    <row r="51" spans="1:44" ht="17.25" customHeight="1" x14ac:dyDescent="0.15">
      <c r="A51" s="12">
        <v>78</v>
      </c>
      <c r="B51" s="13">
        <v>9437</v>
      </c>
      <c r="C51" s="267" t="s">
        <v>1275</v>
      </c>
      <c r="D51" s="681"/>
      <c r="E51" s="169"/>
      <c r="F51" s="169"/>
      <c r="G51" s="169"/>
      <c r="H51" s="517" t="s">
        <v>2528</v>
      </c>
      <c r="I51" s="169"/>
      <c r="J51" s="10"/>
      <c r="K51" s="279"/>
      <c r="L51" s="24"/>
      <c r="M51" s="517"/>
      <c r="N51" s="169"/>
      <c r="O51" s="610"/>
      <c r="P51" s="661"/>
      <c r="Q51" s="633"/>
      <c r="R51" s="609"/>
      <c r="S51" s="609"/>
      <c r="T51" s="609"/>
      <c r="U51" s="169"/>
      <c r="V51" s="169"/>
      <c r="W51" s="169"/>
      <c r="X51" s="169"/>
      <c r="Y51" s="518"/>
      <c r="Z51" s="604" t="s">
        <v>211</v>
      </c>
      <c r="AA51" s="202"/>
      <c r="AB51" s="202"/>
      <c r="AC51" s="32"/>
      <c r="AD51" s="980">
        <f>地域通所介護!AI52</f>
        <v>925</v>
      </c>
      <c r="AE51" s="980"/>
      <c r="AF51" s="612" t="s">
        <v>391</v>
      </c>
      <c r="AG51" s="202"/>
      <c r="AH51" s="32" t="s">
        <v>2342</v>
      </c>
      <c r="AI51" s="926">
        <f t="shared" si="5"/>
        <v>0.7</v>
      </c>
      <c r="AJ51" s="981"/>
      <c r="AK51" s="32"/>
      <c r="AL51" s="556"/>
      <c r="AM51" s="235"/>
      <c r="AN51" s="43"/>
      <c r="AO51" s="399">
        <f t="shared" si="6"/>
        <v>648</v>
      </c>
      <c r="AP51" s="41"/>
    </row>
    <row r="52" spans="1:44" ht="17.25" customHeight="1" x14ac:dyDescent="0.15">
      <c r="A52" s="12">
        <v>78</v>
      </c>
      <c r="B52" s="13">
        <v>9438</v>
      </c>
      <c r="C52" s="267" t="s">
        <v>1276</v>
      </c>
      <c r="D52" s="681"/>
      <c r="E52" s="169"/>
      <c r="F52" s="169"/>
      <c r="G52" s="169"/>
      <c r="H52" s="517"/>
      <c r="I52" s="169"/>
      <c r="J52" s="10"/>
      <c r="K52" s="279"/>
      <c r="L52" s="24"/>
      <c r="M52" s="517"/>
      <c r="N52" s="169"/>
      <c r="O52" s="610"/>
      <c r="P52" s="661"/>
      <c r="Q52" s="633"/>
      <c r="R52" s="609"/>
      <c r="S52" s="609"/>
      <c r="T52" s="609"/>
      <c r="U52" s="169"/>
      <c r="V52" s="169"/>
      <c r="W52" s="169"/>
      <c r="X52" s="169"/>
      <c r="Y52" s="518"/>
      <c r="Z52" s="604" t="s">
        <v>212</v>
      </c>
      <c r="AA52" s="202"/>
      <c r="AB52" s="202"/>
      <c r="AC52" s="32"/>
      <c r="AD52" s="980">
        <f>地域通所介護!AI53</f>
        <v>1072</v>
      </c>
      <c r="AE52" s="980"/>
      <c r="AF52" s="612" t="s">
        <v>391</v>
      </c>
      <c r="AG52" s="202"/>
      <c r="AH52" s="32" t="s">
        <v>2342</v>
      </c>
      <c r="AI52" s="926">
        <f t="shared" si="5"/>
        <v>0.7</v>
      </c>
      <c r="AJ52" s="981"/>
      <c r="AK52" s="32"/>
      <c r="AL52" s="556"/>
      <c r="AM52" s="235"/>
      <c r="AN52" s="43"/>
      <c r="AO52" s="399">
        <f t="shared" si="6"/>
        <v>750</v>
      </c>
      <c r="AP52" s="41"/>
    </row>
    <row r="53" spans="1:44" ht="17.25" customHeight="1" x14ac:dyDescent="0.15">
      <c r="A53" s="12">
        <v>78</v>
      </c>
      <c r="B53" s="13">
        <v>9439</v>
      </c>
      <c r="C53" s="267" t="s">
        <v>1277</v>
      </c>
      <c r="D53" s="681"/>
      <c r="E53" s="169"/>
      <c r="F53" s="169"/>
      <c r="G53" s="169"/>
      <c r="H53" s="517"/>
      <c r="I53" s="169"/>
      <c r="J53" s="10"/>
      <c r="K53" s="279"/>
      <c r="L53" s="24"/>
      <c r="M53" s="517"/>
      <c r="N53" s="169"/>
      <c r="O53" s="610"/>
      <c r="P53" s="661"/>
      <c r="Q53" s="633"/>
      <c r="R53" s="609"/>
      <c r="S53" s="609"/>
      <c r="T53" s="609"/>
      <c r="U53" s="169"/>
      <c r="V53" s="169"/>
      <c r="W53" s="169"/>
      <c r="X53" s="169"/>
      <c r="Y53" s="518"/>
      <c r="Z53" s="604" t="s">
        <v>213</v>
      </c>
      <c r="AA53" s="202"/>
      <c r="AB53" s="202"/>
      <c r="AC53" s="32"/>
      <c r="AD53" s="980">
        <f>地域通所介護!AI54</f>
        <v>1220</v>
      </c>
      <c r="AE53" s="980"/>
      <c r="AF53" s="612" t="s">
        <v>391</v>
      </c>
      <c r="AG53" s="202"/>
      <c r="AH53" s="32" t="s">
        <v>2342</v>
      </c>
      <c r="AI53" s="926">
        <f t="shared" si="5"/>
        <v>0.7</v>
      </c>
      <c r="AJ53" s="981"/>
      <c r="AK53" s="32"/>
      <c r="AL53" s="556"/>
      <c r="AM53" s="235"/>
      <c r="AN53" s="43"/>
      <c r="AO53" s="399">
        <f t="shared" si="6"/>
        <v>854</v>
      </c>
      <c r="AP53" s="41"/>
    </row>
    <row r="54" spans="1:44" ht="17.25" customHeight="1" x14ac:dyDescent="0.15">
      <c r="A54" s="12">
        <v>78</v>
      </c>
      <c r="B54" s="13">
        <v>9440</v>
      </c>
      <c r="C54" s="267" t="s">
        <v>1278</v>
      </c>
      <c r="D54" s="681"/>
      <c r="E54" s="169"/>
      <c r="F54" s="169"/>
      <c r="G54" s="169"/>
      <c r="H54" s="35"/>
      <c r="I54" s="20"/>
      <c r="J54" s="45"/>
      <c r="K54" s="46"/>
      <c r="L54" s="26"/>
      <c r="M54" s="35"/>
      <c r="N54" s="20"/>
      <c r="O54" s="714"/>
      <c r="P54" s="712"/>
      <c r="Q54" s="393"/>
      <c r="R54" s="713"/>
      <c r="S54" s="713"/>
      <c r="T54" s="713"/>
      <c r="U54" s="20"/>
      <c r="V54" s="20"/>
      <c r="W54" s="20"/>
      <c r="X54" s="20"/>
      <c r="Y54" s="42"/>
      <c r="Z54" s="604" t="s">
        <v>214</v>
      </c>
      <c r="AA54" s="202"/>
      <c r="AB54" s="202"/>
      <c r="AC54" s="32"/>
      <c r="AD54" s="980">
        <f>地域通所介護!AI55</f>
        <v>1365</v>
      </c>
      <c r="AE54" s="980"/>
      <c r="AF54" s="612" t="s">
        <v>391</v>
      </c>
      <c r="AG54" s="202"/>
      <c r="AH54" s="32" t="s">
        <v>2342</v>
      </c>
      <c r="AI54" s="926">
        <f t="shared" si="5"/>
        <v>0.7</v>
      </c>
      <c r="AJ54" s="981"/>
      <c r="AK54" s="32"/>
      <c r="AL54" s="556"/>
      <c r="AM54" s="235"/>
      <c r="AN54" s="43"/>
      <c r="AO54" s="399">
        <f t="shared" si="6"/>
        <v>956</v>
      </c>
      <c r="AP54" s="41"/>
    </row>
    <row r="55" spans="1:44" ht="17.25" customHeight="1" x14ac:dyDescent="0.15">
      <c r="A55" s="12">
        <v>78</v>
      </c>
      <c r="B55" s="13">
        <v>9730</v>
      </c>
      <c r="C55" s="49" t="s">
        <v>1623</v>
      </c>
      <c r="D55" s="833" t="s">
        <v>1063</v>
      </c>
      <c r="E55" s="834"/>
      <c r="F55" s="834"/>
      <c r="G55" s="835"/>
      <c r="H55" s="994" t="s">
        <v>1622</v>
      </c>
      <c r="I55" s="995"/>
      <c r="J55" s="995"/>
      <c r="K55" s="667"/>
      <c r="L55" s="668"/>
      <c r="M55" s="668"/>
      <c r="N55" s="608"/>
      <c r="O55" s="210"/>
      <c r="P55" s="547"/>
      <c r="Q55" s="607"/>
      <c r="R55" s="608"/>
      <c r="S55" s="605"/>
      <c r="T55" s="310"/>
      <c r="U55" s="606"/>
      <c r="V55" s="605"/>
      <c r="W55" s="202"/>
      <c r="X55" s="202"/>
      <c r="Y55" s="202"/>
      <c r="Z55" s="202"/>
      <c r="AA55" s="209"/>
      <c r="AB55" s="34"/>
      <c r="AC55" s="17"/>
      <c r="AD55" s="17"/>
      <c r="AE55" s="67"/>
      <c r="AF55" s="32" t="s">
        <v>2342</v>
      </c>
      <c r="AG55" s="926">
        <v>0.7</v>
      </c>
      <c r="AH55" s="981"/>
      <c r="AI55" s="32"/>
      <c r="AJ55" s="421"/>
      <c r="AK55" s="639"/>
      <c r="AL55" s="639"/>
      <c r="AM55" s="40"/>
      <c r="AN55" s="190"/>
      <c r="AO55" s="403">
        <f>ROUND(E57*AG55,0)</f>
        <v>8950</v>
      </c>
      <c r="AP55" s="400" t="s">
        <v>2358</v>
      </c>
      <c r="AQ55" s="609"/>
      <c r="AR55" s="405"/>
    </row>
    <row r="56" spans="1:44" ht="17.25" customHeight="1" x14ac:dyDescent="0.15">
      <c r="A56" s="12">
        <v>78</v>
      </c>
      <c r="B56" s="13">
        <v>9731</v>
      </c>
      <c r="C56" s="49" t="s">
        <v>1624</v>
      </c>
      <c r="D56" s="836"/>
      <c r="E56" s="837"/>
      <c r="F56" s="837"/>
      <c r="G56" s="838"/>
      <c r="H56" s="997"/>
      <c r="I56" s="998"/>
      <c r="J56" s="998"/>
      <c r="K56" s="675"/>
      <c r="L56" s="676"/>
      <c r="M56" s="676"/>
      <c r="N56" s="610"/>
      <c r="O56" s="661"/>
      <c r="P56" s="24"/>
      <c r="Q56" s="609"/>
      <c r="R56" s="610"/>
      <c r="S56" s="310" t="s">
        <v>2420</v>
      </c>
      <c r="T56" s="202"/>
      <c r="U56" s="606"/>
      <c r="V56" s="605"/>
      <c r="W56" s="202"/>
      <c r="X56" s="202"/>
      <c r="Y56" s="202"/>
      <c r="Z56" s="202"/>
      <c r="AA56" s="209"/>
      <c r="AB56" s="430"/>
      <c r="AC56" s="642"/>
      <c r="AD56" s="20"/>
      <c r="AE56" s="42"/>
      <c r="AF56" s="32" t="s">
        <v>2342</v>
      </c>
      <c r="AG56" s="926">
        <v>0.7</v>
      </c>
      <c r="AH56" s="981"/>
      <c r="AI56" s="32" t="s">
        <v>2342</v>
      </c>
      <c r="AJ56" s="926">
        <v>0.95</v>
      </c>
      <c r="AK56" s="981"/>
      <c r="AL56" s="639"/>
      <c r="AM56" s="40"/>
      <c r="AN56" s="190"/>
      <c r="AO56" s="403">
        <f>ROUND(ROUND(E57*AG56,0)*AJ56,0)</f>
        <v>8503</v>
      </c>
      <c r="AP56" s="18"/>
      <c r="AQ56" s="609"/>
      <c r="AR56" s="405"/>
    </row>
    <row r="57" spans="1:44" ht="17.25" customHeight="1" x14ac:dyDescent="0.15">
      <c r="A57" s="12">
        <v>78</v>
      </c>
      <c r="B57" s="13">
        <v>9732</v>
      </c>
      <c r="C57" s="49" t="s">
        <v>1625</v>
      </c>
      <c r="D57" s="561"/>
      <c r="E57" s="1003">
        <f>地域通所介護!$G$61</f>
        <v>12785</v>
      </c>
      <c r="F57" s="1003"/>
      <c r="G57" s="1004"/>
      <c r="H57" s="997"/>
      <c r="I57" s="998"/>
      <c r="J57" s="998"/>
      <c r="K57" s="675"/>
      <c r="L57" s="676"/>
      <c r="M57" s="676"/>
      <c r="N57" s="610"/>
      <c r="O57" s="661"/>
      <c r="P57" s="24"/>
      <c r="Q57" s="609"/>
      <c r="R57" s="610"/>
      <c r="S57" s="202"/>
      <c r="T57" s="202"/>
      <c r="U57" s="606"/>
      <c r="V57" s="605"/>
      <c r="W57" s="202"/>
      <c r="X57" s="202"/>
      <c r="Y57" s="202"/>
      <c r="Z57" s="202"/>
      <c r="AA57" s="423"/>
      <c r="AB57" s="958" t="s">
        <v>2422</v>
      </c>
      <c r="AC57" s="959"/>
      <c r="AD57" s="959"/>
      <c r="AE57" s="960"/>
      <c r="AF57" s="32" t="s">
        <v>2342</v>
      </c>
      <c r="AG57" s="926">
        <v>0.7</v>
      </c>
      <c r="AH57" s="981"/>
      <c r="AI57" s="32"/>
      <c r="AJ57" s="421"/>
      <c r="AK57" s="639"/>
      <c r="AL57" s="32" t="s">
        <v>2342</v>
      </c>
      <c r="AM57" s="926">
        <v>0.7</v>
      </c>
      <c r="AN57" s="981"/>
      <c r="AO57" s="403">
        <f>ROUND(ROUND(E57*AG57,0)*AM57,0)</f>
        <v>6265</v>
      </c>
      <c r="AP57" s="18"/>
      <c r="AQ57" s="609"/>
      <c r="AR57" s="405"/>
    </row>
    <row r="58" spans="1:44" ht="17.25" customHeight="1" x14ac:dyDescent="0.15">
      <c r="A58" s="12">
        <v>78</v>
      </c>
      <c r="B58" s="13">
        <v>9733</v>
      </c>
      <c r="C58" s="49" t="s">
        <v>1626</v>
      </c>
      <c r="D58" s="561"/>
      <c r="E58" s="562"/>
      <c r="F58" s="697" t="s">
        <v>281</v>
      </c>
      <c r="G58" s="563"/>
      <c r="H58" s="997"/>
      <c r="I58" s="998"/>
      <c r="J58" s="998"/>
      <c r="K58" s="675"/>
      <c r="L58" s="676"/>
      <c r="M58" s="676"/>
      <c r="N58" s="610"/>
      <c r="O58" s="712"/>
      <c r="P58" s="26"/>
      <c r="Q58" s="713"/>
      <c r="R58" s="714"/>
      <c r="S58" s="310" t="s">
        <v>1617</v>
      </c>
      <c r="T58" s="202"/>
      <c r="U58" s="606"/>
      <c r="V58" s="605"/>
      <c r="W58" s="202"/>
      <c r="X58" s="202"/>
      <c r="Y58" s="202"/>
      <c r="Z58" s="202"/>
      <c r="AA58" s="423"/>
      <c r="AB58" s="961"/>
      <c r="AC58" s="962"/>
      <c r="AD58" s="962"/>
      <c r="AE58" s="963"/>
      <c r="AF58" s="32" t="s">
        <v>2342</v>
      </c>
      <c r="AG58" s="926">
        <v>0.7</v>
      </c>
      <c r="AH58" s="981"/>
      <c r="AI58" s="32" t="s">
        <v>2342</v>
      </c>
      <c r="AJ58" s="926">
        <v>0.95</v>
      </c>
      <c r="AK58" s="981"/>
      <c r="AL58" s="32" t="s">
        <v>2342</v>
      </c>
      <c r="AM58" s="926">
        <v>0.7</v>
      </c>
      <c r="AN58" s="981"/>
      <c r="AO58" s="403">
        <f>ROUND(ROUND(ROUND(E57*AG58,0)*AJ58,0)*AM58,0)</f>
        <v>5952</v>
      </c>
      <c r="AP58" s="18"/>
      <c r="AQ58" s="609"/>
      <c r="AR58" s="405"/>
    </row>
    <row r="59" spans="1:44" ht="17.25" customHeight="1" x14ac:dyDescent="0.15">
      <c r="A59" s="12">
        <v>78</v>
      </c>
      <c r="B59" s="13">
        <v>9751</v>
      </c>
      <c r="C59" s="49" t="s">
        <v>4115</v>
      </c>
      <c r="D59" s="661"/>
      <c r="E59" s="609"/>
      <c r="F59" s="609"/>
      <c r="G59" s="610"/>
      <c r="H59" s="997"/>
      <c r="I59" s="998"/>
      <c r="J59" s="998"/>
      <c r="K59" s="675"/>
      <c r="L59" s="676"/>
      <c r="M59" s="676"/>
      <c r="N59" s="610"/>
      <c r="O59" s="973" t="s">
        <v>4077</v>
      </c>
      <c r="P59" s="973"/>
      <c r="Q59" s="973"/>
      <c r="R59" s="974"/>
      <c r="S59" s="605"/>
      <c r="T59" s="605"/>
      <c r="U59" s="606"/>
      <c r="V59" s="605"/>
      <c r="W59" s="605"/>
      <c r="X59" s="605"/>
      <c r="Y59" s="605"/>
      <c r="Z59" s="605"/>
      <c r="AA59" s="209"/>
      <c r="AB59" s="210"/>
      <c r="AC59" s="607"/>
      <c r="AD59" s="607"/>
      <c r="AE59" s="608"/>
      <c r="AF59" s="330" t="s">
        <v>254</v>
      </c>
      <c r="AG59" s="926">
        <v>0.7</v>
      </c>
      <c r="AH59" s="926"/>
      <c r="AI59" s="421"/>
      <c r="AJ59" s="639"/>
      <c r="AK59" s="202"/>
      <c r="AL59" s="32"/>
      <c r="AM59" s="421"/>
      <c r="AN59" s="458"/>
      <c r="AO59" s="403">
        <f>ROUND(E57*AG59,0)-ROUND(E57*O61,0)</f>
        <v>8822</v>
      </c>
      <c r="AP59" s="18"/>
      <c r="AQ59" s="609"/>
      <c r="AR59" s="405"/>
    </row>
    <row r="60" spans="1:44" ht="17.25" customHeight="1" x14ac:dyDescent="0.15">
      <c r="A60" s="12">
        <v>78</v>
      </c>
      <c r="B60" s="13">
        <v>9753</v>
      </c>
      <c r="C60" s="49" t="s">
        <v>4116</v>
      </c>
      <c r="D60" s="661"/>
      <c r="E60" s="609"/>
      <c r="F60" s="609"/>
      <c r="G60" s="610"/>
      <c r="H60" s="997"/>
      <c r="I60" s="998"/>
      <c r="J60" s="998"/>
      <c r="K60" s="675"/>
      <c r="L60" s="676"/>
      <c r="M60" s="676"/>
      <c r="N60" s="610"/>
      <c r="O60" s="975"/>
      <c r="P60" s="975"/>
      <c r="Q60" s="975"/>
      <c r="R60" s="976"/>
      <c r="S60" s="310" t="s">
        <v>2420</v>
      </c>
      <c r="T60" s="605"/>
      <c r="U60" s="606"/>
      <c r="V60" s="605"/>
      <c r="W60" s="32"/>
      <c r="X60" s="625"/>
      <c r="Y60" s="605"/>
      <c r="Z60" s="605"/>
      <c r="AA60" s="209"/>
      <c r="AB60" s="712"/>
      <c r="AC60" s="713"/>
      <c r="AD60" s="713"/>
      <c r="AE60" s="714"/>
      <c r="AF60" s="330" t="s">
        <v>254</v>
      </c>
      <c r="AG60" s="926">
        <v>0.7</v>
      </c>
      <c r="AH60" s="926"/>
      <c r="AI60" s="32" t="s">
        <v>254</v>
      </c>
      <c r="AJ60" s="926">
        <v>0.95</v>
      </c>
      <c r="AK60" s="926"/>
      <c r="AL60" s="32"/>
      <c r="AM60" s="421"/>
      <c r="AN60" s="458"/>
      <c r="AO60" s="403">
        <f>ROUND((ROUND(E57*AG60,0)-ROUND(E57*O61,0))*AJ60,0)</f>
        <v>8381</v>
      </c>
      <c r="AP60" s="18"/>
      <c r="AQ60" s="609"/>
      <c r="AR60" s="405"/>
    </row>
    <row r="61" spans="1:44" ht="17.25" customHeight="1" x14ac:dyDescent="0.15">
      <c r="A61" s="12">
        <v>78</v>
      </c>
      <c r="B61" s="13">
        <v>9755</v>
      </c>
      <c r="C61" s="49" t="s">
        <v>4117</v>
      </c>
      <c r="D61" s="661"/>
      <c r="E61" s="609"/>
      <c r="F61" s="609"/>
      <c r="G61" s="610"/>
      <c r="H61" s="997"/>
      <c r="I61" s="998"/>
      <c r="J61" s="998"/>
      <c r="K61" s="675"/>
      <c r="L61" s="676"/>
      <c r="M61" s="676"/>
      <c r="N61" s="610"/>
      <c r="O61" s="935">
        <v>0.01</v>
      </c>
      <c r="P61" s="935"/>
      <c r="Q61" s="444" t="s">
        <v>3863</v>
      </c>
      <c r="R61" s="610"/>
      <c r="S61" s="202"/>
      <c r="T61" s="605"/>
      <c r="U61" s="606"/>
      <c r="V61" s="605"/>
      <c r="W61" s="202"/>
      <c r="X61" s="422"/>
      <c r="Y61" s="422"/>
      <c r="Z61" s="202"/>
      <c r="AA61" s="423"/>
      <c r="AB61" s="958" t="s">
        <v>2422</v>
      </c>
      <c r="AC61" s="959"/>
      <c r="AD61" s="959"/>
      <c r="AE61" s="960"/>
      <c r="AF61" s="330" t="s">
        <v>254</v>
      </c>
      <c r="AG61" s="926">
        <v>0.7</v>
      </c>
      <c r="AH61" s="926"/>
      <c r="AI61" s="32"/>
      <c r="AJ61" s="421"/>
      <c r="AK61" s="202"/>
      <c r="AL61" s="32" t="s">
        <v>254</v>
      </c>
      <c r="AM61" s="926">
        <v>0.7</v>
      </c>
      <c r="AN61" s="927"/>
      <c r="AO61" s="403">
        <f>ROUND((ROUND(E57*AG61,0)-ROUND(E57*O61,0))*AM61,0)</f>
        <v>6175</v>
      </c>
      <c r="AP61" s="18"/>
      <c r="AQ61" s="609"/>
      <c r="AR61" s="405"/>
    </row>
    <row r="62" spans="1:44" ht="17.25" customHeight="1" x14ac:dyDescent="0.15">
      <c r="A62" s="12">
        <v>78</v>
      </c>
      <c r="B62" s="13">
        <v>9757</v>
      </c>
      <c r="C62" s="49" t="s">
        <v>4118</v>
      </c>
      <c r="D62" s="661"/>
      <c r="E62" s="609"/>
      <c r="F62" s="609"/>
      <c r="G62" s="610"/>
      <c r="H62" s="997"/>
      <c r="I62" s="998"/>
      <c r="J62" s="998"/>
      <c r="K62" s="670"/>
      <c r="L62" s="671"/>
      <c r="M62" s="671"/>
      <c r="N62" s="714"/>
      <c r="O62" s="713"/>
      <c r="P62" s="713"/>
      <c r="Q62" s="713"/>
      <c r="R62" s="714"/>
      <c r="S62" s="310" t="s">
        <v>2420</v>
      </c>
      <c r="T62" s="605"/>
      <c r="U62" s="606"/>
      <c r="V62" s="605"/>
      <c r="W62" s="422"/>
      <c r="X62" s="422"/>
      <c r="Y62" s="422"/>
      <c r="Z62" s="422"/>
      <c r="AA62" s="423"/>
      <c r="AB62" s="961"/>
      <c r="AC62" s="962"/>
      <c r="AD62" s="962"/>
      <c r="AE62" s="963"/>
      <c r="AF62" s="330" t="s">
        <v>254</v>
      </c>
      <c r="AG62" s="926">
        <v>0.7</v>
      </c>
      <c r="AH62" s="926"/>
      <c r="AI62" s="32" t="s">
        <v>254</v>
      </c>
      <c r="AJ62" s="926">
        <v>0.95</v>
      </c>
      <c r="AK62" s="926"/>
      <c r="AL62" s="32" t="s">
        <v>254</v>
      </c>
      <c r="AM62" s="926">
        <v>0.7</v>
      </c>
      <c r="AN62" s="927"/>
      <c r="AO62" s="403">
        <f>ROUND(ROUND((ROUND(E57*AG62,0)-ROUND(E57*O61,0))*AJ62,0)*AM62,0)</f>
        <v>5867</v>
      </c>
      <c r="AP62" s="18"/>
      <c r="AQ62" s="609"/>
      <c r="AR62" s="405"/>
    </row>
    <row r="63" spans="1:44" ht="17.25" customHeight="1" x14ac:dyDescent="0.15">
      <c r="A63" s="12">
        <v>78</v>
      </c>
      <c r="B63" s="13">
        <v>9759</v>
      </c>
      <c r="C63" s="49" t="s">
        <v>4119</v>
      </c>
      <c r="D63" s="661"/>
      <c r="E63" s="609"/>
      <c r="F63" s="609"/>
      <c r="G63" s="610"/>
      <c r="H63" s="997"/>
      <c r="I63" s="998"/>
      <c r="J63" s="998"/>
      <c r="K63" s="833" t="s">
        <v>4078</v>
      </c>
      <c r="L63" s="834"/>
      <c r="M63" s="834"/>
      <c r="N63" s="835"/>
      <c r="O63" s="44"/>
      <c r="P63" s="607"/>
      <c r="Q63" s="607"/>
      <c r="R63" s="608"/>
      <c r="S63" s="605"/>
      <c r="T63" s="605"/>
      <c r="U63" s="606"/>
      <c r="V63" s="605"/>
      <c r="W63" s="605"/>
      <c r="X63" s="605"/>
      <c r="Y63" s="605"/>
      <c r="Z63" s="605"/>
      <c r="AA63" s="209"/>
      <c r="AB63" s="210"/>
      <c r="AC63" s="607"/>
      <c r="AD63" s="607"/>
      <c r="AE63" s="608"/>
      <c r="AF63" s="330" t="s">
        <v>254</v>
      </c>
      <c r="AG63" s="926">
        <v>0.7</v>
      </c>
      <c r="AH63" s="926"/>
      <c r="AI63" s="421"/>
      <c r="AJ63" s="639"/>
      <c r="AK63" s="202"/>
      <c r="AL63" s="32"/>
      <c r="AM63" s="421"/>
      <c r="AN63" s="458"/>
      <c r="AO63" s="403">
        <f>ROUND(E57*AG63,0)-ROUND(E57*K66,0)</f>
        <v>8822</v>
      </c>
      <c r="AP63" s="18"/>
      <c r="AQ63" s="609"/>
      <c r="AR63" s="405"/>
    </row>
    <row r="64" spans="1:44" ht="17.25" customHeight="1" x14ac:dyDescent="0.15">
      <c r="A64" s="12">
        <v>78</v>
      </c>
      <c r="B64" s="13">
        <v>9761</v>
      </c>
      <c r="C64" s="49" t="s">
        <v>4120</v>
      </c>
      <c r="D64" s="661"/>
      <c r="E64" s="609"/>
      <c r="F64" s="609"/>
      <c r="G64" s="610"/>
      <c r="H64" s="997"/>
      <c r="I64" s="998"/>
      <c r="J64" s="998"/>
      <c r="K64" s="836"/>
      <c r="L64" s="837"/>
      <c r="M64" s="837"/>
      <c r="N64" s="838"/>
      <c r="O64" s="609"/>
      <c r="P64" s="609"/>
      <c r="Q64" s="609"/>
      <c r="R64" s="610"/>
      <c r="S64" s="310" t="s">
        <v>2420</v>
      </c>
      <c r="T64" s="605"/>
      <c r="U64" s="606"/>
      <c r="V64" s="605"/>
      <c r="W64" s="32"/>
      <c r="X64" s="625"/>
      <c r="Y64" s="605"/>
      <c r="Z64" s="605"/>
      <c r="AA64" s="209"/>
      <c r="AB64" s="712"/>
      <c r="AC64" s="713"/>
      <c r="AD64" s="713"/>
      <c r="AE64" s="714"/>
      <c r="AF64" s="330" t="s">
        <v>254</v>
      </c>
      <c r="AG64" s="926">
        <v>0.7</v>
      </c>
      <c r="AH64" s="926"/>
      <c r="AI64" s="32" t="s">
        <v>254</v>
      </c>
      <c r="AJ64" s="926">
        <v>0.95</v>
      </c>
      <c r="AK64" s="926"/>
      <c r="AL64" s="32"/>
      <c r="AM64" s="421"/>
      <c r="AN64" s="458"/>
      <c r="AO64" s="403">
        <f>ROUND((ROUND(E57*AG64,0)-ROUND(E57*K66,0))*AJ64,0)</f>
        <v>8381</v>
      </c>
      <c r="AP64" s="18"/>
      <c r="AQ64" s="609"/>
      <c r="AR64" s="405"/>
    </row>
    <row r="65" spans="1:44" ht="17.25" customHeight="1" x14ac:dyDescent="0.15">
      <c r="A65" s="12">
        <v>78</v>
      </c>
      <c r="B65" s="13">
        <v>9763</v>
      </c>
      <c r="C65" s="49" t="s">
        <v>4121</v>
      </c>
      <c r="D65" s="661"/>
      <c r="E65" s="609"/>
      <c r="F65" s="609"/>
      <c r="G65" s="610"/>
      <c r="H65" s="997"/>
      <c r="I65" s="998"/>
      <c r="J65" s="998"/>
      <c r="K65" s="836"/>
      <c r="L65" s="837"/>
      <c r="M65" s="837"/>
      <c r="N65" s="838"/>
      <c r="O65" s="609"/>
      <c r="P65" s="609"/>
      <c r="Q65" s="609"/>
      <c r="R65" s="610"/>
      <c r="S65" s="202"/>
      <c r="T65" s="605"/>
      <c r="U65" s="606"/>
      <c r="V65" s="605"/>
      <c r="W65" s="202"/>
      <c r="X65" s="422"/>
      <c r="Y65" s="422"/>
      <c r="Z65" s="202"/>
      <c r="AA65" s="423"/>
      <c r="AB65" s="958" t="s">
        <v>2422</v>
      </c>
      <c r="AC65" s="959"/>
      <c r="AD65" s="959"/>
      <c r="AE65" s="960"/>
      <c r="AF65" s="330" t="s">
        <v>254</v>
      </c>
      <c r="AG65" s="926">
        <v>0.7</v>
      </c>
      <c r="AH65" s="926"/>
      <c r="AI65" s="32"/>
      <c r="AJ65" s="421"/>
      <c r="AK65" s="202"/>
      <c r="AL65" s="32" t="s">
        <v>254</v>
      </c>
      <c r="AM65" s="926">
        <v>0.7</v>
      </c>
      <c r="AN65" s="927"/>
      <c r="AO65" s="403">
        <f>ROUND((ROUND(E57*AG65,0)-ROUND(E57*K66,0))*AM65,0)</f>
        <v>6175</v>
      </c>
      <c r="AP65" s="18"/>
      <c r="AQ65" s="609"/>
      <c r="AR65" s="405"/>
    </row>
    <row r="66" spans="1:44" ht="17.25" customHeight="1" x14ac:dyDescent="0.15">
      <c r="A66" s="12">
        <v>78</v>
      </c>
      <c r="B66" s="13">
        <v>9765</v>
      </c>
      <c r="C66" s="49" t="s">
        <v>4122</v>
      </c>
      <c r="D66" s="661"/>
      <c r="E66" s="609"/>
      <c r="F66" s="609"/>
      <c r="G66" s="610"/>
      <c r="H66" s="997"/>
      <c r="I66" s="998"/>
      <c r="J66" s="998"/>
      <c r="K66" s="957">
        <v>0.01</v>
      </c>
      <c r="L66" s="935"/>
      <c r="M66" s="444" t="s">
        <v>3863</v>
      </c>
      <c r="N66" s="610"/>
      <c r="O66" s="713"/>
      <c r="P66" s="713"/>
      <c r="Q66" s="713"/>
      <c r="R66" s="714"/>
      <c r="S66" s="310" t="s">
        <v>2420</v>
      </c>
      <c r="T66" s="605"/>
      <c r="U66" s="606"/>
      <c r="V66" s="605"/>
      <c r="W66" s="422"/>
      <c r="X66" s="422"/>
      <c r="Y66" s="422"/>
      <c r="Z66" s="422"/>
      <c r="AA66" s="423"/>
      <c r="AB66" s="961"/>
      <c r="AC66" s="962"/>
      <c r="AD66" s="962"/>
      <c r="AE66" s="963"/>
      <c r="AF66" s="330" t="s">
        <v>254</v>
      </c>
      <c r="AG66" s="926">
        <v>0.7</v>
      </c>
      <c r="AH66" s="926"/>
      <c r="AI66" s="32" t="s">
        <v>254</v>
      </c>
      <c r="AJ66" s="926">
        <v>0.95</v>
      </c>
      <c r="AK66" s="926"/>
      <c r="AL66" s="32" t="s">
        <v>254</v>
      </c>
      <c r="AM66" s="926">
        <v>0.7</v>
      </c>
      <c r="AN66" s="927"/>
      <c r="AO66" s="403">
        <f>ROUND(ROUND((ROUND(E57*AG66,0)-ROUND(E57*K66,0))*AJ66,0)*AM66,0)</f>
        <v>5867</v>
      </c>
      <c r="AP66" s="18"/>
      <c r="AQ66" s="609"/>
      <c r="AR66" s="405"/>
    </row>
    <row r="67" spans="1:44" ht="17.25" customHeight="1" x14ac:dyDescent="0.15">
      <c r="A67" s="12">
        <v>78</v>
      </c>
      <c r="B67" s="13">
        <v>9767</v>
      </c>
      <c r="C67" s="49" t="s">
        <v>4123</v>
      </c>
      <c r="D67" s="661"/>
      <c r="E67" s="609"/>
      <c r="F67" s="609"/>
      <c r="G67" s="610"/>
      <c r="H67" s="997"/>
      <c r="I67" s="998"/>
      <c r="J67" s="998"/>
      <c r="K67" s="675"/>
      <c r="L67" s="676"/>
      <c r="M67" s="676"/>
      <c r="N67" s="610"/>
      <c r="O67" s="973" t="s">
        <v>4077</v>
      </c>
      <c r="P67" s="973"/>
      <c r="Q67" s="973"/>
      <c r="R67" s="974"/>
      <c r="S67" s="605"/>
      <c r="T67" s="605"/>
      <c r="U67" s="606"/>
      <c r="V67" s="605"/>
      <c r="W67" s="605"/>
      <c r="X67" s="605"/>
      <c r="Y67" s="605"/>
      <c r="Z67" s="605"/>
      <c r="AA67" s="209"/>
      <c r="AB67" s="210"/>
      <c r="AC67" s="607"/>
      <c r="AD67" s="607"/>
      <c r="AE67" s="608"/>
      <c r="AF67" s="330" t="s">
        <v>254</v>
      </c>
      <c r="AG67" s="926">
        <v>0.7</v>
      </c>
      <c r="AH67" s="926"/>
      <c r="AI67" s="421"/>
      <c r="AJ67" s="639"/>
      <c r="AK67" s="202"/>
      <c r="AL67" s="32"/>
      <c r="AM67" s="421"/>
      <c r="AN67" s="458"/>
      <c r="AO67" s="403">
        <f>ROUND(E57*AG67,0)-ROUND(E57*K66,0)-ROUND(E57*O69,0)</f>
        <v>8694</v>
      </c>
      <c r="AP67" s="18"/>
      <c r="AQ67" s="609"/>
      <c r="AR67" s="405"/>
    </row>
    <row r="68" spans="1:44" ht="17.25" customHeight="1" x14ac:dyDescent="0.15">
      <c r="A68" s="12">
        <v>78</v>
      </c>
      <c r="B68" s="13">
        <v>9769</v>
      </c>
      <c r="C68" s="49" t="s">
        <v>4124</v>
      </c>
      <c r="D68" s="661"/>
      <c r="E68" s="609"/>
      <c r="F68" s="609"/>
      <c r="G68" s="610"/>
      <c r="H68" s="997"/>
      <c r="I68" s="998"/>
      <c r="J68" s="998"/>
      <c r="K68" s="675"/>
      <c r="L68" s="676"/>
      <c r="M68" s="676"/>
      <c r="N68" s="610"/>
      <c r="O68" s="975"/>
      <c r="P68" s="975"/>
      <c r="Q68" s="975"/>
      <c r="R68" s="976"/>
      <c r="S68" s="310" t="s">
        <v>2420</v>
      </c>
      <c r="T68" s="605"/>
      <c r="U68" s="606"/>
      <c r="V68" s="605"/>
      <c r="W68" s="32"/>
      <c r="X68" s="625"/>
      <c r="Y68" s="605"/>
      <c r="Z68" s="605"/>
      <c r="AA68" s="209"/>
      <c r="AB68" s="712"/>
      <c r="AC68" s="713"/>
      <c r="AD68" s="713"/>
      <c r="AE68" s="714"/>
      <c r="AF68" s="330" t="s">
        <v>254</v>
      </c>
      <c r="AG68" s="926">
        <v>0.7</v>
      </c>
      <c r="AH68" s="926"/>
      <c r="AI68" s="32" t="s">
        <v>254</v>
      </c>
      <c r="AJ68" s="926">
        <v>0.95</v>
      </c>
      <c r="AK68" s="926"/>
      <c r="AL68" s="32"/>
      <c r="AM68" s="421"/>
      <c r="AN68" s="458"/>
      <c r="AO68" s="403">
        <f>ROUND(((ROUND(E57*AG68,0)-ROUND(E57*K66,0))-ROUND(E57*O69,0))*AJ68,0)</f>
        <v>8259</v>
      </c>
      <c r="AP68" s="18"/>
      <c r="AQ68" s="609"/>
      <c r="AR68" s="405"/>
    </row>
    <row r="69" spans="1:44" ht="17.25" customHeight="1" x14ac:dyDescent="0.15">
      <c r="A69" s="12">
        <v>78</v>
      </c>
      <c r="B69" s="13">
        <v>9771</v>
      </c>
      <c r="C69" s="49" t="s">
        <v>4125</v>
      </c>
      <c r="D69" s="661"/>
      <c r="E69" s="609"/>
      <c r="F69" s="609"/>
      <c r="G69" s="610"/>
      <c r="H69" s="997"/>
      <c r="I69" s="998"/>
      <c r="J69" s="998"/>
      <c r="K69" s="675"/>
      <c r="L69" s="676"/>
      <c r="M69" s="676"/>
      <c r="N69" s="610"/>
      <c r="O69" s="935">
        <v>0.01</v>
      </c>
      <c r="P69" s="935"/>
      <c r="Q69" s="444" t="s">
        <v>3863</v>
      </c>
      <c r="R69" s="610"/>
      <c r="S69" s="202"/>
      <c r="T69" s="605"/>
      <c r="U69" s="606"/>
      <c r="V69" s="605"/>
      <c r="W69" s="202"/>
      <c r="X69" s="422"/>
      <c r="Y69" s="422"/>
      <c r="Z69" s="202"/>
      <c r="AA69" s="423"/>
      <c r="AB69" s="958" t="s">
        <v>2422</v>
      </c>
      <c r="AC69" s="959"/>
      <c r="AD69" s="959"/>
      <c r="AE69" s="960"/>
      <c r="AF69" s="330" t="s">
        <v>254</v>
      </c>
      <c r="AG69" s="926">
        <v>0.7</v>
      </c>
      <c r="AH69" s="926"/>
      <c r="AI69" s="32"/>
      <c r="AJ69" s="421"/>
      <c r="AK69" s="202"/>
      <c r="AL69" s="32" t="s">
        <v>254</v>
      </c>
      <c r="AM69" s="926">
        <v>0.7</v>
      </c>
      <c r="AN69" s="927"/>
      <c r="AO69" s="403">
        <f>ROUND(((ROUND(E57*AG69,0)-ROUND(E57*K66,0))-ROUND(E57*O69,0))*AM69,0)</f>
        <v>6086</v>
      </c>
      <c r="AP69" s="18"/>
      <c r="AQ69" s="609"/>
      <c r="AR69" s="405"/>
    </row>
    <row r="70" spans="1:44" ht="17.25" customHeight="1" x14ac:dyDescent="0.15">
      <c r="A70" s="12">
        <v>78</v>
      </c>
      <c r="B70" s="13">
        <v>9773</v>
      </c>
      <c r="C70" s="49" t="s">
        <v>4126</v>
      </c>
      <c r="D70" s="712"/>
      <c r="E70" s="713"/>
      <c r="F70" s="713"/>
      <c r="G70" s="714"/>
      <c r="H70" s="1000"/>
      <c r="I70" s="1001"/>
      <c r="J70" s="1001"/>
      <c r="K70" s="670"/>
      <c r="L70" s="671"/>
      <c r="M70" s="671"/>
      <c r="N70" s="714"/>
      <c r="O70" s="713"/>
      <c r="P70" s="713"/>
      <c r="Q70" s="713"/>
      <c r="R70" s="714"/>
      <c r="S70" s="310" t="s">
        <v>2420</v>
      </c>
      <c r="T70" s="605"/>
      <c r="U70" s="606"/>
      <c r="V70" s="605"/>
      <c r="W70" s="422"/>
      <c r="X70" s="422"/>
      <c r="Y70" s="422"/>
      <c r="Z70" s="422"/>
      <c r="AA70" s="423"/>
      <c r="AB70" s="961"/>
      <c r="AC70" s="962"/>
      <c r="AD70" s="962"/>
      <c r="AE70" s="963"/>
      <c r="AF70" s="330" t="s">
        <v>254</v>
      </c>
      <c r="AG70" s="926">
        <v>0.7</v>
      </c>
      <c r="AH70" s="926"/>
      <c r="AI70" s="32" t="s">
        <v>254</v>
      </c>
      <c r="AJ70" s="926">
        <v>0.95</v>
      </c>
      <c r="AK70" s="926"/>
      <c r="AL70" s="32" t="s">
        <v>254</v>
      </c>
      <c r="AM70" s="926">
        <v>0.7</v>
      </c>
      <c r="AN70" s="927"/>
      <c r="AO70" s="403">
        <f>ROUND(ROUND(((ROUND(E57*AG70,0)-ROUND(E57*K66,0))-ROUND(E57*O69,0))*AJ70,0)*AM70,0)</f>
        <v>5781</v>
      </c>
      <c r="AP70" s="29"/>
      <c r="AQ70" s="609"/>
      <c r="AR70" s="405"/>
    </row>
    <row r="71" spans="1:44" ht="17.25" customHeight="1" x14ac:dyDescent="0.15">
      <c r="A71" s="12">
        <v>78</v>
      </c>
      <c r="B71" s="13">
        <v>9740</v>
      </c>
      <c r="C71" s="49" t="s">
        <v>2926</v>
      </c>
      <c r="D71" s="604" t="s">
        <v>1971</v>
      </c>
      <c r="E71" s="202"/>
      <c r="F71" s="605"/>
      <c r="G71" s="605"/>
      <c r="H71" s="605"/>
      <c r="I71" s="605"/>
      <c r="J71" s="605"/>
      <c r="K71" s="605"/>
      <c r="L71" s="605"/>
      <c r="M71" s="605"/>
      <c r="N71" s="993">
        <f>地域通所介護!$AC$75</f>
        <v>1335</v>
      </c>
      <c r="O71" s="993"/>
      <c r="P71" s="993"/>
      <c r="Q71" s="179"/>
      <c r="R71" s="605" t="s">
        <v>3042</v>
      </c>
      <c r="S71" s="180"/>
      <c r="T71" s="852" t="s">
        <v>3043</v>
      </c>
      <c r="U71" s="853"/>
      <c r="V71" s="853"/>
      <c r="W71" s="853"/>
      <c r="X71" s="853"/>
      <c r="Y71" s="853"/>
      <c r="Z71" s="853"/>
      <c r="AA71" s="853"/>
      <c r="AB71" s="853"/>
      <c r="AC71" s="1005"/>
      <c r="AD71" s="32" t="s">
        <v>254</v>
      </c>
      <c r="AE71" s="926">
        <v>0.7</v>
      </c>
      <c r="AF71" s="981"/>
      <c r="AG71" s="202"/>
      <c r="AH71" s="202"/>
      <c r="AI71" s="654"/>
      <c r="AJ71" s="32"/>
      <c r="AK71" s="926"/>
      <c r="AL71" s="981"/>
      <c r="AM71" s="40"/>
      <c r="AN71" s="190"/>
      <c r="AO71" s="403">
        <f>ROUND(N71*AE71,0)</f>
        <v>935</v>
      </c>
      <c r="AP71" s="92" t="s">
        <v>1523</v>
      </c>
      <c r="AQ71" s="609"/>
    </row>
    <row r="72" spans="1:44" ht="17.25" customHeight="1" x14ac:dyDescent="0.15">
      <c r="K72" s="58"/>
      <c r="L72" s="58"/>
      <c r="M72" s="58"/>
      <c r="N72" s="58"/>
      <c r="O72" s="58"/>
      <c r="P72" s="58"/>
      <c r="R72" s="609"/>
      <c r="S72" s="609"/>
      <c r="T72" s="609"/>
      <c r="U72" s="609"/>
      <c r="V72" s="609"/>
      <c r="W72" s="609"/>
      <c r="X72" s="609"/>
    </row>
    <row r="73" spans="1:44" ht="17.25" customHeight="1" x14ac:dyDescent="0.2">
      <c r="B73" s="57" t="s">
        <v>754</v>
      </c>
      <c r="K73" s="58"/>
      <c r="L73" s="58"/>
      <c r="M73" s="58"/>
      <c r="N73" s="58"/>
      <c r="O73" s="58"/>
      <c r="P73" s="58"/>
      <c r="R73" s="609"/>
      <c r="S73" s="609"/>
      <c r="T73" s="609"/>
      <c r="U73" s="609"/>
      <c r="V73" s="609"/>
      <c r="W73" s="9"/>
      <c r="X73" s="9"/>
    </row>
    <row r="74" spans="1:44" ht="17.25" customHeight="1" x14ac:dyDescent="0.15">
      <c r="K74" s="58"/>
      <c r="L74" s="58"/>
      <c r="M74" s="58"/>
      <c r="N74" s="58"/>
      <c r="O74" s="58"/>
      <c r="P74" s="58"/>
      <c r="R74" s="609"/>
      <c r="S74" s="609"/>
      <c r="T74" s="609"/>
      <c r="U74" s="609"/>
      <c r="V74" s="609"/>
      <c r="W74" s="9"/>
      <c r="X74" s="9"/>
    </row>
    <row r="75" spans="1:44" ht="17.25" customHeight="1" x14ac:dyDescent="0.15">
      <c r="A75" s="2" t="s">
        <v>202</v>
      </c>
      <c r="B75" s="201"/>
      <c r="C75" s="3" t="s">
        <v>203</v>
      </c>
      <c r="D75" s="210"/>
      <c r="E75" s="607"/>
      <c r="F75" s="607"/>
      <c r="G75" s="607"/>
      <c r="H75" s="607"/>
      <c r="I75" s="607"/>
      <c r="J75" s="607"/>
      <c r="K75" s="607"/>
      <c r="L75" s="607"/>
      <c r="M75" s="607"/>
      <c r="N75" s="607"/>
      <c r="O75" s="607"/>
      <c r="P75" s="607"/>
      <c r="Q75" s="607"/>
      <c r="R75" s="607"/>
      <c r="S75" s="607"/>
      <c r="T75" s="4" t="s">
        <v>204</v>
      </c>
      <c r="U75" s="607"/>
      <c r="V75" s="607"/>
      <c r="W75" s="607"/>
      <c r="X75" s="4"/>
      <c r="Y75" s="607"/>
      <c r="Z75" s="607"/>
      <c r="AA75" s="607"/>
      <c r="AB75" s="607"/>
      <c r="AC75" s="607"/>
      <c r="AD75" s="607"/>
      <c r="AE75" s="607"/>
      <c r="AF75" s="607"/>
      <c r="AG75" s="607"/>
      <c r="AH75" s="607"/>
      <c r="AI75" s="607"/>
      <c r="AJ75" s="37"/>
      <c r="AK75" s="37"/>
      <c r="AL75" s="607"/>
      <c r="AM75" s="607"/>
      <c r="AN75" s="608"/>
      <c r="AO75" s="5" t="s">
        <v>2490</v>
      </c>
      <c r="AP75" s="5" t="s">
        <v>2491</v>
      </c>
    </row>
    <row r="76" spans="1:44" ht="17.25" customHeight="1" x14ac:dyDescent="0.15">
      <c r="A76" s="6" t="s">
        <v>205</v>
      </c>
      <c r="B76" s="7" t="s">
        <v>206</v>
      </c>
      <c r="C76" s="714"/>
      <c r="D76" s="712"/>
      <c r="E76" s="713"/>
      <c r="F76" s="713"/>
      <c r="G76" s="713"/>
      <c r="H76" s="713"/>
      <c r="I76" s="713"/>
      <c r="J76" s="713"/>
      <c r="K76" s="713"/>
      <c r="L76" s="713"/>
      <c r="M76" s="713"/>
      <c r="N76" s="713"/>
      <c r="O76" s="713"/>
      <c r="P76" s="713"/>
      <c r="Q76" s="713"/>
      <c r="R76" s="713"/>
      <c r="S76" s="713"/>
      <c r="T76" s="713"/>
      <c r="U76" s="713"/>
      <c r="V76" s="713"/>
      <c r="W76" s="713"/>
      <c r="X76" s="609"/>
      <c r="Y76" s="609"/>
      <c r="Z76" s="609"/>
      <c r="AA76" s="609"/>
      <c r="AB76" s="713"/>
      <c r="AC76" s="713"/>
      <c r="AD76" s="713"/>
      <c r="AE76" s="713"/>
      <c r="AF76" s="713"/>
      <c r="AG76" s="713"/>
      <c r="AH76" s="713"/>
      <c r="AI76" s="713"/>
      <c r="AJ76" s="38"/>
      <c r="AK76" s="38"/>
      <c r="AL76" s="713"/>
      <c r="AM76" s="713"/>
      <c r="AN76" s="714"/>
      <c r="AO76" s="8" t="s">
        <v>390</v>
      </c>
      <c r="AP76" s="8" t="s">
        <v>391</v>
      </c>
    </row>
    <row r="77" spans="1:44" ht="17.25" customHeight="1" x14ac:dyDescent="0.15">
      <c r="A77" s="12">
        <v>78</v>
      </c>
      <c r="B77" s="331">
        <v>9950</v>
      </c>
      <c r="C77" s="49" t="s">
        <v>1729</v>
      </c>
      <c r="D77" s="964" t="s">
        <v>1063</v>
      </c>
      <c r="E77" s="965"/>
      <c r="F77" s="965"/>
      <c r="G77" s="970" t="s">
        <v>1622</v>
      </c>
      <c r="H77" s="636"/>
      <c r="I77" s="709"/>
      <c r="J77" s="607"/>
      <c r="K77" s="669"/>
      <c r="L77" s="667"/>
      <c r="M77" s="668"/>
      <c r="N77" s="607"/>
      <c r="O77" s="432"/>
      <c r="P77" s="604"/>
      <c r="Q77" s="606"/>
      <c r="R77" s="606"/>
      <c r="S77" s="605"/>
      <c r="T77" s="605"/>
      <c r="U77" s="606"/>
      <c r="V77" s="605"/>
      <c r="W77" s="43"/>
      <c r="X77" s="34"/>
      <c r="Y77" s="17"/>
      <c r="Z77" s="17"/>
      <c r="AA77" s="608"/>
      <c r="AB77" s="32" t="s">
        <v>2342</v>
      </c>
      <c r="AC77" s="926">
        <v>0.7</v>
      </c>
      <c r="AD77" s="926"/>
      <c r="AE77" s="32"/>
      <c r="AF77" s="421"/>
      <c r="AG77" s="32"/>
      <c r="AH77" s="926"/>
      <c r="AI77" s="979"/>
      <c r="AJ77" s="833" t="s">
        <v>557</v>
      </c>
      <c r="AK77" s="834"/>
      <c r="AL77" s="834"/>
      <c r="AM77" s="834"/>
      <c r="AN77" s="835"/>
      <c r="AO77" s="403">
        <f>ROUND(ROUND(D80*AC77,0)/AK79,0)</f>
        <v>294</v>
      </c>
      <c r="AP77" s="400" t="s">
        <v>2440</v>
      </c>
    </row>
    <row r="78" spans="1:44" ht="17.25" customHeight="1" x14ac:dyDescent="0.15">
      <c r="A78" s="12">
        <v>78</v>
      </c>
      <c r="B78" s="331">
        <v>9951</v>
      </c>
      <c r="C78" s="49" t="s">
        <v>1730</v>
      </c>
      <c r="D78" s="967"/>
      <c r="E78" s="968"/>
      <c r="F78" s="968"/>
      <c r="G78" s="971"/>
      <c r="H78" s="696"/>
      <c r="I78" s="676"/>
      <c r="J78" s="676"/>
      <c r="K78" s="677"/>
      <c r="L78" s="675"/>
      <c r="M78" s="676"/>
      <c r="N78" s="609"/>
      <c r="O78" s="207"/>
      <c r="P78" s="428" t="s">
        <v>2420</v>
      </c>
      <c r="Q78" s="606"/>
      <c r="R78" s="606"/>
      <c r="S78" s="606"/>
      <c r="T78" s="606"/>
      <c r="U78" s="606"/>
      <c r="V78" s="605"/>
      <c r="W78" s="271"/>
      <c r="X78" s="429"/>
      <c r="Y78" s="20"/>
      <c r="Z78" s="20"/>
      <c r="AA78" s="714"/>
      <c r="AB78" s="32" t="s">
        <v>2342</v>
      </c>
      <c r="AC78" s="926">
        <v>0.7</v>
      </c>
      <c r="AD78" s="926"/>
      <c r="AE78" s="32" t="s">
        <v>2342</v>
      </c>
      <c r="AF78" s="421">
        <v>0.95</v>
      </c>
      <c r="AG78" s="32"/>
      <c r="AH78" s="926"/>
      <c r="AI78" s="979"/>
      <c r="AJ78" s="836"/>
      <c r="AK78" s="837"/>
      <c r="AL78" s="837"/>
      <c r="AM78" s="837"/>
      <c r="AN78" s="838"/>
      <c r="AO78" s="403">
        <f>ROUND(ROUND(ROUND(D80*AC78,0)*AF78,0)/AK79,0)</f>
        <v>280</v>
      </c>
      <c r="AP78" s="18"/>
    </row>
    <row r="79" spans="1:44" ht="17.25" customHeight="1" x14ac:dyDescent="0.15">
      <c r="A79" s="12">
        <v>78</v>
      </c>
      <c r="B79" s="331">
        <v>9952</v>
      </c>
      <c r="C79" s="49" t="s">
        <v>1731</v>
      </c>
      <c r="D79" s="967"/>
      <c r="E79" s="968"/>
      <c r="F79" s="968"/>
      <c r="G79" s="971"/>
      <c r="H79" s="661"/>
      <c r="I79" s="609"/>
      <c r="J79" s="609"/>
      <c r="K79" s="610"/>
      <c r="L79" s="661"/>
      <c r="M79" s="609"/>
      <c r="N79" s="609"/>
      <c r="O79" s="207"/>
      <c r="P79" s="427"/>
      <c r="Q79" s="606"/>
      <c r="R79" s="606"/>
      <c r="S79" s="605"/>
      <c r="T79" s="605"/>
      <c r="U79" s="606"/>
      <c r="V79" s="202"/>
      <c r="W79" s="431"/>
      <c r="X79" s="833" t="s">
        <v>2422</v>
      </c>
      <c r="Y79" s="834"/>
      <c r="Z79" s="834"/>
      <c r="AA79" s="835"/>
      <c r="AB79" s="32" t="s">
        <v>2342</v>
      </c>
      <c r="AC79" s="926">
        <v>0.7</v>
      </c>
      <c r="AD79" s="926"/>
      <c r="AE79" s="32"/>
      <c r="AF79" s="421"/>
      <c r="AG79" s="32" t="s">
        <v>2342</v>
      </c>
      <c r="AH79" s="926">
        <v>0.7</v>
      </c>
      <c r="AI79" s="979"/>
      <c r="AJ79" s="517" t="s">
        <v>2533</v>
      </c>
      <c r="AK79" s="878">
        <v>30.4</v>
      </c>
      <c r="AL79" s="936"/>
      <c r="AM79" s="658" t="s">
        <v>765</v>
      </c>
      <c r="AN79" s="408"/>
      <c r="AO79" s="403">
        <f>ROUND(ROUND(ROUND(D80*AC79,0)*AH79,0)/AK79,0)</f>
        <v>206</v>
      </c>
      <c r="AP79" s="18"/>
    </row>
    <row r="80" spans="1:44" ht="17.25" customHeight="1" x14ac:dyDescent="0.15">
      <c r="A80" s="12">
        <v>78</v>
      </c>
      <c r="B80" s="331">
        <v>9953</v>
      </c>
      <c r="C80" s="49" t="s">
        <v>1732</v>
      </c>
      <c r="D80" s="988">
        <f>地域通所介護!$G$61</f>
        <v>12785</v>
      </c>
      <c r="E80" s="988"/>
      <c r="F80" s="988"/>
      <c r="G80" s="971"/>
      <c r="H80" s="661"/>
      <c r="I80" s="609"/>
      <c r="J80" s="609"/>
      <c r="K80" s="610"/>
      <c r="L80" s="712"/>
      <c r="M80" s="713"/>
      <c r="N80" s="713"/>
      <c r="O80" s="208"/>
      <c r="P80" s="428" t="s">
        <v>1617</v>
      </c>
      <c r="Q80" s="606"/>
      <c r="R80" s="606"/>
      <c r="S80" s="606"/>
      <c r="T80" s="606"/>
      <c r="U80" s="606"/>
      <c r="V80" s="227"/>
      <c r="W80" s="431"/>
      <c r="X80" s="849"/>
      <c r="Y80" s="839"/>
      <c r="Z80" s="839"/>
      <c r="AA80" s="840"/>
      <c r="AB80" s="32" t="s">
        <v>2342</v>
      </c>
      <c r="AC80" s="926">
        <v>0.7</v>
      </c>
      <c r="AD80" s="926"/>
      <c r="AE80" s="32" t="s">
        <v>2342</v>
      </c>
      <c r="AF80" s="421">
        <v>0.95</v>
      </c>
      <c r="AG80" s="32" t="s">
        <v>2542</v>
      </c>
      <c r="AH80" s="926">
        <v>0.7</v>
      </c>
      <c r="AI80" s="979"/>
      <c r="AJ80" s="376"/>
      <c r="AK80" s="237"/>
      <c r="AL80" s="609"/>
      <c r="AM80" s="609"/>
      <c r="AN80" s="334"/>
      <c r="AO80" s="403">
        <f>ROUND(ROUND(ROUND(ROUND(D80*AC80,0)*AF80,0)*AH80,0)/AK79,0)</f>
        <v>196</v>
      </c>
      <c r="AP80" s="18"/>
    </row>
    <row r="81" spans="1:44" ht="17.25" customHeight="1" x14ac:dyDescent="0.15">
      <c r="A81" s="12">
        <v>78</v>
      </c>
      <c r="B81" s="13">
        <v>9752</v>
      </c>
      <c r="C81" s="267" t="s">
        <v>4127</v>
      </c>
      <c r="D81" s="661"/>
      <c r="E81" s="697" t="s">
        <v>281</v>
      </c>
      <c r="F81" s="609"/>
      <c r="G81" s="971"/>
      <c r="H81" s="675"/>
      <c r="I81" s="676"/>
      <c r="J81" s="676"/>
      <c r="K81" s="610"/>
      <c r="L81" s="973" t="s">
        <v>4077</v>
      </c>
      <c r="M81" s="973"/>
      <c r="N81" s="973"/>
      <c r="O81" s="974"/>
      <c r="P81" s="605"/>
      <c r="Q81" s="605"/>
      <c r="R81" s="606"/>
      <c r="S81" s="605"/>
      <c r="T81" s="605"/>
      <c r="U81" s="605"/>
      <c r="V81" s="605"/>
      <c r="W81" s="605"/>
      <c r="X81" s="210"/>
      <c r="Y81" s="607"/>
      <c r="Z81" s="607"/>
      <c r="AA81" s="608"/>
      <c r="AB81" s="330" t="s">
        <v>254</v>
      </c>
      <c r="AC81" s="926">
        <v>0.7</v>
      </c>
      <c r="AD81" s="926"/>
      <c r="AE81" s="421"/>
      <c r="AF81" s="639"/>
      <c r="AG81" s="32"/>
      <c r="AH81" s="421"/>
      <c r="AI81" s="638"/>
      <c r="AJ81" s="376"/>
      <c r="AK81" s="237"/>
      <c r="AL81" s="609"/>
      <c r="AM81" s="609"/>
      <c r="AN81" s="334"/>
      <c r="AO81" s="403">
        <f>ROUND((ROUND(D80*AC81,0)-ROUND(D80*L83,0))/AK79,0)</f>
        <v>290</v>
      </c>
      <c r="AP81" s="18"/>
      <c r="AQ81" s="609"/>
      <c r="AR81" s="405"/>
    </row>
    <row r="82" spans="1:44" ht="17.25" customHeight="1" x14ac:dyDescent="0.15">
      <c r="A82" s="12">
        <v>78</v>
      </c>
      <c r="B82" s="13">
        <v>9754</v>
      </c>
      <c r="C82" s="267" t="s">
        <v>4128</v>
      </c>
      <c r="D82" s="661"/>
      <c r="E82" s="609"/>
      <c r="F82" s="609"/>
      <c r="G82" s="971"/>
      <c r="H82" s="675"/>
      <c r="I82" s="676"/>
      <c r="J82" s="676"/>
      <c r="K82" s="610"/>
      <c r="L82" s="975"/>
      <c r="M82" s="975"/>
      <c r="N82" s="975"/>
      <c r="O82" s="976"/>
      <c r="P82" s="457" t="s">
        <v>2420</v>
      </c>
      <c r="Q82" s="605"/>
      <c r="R82" s="606"/>
      <c r="S82" s="605"/>
      <c r="T82" s="32"/>
      <c r="U82" s="625"/>
      <c r="V82" s="605"/>
      <c r="W82" s="32"/>
      <c r="X82" s="712"/>
      <c r="Y82" s="713"/>
      <c r="Z82" s="713"/>
      <c r="AA82" s="714"/>
      <c r="AB82" s="330" t="s">
        <v>254</v>
      </c>
      <c r="AC82" s="926">
        <v>0.7</v>
      </c>
      <c r="AD82" s="926"/>
      <c r="AE82" s="32" t="s">
        <v>254</v>
      </c>
      <c r="AF82" s="625">
        <v>0.95</v>
      </c>
      <c r="AG82" s="32"/>
      <c r="AH82" s="421"/>
      <c r="AI82" s="638"/>
      <c r="AJ82" s="376"/>
      <c r="AK82" s="237"/>
      <c r="AL82" s="609"/>
      <c r="AM82" s="609"/>
      <c r="AN82" s="334"/>
      <c r="AO82" s="403">
        <f>ROUND(ROUND((ROUND(D80*AC82,0)-ROUND(D80*L83,0))*AF82,0)/AK79,0)</f>
        <v>276</v>
      </c>
      <c r="AP82" s="18"/>
      <c r="AQ82" s="609"/>
      <c r="AR82" s="405"/>
    </row>
    <row r="83" spans="1:44" ht="17.25" customHeight="1" x14ac:dyDescent="0.15">
      <c r="A83" s="12">
        <v>78</v>
      </c>
      <c r="B83" s="13">
        <v>9756</v>
      </c>
      <c r="C83" s="267" t="s">
        <v>4129</v>
      </c>
      <c r="D83" s="661"/>
      <c r="E83" s="609"/>
      <c r="F83" s="609"/>
      <c r="G83" s="971"/>
      <c r="H83" s="675"/>
      <c r="I83" s="676"/>
      <c r="J83" s="676"/>
      <c r="K83" s="610"/>
      <c r="L83" s="935">
        <v>0.01</v>
      </c>
      <c r="M83" s="935"/>
      <c r="N83" s="444" t="s">
        <v>3863</v>
      </c>
      <c r="O83" s="610"/>
      <c r="P83" s="202"/>
      <c r="Q83" s="605"/>
      <c r="R83" s="606"/>
      <c r="S83" s="605"/>
      <c r="T83" s="202"/>
      <c r="U83" s="422"/>
      <c r="V83" s="422"/>
      <c r="W83" s="202"/>
      <c r="X83" s="958" t="s">
        <v>2422</v>
      </c>
      <c r="Y83" s="959"/>
      <c r="Z83" s="959"/>
      <c r="AA83" s="960"/>
      <c r="AB83" s="330" t="s">
        <v>254</v>
      </c>
      <c r="AC83" s="926">
        <v>0.7</v>
      </c>
      <c r="AD83" s="926"/>
      <c r="AE83" s="32"/>
      <c r="AF83" s="421"/>
      <c r="AG83" s="32" t="s">
        <v>254</v>
      </c>
      <c r="AH83" s="926">
        <v>0.7</v>
      </c>
      <c r="AI83" s="927"/>
      <c r="AJ83" s="376"/>
      <c r="AK83" s="237"/>
      <c r="AL83" s="609"/>
      <c r="AM83" s="609"/>
      <c r="AN83" s="334"/>
      <c r="AO83" s="403">
        <f>ROUND(ROUND((ROUND(D80*AC83,0)-ROUND(D80*L83,0))*AH83,0)/AK79,0)</f>
        <v>203</v>
      </c>
      <c r="AP83" s="18"/>
      <c r="AQ83" s="609"/>
      <c r="AR83" s="405"/>
    </row>
    <row r="84" spans="1:44" ht="17.25" customHeight="1" x14ac:dyDescent="0.15">
      <c r="A84" s="12">
        <v>78</v>
      </c>
      <c r="B84" s="13">
        <v>9758</v>
      </c>
      <c r="C84" s="267" t="s">
        <v>4130</v>
      </c>
      <c r="D84" s="661"/>
      <c r="E84" s="609"/>
      <c r="F84" s="609"/>
      <c r="G84" s="971"/>
      <c r="H84" s="670"/>
      <c r="I84" s="671"/>
      <c r="J84" s="671"/>
      <c r="K84" s="714"/>
      <c r="L84" s="713"/>
      <c r="M84" s="713"/>
      <c r="N84" s="713"/>
      <c r="O84" s="714"/>
      <c r="P84" s="457" t="s">
        <v>2420</v>
      </c>
      <c r="Q84" s="605"/>
      <c r="R84" s="606"/>
      <c r="S84" s="605"/>
      <c r="T84" s="422"/>
      <c r="U84" s="422"/>
      <c r="V84" s="422"/>
      <c r="W84" s="422"/>
      <c r="X84" s="961"/>
      <c r="Y84" s="962"/>
      <c r="Z84" s="962"/>
      <c r="AA84" s="963"/>
      <c r="AB84" s="330" t="s">
        <v>254</v>
      </c>
      <c r="AC84" s="926">
        <v>0.7</v>
      </c>
      <c r="AD84" s="926"/>
      <c r="AE84" s="32" t="s">
        <v>254</v>
      </c>
      <c r="AF84" s="625">
        <v>0.95</v>
      </c>
      <c r="AG84" s="32" t="s">
        <v>254</v>
      </c>
      <c r="AH84" s="926">
        <v>0.7</v>
      </c>
      <c r="AI84" s="927"/>
      <c r="AJ84" s="376"/>
      <c r="AK84" s="237"/>
      <c r="AL84" s="609"/>
      <c r="AM84" s="609"/>
      <c r="AN84" s="334"/>
      <c r="AO84" s="403">
        <f>ROUND(ROUND(ROUND((ROUND(D80*AC84,0)-ROUND(D80*L83,0))*AF84,0)*AH84,0)/AK79,0)</f>
        <v>193</v>
      </c>
      <c r="AP84" s="18"/>
      <c r="AQ84" s="609"/>
      <c r="AR84" s="405"/>
    </row>
    <row r="85" spans="1:44" ht="17.25" customHeight="1" x14ac:dyDescent="0.15">
      <c r="A85" s="12">
        <v>78</v>
      </c>
      <c r="B85" s="13">
        <v>9760</v>
      </c>
      <c r="C85" s="267" t="s">
        <v>4131</v>
      </c>
      <c r="D85" s="661"/>
      <c r="E85" s="609"/>
      <c r="F85" s="609"/>
      <c r="G85" s="971"/>
      <c r="H85" s="834" t="s">
        <v>4078</v>
      </c>
      <c r="I85" s="834"/>
      <c r="J85" s="834"/>
      <c r="K85" s="835"/>
      <c r="L85" s="424"/>
      <c r="M85" s="607"/>
      <c r="N85" s="607"/>
      <c r="O85" s="608"/>
      <c r="P85" s="605"/>
      <c r="Q85" s="605"/>
      <c r="R85" s="606"/>
      <c r="S85" s="605"/>
      <c r="T85" s="605"/>
      <c r="U85" s="605"/>
      <c r="V85" s="605"/>
      <c r="W85" s="605"/>
      <c r="X85" s="210"/>
      <c r="Y85" s="607"/>
      <c r="Z85" s="607"/>
      <c r="AA85" s="608"/>
      <c r="AB85" s="330" t="s">
        <v>254</v>
      </c>
      <c r="AC85" s="926">
        <v>0.7</v>
      </c>
      <c r="AD85" s="926"/>
      <c r="AE85" s="421"/>
      <c r="AF85" s="639"/>
      <c r="AG85" s="32"/>
      <c r="AH85" s="421"/>
      <c r="AI85" s="638"/>
      <c r="AJ85" s="376"/>
      <c r="AK85" s="237"/>
      <c r="AL85" s="609"/>
      <c r="AM85" s="609"/>
      <c r="AN85" s="334"/>
      <c r="AO85" s="403">
        <f>ROUND((ROUND(D80*AC85,0)-ROUND(D80*H88,0))/AK79,0)</f>
        <v>290</v>
      </c>
      <c r="AP85" s="18"/>
      <c r="AQ85" s="609"/>
      <c r="AR85" s="405"/>
    </row>
    <row r="86" spans="1:44" ht="17.25" customHeight="1" x14ac:dyDescent="0.15">
      <c r="A86" s="12">
        <v>78</v>
      </c>
      <c r="B86" s="13">
        <v>9762</v>
      </c>
      <c r="C86" s="267" t="s">
        <v>4132</v>
      </c>
      <c r="D86" s="661"/>
      <c r="E86" s="609"/>
      <c r="F86" s="609"/>
      <c r="G86" s="971"/>
      <c r="H86" s="837"/>
      <c r="I86" s="837"/>
      <c r="J86" s="837"/>
      <c r="K86" s="838"/>
      <c r="L86" s="661"/>
      <c r="M86" s="609"/>
      <c r="N86" s="609"/>
      <c r="O86" s="610"/>
      <c r="P86" s="457" t="s">
        <v>2420</v>
      </c>
      <c r="Q86" s="605"/>
      <c r="R86" s="606"/>
      <c r="S86" s="605"/>
      <c r="T86" s="32"/>
      <c r="U86" s="625"/>
      <c r="V86" s="605"/>
      <c r="W86" s="32"/>
      <c r="X86" s="712"/>
      <c r="Y86" s="713"/>
      <c r="Z86" s="713"/>
      <c r="AA86" s="714"/>
      <c r="AB86" s="330" t="s">
        <v>254</v>
      </c>
      <c r="AC86" s="926">
        <v>0.7</v>
      </c>
      <c r="AD86" s="926"/>
      <c r="AE86" s="32" t="s">
        <v>254</v>
      </c>
      <c r="AF86" s="625">
        <v>0.95</v>
      </c>
      <c r="AG86" s="32"/>
      <c r="AH86" s="421"/>
      <c r="AI86" s="638"/>
      <c r="AJ86" s="376"/>
      <c r="AK86" s="237"/>
      <c r="AL86" s="609"/>
      <c r="AM86" s="609"/>
      <c r="AN86" s="334"/>
      <c r="AO86" s="403">
        <f>ROUND(ROUND((ROUND(D80*AC86,0)-ROUND(D80*H88,0))*AF86,0)/AK79,0)</f>
        <v>276</v>
      </c>
      <c r="AP86" s="18"/>
      <c r="AQ86" s="609"/>
      <c r="AR86" s="405"/>
    </row>
    <row r="87" spans="1:44" ht="17.25" customHeight="1" x14ac:dyDescent="0.15">
      <c r="A87" s="12">
        <v>78</v>
      </c>
      <c r="B87" s="13">
        <v>9764</v>
      </c>
      <c r="C87" s="267" t="s">
        <v>4133</v>
      </c>
      <c r="D87" s="661"/>
      <c r="E87" s="609"/>
      <c r="F87" s="609"/>
      <c r="G87" s="971"/>
      <c r="H87" s="837"/>
      <c r="I87" s="837"/>
      <c r="J87" s="837"/>
      <c r="K87" s="838"/>
      <c r="L87" s="661"/>
      <c r="M87" s="609"/>
      <c r="N87" s="609"/>
      <c r="O87" s="610"/>
      <c r="P87" s="202"/>
      <c r="Q87" s="605"/>
      <c r="R87" s="606"/>
      <c r="S87" s="605"/>
      <c r="T87" s="202"/>
      <c r="U87" s="422"/>
      <c r="V87" s="422"/>
      <c r="W87" s="202"/>
      <c r="X87" s="958" t="s">
        <v>2422</v>
      </c>
      <c r="Y87" s="959"/>
      <c r="Z87" s="959"/>
      <c r="AA87" s="960"/>
      <c r="AB87" s="330" t="s">
        <v>254</v>
      </c>
      <c r="AC87" s="926">
        <v>0.7</v>
      </c>
      <c r="AD87" s="926"/>
      <c r="AE87" s="32"/>
      <c r="AF87" s="421"/>
      <c r="AG87" s="32" t="s">
        <v>254</v>
      </c>
      <c r="AH87" s="926">
        <v>0.7</v>
      </c>
      <c r="AI87" s="927"/>
      <c r="AJ87" s="376"/>
      <c r="AK87" s="237"/>
      <c r="AL87" s="609"/>
      <c r="AM87" s="609"/>
      <c r="AN87" s="334"/>
      <c r="AO87" s="403">
        <f>ROUND(ROUND((ROUND(D80*AC87,0)-ROUND(D80*H88,0))*AH87,0)/AK79,0)</f>
        <v>203</v>
      </c>
      <c r="AP87" s="18"/>
      <c r="AQ87" s="609"/>
      <c r="AR87" s="405"/>
    </row>
    <row r="88" spans="1:44" ht="17.25" customHeight="1" x14ac:dyDescent="0.15">
      <c r="A88" s="12">
        <v>78</v>
      </c>
      <c r="B88" s="13">
        <v>9766</v>
      </c>
      <c r="C88" s="267" t="s">
        <v>4134</v>
      </c>
      <c r="D88" s="661"/>
      <c r="E88" s="609"/>
      <c r="F88" s="609"/>
      <c r="G88" s="971"/>
      <c r="H88" s="935">
        <v>0.01</v>
      </c>
      <c r="I88" s="935"/>
      <c r="J88" s="444" t="s">
        <v>3863</v>
      </c>
      <c r="K88" s="610"/>
      <c r="L88" s="712"/>
      <c r="M88" s="713"/>
      <c r="N88" s="713"/>
      <c r="O88" s="714"/>
      <c r="P88" s="457" t="s">
        <v>2420</v>
      </c>
      <c r="Q88" s="605"/>
      <c r="R88" s="606"/>
      <c r="S88" s="605"/>
      <c r="T88" s="422"/>
      <c r="U88" s="422"/>
      <c r="V88" s="422"/>
      <c r="W88" s="422"/>
      <c r="X88" s="961"/>
      <c r="Y88" s="962"/>
      <c r="Z88" s="962"/>
      <c r="AA88" s="963"/>
      <c r="AB88" s="330" t="s">
        <v>254</v>
      </c>
      <c r="AC88" s="926">
        <v>0.7</v>
      </c>
      <c r="AD88" s="926"/>
      <c r="AE88" s="32" t="s">
        <v>254</v>
      </c>
      <c r="AF88" s="625">
        <v>0.95</v>
      </c>
      <c r="AG88" s="32" t="s">
        <v>254</v>
      </c>
      <c r="AH88" s="926">
        <v>0.7</v>
      </c>
      <c r="AI88" s="927"/>
      <c r="AJ88" s="376"/>
      <c r="AK88" s="237"/>
      <c r="AL88" s="609"/>
      <c r="AM88" s="609"/>
      <c r="AN88" s="334"/>
      <c r="AO88" s="403">
        <f>ROUND(ROUND(ROUND((ROUND(D80*AC88,0)-ROUND(D80*H88,0))*AF88,0)*AH88,0)/AK79,0)</f>
        <v>193</v>
      </c>
      <c r="AP88" s="18"/>
      <c r="AQ88" s="609"/>
      <c r="AR88" s="405"/>
    </row>
    <row r="89" spans="1:44" ht="17.25" customHeight="1" x14ac:dyDescent="0.15">
      <c r="A89" s="12">
        <v>78</v>
      </c>
      <c r="B89" s="13">
        <v>9768</v>
      </c>
      <c r="C89" s="267" t="s">
        <v>4135</v>
      </c>
      <c r="D89" s="661"/>
      <c r="E89" s="609"/>
      <c r="F89" s="609"/>
      <c r="G89" s="971"/>
      <c r="H89" s="676"/>
      <c r="I89" s="676"/>
      <c r="J89" s="676"/>
      <c r="K89" s="610"/>
      <c r="L89" s="977" t="s">
        <v>4077</v>
      </c>
      <c r="M89" s="973"/>
      <c r="N89" s="973"/>
      <c r="O89" s="974"/>
      <c r="P89" s="605"/>
      <c r="Q89" s="605"/>
      <c r="R89" s="606"/>
      <c r="S89" s="605"/>
      <c r="T89" s="605"/>
      <c r="U89" s="605"/>
      <c r="V89" s="605"/>
      <c r="W89" s="605"/>
      <c r="X89" s="210"/>
      <c r="Y89" s="607"/>
      <c r="Z89" s="607"/>
      <c r="AA89" s="608"/>
      <c r="AB89" s="330" t="s">
        <v>254</v>
      </c>
      <c r="AC89" s="926">
        <v>0.7</v>
      </c>
      <c r="AD89" s="926"/>
      <c r="AE89" s="421"/>
      <c r="AF89" s="639"/>
      <c r="AG89" s="32"/>
      <c r="AH89" s="421"/>
      <c r="AI89" s="638"/>
      <c r="AJ89" s="376"/>
      <c r="AK89" s="237"/>
      <c r="AL89" s="609"/>
      <c r="AM89" s="609"/>
      <c r="AN89" s="334"/>
      <c r="AO89" s="403">
        <f>ROUND((ROUND(D80*AC89,0)-ROUND(D80*H88,0)-ROUND(D80*L91,0))/AK79,0)</f>
        <v>286</v>
      </c>
      <c r="AP89" s="18"/>
      <c r="AQ89" s="609"/>
      <c r="AR89" s="405"/>
    </row>
    <row r="90" spans="1:44" ht="17.25" customHeight="1" x14ac:dyDescent="0.15">
      <c r="A90" s="12">
        <v>78</v>
      </c>
      <c r="B90" s="13">
        <v>9770</v>
      </c>
      <c r="C90" s="267" t="s">
        <v>4136</v>
      </c>
      <c r="D90" s="661"/>
      <c r="E90" s="609"/>
      <c r="F90" s="609"/>
      <c r="G90" s="971"/>
      <c r="H90" s="676"/>
      <c r="I90" s="676"/>
      <c r="J90" s="676"/>
      <c r="K90" s="610"/>
      <c r="L90" s="978"/>
      <c r="M90" s="975"/>
      <c r="N90" s="975"/>
      <c r="O90" s="976"/>
      <c r="P90" s="457" t="s">
        <v>2420</v>
      </c>
      <c r="Q90" s="605"/>
      <c r="R90" s="606"/>
      <c r="S90" s="605"/>
      <c r="T90" s="32"/>
      <c r="U90" s="625"/>
      <c r="V90" s="605"/>
      <c r="W90" s="32"/>
      <c r="X90" s="712"/>
      <c r="Y90" s="713"/>
      <c r="Z90" s="713"/>
      <c r="AA90" s="714"/>
      <c r="AB90" s="330" t="s">
        <v>254</v>
      </c>
      <c r="AC90" s="926">
        <v>0.7</v>
      </c>
      <c r="AD90" s="926"/>
      <c r="AE90" s="32" t="s">
        <v>254</v>
      </c>
      <c r="AF90" s="625">
        <v>0.95</v>
      </c>
      <c r="AG90" s="32"/>
      <c r="AH90" s="421"/>
      <c r="AI90" s="638"/>
      <c r="AJ90" s="376"/>
      <c r="AK90" s="237"/>
      <c r="AL90" s="609"/>
      <c r="AM90" s="609"/>
      <c r="AN90" s="334"/>
      <c r="AO90" s="403">
        <f>ROUND(ROUND((ROUND(D80*AC90,0)-ROUND(D80*H88,0)-ROUND(D80*L91,0))*AF90,0)/AK79,0)</f>
        <v>272</v>
      </c>
      <c r="AP90" s="18"/>
      <c r="AQ90" s="609"/>
      <c r="AR90" s="405"/>
    </row>
    <row r="91" spans="1:44" ht="17.25" customHeight="1" x14ac:dyDescent="0.15">
      <c r="A91" s="12">
        <v>78</v>
      </c>
      <c r="B91" s="13">
        <v>9772</v>
      </c>
      <c r="C91" s="267" t="s">
        <v>4137</v>
      </c>
      <c r="D91" s="661"/>
      <c r="E91" s="609"/>
      <c r="F91" s="609"/>
      <c r="G91" s="971"/>
      <c r="H91" s="676"/>
      <c r="I91" s="676"/>
      <c r="J91" s="676"/>
      <c r="K91" s="610"/>
      <c r="L91" s="957">
        <v>0.01</v>
      </c>
      <c r="M91" s="935"/>
      <c r="N91" s="444" t="s">
        <v>3863</v>
      </c>
      <c r="O91" s="610"/>
      <c r="P91" s="202"/>
      <c r="Q91" s="605"/>
      <c r="R91" s="606"/>
      <c r="S91" s="605"/>
      <c r="T91" s="202"/>
      <c r="U91" s="422"/>
      <c r="V91" s="422"/>
      <c r="W91" s="202"/>
      <c r="X91" s="958" t="s">
        <v>2422</v>
      </c>
      <c r="Y91" s="959"/>
      <c r="Z91" s="959"/>
      <c r="AA91" s="960"/>
      <c r="AB91" s="330" t="s">
        <v>254</v>
      </c>
      <c r="AC91" s="926">
        <v>0.7</v>
      </c>
      <c r="AD91" s="926"/>
      <c r="AE91" s="32"/>
      <c r="AF91" s="421"/>
      <c r="AG91" s="32" t="s">
        <v>254</v>
      </c>
      <c r="AH91" s="926">
        <v>0.7</v>
      </c>
      <c r="AI91" s="927"/>
      <c r="AJ91" s="376"/>
      <c r="AK91" s="237"/>
      <c r="AL91" s="609"/>
      <c r="AM91" s="609"/>
      <c r="AN91" s="334"/>
      <c r="AO91" s="403">
        <f>ROUND(ROUND((ROUND(D80*AC91,0)-ROUND(D80*H88,0)-ROUND(D80*L91,0))*AH91,0)/AK79,0)</f>
        <v>200</v>
      </c>
      <c r="AP91" s="18"/>
      <c r="AQ91" s="609"/>
      <c r="AR91" s="405"/>
    </row>
    <row r="92" spans="1:44" ht="17.25" customHeight="1" x14ac:dyDescent="0.15">
      <c r="A92" s="12">
        <v>78</v>
      </c>
      <c r="B92" s="13">
        <v>9774</v>
      </c>
      <c r="C92" s="267" t="s">
        <v>4138</v>
      </c>
      <c r="D92" s="712"/>
      <c r="E92" s="713"/>
      <c r="F92" s="713"/>
      <c r="G92" s="972"/>
      <c r="H92" s="671"/>
      <c r="I92" s="671"/>
      <c r="J92" s="671"/>
      <c r="K92" s="714"/>
      <c r="L92" s="712"/>
      <c r="M92" s="713"/>
      <c r="N92" s="713"/>
      <c r="O92" s="714"/>
      <c r="P92" s="457" t="s">
        <v>2420</v>
      </c>
      <c r="Q92" s="605"/>
      <c r="R92" s="606"/>
      <c r="S92" s="605"/>
      <c r="T92" s="422"/>
      <c r="U92" s="422"/>
      <c r="V92" s="422"/>
      <c r="W92" s="422"/>
      <c r="X92" s="961"/>
      <c r="Y92" s="962"/>
      <c r="Z92" s="962"/>
      <c r="AA92" s="963"/>
      <c r="AB92" s="330" t="s">
        <v>254</v>
      </c>
      <c r="AC92" s="926">
        <v>0.7</v>
      </c>
      <c r="AD92" s="926"/>
      <c r="AE92" s="32" t="s">
        <v>254</v>
      </c>
      <c r="AF92" s="625">
        <v>0.95</v>
      </c>
      <c r="AG92" s="32" t="s">
        <v>254</v>
      </c>
      <c r="AH92" s="926">
        <v>0.7</v>
      </c>
      <c r="AI92" s="927"/>
      <c r="AJ92" s="377"/>
      <c r="AK92" s="38"/>
      <c r="AL92" s="713"/>
      <c r="AM92" s="713"/>
      <c r="AN92" s="335"/>
      <c r="AO92" s="403">
        <f>ROUND(ROUND(ROUND((ROUND(D80*AC92,0)-ROUND(D80*H88,0)-ROUND(D80*L91,0))*AF92,0)*AH92,0)/AK79,0)</f>
        <v>190</v>
      </c>
      <c r="AP92" s="29"/>
      <c r="AQ92" s="609"/>
      <c r="AR92" s="405"/>
    </row>
    <row r="93" spans="1:44" x14ac:dyDescent="0.15">
      <c r="A93" s="607"/>
      <c r="B93" s="607"/>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607"/>
      <c r="AJ93" s="37"/>
      <c r="AK93" s="37"/>
      <c r="AL93" s="607"/>
      <c r="AM93" s="607"/>
      <c r="AN93" s="607"/>
      <c r="AO93" s="607"/>
      <c r="AP93" s="607"/>
    </row>
  </sheetData>
  <mergeCells count="218">
    <mergeCell ref="D5:G7"/>
    <mergeCell ref="AD5:AE5"/>
    <mergeCell ref="AI5:AJ5"/>
    <mergeCell ref="N6:N16"/>
    <mergeCell ref="U10:Y11"/>
    <mergeCell ref="V13:W13"/>
    <mergeCell ref="P15:T17"/>
    <mergeCell ref="AD15:AE15"/>
    <mergeCell ref="AI15:AJ15"/>
    <mergeCell ref="AD16:AE16"/>
    <mergeCell ref="AD8:AE8"/>
    <mergeCell ref="AD11:AE11"/>
    <mergeCell ref="AI11:AJ11"/>
    <mergeCell ref="AD9:AE9"/>
    <mergeCell ref="AI9:AJ9"/>
    <mergeCell ref="AI16:AJ16"/>
    <mergeCell ref="AD17:AE17"/>
    <mergeCell ref="AI17:AJ17"/>
    <mergeCell ref="AD13:AE13"/>
    <mergeCell ref="AI13:AJ13"/>
    <mergeCell ref="AD14:AE14"/>
    <mergeCell ref="AI14:AJ14"/>
    <mergeCell ref="AL5:AM5"/>
    <mergeCell ref="AD6:AE6"/>
    <mergeCell ref="AI6:AJ6"/>
    <mergeCell ref="AL6:AM6"/>
    <mergeCell ref="AD7:AE7"/>
    <mergeCell ref="AI7:AJ7"/>
    <mergeCell ref="AL7:AM7"/>
    <mergeCell ref="U20:Y21"/>
    <mergeCell ref="AI22:AJ22"/>
    <mergeCell ref="AL22:AM22"/>
    <mergeCell ref="AL18:AM18"/>
    <mergeCell ref="AL19:AM19"/>
    <mergeCell ref="AD10:AE10"/>
    <mergeCell ref="AI10:AJ10"/>
    <mergeCell ref="AL10:AM10"/>
    <mergeCell ref="AI19:AJ19"/>
    <mergeCell ref="AL8:AM8"/>
    <mergeCell ref="AL9:AM9"/>
    <mergeCell ref="AL16:AM16"/>
    <mergeCell ref="AL17:AM17"/>
    <mergeCell ref="AL15:AM15"/>
    <mergeCell ref="AL13:AM13"/>
    <mergeCell ref="AL14:AM14"/>
    <mergeCell ref="AD20:AE20"/>
    <mergeCell ref="AD35:AE35"/>
    <mergeCell ref="AI41:AJ41"/>
    <mergeCell ref="V23:W23"/>
    <mergeCell ref="AD23:AE23"/>
    <mergeCell ref="AI23:AJ23"/>
    <mergeCell ref="Q18:R18"/>
    <mergeCell ref="AD18:AE18"/>
    <mergeCell ref="AI8:AJ8"/>
    <mergeCell ref="AI18:AJ18"/>
    <mergeCell ref="AD19:AE19"/>
    <mergeCell ref="AI32:AJ32"/>
    <mergeCell ref="AD25:AE25"/>
    <mergeCell ref="AD31:AE31"/>
    <mergeCell ref="AI35:AJ35"/>
    <mergeCell ref="AD39:AE39"/>
    <mergeCell ref="AI39:AJ39"/>
    <mergeCell ref="AD36:AE36"/>
    <mergeCell ref="AI36:AJ36"/>
    <mergeCell ref="AD37:AE37"/>
    <mergeCell ref="AI37:AJ37"/>
    <mergeCell ref="AD38:AE38"/>
    <mergeCell ref="AI38:AJ38"/>
    <mergeCell ref="AD29:AE29"/>
    <mergeCell ref="AI29:AJ29"/>
    <mergeCell ref="AI20:AJ20"/>
    <mergeCell ref="AL20:AM20"/>
    <mergeCell ref="AD21:AE21"/>
    <mergeCell ref="AI21:AJ21"/>
    <mergeCell ref="AL21:AM21"/>
    <mergeCell ref="AD22:AE22"/>
    <mergeCell ref="AD33:AE33"/>
    <mergeCell ref="AI33:AJ33"/>
    <mergeCell ref="AI25:AJ25"/>
    <mergeCell ref="AD26:AE26"/>
    <mergeCell ref="AI26:AJ26"/>
    <mergeCell ref="AD27:AE27"/>
    <mergeCell ref="AI27:AJ27"/>
    <mergeCell ref="AL23:AM23"/>
    <mergeCell ref="AI31:AJ31"/>
    <mergeCell ref="AD24:AE24"/>
    <mergeCell ref="AI24:AJ24"/>
    <mergeCell ref="AD28:AE28"/>
    <mergeCell ref="AD30:AE30"/>
    <mergeCell ref="AI30:AJ30"/>
    <mergeCell ref="AD32:AE32"/>
    <mergeCell ref="AL11:AM11"/>
    <mergeCell ref="AD12:AE12"/>
    <mergeCell ref="AI12:AJ12"/>
    <mergeCell ref="AL12:AM12"/>
    <mergeCell ref="O61:P61"/>
    <mergeCell ref="AB61:AE62"/>
    <mergeCell ref="AG61:AH61"/>
    <mergeCell ref="AG62:AH62"/>
    <mergeCell ref="AD52:AE52"/>
    <mergeCell ref="AI52:AJ52"/>
    <mergeCell ref="AD53:AE53"/>
    <mergeCell ref="AI53:AJ53"/>
    <mergeCell ref="AD54:AE54"/>
    <mergeCell ref="AI54:AJ54"/>
    <mergeCell ref="O59:R60"/>
    <mergeCell ref="AL24:AM24"/>
    <mergeCell ref="AI48:AJ48"/>
    <mergeCell ref="AM57:AN57"/>
    <mergeCell ref="AD50:AE50"/>
    <mergeCell ref="AI50:AJ50"/>
    <mergeCell ref="AD51:AE51"/>
    <mergeCell ref="AI51:AJ51"/>
    <mergeCell ref="AD46:AE46"/>
    <mergeCell ref="AD44:AE44"/>
    <mergeCell ref="D80:F80"/>
    <mergeCell ref="AH78:AI78"/>
    <mergeCell ref="AK79:AL79"/>
    <mergeCell ref="AH79:AI79"/>
    <mergeCell ref="AH80:AI80"/>
    <mergeCell ref="AJ77:AN78"/>
    <mergeCell ref="D77:F79"/>
    <mergeCell ref="G77:G92"/>
    <mergeCell ref="L81:O82"/>
    <mergeCell ref="AC81:AD81"/>
    <mergeCell ref="AC82:AD82"/>
    <mergeCell ref="AC77:AD77"/>
    <mergeCell ref="AC78:AD78"/>
    <mergeCell ref="AC79:AD79"/>
    <mergeCell ref="AC80:AD80"/>
    <mergeCell ref="X79:AA80"/>
    <mergeCell ref="L83:M83"/>
    <mergeCell ref="X83:AA84"/>
    <mergeCell ref="AC83:AD83"/>
    <mergeCell ref="AH77:AI77"/>
    <mergeCell ref="H85:K87"/>
    <mergeCell ref="AC85:AD85"/>
    <mergeCell ref="AC86:AD86"/>
    <mergeCell ref="X87:AA88"/>
    <mergeCell ref="D55:G56"/>
    <mergeCell ref="AG55:AH55"/>
    <mergeCell ref="AG56:AH56"/>
    <mergeCell ref="AJ56:AK56"/>
    <mergeCell ref="E57:G57"/>
    <mergeCell ref="H55:J70"/>
    <mergeCell ref="AB57:AE58"/>
    <mergeCell ref="AE71:AF71"/>
    <mergeCell ref="AK71:AL71"/>
    <mergeCell ref="AG58:AH58"/>
    <mergeCell ref="AJ58:AK58"/>
    <mergeCell ref="AG59:AH59"/>
    <mergeCell ref="AG60:AH60"/>
    <mergeCell ref="AG57:AH57"/>
    <mergeCell ref="K66:L66"/>
    <mergeCell ref="O67:R68"/>
    <mergeCell ref="O69:P69"/>
    <mergeCell ref="K63:N65"/>
    <mergeCell ref="AG63:AH63"/>
    <mergeCell ref="AG64:AH64"/>
    <mergeCell ref="AB65:AE66"/>
    <mergeCell ref="AG65:AH65"/>
    <mergeCell ref="N71:P71"/>
    <mergeCell ref="T71:AC71"/>
    <mergeCell ref="AD42:AE42"/>
    <mergeCell ref="AI42:AJ42"/>
    <mergeCell ref="AD43:AE43"/>
    <mergeCell ref="AI43:AJ43"/>
    <mergeCell ref="AI28:AJ28"/>
    <mergeCell ref="AG66:AH66"/>
    <mergeCell ref="AG67:AH67"/>
    <mergeCell ref="AG68:AH68"/>
    <mergeCell ref="AB69:AE70"/>
    <mergeCell ref="AG69:AH69"/>
    <mergeCell ref="AI44:AJ44"/>
    <mergeCell ref="AD45:AE45"/>
    <mergeCell ref="AI45:AJ45"/>
    <mergeCell ref="AD49:AE49"/>
    <mergeCell ref="AI49:AJ49"/>
    <mergeCell ref="AI46:AJ46"/>
    <mergeCell ref="AD47:AE47"/>
    <mergeCell ref="AI47:AJ47"/>
    <mergeCell ref="AD48:AE48"/>
    <mergeCell ref="AD41:AE41"/>
    <mergeCell ref="AD40:AE40"/>
    <mergeCell ref="AI40:AJ40"/>
    <mergeCell ref="AD34:AE34"/>
    <mergeCell ref="AI34:AJ34"/>
    <mergeCell ref="AM58:AN58"/>
    <mergeCell ref="AH83:AI83"/>
    <mergeCell ref="AC84:AD84"/>
    <mergeCell ref="AH84:AI84"/>
    <mergeCell ref="AG70:AH70"/>
    <mergeCell ref="AM69:AN69"/>
    <mergeCell ref="AM70:AN70"/>
    <mergeCell ref="AM65:AN65"/>
    <mergeCell ref="AM66:AN66"/>
    <mergeCell ref="AM61:AN61"/>
    <mergeCell ref="AM62:AN62"/>
    <mergeCell ref="AJ70:AK70"/>
    <mergeCell ref="AJ68:AK68"/>
    <mergeCell ref="AJ66:AK66"/>
    <mergeCell ref="AJ64:AK64"/>
    <mergeCell ref="AJ62:AK62"/>
    <mergeCell ref="AJ60:AK60"/>
    <mergeCell ref="AC87:AD87"/>
    <mergeCell ref="AH87:AI87"/>
    <mergeCell ref="H88:I88"/>
    <mergeCell ref="AC88:AD88"/>
    <mergeCell ref="AH88:AI88"/>
    <mergeCell ref="L89:O90"/>
    <mergeCell ref="AC89:AD89"/>
    <mergeCell ref="AC90:AD90"/>
    <mergeCell ref="L91:M91"/>
    <mergeCell ref="X91:AA92"/>
    <mergeCell ref="AC91:AD91"/>
    <mergeCell ref="AH91:AI91"/>
    <mergeCell ref="AC92:AD92"/>
    <mergeCell ref="AH92:AI92"/>
  </mergeCells>
  <phoneticPr fontId="8"/>
  <printOptions horizontalCentered="1"/>
  <pageMargins left="0.39370078740157483" right="0.39370078740157483" top="0.78740157480314965" bottom="0.59055118110236227" header="0.51181102362204722" footer="0.31496062992125984"/>
  <pageSetup paperSize="9" scale="59" firstPageNumber="15" orientation="portrait" useFirstPageNumber="1" r:id="rId1"/>
  <headerFooter alignWithMargins="0">
    <oddHeader>&amp;R&amp;9地域密着型通所介護</oddHeader>
    <oddFooter>&amp;C&amp;14&amp;P</oddFooter>
  </headerFooter>
  <rowBreaks count="2" manualBreakCount="2">
    <brk id="71" max="41" man="1"/>
    <brk id="92" max="4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AS369"/>
  <sheetViews>
    <sheetView tabSelected="1" view="pageBreakPreview" zoomScaleNormal="100" zoomScaleSheetLayoutView="100" workbookViewId="0">
      <selection activeCell="AD16" sqref="AD16"/>
    </sheetView>
  </sheetViews>
  <sheetFormatPr defaultColWidth="9" defaultRowHeight="13.5" x14ac:dyDescent="0.15"/>
  <cols>
    <col min="1" max="1" width="4.5" style="434" customWidth="1"/>
    <col min="2" max="2" width="7" style="434" customWidth="1"/>
    <col min="3" max="3" width="28.5" style="434" customWidth="1"/>
    <col min="4" max="8" width="2.5" style="434" customWidth="1"/>
    <col min="9" max="9" width="2.125" style="434" customWidth="1"/>
    <col min="10" max="13" width="2.5" style="434" customWidth="1"/>
    <col min="14" max="14" width="2.875" style="434" customWidth="1"/>
    <col min="15" max="21" width="2.5" style="434" customWidth="1"/>
    <col min="22" max="22" width="3.125" style="434" customWidth="1"/>
    <col min="23" max="28" width="2.5" style="434" customWidth="1"/>
    <col min="29" max="29" width="4.5" style="434" customWidth="1"/>
    <col min="30" max="32" width="2.5" style="434" customWidth="1"/>
    <col min="33" max="33" width="3.875" style="434" customWidth="1"/>
    <col min="34" max="35" width="2.5" style="434" customWidth="1"/>
    <col min="36" max="36" width="3.125" style="147" customWidth="1"/>
    <col min="37" max="37" width="1.875" style="147" customWidth="1"/>
    <col min="38" max="38" width="0.5" style="434" customWidth="1"/>
    <col min="39" max="39" width="7.875" style="434" customWidth="1"/>
    <col min="40" max="40" width="8.5" style="434" customWidth="1"/>
    <col min="41" max="16384" width="9" style="434"/>
  </cols>
  <sheetData>
    <row r="1" spans="1:40" ht="17.25" customHeight="1" x14ac:dyDescent="0.2">
      <c r="A1" s="57"/>
      <c r="B1" s="57" t="s">
        <v>2543</v>
      </c>
    </row>
    <row r="2" spans="1:40" ht="6" customHeight="1" x14ac:dyDescent="0.15"/>
    <row r="3" spans="1:40" ht="17.25" customHeight="1" x14ac:dyDescent="0.15">
      <c r="A3" s="166" t="s">
        <v>202</v>
      </c>
      <c r="B3" s="201"/>
      <c r="C3" s="3" t="s">
        <v>203</v>
      </c>
      <c r="D3" s="210"/>
      <c r="E3" s="607"/>
      <c r="F3" s="607"/>
      <c r="G3" s="607"/>
      <c r="H3" s="607"/>
      <c r="I3" s="607"/>
      <c r="J3" s="607"/>
      <c r="K3" s="607"/>
      <c r="L3" s="607"/>
      <c r="M3" s="607"/>
      <c r="N3" s="607"/>
      <c r="O3" s="607"/>
      <c r="P3" s="607"/>
      <c r="Q3" s="607"/>
      <c r="R3" s="607"/>
      <c r="S3" s="4" t="s">
        <v>204</v>
      </c>
      <c r="T3" s="607"/>
      <c r="U3" s="607"/>
      <c r="V3" s="607"/>
      <c r="W3" s="607"/>
      <c r="X3" s="607"/>
      <c r="Y3" s="4"/>
      <c r="Z3" s="607"/>
      <c r="AA3" s="607"/>
      <c r="AB3" s="607"/>
      <c r="AC3" s="607"/>
      <c r="AD3" s="607"/>
      <c r="AE3" s="607"/>
      <c r="AF3" s="607"/>
      <c r="AG3" s="607"/>
      <c r="AH3" s="607"/>
      <c r="AI3" s="607"/>
      <c r="AJ3" s="37"/>
      <c r="AK3" s="37"/>
      <c r="AL3" s="608"/>
      <c r="AM3" s="5" t="s">
        <v>2490</v>
      </c>
      <c r="AN3" s="5" t="s">
        <v>2491</v>
      </c>
    </row>
    <row r="4" spans="1:40" ht="17.25" customHeight="1" x14ac:dyDescent="0.15">
      <c r="A4" s="5" t="s">
        <v>205</v>
      </c>
      <c r="B4" s="82" t="s">
        <v>206</v>
      </c>
      <c r="C4" s="610"/>
      <c r="D4" s="661"/>
      <c r="E4" s="609"/>
      <c r="F4" s="609"/>
      <c r="G4" s="609"/>
      <c r="H4" s="609"/>
      <c r="I4" s="609"/>
      <c r="J4" s="609"/>
      <c r="K4" s="609"/>
      <c r="L4" s="609"/>
      <c r="M4" s="609"/>
      <c r="N4" s="609"/>
      <c r="O4" s="609"/>
      <c r="P4" s="609"/>
      <c r="Q4" s="609"/>
      <c r="R4" s="609"/>
      <c r="S4" s="609"/>
      <c r="T4" s="609"/>
      <c r="U4" s="609"/>
      <c r="V4" s="609"/>
      <c r="W4" s="609"/>
      <c r="X4" s="609"/>
      <c r="Y4" s="609"/>
      <c r="Z4" s="609"/>
      <c r="AA4" s="609"/>
      <c r="AB4" s="609"/>
      <c r="AC4" s="609"/>
      <c r="AD4" s="609"/>
      <c r="AE4" s="609"/>
      <c r="AF4" s="609"/>
      <c r="AG4" s="609"/>
      <c r="AH4" s="609"/>
      <c r="AI4" s="609"/>
      <c r="AJ4" s="237"/>
      <c r="AK4" s="237"/>
      <c r="AL4" s="610"/>
      <c r="AM4" s="168" t="s">
        <v>390</v>
      </c>
      <c r="AN4" s="168" t="s">
        <v>391</v>
      </c>
    </row>
    <row r="5" spans="1:40" ht="17.25" customHeight="1" x14ac:dyDescent="0.15">
      <c r="A5" s="12">
        <v>72</v>
      </c>
      <c r="B5" s="13">
        <v>1141</v>
      </c>
      <c r="C5" s="39" t="s">
        <v>1453</v>
      </c>
      <c r="D5" s="1007" t="s">
        <v>207</v>
      </c>
      <c r="E5" s="1007" t="s">
        <v>1361</v>
      </c>
      <c r="F5" s="546" t="s">
        <v>208</v>
      </c>
      <c r="G5" s="547"/>
      <c r="H5" s="707"/>
      <c r="I5" s="707"/>
      <c r="J5" s="707"/>
      <c r="K5" s="707"/>
      <c r="L5" s="707"/>
      <c r="M5" s="707"/>
      <c r="N5" s="34"/>
      <c r="O5" s="17"/>
      <c r="P5" s="17"/>
      <c r="Q5" s="607"/>
      <c r="R5" s="607"/>
      <c r="S5" s="17"/>
      <c r="T5" s="67"/>
      <c r="U5" s="17"/>
      <c r="V5" s="17"/>
      <c r="W5" s="17"/>
      <c r="X5" s="607"/>
      <c r="Y5" s="607"/>
      <c r="Z5" s="17"/>
      <c r="AA5" s="67"/>
      <c r="AB5" s="604" t="s">
        <v>210</v>
      </c>
      <c r="AC5" s="202"/>
      <c r="AD5" s="202"/>
      <c r="AE5" s="841">
        <f>AE30</f>
        <v>569</v>
      </c>
      <c r="AF5" s="841"/>
      <c r="AG5" s="612" t="s">
        <v>391</v>
      </c>
      <c r="AH5" s="202"/>
      <c r="AI5" s="32" t="s">
        <v>2544</v>
      </c>
      <c r="AJ5" s="831">
        <v>0.63</v>
      </c>
      <c r="AK5" s="831"/>
      <c r="AL5" s="209"/>
      <c r="AM5" s="402">
        <f>ROUND(AE5*AJ5,0)</f>
        <v>358</v>
      </c>
      <c r="AN5" s="400" t="s">
        <v>209</v>
      </c>
    </row>
    <row r="6" spans="1:40" ht="17.25" customHeight="1" x14ac:dyDescent="0.15">
      <c r="A6" s="12">
        <v>72</v>
      </c>
      <c r="B6" s="13">
        <v>1142</v>
      </c>
      <c r="C6" s="39" t="s">
        <v>1454</v>
      </c>
      <c r="D6" s="1008"/>
      <c r="E6" s="1008"/>
      <c r="F6" s="182"/>
      <c r="G6" s="24"/>
      <c r="H6" s="513"/>
      <c r="I6" s="513"/>
      <c r="J6" s="513"/>
      <c r="K6" s="513"/>
      <c r="L6" s="513"/>
      <c r="M6" s="513"/>
      <c r="N6" s="517"/>
      <c r="O6" s="169"/>
      <c r="P6" s="169"/>
      <c r="Q6" s="609"/>
      <c r="R6" s="609"/>
      <c r="S6" s="169"/>
      <c r="T6" s="518"/>
      <c r="U6" s="169"/>
      <c r="V6" s="169"/>
      <c r="W6" s="169"/>
      <c r="X6" s="609"/>
      <c r="Y6" s="609"/>
      <c r="Z6" s="169"/>
      <c r="AA6" s="518"/>
      <c r="AB6" s="604" t="s">
        <v>211</v>
      </c>
      <c r="AC6" s="202"/>
      <c r="AD6" s="202"/>
      <c r="AE6" s="841">
        <f>AE31</f>
        <v>626</v>
      </c>
      <c r="AF6" s="841"/>
      <c r="AG6" s="612" t="s">
        <v>391</v>
      </c>
      <c r="AH6" s="202"/>
      <c r="AI6" s="32" t="s">
        <v>2342</v>
      </c>
      <c r="AJ6" s="831">
        <f>$AJ$5</f>
        <v>0.63</v>
      </c>
      <c r="AK6" s="831"/>
      <c r="AL6" s="209"/>
      <c r="AM6" s="402">
        <f>ROUND(AE6*AJ6,0)</f>
        <v>394</v>
      </c>
      <c r="AN6" s="41"/>
    </row>
    <row r="7" spans="1:40" ht="17.25" customHeight="1" x14ac:dyDescent="0.15">
      <c r="A7" s="12">
        <v>72</v>
      </c>
      <c r="B7" s="13">
        <v>1143</v>
      </c>
      <c r="C7" s="39" t="s">
        <v>1455</v>
      </c>
      <c r="D7" s="1008"/>
      <c r="E7" s="1008"/>
      <c r="F7" s="182"/>
      <c r="G7" s="24"/>
      <c r="H7" s="513"/>
      <c r="I7" s="513"/>
      <c r="J7" s="513"/>
      <c r="K7" s="513"/>
      <c r="L7" s="513"/>
      <c r="M7" s="513"/>
      <c r="N7" s="517"/>
      <c r="O7" s="169"/>
      <c r="P7" s="169"/>
      <c r="Q7" s="609"/>
      <c r="R7" s="609"/>
      <c r="S7" s="169"/>
      <c r="T7" s="518"/>
      <c r="U7" s="169"/>
      <c r="V7" s="169"/>
      <c r="W7" s="169"/>
      <c r="X7" s="609"/>
      <c r="Y7" s="609"/>
      <c r="Z7" s="169"/>
      <c r="AA7" s="518"/>
      <c r="AB7" s="604" t="s">
        <v>212</v>
      </c>
      <c r="AC7" s="202"/>
      <c r="AD7" s="202"/>
      <c r="AE7" s="841">
        <f>AE32</f>
        <v>684</v>
      </c>
      <c r="AF7" s="841"/>
      <c r="AG7" s="612" t="s">
        <v>391</v>
      </c>
      <c r="AH7" s="202"/>
      <c r="AI7" s="32" t="s">
        <v>2342</v>
      </c>
      <c r="AJ7" s="831">
        <f>$AJ$5</f>
        <v>0.63</v>
      </c>
      <c r="AK7" s="831"/>
      <c r="AL7" s="209"/>
      <c r="AM7" s="402">
        <f>ROUND(AE7*AJ7,0)</f>
        <v>431</v>
      </c>
      <c r="AN7" s="41"/>
    </row>
    <row r="8" spans="1:40" ht="17.25" customHeight="1" x14ac:dyDescent="0.15">
      <c r="A8" s="12">
        <v>72</v>
      </c>
      <c r="B8" s="13">
        <v>1144</v>
      </c>
      <c r="C8" s="39" t="s">
        <v>1456</v>
      </c>
      <c r="D8" s="1008"/>
      <c r="E8" s="1008"/>
      <c r="F8" s="182"/>
      <c r="G8" s="24"/>
      <c r="H8" s="513"/>
      <c r="I8" s="513"/>
      <c r="J8" s="513"/>
      <c r="K8" s="513"/>
      <c r="L8" s="513"/>
      <c r="M8" s="513"/>
      <c r="N8" s="517"/>
      <c r="O8" s="169"/>
      <c r="P8" s="169"/>
      <c r="Q8" s="609"/>
      <c r="R8" s="609"/>
      <c r="S8" s="169"/>
      <c r="T8" s="518"/>
      <c r="U8" s="169"/>
      <c r="V8" s="169"/>
      <c r="W8" s="169"/>
      <c r="X8" s="609"/>
      <c r="Y8" s="609"/>
      <c r="Z8" s="169"/>
      <c r="AA8" s="518"/>
      <c r="AB8" s="604" t="s">
        <v>213</v>
      </c>
      <c r="AC8" s="202"/>
      <c r="AD8" s="202"/>
      <c r="AE8" s="841">
        <f>AE33</f>
        <v>741</v>
      </c>
      <c r="AF8" s="841"/>
      <c r="AG8" s="612" t="s">
        <v>391</v>
      </c>
      <c r="AH8" s="202"/>
      <c r="AI8" s="32" t="s">
        <v>2342</v>
      </c>
      <c r="AJ8" s="831">
        <f>$AJ$5</f>
        <v>0.63</v>
      </c>
      <c r="AK8" s="831"/>
      <c r="AL8" s="209"/>
      <c r="AM8" s="402">
        <f>ROUND(AE8*AJ8,0)</f>
        <v>467</v>
      </c>
      <c r="AN8" s="41"/>
    </row>
    <row r="9" spans="1:40" ht="17.25" customHeight="1" x14ac:dyDescent="0.15">
      <c r="A9" s="12">
        <v>72</v>
      </c>
      <c r="B9" s="13">
        <v>1145</v>
      </c>
      <c r="C9" s="39" t="s">
        <v>1457</v>
      </c>
      <c r="D9" s="1008"/>
      <c r="E9" s="1008"/>
      <c r="F9" s="182"/>
      <c r="G9" s="24"/>
      <c r="H9" s="513"/>
      <c r="I9" s="513"/>
      <c r="J9" s="513"/>
      <c r="K9" s="513"/>
      <c r="L9" s="513"/>
      <c r="M9" s="513"/>
      <c r="N9" s="517"/>
      <c r="O9" s="169"/>
      <c r="P9" s="169"/>
      <c r="Q9" s="609"/>
      <c r="R9" s="609"/>
      <c r="S9" s="169"/>
      <c r="T9" s="518"/>
      <c r="U9" s="169"/>
      <c r="V9" s="169"/>
      <c r="W9" s="169"/>
      <c r="X9" s="609"/>
      <c r="Y9" s="609"/>
      <c r="Z9" s="169"/>
      <c r="AA9" s="518"/>
      <c r="AB9" s="604" t="s">
        <v>214</v>
      </c>
      <c r="AC9" s="202"/>
      <c r="AD9" s="202"/>
      <c r="AE9" s="841">
        <f>AE34</f>
        <v>799</v>
      </c>
      <c r="AF9" s="841"/>
      <c r="AG9" s="612" t="s">
        <v>391</v>
      </c>
      <c r="AH9" s="202"/>
      <c r="AI9" s="32" t="s">
        <v>2342</v>
      </c>
      <c r="AJ9" s="831">
        <f>$AJ$5</f>
        <v>0.63</v>
      </c>
      <c r="AK9" s="831"/>
      <c r="AL9" s="209"/>
      <c r="AM9" s="402">
        <f>ROUND(AE9*AJ9,0)</f>
        <v>503</v>
      </c>
      <c r="AN9" s="41"/>
    </row>
    <row r="10" spans="1:40" ht="17.25" customHeight="1" x14ac:dyDescent="0.15">
      <c r="A10" s="12">
        <v>72</v>
      </c>
      <c r="B10" s="13">
        <v>1151</v>
      </c>
      <c r="C10" s="39" t="s">
        <v>3912</v>
      </c>
      <c r="D10" s="1008"/>
      <c r="E10" s="1008"/>
      <c r="F10" s="182"/>
      <c r="G10" s="24"/>
      <c r="H10" s="513"/>
      <c r="I10" s="513"/>
      <c r="J10" s="513"/>
      <c r="K10" s="513"/>
      <c r="L10" s="513"/>
      <c r="M10" s="513"/>
      <c r="N10" s="517"/>
      <c r="O10" s="169"/>
      <c r="P10" s="169"/>
      <c r="Q10" s="609"/>
      <c r="R10" s="609"/>
      <c r="S10" s="169"/>
      <c r="T10" s="518"/>
      <c r="U10" s="930" t="s">
        <v>3864</v>
      </c>
      <c r="V10" s="930"/>
      <c r="W10" s="930"/>
      <c r="X10" s="930"/>
      <c r="Y10" s="930"/>
      <c r="Z10" s="930"/>
      <c r="AA10" s="931"/>
      <c r="AB10" s="604" t="s">
        <v>210</v>
      </c>
      <c r="AC10" s="202"/>
      <c r="AD10" s="202"/>
      <c r="AE10" s="841">
        <f>$AE$5</f>
        <v>569</v>
      </c>
      <c r="AF10" s="841"/>
      <c r="AG10" s="612" t="s">
        <v>391</v>
      </c>
      <c r="AH10" s="202"/>
      <c r="AI10" s="32" t="s">
        <v>254</v>
      </c>
      <c r="AJ10" s="831">
        <v>0.63</v>
      </c>
      <c r="AK10" s="831"/>
      <c r="AL10" s="209"/>
      <c r="AM10" s="402">
        <f>ROUND((AE10-ROUND(AE10*$X$13,0))*AJ10,0)</f>
        <v>355</v>
      </c>
      <c r="AN10" s="41"/>
    </row>
    <row r="11" spans="1:40" ht="17.25" customHeight="1" x14ac:dyDescent="0.15">
      <c r="A11" s="12">
        <v>72</v>
      </c>
      <c r="B11" s="13">
        <v>1152</v>
      </c>
      <c r="C11" s="39" t="s">
        <v>3913</v>
      </c>
      <c r="D11" s="1008"/>
      <c r="E11" s="1008"/>
      <c r="F11" s="182"/>
      <c r="G11" s="24"/>
      <c r="H11" s="513"/>
      <c r="I11" s="513"/>
      <c r="J11" s="513"/>
      <c r="K11" s="513"/>
      <c r="L11" s="513"/>
      <c r="M11" s="513"/>
      <c r="N11" s="517"/>
      <c r="O11" s="169"/>
      <c r="P11" s="169"/>
      <c r="Q11" s="609"/>
      <c r="R11" s="609"/>
      <c r="S11" s="169"/>
      <c r="T11" s="518"/>
      <c r="U11" s="933"/>
      <c r="V11" s="933"/>
      <c r="W11" s="933"/>
      <c r="X11" s="933"/>
      <c r="Y11" s="933"/>
      <c r="Z11" s="933"/>
      <c r="AA11" s="934"/>
      <c r="AB11" s="604" t="s">
        <v>211</v>
      </c>
      <c r="AC11" s="202"/>
      <c r="AD11" s="202"/>
      <c r="AE11" s="841">
        <f>$AE$6</f>
        <v>626</v>
      </c>
      <c r="AF11" s="841"/>
      <c r="AG11" s="612" t="s">
        <v>391</v>
      </c>
      <c r="AH11" s="202"/>
      <c r="AI11" s="32" t="s">
        <v>254</v>
      </c>
      <c r="AJ11" s="831">
        <f t="shared" ref="AJ11:AJ14" si="0">$AJ$5</f>
        <v>0.63</v>
      </c>
      <c r="AK11" s="831"/>
      <c r="AL11" s="209"/>
      <c r="AM11" s="402">
        <f>ROUND((AE11-ROUND(AE11*$X$13,0))*AJ11,0)</f>
        <v>391</v>
      </c>
      <c r="AN11" s="41"/>
    </row>
    <row r="12" spans="1:40" ht="17.25" customHeight="1" x14ac:dyDescent="0.15">
      <c r="A12" s="12">
        <v>72</v>
      </c>
      <c r="B12" s="13">
        <v>1153</v>
      </c>
      <c r="C12" s="39" t="s">
        <v>3914</v>
      </c>
      <c r="D12" s="1008"/>
      <c r="E12" s="1008"/>
      <c r="F12" s="182"/>
      <c r="G12" s="24"/>
      <c r="H12" s="513"/>
      <c r="I12" s="513"/>
      <c r="J12" s="513"/>
      <c r="K12" s="513"/>
      <c r="L12" s="513"/>
      <c r="M12" s="513"/>
      <c r="N12" s="517"/>
      <c r="O12" s="169"/>
      <c r="P12" s="169"/>
      <c r="Q12" s="609"/>
      <c r="R12" s="609"/>
      <c r="S12" s="169"/>
      <c r="T12" s="518"/>
      <c r="U12" s="169"/>
      <c r="V12" s="169"/>
      <c r="W12" s="169"/>
      <c r="X12" s="609"/>
      <c r="Y12" s="609"/>
      <c r="Z12" s="169"/>
      <c r="AA12" s="518"/>
      <c r="AB12" s="604" t="s">
        <v>212</v>
      </c>
      <c r="AC12" s="202"/>
      <c r="AD12" s="202"/>
      <c r="AE12" s="841">
        <f>$AE$7</f>
        <v>684</v>
      </c>
      <c r="AF12" s="841"/>
      <c r="AG12" s="612" t="s">
        <v>391</v>
      </c>
      <c r="AH12" s="202"/>
      <c r="AI12" s="32" t="s">
        <v>254</v>
      </c>
      <c r="AJ12" s="831">
        <f t="shared" si="0"/>
        <v>0.63</v>
      </c>
      <c r="AK12" s="831"/>
      <c r="AL12" s="209"/>
      <c r="AM12" s="402">
        <f>ROUND((AE12-ROUND(AE12*$X$13,0))*AJ12,0)</f>
        <v>427</v>
      </c>
      <c r="AN12" s="41"/>
    </row>
    <row r="13" spans="1:40" ht="17.25" customHeight="1" x14ac:dyDescent="0.15">
      <c r="A13" s="12">
        <v>72</v>
      </c>
      <c r="B13" s="13">
        <v>1154</v>
      </c>
      <c r="C13" s="39" t="s">
        <v>3915</v>
      </c>
      <c r="D13" s="1008"/>
      <c r="E13" s="1008"/>
      <c r="F13" s="182"/>
      <c r="G13" s="24"/>
      <c r="H13" s="513"/>
      <c r="I13" s="513"/>
      <c r="J13" s="513"/>
      <c r="K13" s="513"/>
      <c r="L13" s="513"/>
      <c r="M13" s="513"/>
      <c r="N13" s="517"/>
      <c r="O13" s="169"/>
      <c r="P13" s="169"/>
      <c r="Q13" s="609"/>
      <c r="R13" s="609"/>
      <c r="S13" s="169"/>
      <c r="T13" s="518"/>
      <c r="U13" s="169"/>
      <c r="V13" s="169"/>
      <c r="W13" s="169"/>
      <c r="X13" s="935">
        <v>0.01</v>
      </c>
      <c r="Y13" s="935"/>
      <c r="Z13" s="444" t="s">
        <v>3863</v>
      </c>
      <c r="AA13" s="518"/>
      <c r="AB13" s="604" t="s">
        <v>213</v>
      </c>
      <c r="AC13" s="202"/>
      <c r="AD13" s="202"/>
      <c r="AE13" s="841">
        <f>$AE$8</f>
        <v>741</v>
      </c>
      <c r="AF13" s="841"/>
      <c r="AG13" s="612" t="s">
        <v>391</v>
      </c>
      <c r="AH13" s="202"/>
      <c r="AI13" s="32" t="s">
        <v>254</v>
      </c>
      <c r="AJ13" s="831">
        <f t="shared" si="0"/>
        <v>0.63</v>
      </c>
      <c r="AK13" s="831"/>
      <c r="AL13" s="209"/>
      <c r="AM13" s="402">
        <f>ROUND((AE13-ROUND(AE13*$X$13,0))*AJ13,0)</f>
        <v>462</v>
      </c>
      <c r="AN13" s="41"/>
    </row>
    <row r="14" spans="1:40" ht="17.25" customHeight="1" x14ac:dyDescent="0.15">
      <c r="A14" s="12">
        <v>72</v>
      </c>
      <c r="B14" s="13">
        <v>1155</v>
      </c>
      <c r="C14" s="39" t="s">
        <v>3916</v>
      </c>
      <c r="D14" s="1008"/>
      <c r="E14" s="1008"/>
      <c r="F14" s="182"/>
      <c r="G14" s="24"/>
      <c r="H14" s="513"/>
      <c r="I14" s="513"/>
      <c r="J14" s="513"/>
      <c r="K14" s="513"/>
      <c r="L14" s="513"/>
      <c r="M14" s="513"/>
      <c r="N14" s="35"/>
      <c r="O14" s="20"/>
      <c r="P14" s="20"/>
      <c r="Q14" s="713"/>
      <c r="R14" s="713"/>
      <c r="S14" s="20"/>
      <c r="T14" s="42"/>
      <c r="U14" s="20"/>
      <c r="V14" s="20"/>
      <c r="W14" s="20"/>
      <c r="X14" s="713"/>
      <c r="Y14" s="713"/>
      <c r="Z14" s="20"/>
      <c r="AA14" s="42"/>
      <c r="AB14" s="604" t="s">
        <v>214</v>
      </c>
      <c r="AC14" s="202"/>
      <c r="AD14" s="202"/>
      <c r="AE14" s="841">
        <f>$AE$9</f>
        <v>799</v>
      </c>
      <c r="AF14" s="841"/>
      <c r="AG14" s="612" t="s">
        <v>391</v>
      </c>
      <c r="AH14" s="202"/>
      <c r="AI14" s="32" t="s">
        <v>254</v>
      </c>
      <c r="AJ14" s="831">
        <f t="shared" si="0"/>
        <v>0.63</v>
      </c>
      <c r="AK14" s="831"/>
      <c r="AL14" s="209"/>
      <c r="AM14" s="402">
        <f>ROUND((AE14-ROUND(AE14*$X$13,0))*AJ14,0)</f>
        <v>498</v>
      </c>
      <c r="AN14" s="41"/>
    </row>
    <row r="15" spans="1:40" ht="17.25" customHeight="1" x14ac:dyDescent="0.15">
      <c r="A15" s="12">
        <v>72</v>
      </c>
      <c r="B15" s="13">
        <v>1156</v>
      </c>
      <c r="C15" s="39" t="s">
        <v>3917</v>
      </c>
      <c r="D15" s="1008"/>
      <c r="E15" s="1008"/>
      <c r="F15" s="182"/>
      <c r="G15" s="24"/>
      <c r="H15" s="513"/>
      <c r="I15" s="513"/>
      <c r="J15" s="513"/>
      <c r="K15" s="513"/>
      <c r="L15" s="513"/>
      <c r="M15" s="513"/>
      <c r="N15" s="929" t="s">
        <v>3862</v>
      </c>
      <c r="O15" s="930"/>
      <c r="P15" s="930"/>
      <c r="Q15" s="930"/>
      <c r="R15" s="930"/>
      <c r="S15" s="930"/>
      <c r="T15" s="931"/>
      <c r="U15" s="34"/>
      <c r="V15" s="17"/>
      <c r="W15" s="17"/>
      <c r="X15" s="607"/>
      <c r="Y15" s="607"/>
      <c r="Z15" s="17"/>
      <c r="AA15" s="67"/>
      <c r="AB15" s="604" t="s">
        <v>210</v>
      </c>
      <c r="AC15" s="202"/>
      <c r="AD15" s="202"/>
      <c r="AE15" s="841">
        <f>$AE$5</f>
        <v>569</v>
      </c>
      <c r="AF15" s="841"/>
      <c r="AG15" s="612" t="s">
        <v>391</v>
      </c>
      <c r="AH15" s="202"/>
      <c r="AI15" s="32" t="s">
        <v>254</v>
      </c>
      <c r="AJ15" s="831">
        <v>0.63</v>
      </c>
      <c r="AK15" s="831"/>
      <c r="AL15" s="209"/>
      <c r="AM15" s="402">
        <f>ROUND((AE15-ROUND(AE15*$Q$18,0))*AJ15,0)</f>
        <v>355</v>
      </c>
      <c r="AN15" s="41"/>
    </row>
    <row r="16" spans="1:40" ht="17.25" customHeight="1" x14ac:dyDescent="0.15">
      <c r="A16" s="12">
        <v>72</v>
      </c>
      <c r="B16" s="13">
        <v>1157</v>
      </c>
      <c r="C16" s="39" t="s">
        <v>3918</v>
      </c>
      <c r="D16" s="1008"/>
      <c r="E16" s="1008"/>
      <c r="F16" s="182"/>
      <c r="G16" s="24"/>
      <c r="H16" s="513"/>
      <c r="I16" s="513"/>
      <c r="J16" s="513"/>
      <c r="K16" s="513"/>
      <c r="L16" s="513"/>
      <c r="M16" s="513"/>
      <c r="N16" s="932"/>
      <c r="O16" s="933"/>
      <c r="P16" s="933"/>
      <c r="Q16" s="933"/>
      <c r="R16" s="933"/>
      <c r="S16" s="933"/>
      <c r="T16" s="934"/>
      <c r="U16" s="517"/>
      <c r="V16" s="169"/>
      <c r="W16" s="169"/>
      <c r="X16" s="609"/>
      <c r="Y16" s="609"/>
      <c r="Z16" s="169"/>
      <c r="AA16" s="518"/>
      <c r="AB16" s="604" t="s">
        <v>211</v>
      </c>
      <c r="AC16" s="202"/>
      <c r="AD16" s="202"/>
      <c r="AE16" s="841">
        <f>$AE$6</f>
        <v>626</v>
      </c>
      <c r="AF16" s="841"/>
      <c r="AG16" s="612" t="s">
        <v>391</v>
      </c>
      <c r="AH16" s="202"/>
      <c r="AI16" s="32" t="s">
        <v>254</v>
      </c>
      <c r="AJ16" s="831">
        <f t="shared" ref="AJ16:AJ19" si="1">$AJ$5</f>
        <v>0.63</v>
      </c>
      <c r="AK16" s="831"/>
      <c r="AL16" s="209"/>
      <c r="AM16" s="402">
        <f>ROUND((AE16-ROUND(AE16*$Q$18,0))*AJ16,0)</f>
        <v>391</v>
      </c>
      <c r="AN16" s="41"/>
    </row>
    <row r="17" spans="1:40" ht="17.25" customHeight="1" x14ac:dyDescent="0.15">
      <c r="A17" s="12">
        <v>72</v>
      </c>
      <c r="B17" s="13">
        <v>1158</v>
      </c>
      <c r="C17" s="39" t="s">
        <v>3919</v>
      </c>
      <c r="D17" s="1008"/>
      <c r="E17" s="1008"/>
      <c r="F17" s="182"/>
      <c r="G17" s="24"/>
      <c r="H17" s="513"/>
      <c r="I17" s="513"/>
      <c r="J17" s="513"/>
      <c r="K17" s="513"/>
      <c r="L17" s="513"/>
      <c r="M17" s="513"/>
      <c r="N17" s="517"/>
      <c r="O17" s="169"/>
      <c r="P17" s="169"/>
      <c r="Q17" s="609"/>
      <c r="R17" s="609"/>
      <c r="S17" s="169"/>
      <c r="T17" s="518"/>
      <c r="U17" s="517"/>
      <c r="V17" s="169"/>
      <c r="W17" s="169"/>
      <c r="X17" s="609"/>
      <c r="Y17" s="609"/>
      <c r="Z17" s="169"/>
      <c r="AA17" s="518"/>
      <c r="AB17" s="604" t="s">
        <v>212</v>
      </c>
      <c r="AC17" s="202"/>
      <c r="AD17" s="202"/>
      <c r="AE17" s="841">
        <f>$AE$7</f>
        <v>684</v>
      </c>
      <c r="AF17" s="841"/>
      <c r="AG17" s="612" t="s">
        <v>391</v>
      </c>
      <c r="AH17" s="202"/>
      <c r="AI17" s="32" t="s">
        <v>254</v>
      </c>
      <c r="AJ17" s="831">
        <f t="shared" si="1"/>
        <v>0.63</v>
      </c>
      <c r="AK17" s="831"/>
      <c r="AL17" s="209"/>
      <c r="AM17" s="402">
        <f>ROUND((AE17-ROUND(AE17*$Q$18,0))*AJ17,0)</f>
        <v>427</v>
      </c>
      <c r="AN17" s="41"/>
    </row>
    <row r="18" spans="1:40" ht="17.25" customHeight="1" x14ac:dyDescent="0.15">
      <c r="A18" s="12">
        <v>72</v>
      </c>
      <c r="B18" s="13">
        <v>1159</v>
      </c>
      <c r="C18" s="39" t="s">
        <v>3920</v>
      </c>
      <c r="D18" s="1008"/>
      <c r="E18" s="1008"/>
      <c r="F18" s="182"/>
      <c r="G18" s="24"/>
      <c r="H18" s="513"/>
      <c r="I18" s="513"/>
      <c r="J18" s="513"/>
      <c r="K18" s="513"/>
      <c r="L18" s="513"/>
      <c r="M18" s="513"/>
      <c r="N18" s="517"/>
      <c r="O18" s="169"/>
      <c r="P18" s="169"/>
      <c r="Q18" s="935">
        <v>0.01</v>
      </c>
      <c r="R18" s="935"/>
      <c r="S18" s="444" t="s">
        <v>3863</v>
      </c>
      <c r="T18" s="518"/>
      <c r="U18" s="517"/>
      <c r="V18" s="169"/>
      <c r="W18" s="169"/>
      <c r="X18" s="609"/>
      <c r="Y18" s="609"/>
      <c r="Z18" s="169"/>
      <c r="AA18" s="518"/>
      <c r="AB18" s="604" t="s">
        <v>213</v>
      </c>
      <c r="AC18" s="202"/>
      <c r="AD18" s="202"/>
      <c r="AE18" s="841">
        <f>$AE$8</f>
        <v>741</v>
      </c>
      <c r="AF18" s="841"/>
      <c r="AG18" s="612" t="s">
        <v>391</v>
      </c>
      <c r="AH18" s="202"/>
      <c r="AI18" s="32" t="s">
        <v>254</v>
      </c>
      <c r="AJ18" s="831">
        <f t="shared" si="1"/>
        <v>0.63</v>
      </c>
      <c r="AK18" s="831"/>
      <c r="AL18" s="209"/>
      <c r="AM18" s="402">
        <f>ROUND((AE18-ROUND(AE18*$Q$18,0))*AJ18,0)</f>
        <v>462</v>
      </c>
      <c r="AN18" s="41"/>
    </row>
    <row r="19" spans="1:40" ht="17.25" customHeight="1" x14ac:dyDescent="0.15">
      <c r="A19" s="12">
        <v>72</v>
      </c>
      <c r="B19" s="13">
        <v>1160</v>
      </c>
      <c r="C19" s="39" t="s">
        <v>3921</v>
      </c>
      <c r="D19" s="1008"/>
      <c r="E19" s="1008"/>
      <c r="F19" s="182"/>
      <c r="G19" s="24"/>
      <c r="H19" s="513"/>
      <c r="I19" s="513"/>
      <c r="J19" s="513"/>
      <c r="K19" s="513"/>
      <c r="L19" s="513"/>
      <c r="M19" s="513"/>
      <c r="N19" s="517"/>
      <c r="O19" s="169"/>
      <c r="P19" s="169"/>
      <c r="Q19" s="609"/>
      <c r="R19" s="609"/>
      <c r="S19" s="169"/>
      <c r="T19" s="518"/>
      <c r="U19" s="517"/>
      <c r="V19" s="169"/>
      <c r="W19" s="169"/>
      <c r="X19" s="609"/>
      <c r="Y19" s="609"/>
      <c r="Z19" s="169"/>
      <c r="AA19" s="518"/>
      <c r="AB19" s="604" t="s">
        <v>214</v>
      </c>
      <c r="AC19" s="202"/>
      <c r="AD19" s="202"/>
      <c r="AE19" s="841">
        <f>$AE$9</f>
        <v>799</v>
      </c>
      <c r="AF19" s="841"/>
      <c r="AG19" s="612" t="s">
        <v>391</v>
      </c>
      <c r="AH19" s="202"/>
      <c r="AI19" s="32" t="s">
        <v>254</v>
      </c>
      <c r="AJ19" s="831">
        <f t="shared" si="1"/>
        <v>0.63</v>
      </c>
      <c r="AK19" s="831"/>
      <c r="AL19" s="209"/>
      <c r="AM19" s="402">
        <f>ROUND((AE19-ROUND(AE19*$Q$18,0))*AJ19,0)</f>
        <v>498</v>
      </c>
      <c r="AN19" s="41"/>
    </row>
    <row r="20" spans="1:40" ht="17.25" customHeight="1" x14ac:dyDescent="0.15">
      <c r="A20" s="12">
        <v>72</v>
      </c>
      <c r="B20" s="13">
        <v>1161</v>
      </c>
      <c r="C20" s="267" t="s">
        <v>3922</v>
      </c>
      <c r="D20" s="1008"/>
      <c r="E20" s="1008"/>
      <c r="F20" s="182"/>
      <c r="G20" s="24"/>
      <c r="H20" s="513"/>
      <c r="I20" s="513"/>
      <c r="J20" s="513"/>
      <c r="K20" s="513"/>
      <c r="L20" s="513"/>
      <c r="M20" s="513"/>
      <c r="N20" s="517"/>
      <c r="O20" s="169"/>
      <c r="P20" s="169"/>
      <c r="Q20" s="609"/>
      <c r="R20" s="609"/>
      <c r="S20" s="169"/>
      <c r="T20" s="518"/>
      <c r="U20" s="929" t="s">
        <v>3864</v>
      </c>
      <c r="V20" s="930"/>
      <c r="W20" s="930"/>
      <c r="X20" s="930"/>
      <c r="Y20" s="930"/>
      <c r="Z20" s="930"/>
      <c r="AA20" s="931"/>
      <c r="AB20" s="604" t="s">
        <v>210</v>
      </c>
      <c r="AC20" s="202"/>
      <c r="AD20" s="202"/>
      <c r="AE20" s="841">
        <f>$AE$5</f>
        <v>569</v>
      </c>
      <c r="AF20" s="841"/>
      <c r="AG20" s="612" t="s">
        <v>391</v>
      </c>
      <c r="AH20" s="202"/>
      <c r="AI20" s="32" t="s">
        <v>254</v>
      </c>
      <c r="AJ20" s="831">
        <v>0.63</v>
      </c>
      <c r="AK20" s="831"/>
      <c r="AL20" s="209"/>
      <c r="AM20" s="402">
        <f>ROUND((AE20-ROUND(AE20*$Q$18,0)-ROUND(AE20*$X$23,0))*AJ20,0)</f>
        <v>351</v>
      </c>
      <c r="AN20" s="41"/>
    </row>
    <row r="21" spans="1:40" ht="17.25" customHeight="1" x14ac:dyDescent="0.15">
      <c r="A21" s="12">
        <v>72</v>
      </c>
      <c r="B21" s="13">
        <v>1162</v>
      </c>
      <c r="C21" s="267" t="s">
        <v>3923</v>
      </c>
      <c r="D21" s="1008"/>
      <c r="E21" s="1008"/>
      <c r="F21" s="182"/>
      <c r="G21" s="24"/>
      <c r="H21" s="513"/>
      <c r="I21" s="513"/>
      <c r="J21" s="513"/>
      <c r="K21" s="513"/>
      <c r="L21" s="513"/>
      <c r="M21" s="513"/>
      <c r="N21" s="517"/>
      <c r="O21" s="169"/>
      <c r="P21" s="169"/>
      <c r="Q21" s="609"/>
      <c r="R21" s="609"/>
      <c r="S21" s="169"/>
      <c r="T21" s="518"/>
      <c r="U21" s="932"/>
      <c r="V21" s="933"/>
      <c r="W21" s="933"/>
      <c r="X21" s="933"/>
      <c r="Y21" s="933"/>
      <c r="Z21" s="933"/>
      <c r="AA21" s="934"/>
      <c r="AB21" s="604" t="s">
        <v>211</v>
      </c>
      <c r="AC21" s="202"/>
      <c r="AD21" s="202"/>
      <c r="AE21" s="841">
        <f>$AE$6</f>
        <v>626</v>
      </c>
      <c r="AF21" s="841"/>
      <c r="AG21" s="612" t="s">
        <v>391</v>
      </c>
      <c r="AH21" s="202"/>
      <c r="AI21" s="32" t="s">
        <v>254</v>
      </c>
      <c r="AJ21" s="831">
        <f t="shared" ref="AJ21:AJ24" si="2">$AJ$5</f>
        <v>0.63</v>
      </c>
      <c r="AK21" s="831"/>
      <c r="AL21" s="209"/>
      <c r="AM21" s="402">
        <f>ROUND((AE21-ROUND(AE21*$Q$18,0)-ROUND(AE21*$X$23,0))*AJ21,0)</f>
        <v>387</v>
      </c>
      <c r="AN21" s="41"/>
    </row>
    <row r="22" spans="1:40" ht="17.25" customHeight="1" x14ac:dyDescent="0.15">
      <c r="A22" s="12">
        <v>72</v>
      </c>
      <c r="B22" s="13">
        <v>1163</v>
      </c>
      <c r="C22" s="267" t="s">
        <v>3924</v>
      </c>
      <c r="D22" s="1008"/>
      <c r="E22" s="1008"/>
      <c r="F22" s="182"/>
      <c r="G22" s="24"/>
      <c r="H22" s="513"/>
      <c r="I22" s="513"/>
      <c r="J22" s="513"/>
      <c r="K22" s="513"/>
      <c r="L22" s="513"/>
      <c r="M22" s="513"/>
      <c r="N22" s="517"/>
      <c r="O22" s="169"/>
      <c r="P22" s="169"/>
      <c r="Q22" s="609"/>
      <c r="R22" s="609"/>
      <c r="S22" s="169"/>
      <c r="T22" s="518"/>
      <c r="U22" s="517"/>
      <c r="V22" s="169"/>
      <c r="W22" s="169"/>
      <c r="X22" s="609"/>
      <c r="Y22" s="609"/>
      <c r="Z22" s="169"/>
      <c r="AA22" s="518"/>
      <c r="AB22" s="604" t="s">
        <v>212</v>
      </c>
      <c r="AC22" s="202"/>
      <c r="AD22" s="202"/>
      <c r="AE22" s="841">
        <f>$AE$7</f>
        <v>684</v>
      </c>
      <c r="AF22" s="841"/>
      <c r="AG22" s="612" t="s">
        <v>391</v>
      </c>
      <c r="AH22" s="202"/>
      <c r="AI22" s="32" t="s">
        <v>254</v>
      </c>
      <c r="AJ22" s="831">
        <f t="shared" si="2"/>
        <v>0.63</v>
      </c>
      <c r="AK22" s="831"/>
      <c r="AL22" s="209"/>
      <c r="AM22" s="402">
        <f>ROUND((AE22-ROUND(AE22*$Q$18,0)-ROUND(AE22*$X$23,0))*AJ22,0)</f>
        <v>422</v>
      </c>
      <c r="AN22" s="41"/>
    </row>
    <row r="23" spans="1:40" ht="17.25" customHeight="1" x14ac:dyDescent="0.15">
      <c r="A23" s="12">
        <v>72</v>
      </c>
      <c r="B23" s="13">
        <v>1164</v>
      </c>
      <c r="C23" s="267" t="s">
        <v>3925</v>
      </c>
      <c r="D23" s="1008"/>
      <c r="E23" s="1008"/>
      <c r="F23" s="182"/>
      <c r="G23" s="24"/>
      <c r="H23" s="513"/>
      <c r="I23" s="513"/>
      <c r="J23" s="513"/>
      <c r="K23" s="513"/>
      <c r="L23" s="513"/>
      <c r="M23" s="513"/>
      <c r="N23" s="517"/>
      <c r="O23" s="169"/>
      <c r="P23" s="169"/>
      <c r="Q23" s="609"/>
      <c r="R23" s="609"/>
      <c r="S23" s="169"/>
      <c r="T23" s="518"/>
      <c r="U23" s="517"/>
      <c r="V23" s="169"/>
      <c r="W23" s="169"/>
      <c r="X23" s="935">
        <v>0.01</v>
      </c>
      <c r="Y23" s="935"/>
      <c r="Z23" s="444" t="s">
        <v>3863</v>
      </c>
      <c r="AA23" s="518"/>
      <c r="AB23" s="604" t="s">
        <v>213</v>
      </c>
      <c r="AC23" s="202"/>
      <c r="AD23" s="202"/>
      <c r="AE23" s="841">
        <f>$AE$8</f>
        <v>741</v>
      </c>
      <c r="AF23" s="841"/>
      <c r="AG23" s="612" t="s">
        <v>391</v>
      </c>
      <c r="AH23" s="202"/>
      <c r="AI23" s="32" t="s">
        <v>254</v>
      </c>
      <c r="AJ23" s="831">
        <f t="shared" si="2"/>
        <v>0.63</v>
      </c>
      <c r="AK23" s="831"/>
      <c r="AL23" s="209"/>
      <c r="AM23" s="402">
        <f>ROUND((AE23-ROUND(AE23*$Q$18,0)-ROUND(AE23*$X$23,0))*AJ23,0)</f>
        <v>458</v>
      </c>
      <c r="AN23" s="41"/>
    </row>
    <row r="24" spans="1:40" ht="17.25" customHeight="1" x14ac:dyDescent="0.15">
      <c r="A24" s="12">
        <v>72</v>
      </c>
      <c r="B24" s="13">
        <v>1165</v>
      </c>
      <c r="C24" s="267" t="s">
        <v>3926</v>
      </c>
      <c r="D24" s="1008"/>
      <c r="E24" s="1008"/>
      <c r="F24" s="25"/>
      <c r="G24" s="26"/>
      <c r="H24" s="30"/>
      <c r="I24" s="30"/>
      <c r="J24" s="30"/>
      <c r="K24" s="30"/>
      <c r="L24" s="30"/>
      <c r="M24" s="30"/>
      <c r="N24" s="35"/>
      <c r="O24" s="20"/>
      <c r="P24" s="20"/>
      <c r="Q24" s="713"/>
      <c r="R24" s="713"/>
      <c r="S24" s="20"/>
      <c r="T24" s="42"/>
      <c r="U24" s="35"/>
      <c r="V24" s="20"/>
      <c r="W24" s="20"/>
      <c r="X24" s="713"/>
      <c r="Y24" s="713"/>
      <c r="Z24" s="20"/>
      <c r="AA24" s="42"/>
      <c r="AB24" s="604" t="s">
        <v>214</v>
      </c>
      <c r="AC24" s="202"/>
      <c r="AD24" s="202"/>
      <c r="AE24" s="841">
        <f>$AE$9</f>
        <v>799</v>
      </c>
      <c r="AF24" s="841"/>
      <c r="AG24" s="612" t="s">
        <v>391</v>
      </c>
      <c r="AH24" s="202"/>
      <c r="AI24" s="32" t="s">
        <v>254</v>
      </c>
      <c r="AJ24" s="831">
        <f t="shared" si="2"/>
        <v>0.63</v>
      </c>
      <c r="AK24" s="831"/>
      <c r="AL24" s="209"/>
      <c r="AM24" s="402">
        <f>ROUND((AE24-ROUND(AE24*$Q$18,0)-ROUND(AE24*$X$23,0))*AJ24,0)</f>
        <v>493</v>
      </c>
      <c r="AN24" s="41"/>
    </row>
    <row r="25" spans="1:40" ht="17.25" customHeight="1" x14ac:dyDescent="0.15">
      <c r="A25" s="12">
        <v>72</v>
      </c>
      <c r="B25" s="13">
        <v>1241</v>
      </c>
      <c r="C25" s="39" t="s">
        <v>215</v>
      </c>
      <c r="D25" s="415"/>
      <c r="E25" s="410"/>
      <c r="F25" s="546" t="s">
        <v>1176</v>
      </c>
      <c r="G25" s="547"/>
      <c r="H25" s="707"/>
      <c r="I25" s="707"/>
      <c r="J25" s="707"/>
      <c r="K25" s="707"/>
      <c r="L25" s="707"/>
      <c r="M25" s="707"/>
      <c r="N25" s="707"/>
      <c r="O25" s="707"/>
      <c r="P25" s="707"/>
      <c r="Q25" s="707"/>
      <c r="R25" s="707"/>
      <c r="S25" s="707"/>
      <c r="T25" s="707"/>
      <c r="U25" s="707"/>
      <c r="V25" s="17"/>
      <c r="W25" s="707"/>
      <c r="X25" s="707"/>
      <c r="Y25" s="707"/>
      <c r="Z25" s="707"/>
      <c r="AA25" s="67"/>
      <c r="AB25" s="604" t="s">
        <v>210</v>
      </c>
      <c r="AC25" s="202"/>
      <c r="AD25" s="202"/>
      <c r="AE25" s="841">
        <v>543</v>
      </c>
      <c r="AF25" s="841"/>
      <c r="AG25" s="186" t="s">
        <v>391</v>
      </c>
      <c r="AH25" s="186"/>
      <c r="AI25" s="40"/>
      <c r="AJ25" s="190"/>
      <c r="AK25" s="40"/>
      <c r="AL25" s="43"/>
      <c r="AM25" s="402">
        <f t="shared" ref="AM25:AM54" si="3">AE25</f>
        <v>543</v>
      </c>
      <c r="AN25" s="41"/>
    </row>
    <row r="26" spans="1:40" ht="17.25" customHeight="1" x14ac:dyDescent="0.15">
      <c r="A26" s="12">
        <v>72</v>
      </c>
      <c r="B26" s="13">
        <v>1242</v>
      </c>
      <c r="C26" s="39" t="s">
        <v>216</v>
      </c>
      <c r="D26" s="415"/>
      <c r="E26" s="410"/>
      <c r="F26" s="182"/>
      <c r="G26" s="24"/>
      <c r="H26" s="513"/>
      <c r="I26" s="513"/>
      <c r="J26" s="513"/>
      <c r="K26" s="513"/>
      <c r="L26" s="513"/>
      <c r="M26" s="513"/>
      <c r="N26" s="513"/>
      <c r="O26" s="513"/>
      <c r="P26" s="513"/>
      <c r="Q26" s="513"/>
      <c r="R26" s="513"/>
      <c r="S26" s="513"/>
      <c r="T26" s="513"/>
      <c r="U26" s="513"/>
      <c r="V26" s="169"/>
      <c r="W26" s="513"/>
      <c r="X26" s="513"/>
      <c r="Y26" s="513"/>
      <c r="Z26" s="513"/>
      <c r="AA26" s="518"/>
      <c r="AB26" s="604" t="s">
        <v>211</v>
      </c>
      <c r="AC26" s="202"/>
      <c r="AD26" s="202"/>
      <c r="AE26" s="841">
        <v>597</v>
      </c>
      <c r="AF26" s="841"/>
      <c r="AG26" s="186" t="s">
        <v>391</v>
      </c>
      <c r="AH26" s="202"/>
      <c r="AI26" s="202"/>
      <c r="AJ26" s="40"/>
      <c r="AK26" s="40"/>
      <c r="AL26" s="43"/>
      <c r="AM26" s="402">
        <f t="shared" si="3"/>
        <v>597</v>
      </c>
      <c r="AN26" s="41"/>
    </row>
    <row r="27" spans="1:40" ht="17.25" customHeight="1" x14ac:dyDescent="0.15">
      <c r="A27" s="12">
        <v>72</v>
      </c>
      <c r="B27" s="13">
        <v>1243</v>
      </c>
      <c r="C27" s="39" t="s">
        <v>217</v>
      </c>
      <c r="D27" s="415"/>
      <c r="E27" s="410"/>
      <c r="F27" s="182"/>
      <c r="G27" s="24"/>
      <c r="H27" s="513"/>
      <c r="I27" s="513"/>
      <c r="J27" s="513"/>
      <c r="K27" s="513"/>
      <c r="L27" s="513"/>
      <c r="M27" s="513"/>
      <c r="N27" s="513"/>
      <c r="O27" s="513"/>
      <c r="P27" s="513"/>
      <c r="Q27" s="513"/>
      <c r="R27" s="513"/>
      <c r="S27" s="513"/>
      <c r="T27" s="513"/>
      <c r="U27" s="513"/>
      <c r="V27" s="169"/>
      <c r="W27" s="513"/>
      <c r="X27" s="513"/>
      <c r="Y27" s="513"/>
      <c r="Z27" s="513"/>
      <c r="AA27" s="518"/>
      <c r="AB27" s="604" t="s">
        <v>212</v>
      </c>
      <c r="AC27" s="202"/>
      <c r="AD27" s="202"/>
      <c r="AE27" s="841">
        <v>653</v>
      </c>
      <c r="AF27" s="841"/>
      <c r="AG27" s="186" t="s">
        <v>391</v>
      </c>
      <c r="AH27" s="202"/>
      <c r="AI27" s="202"/>
      <c r="AJ27" s="40"/>
      <c r="AK27" s="40"/>
      <c r="AL27" s="43"/>
      <c r="AM27" s="402">
        <f t="shared" si="3"/>
        <v>653</v>
      </c>
      <c r="AN27" s="41"/>
    </row>
    <row r="28" spans="1:40" ht="17.25" customHeight="1" x14ac:dyDescent="0.15">
      <c r="A28" s="12">
        <v>72</v>
      </c>
      <c r="B28" s="13">
        <v>1244</v>
      </c>
      <c r="C28" s="39" t="s">
        <v>218</v>
      </c>
      <c r="D28" s="415"/>
      <c r="E28" s="410"/>
      <c r="F28" s="182"/>
      <c r="G28" s="24"/>
      <c r="H28" s="513"/>
      <c r="I28" s="513"/>
      <c r="J28" s="513"/>
      <c r="K28" s="513"/>
      <c r="L28" s="513"/>
      <c r="M28" s="513"/>
      <c r="N28" s="513"/>
      <c r="O28" s="513"/>
      <c r="P28" s="513"/>
      <c r="Q28" s="513"/>
      <c r="R28" s="513"/>
      <c r="S28" s="513"/>
      <c r="T28" s="513"/>
      <c r="U28" s="513"/>
      <c r="V28" s="169"/>
      <c r="W28" s="513"/>
      <c r="X28" s="513"/>
      <c r="Y28" s="513"/>
      <c r="Z28" s="513"/>
      <c r="AA28" s="518"/>
      <c r="AB28" s="604" t="s">
        <v>213</v>
      </c>
      <c r="AC28" s="202"/>
      <c r="AD28" s="202"/>
      <c r="AE28" s="841">
        <v>708</v>
      </c>
      <c r="AF28" s="841"/>
      <c r="AG28" s="186" t="s">
        <v>391</v>
      </c>
      <c r="AH28" s="202"/>
      <c r="AI28" s="202"/>
      <c r="AJ28" s="40"/>
      <c r="AK28" s="40"/>
      <c r="AL28" s="43"/>
      <c r="AM28" s="402">
        <f t="shared" si="3"/>
        <v>708</v>
      </c>
      <c r="AN28" s="41"/>
    </row>
    <row r="29" spans="1:40" ht="17.25" customHeight="1" x14ac:dyDescent="0.15">
      <c r="A29" s="12">
        <v>72</v>
      </c>
      <c r="B29" s="13">
        <v>1245</v>
      </c>
      <c r="C29" s="39" t="s">
        <v>219</v>
      </c>
      <c r="D29" s="415"/>
      <c r="E29" s="410"/>
      <c r="F29" s="25"/>
      <c r="G29" s="26"/>
      <c r="H29" s="30"/>
      <c r="I29" s="30"/>
      <c r="J29" s="30"/>
      <c r="K29" s="30"/>
      <c r="L29" s="30"/>
      <c r="M29" s="30"/>
      <c r="N29" s="30"/>
      <c r="O29" s="30"/>
      <c r="P29" s="30"/>
      <c r="Q29" s="30"/>
      <c r="R29" s="30"/>
      <c r="S29" s="30"/>
      <c r="T29" s="30"/>
      <c r="U29" s="30"/>
      <c r="V29" s="20"/>
      <c r="W29" s="30"/>
      <c r="X29" s="30"/>
      <c r="Y29" s="30"/>
      <c r="Z29" s="30"/>
      <c r="AA29" s="42"/>
      <c r="AB29" s="604" t="s">
        <v>214</v>
      </c>
      <c r="AC29" s="202"/>
      <c r="AD29" s="202"/>
      <c r="AE29" s="841">
        <v>762</v>
      </c>
      <c r="AF29" s="841"/>
      <c r="AG29" s="186" t="s">
        <v>391</v>
      </c>
      <c r="AH29" s="202"/>
      <c r="AI29" s="202"/>
      <c r="AJ29" s="40"/>
      <c r="AK29" s="40"/>
      <c r="AL29" s="43"/>
      <c r="AM29" s="402">
        <f t="shared" si="3"/>
        <v>762</v>
      </c>
      <c r="AN29" s="41"/>
    </row>
    <row r="30" spans="1:40" ht="17.25" customHeight="1" x14ac:dyDescent="0.15">
      <c r="A30" s="12">
        <v>72</v>
      </c>
      <c r="B30" s="13">
        <v>1246</v>
      </c>
      <c r="C30" s="39" t="s">
        <v>2545</v>
      </c>
      <c r="D30" s="415"/>
      <c r="E30" s="410"/>
      <c r="F30" s="546" t="s">
        <v>1177</v>
      </c>
      <c r="G30" s="547"/>
      <c r="H30" s="707"/>
      <c r="I30" s="707"/>
      <c r="J30" s="707"/>
      <c r="K30" s="707"/>
      <c r="L30" s="707"/>
      <c r="M30" s="707"/>
      <c r="N30" s="707"/>
      <c r="O30" s="707"/>
      <c r="P30" s="707"/>
      <c r="Q30" s="707"/>
      <c r="R30" s="707"/>
      <c r="S30" s="707"/>
      <c r="T30" s="707"/>
      <c r="U30" s="707"/>
      <c r="V30" s="17"/>
      <c r="W30" s="707"/>
      <c r="X30" s="707"/>
      <c r="Y30" s="707"/>
      <c r="Z30" s="707"/>
      <c r="AA30" s="67"/>
      <c r="AB30" s="604" t="s">
        <v>210</v>
      </c>
      <c r="AC30" s="202"/>
      <c r="AD30" s="202"/>
      <c r="AE30" s="841">
        <v>569</v>
      </c>
      <c r="AF30" s="841"/>
      <c r="AG30" s="186" t="s">
        <v>391</v>
      </c>
      <c r="AH30" s="202"/>
      <c r="AI30" s="202"/>
      <c r="AJ30" s="40"/>
      <c r="AK30" s="40"/>
      <c r="AL30" s="43"/>
      <c r="AM30" s="402">
        <f t="shared" si="3"/>
        <v>569</v>
      </c>
      <c r="AN30" s="41"/>
    </row>
    <row r="31" spans="1:40" ht="17.25" customHeight="1" x14ac:dyDescent="0.15">
      <c r="A31" s="12">
        <v>72</v>
      </c>
      <c r="B31" s="13">
        <v>1247</v>
      </c>
      <c r="C31" s="39" t="s">
        <v>220</v>
      </c>
      <c r="D31" s="415"/>
      <c r="E31" s="410"/>
      <c r="F31" s="182"/>
      <c r="G31" s="24"/>
      <c r="H31" s="513"/>
      <c r="I31" s="513"/>
      <c r="J31" s="513"/>
      <c r="K31" s="513"/>
      <c r="L31" s="513"/>
      <c r="M31" s="513"/>
      <c r="N31" s="513"/>
      <c r="O31" s="513"/>
      <c r="P31" s="513"/>
      <c r="Q31" s="513"/>
      <c r="R31" s="513"/>
      <c r="S31" s="513"/>
      <c r="T31" s="513"/>
      <c r="U31" s="513"/>
      <c r="V31" s="169"/>
      <c r="W31" s="513"/>
      <c r="X31" s="513"/>
      <c r="Y31" s="513"/>
      <c r="Z31" s="513"/>
      <c r="AA31" s="518"/>
      <c r="AB31" s="604" t="s">
        <v>211</v>
      </c>
      <c r="AC31" s="202"/>
      <c r="AD31" s="202"/>
      <c r="AE31" s="841">
        <v>626</v>
      </c>
      <c r="AF31" s="841"/>
      <c r="AG31" s="186" t="s">
        <v>391</v>
      </c>
      <c r="AH31" s="186"/>
      <c r="AI31" s="40"/>
      <c r="AJ31" s="190"/>
      <c r="AK31" s="40"/>
      <c r="AL31" s="43"/>
      <c r="AM31" s="402">
        <f t="shared" si="3"/>
        <v>626</v>
      </c>
      <c r="AN31" s="41"/>
    </row>
    <row r="32" spans="1:40" ht="17.25" customHeight="1" x14ac:dyDescent="0.15">
      <c r="A32" s="12">
        <v>72</v>
      </c>
      <c r="B32" s="13">
        <v>1248</v>
      </c>
      <c r="C32" s="39" t="s">
        <v>221</v>
      </c>
      <c r="D32" s="415"/>
      <c r="E32" s="410"/>
      <c r="F32" s="182"/>
      <c r="G32" s="24"/>
      <c r="H32" s="513"/>
      <c r="I32" s="513"/>
      <c r="J32" s="513"/>
      <c r="K32" s="513"/>
      <c r="L32" s="513"/>
      <c r="M32" s="513"/>
      <c r="N32" s="513"/>
      <c r="O32" s="513"/>
      <c r="P32" s="513"/>
      <c r="Q32" s="513"/>
      <c r="R32" s="513"/>
      <c r="S32" s="513"/>
      <c r="T32" s="513"/>
      <c r="U32" s="513"/>
      <c r="V32" s="169"/>
      <c r="W32" s="513"/>
      <c r="X32" s="513"/>
      <c r="Y32" s="513"/>
      <c r="Z32" s="513"/>
      <c r="AA32" s="518"/>
      <c r="AB32" s="604" t="s">
        <v>212</v>
      </c>
      <c r="AC32" s="202"/>
      <c r="AD32" s="202"/>
      <c r="AE32" s="841">
        <v>684</v>
      </c>
      <c r="AF32" s="841"/>
      <c r="AG32" s="186" t="s">
        <v>391</v>
      </c>
      <c r="AH32" s="186"/>
      <c r="AI32" s="40"/>
      <c r="AJ32" s="190"/>
      <c r="AK32" s="40"/>
      <c r="AL32" s="43"/>
      <c r="AM32" s="402">
        <f t="shared" si="3"/>
        <v>684</v>
      </c>
      <c r="AN32" s="41"/>
    </row>
    <row r="33" spans="1:42" ht="17.25" customHeight="1" x14ac:dyDescent="0.15">
      <c r="A33" s="12">
        <v>72</v>
      </c>
      <c r="B33" s="13">
        <v>1249</v>
      </c>
      <c r="C33" s="39" t="s">
        <v>222</v>
      </c>
      <c r="D33" s="415"/>
      <c r="E33" s="410"/>
      <c r="F33" s="182"/>
      <c r="G33" s="24"/>
      <c r="H33" s="513"/>
      <c r="I33" s="513"/>
      <c r="J33" s="513"/>
      <c r="K33" s="513"/>
      <c r="L33" s="513"/>
      <c r="M33" s="513"/>
      <c r="N33" s="513"/>
      <c r="O33" s="513"/>
      <c r="P33" s="513"/>
      <c r="Q33" s="513"/>
      <c r="R33" s="513"/>
      <c r="S33" s="513"/>
      <c r="T33" s="513"/>
      <c r="U33" s="513"/>
      <c r="V33" s="169"/>
      <c r="W33" s="513"/>
      <c r="X33" s="513"/>
      <c r="Y33" s="513"/>
      <c r="Z33" s="513"/>
      <c r="AA33" s="518"/>
      <c r="AB33" s="604" t="s">
        <v>213</v>
      </c>
      <c r="AC33" s="202"/>
      <c r="AD33" s="202"/>
      <c r="AE33" s="841">
        <v>741</v>
      </c>
      <c r="AF33" s="841"/>
      <c r="AG33" s="186" t="s">
        <v>391</v>
      </c>
      <c r="AH33" s="186"/>
      <c r="AI33" s="40"/>
      <c r="AJ33" s="190"/>
      <c r="AK33" s="40"/>
      <c r="AL33" s="43"/>
      <c r="AM33" s="402">
        <f t="shared" si="3"/>
        <v>741</v>
      </c>
      <c r="AN33" s="41"/>
    </row>
    <row r="34" spans="1:42" ht="17.25" customHeight="1" x14ac:dyDescent="0.15">
      <c r="A34" s="12">
        <v>72</v>
      </c>
      <c r="B34" s="13">
        <v>1250</v>
      </c>
      <c r="C34" s="39" t="s">
        <v>223</v>
      </c>
      <c r="D34" s="415"/>
      <c r="E34" s="410"/>
      <c r="F34" s="25"/>
      <c r="G34" s="26"/>
      <c r="H34" s="30"/>
      <c r="I34" s="30"/>
      <c r="J34" s="30"/>
      <c r="K34" s="30"/>
      <c r="L34" s="30"/>
      <c r="M34" s="30"/>
      <c r="N34" s="30"/>
      <c r="O34" s="30"/>
      <c r="P34" s="30"/>
      <c r="Q34" s="30"/>
      <c r="R34" s="30"/>
      <c r="S34" s="30"/>
      <c r="T34" s="30"/>
      <c r="U34" s="30"/>
      <c r="V34" s="20"/>
      <c r="W34" s="30"/>
      <c r="X34" s="30"/>
      <c r="Y34" s="30"/>
      <c r="Z34" s="30"/>
      <c r="AA34" s="42"/>
      <c r="AB34" s="604" t="s">
        <v>214</v>
      </c>
      <c r="AC34" s="202"/>
      <c r="AD34" s="202"/>
      <c r="AE34" s="841">
        <v>799</v>
      </c>
      <c r="AF34" s="841"/>
      <c r="AG34" s="186" t="s">
        <v>391</v>
      </c>
      <c r="AH34" s="186"/>
      <c r="AI34" s="40"/>
      <c r="AJ34" s="190"/>
      <c r="AK34" s="40"/>
      <c r="AL34" s="43"/>
      <c r="AM34" s="402">
        <f t="shared" si="3"/>
        <v>799</v>
      </c>
      <c r="AN34" s="41"/>
    </row>
    <row r="35" spans="1:42" ht="17.25" customHeight="1" x14ac:dyDescent="0.15">
      <c r="A35" s="12">
        <v>72</v>
      </c>
      <c r="B35" s="13">
        <v>1341</v>
      </c>
      <c r="C35" s="39" t="s">
        <v>224</v>
      </c>
      <c r="D35" s="415"/>
      <c r="E35" s="410"/>
      <c r="F35" s="546" t="s">
        <v>1178</v>
      </c>
      <c r="G35" s="547"/>
      <c r="H35" s="707"/>
      <c r="I35" s="707"/>
      <c r="J35" s="707"/>
      <c r="K35" s="707"/>
      <c r="L35" s="707"/>
      <c r="M35" s="707"/>
      <c r="N35" s="707"/>
      <c r="O35" s="707"/>
      <c r="P35" s="707"/>
      <c r="Q35" s="707"/>
      <c r="R35" s="707"/>
      <c r="S35" s="707"/>
      <c r="T35" s="707"/>
      <c r="U35" s="707"/>
      <c r="V35" s="17"/>
      <c r="W35" s="707"/>
      <c r="X35" s="707"/>
      <c r="Y35" s="707"/>
      <c r="Z35" s="707"/>
      <c r="AA35" s="67"/>
      <c r="AB35" s="604" t="s">
        <v>210</v>
      </c>
      <c r="AC35" s="202"/>
      <c r="AD35" s="202"/>
      <c r="AE35" s="841">
        <v>858</v>
      </c>
      <c r="AF35" s="841"/>
      <c r="AG35" s="186" t="s">
        <v>391</v>
      </c>
      <c r="AH35" s="186"/>
      <c r="AI35" s="40"/>
      <c r="AJ35" s="190"/>
      <c r="AK35" s="40"/>
      <c r="AL35" s="43"/>
      <c r="AM35" s="402">
        <f t="shared" si="3"/>
        <v>858</v>
      </c>
      <c r="AN35" s="41"/>
    </row>
    <row r="36" spans="1:42" ht="17.25" customHeight="1" x14ac:dyDescent="0.15">
      <c r="A36" s="12">
        <v>72</v>
      </c>
      <c r="B36" s="13">
        <v>1342</v>
      </c>
      <c r="C36" s="39" t="s">
        <v>225</v>
      </c>
      <c r="D36" s="415"/>
      <c r="E36" s="410"/>
      <c r="F36" s="182"/>
      <c r="G36" s="24"/>
      <c r="H36" s="513"/>
      <c r="I36" s="513"/>
      <c r="J36" s="513"/>
      <c r="K36" s="513"/>
      <c r="L36" s="513"/>
      <c r="M36" s="513"/>
      <c r="N36" s="513"/>
      <c r="O36" s="513"/>
      <c r="P36" s="513"/>
      <c r="Q36" s="513"/>
      <c r="R36" s="513"/>
      <c r="S36" s="513"/>
      <c r="T36" s="513"/>
      <c r="U36" s="513"/>
      <c r="V36" s="169"/>
      <c r="W36" s="513"/>
      <c r="X36" s="513"/>
      <c r="Y36" s="513"/>
      <c r="Z36" s="513"/>
      <c r="AA36" s="518"/>
      <c r="AB36" s="604" t="s">
        <v>211</v>
      </c>
      <c r="AC36" s="202"/>
      <c r="AD36" s="202"/>
      <c r="AE36" s="841">
        <v>950</v>
      </c>
      <c r="AF36" s="841"/>
      <c r="AG36" s="186" t="s">
        <v>391</v>
      </c>
      <c r="AH36" s="186"/>
      <c r="AI36" s="40"/>
      <c r="AJ36" s="190"/>
      <c r="AK36" s="40"/>
      <c r="AL36" s="43"/>
      <c r="AM36" s="402">
        <f t="shared" si="3"/>
        <v>950</v>
      </c>
      <c r="AN36" s="41"/>
    </row>
    <row r="37" spans="1:42" ht="17.25" customHeight="1" x14ac:dyDescent="0.15">
      <c r="A37" s="12">
        <v>72</v>
      </c>
      <c r="B37" s="13">
        <v>1343</v>
      </c>
      <c r="C37" s="39" t="s">
        <v>226</v>
      </c>
      <c r="D37" s="415"/>
      <c r="E37" s="410"/>
      <c r="F37" s="182"/>
      <c r="G37" s="24"/>
      <c r="H37" s="513"/>
      <c r="I37" s="513"/>
      <c r="J37" s="513"/>
      <c r="K37" s="513"/>
      <c r="L37" s="513"/>
      <c r="M37" s="513"/>
      <c r="N37" s="513"/>
      <c r="O37" s="513"/>
      <c r="P37" s="513"/>
      <c r="Q37" s="513"/>
      <c r="R37" s="513"/>
      <c r="S37" s="513"/>
      <c r="T37" s="513"/>
      <c r="U37" s="513"/>
      <c r="V37" s="169"/>
      <c r="W37" s="513"/>
      <c r="X37" s="513"/>
      <c r="Y37" s="513"/>
      <c r="Z37" s="513"/>
      <c r="AA37" s="518"/>
      <c r="AB37" s="604" t="s">
        <v>212</v>
      </c>
      <c r="AC37" s="202"/>
      <c r="AD37" s="202"/>
      <c r="AE37" s="841">
        <v>1040</v>
      </c>
      <c r="AF37" s="841"/>
      <c r="AG37" s="186" t="s">
        <v>391</v>
      </c>
      <c r="AH37" s="186"/>
      <c r="AI37" s="40"/>
      <c r="AJ37" s="190"/>
      <c r="AK37" s="40"/>
      <c r="AL37" s="43"/>
      <c r="AM37" s="402">
        <f t="shared" si="3"/>
        <v>1040</v>
      </c>
      <c r="AN37" s="41"/>
      <c r="AP37" s="405"/>
    </row>
    <row r="38" spans="1:42" ht="17.25" customHeight="1" x14ac:dyDescent="0.15">
      <c r="A38" s="12">
        <v>72</v>
      </c>
      <c r="B38" s="13">
        <v>1344</v>
      </c>
      <c r="C38" s="39" t="s">
        <v>227</v>
      </c>
      <c r="D38" s="415"/>
      <c r="E38" s="410"/>
      <c r="F38" s="182"/>
      <c r="G38" s="24"/>
      <c r="H38" s="513"/>
      <c r="I38" s="513"/>
      <c r="J38" s="513"/>
      <c r="K38" s="513"/>
      <c r="L38" s="513"/>
      <c r="M38" s="513"/>
      <c r="N38" s="513"/>
      <c r="O38" s="513"/>
      <c r="P38" s="513"/>
      <c r="Q38" s="513"/>
      <c r="R38" s="513"/>
      <c r="S38" s="513"/>
      <c r="T38" s="513"/>
      <c r="U38" s="513"/>
      <c r="V38" s="169"/>
      <c r="W38" s="513"/>
      <c r="X38" s="513"/>
      <c r="Y38" s="513"/>
      <c r="Z38" s="513"/>
      <c r="AA38" s="518"/>
      <c r="AB38" s="604" t="s">
        <v>213</v>
      </c>
      <c r="AC38" s="202"/>
      <c r="AD38" s="202"/>
      <c r="AE38" s="841">
        <v>1132</v>
      </c>
      <c r="AF38" s="841"/>
      <c r="AG38" s="186" t="s">
        <v>391</v>
      </c>
      <c r="AH38" s="186"/>
      <c r="AI38" s="40"/>
      <c r="AJ38" s="190"/>
      <c r="AK38" s="40"/>
      <c r="AL38" s="43"/>
      <c r="AM38" s="402">
        <f t="shared" si="3"/>
        <v>1132</v>
      </c>
      <c r="AN38" s="41"/>
      <c r="AP38" s="405"/>
    </row>
    <row r="39" spans="1:42" ht="17.25" customHeight="1" x14ac:dyDescent="0.15">
      <c r="A39" s="12">
        <v>72</v>
      </c>
      <c r="B39" s="13">
        <v>1345</v>
      </c>
      <c r="C39" s="39" t="s">
        <v>228</v>
      </c>
      <c r="D39" s="415"/>
      <c r="E39" s="410"/>
      <c r="F39" s="25"/>
      <c r="G39" s="26"/>
      <c r="H39" s="30"/>
      <c r="I39" s="30"/>
      <c r="J39" s="30"/>
      <c r="K39" s="30"/>
      <c r="L39" s="30"/>
      <c r="M39" s="30"/>
      <c r="N39" s="30"/>
      <c r="O39" s="30"/>
      <c r="P39" s="30"/>
      <c r="Q39" s="30"/>
      <c r="R39" s="30"/>
      <c r="S39" s="30"/>
      <c r="T39" s="30"/>
      <c r="U39" s="30"/>
      <c r="V39" s="20"/>
      <c r="W39" s="30"/>
      <c r="X39" s="30"/>
      <c r="Y39" s="30"/>
      <c r="Z39" s="30"/>
      <c r="AA39" s="42"/>
      <c r="AB39" s="604" t="s">
        <v>214</v>
      </c>
      <c r="AC39" s="202"/>
      <c r="AD39" s="202"/>
      <c r="AE39" s="841">
        <v>1225</v>
      </c>
      <c r="AF39" s="841"/>
      <c r="AG39" s="186" t="s">
        <v>391</v>
      </c>
      <c r="AH39" s="186"/>
      <c r="AI39" s="40"/>
      <c r="AJ39" s="190"/>
      <c r="AK39" s="40"/>
      <c r="AL39" s="43"/>
      <c r="AM39" s="402">
        <f t="shared" si="3"/>
        <v>1225</v>
      </c>
      <c r="AN39" s="41"/>
      <c r="AP39" s="405"/>
    </row>
    <row r="40" spans="1:42" ht="17.25" customHeight="1" x14ac:dyDescent="0.15">
      <c r="A40" s="12">
        <v>72</v>
      </c>
      <c r="B40" s="13">
        <v>1346</v>
      </c>
      <c r="C40" s="39" t="s">
        <v>2546</v>
      </c>
      <c r="D40" s="415"/>
      <c r="E40" s="410"/>
      <c r="F40" s="546" t="s">
        <v>1179</v>
      </c>
      <c r="G40" s="547"/>
      <c r="H40" s="707"/>
      <c r="I40" s="707"/>
      <c r="J40" s="707"/>
      <c r="K40" s="707"/>
      <c r="L40" s="707"/>
      <c r="M40" s="707"/>
      <c r="N40" s="707"/>
      <c r="O40" s="707"/>
      <c r="P40" s="707"/>
      <c r="Q40" s="707"/>
      <c r="R40" s="707"/>
      <c r="S40" s="707"/>
      <c r="T40" s="707"/>
      <c r="U40" s="707"/>
      <c r="V40" s="17"/>
      <c r="W40" s="707"/>
      <c r="X40" s="707"/>
      <c r="Y40" s="707"/>
      <c r="Z40" s="707"/>
      <c r="AA40" s="67"/>
      <c r="AB40" s="604" t="s">
        <v>210</v>
      </c>
      <c r="AC40" s="202"/>
      <c r="AD40" s="202"/>
      <c r="AE40" s="841">
        <v>880</v>
      </c>
      <c r="AF40" s="841"/>
      <c r="AG40" s="186" t="s">
        <v>391</v>
      </c>
      <c r="AH40" s="186"/>
      <c r="AI40" s="40"/>
      <c r="AJ40" s="190"/>
      <c r="AK40" s="40"/>
      <c r="AL40" s="43"/>
      <c r="AM40" s="402">
        <f t="shared" si="3"/>
        <v>880</v>
      </c>
      <c r="AN40" s="41"/>
    </row>
    <row r="41" spans="1:42" ht="17.25" customHeight="1" x14ac:dyDescent="0.15">
      <c r="A41" s="12">
        <v>72</v>
      </c>
      <c r="B41" s="13">
        <v>1347</v>
      </c>
      <c r="C41" s="39" t="s">
        <v>2547</v>
      </c>
      <c r="D41" s="415"/>
      <c r="E41" s="410"/>
      <c r="F41" s="182"/>
      <c r="G41" s="24"/>
      <c r="H41" s="513"/>
      <c r="I41" s="513"/>
      <c r="J41" s="513"/>
      <c r="K41" s="513"/>
      <c r="L41" s="513"/>
      <c r="M41" s="513"/>
      <c r="N41" s="513"/>
      <c r="O41" s="513"/>
      <c r="P41" s="513"/>
      <c r="Q41" s="513"/>
      <c r="R41" s="513"/>
      <c r="S41" s="513"/>
      <c r="T41" s="513"/>
      <c r="U41" s="513"/>
      <c r="V41" s="169"/>
      <c r="W41" s="513"/>
      <c r="X41" s="513"/>
      <c r="Y41" s="513"/>
      <c r="Z41" s="513"/>
      <c r="AA41" s="518"/>
      <c r="AB41" s="604" t="s">
        <v>211</v>
      </c>
      <c r="AC41" s="202"/>
      <c r="AD41" s="202"/>
      <c r="AE41" s="841">
        <v>974</v>
      </c>
      <c r="AF41" s="841"/>
      <c r="AG41" s="186" t="s">
        <v>391</v>
      </c>
      <c r="AH41" s="186"/>
      <c r="AI41" s="40"/>
      <c r="AJ41" s="190"/>
      <c r="AK41" s="40"/>
      <c r="AL41" s="43"/>
      <c r="AM41" s="402">
        <f t="shared" si="3"/>
        <v>974</v>
      </c>
      <c r="AN41" s="41"/>
    </row>
    <row r="42" spans="1:42" ht="17.25" customHeight="1" x14ac:dyDescent="0.15">
      <c r="A42" s="12">
        <v>72</v>
      </c>
      <c r="B42" s="13">
        <v>1348</v>
      </c>
      <c r="C42" s="39" t="s">
        <v>2548</v>
      </c>
      <c r="D42" s="415"/>
      <c r="E42" s="410"/>
      <c r="F42" s="182"/>
      <c r="G42" s="24"/>
      <c r="H42" s="513"/>
      <c r="I42" s="513"/>
      <c r="J42" s="513"/>
      <c r="K42" s="513"/>
      <c r="L42" s="513"/>
      <c r="M42" s="513"/>
      <c r="N42" s="513"/>
      <c r="O42" s="513"/>
      <c r="P42" s="513"/>
      <c r="Q42" s="513"/>
      <c r="R42" s="513"/>
      <c r="S42" s="513"/>
      <c r="T42" s="513"/>
      <c r="U42" s="513"/>
      <c r="V42" s="169"/>
      <c r="W42" s="513"/>
      <c r="X42" s="513"/>
      <c r="Y42" s="513"/>
      <c r="Z42" s="513"/>
      <c r="AA42" s="518"/>
      <c r="AB42" s="604" t="s">
        <v>212</v>
      </c>
      <c r="AC42" s="202"/>
      <c r="AD42" s="202"/>
      <c r="AE42" s="841">
        <v>1066</v>
      </c>
      <c r="AF42" s="841"/>
      <c r="AG42" s="186" t="s">
        <v>391</v>
      </c>
      <c r="AH42" s="186"/>
      <c r="AI42" s="40"/>
      <c r="AJ42" s="190"/>
      <c r="AK42" s="40"/>
      <c r="AL42" s="43"/>
      <c r="AM42" s="402">
        <f t="shared" si="3"/>
        <v>1066</v>
      </c>
      <c r="AN42" s="41"/>
      <c r="AP42" s="405"/>
    </row>
    <row r="43" spans="1:42" ht="17.25" customHeight="1" x14ac:dyDescent="0.15">
      <c r="A43" s="12">
        <v>72</v>
      </c>
      <c r="B43" s="13">
        <v>1349</v>
      </c>
      <c r="C43" s="39" t="s">
        <v>2549</v>
      </c>
      <c r="D43" s="415"/>
      <c r="E43" s="410"/>
      <c r="F43" s="182"/>
      <c r="G43" s="24"/>
      <c r="H43" s="513"/>
      <c r="I43" s="513"/>
      <c r="J43" s="513"/>
      <c r="K43" s="513"/>
      <c r="L43" s="513"/>
      <c r="M43" s="513"/>
      <c r="N43" s="513"/>
      <c r="O43" s="513"/>
      <c r="P43" s="513"/>
      <c r="Q43" s="513"/>
      <c r="R43" s="513"/>
      <c r="S43" s="513"/>
      <c r="T43" s="513"/>
      <c r="U43" s="513"/>
      <c r="V43" s="169"/>
      <c r="W43" s="513"/>
      <c r="X43" s="513"/>
      <c r="Y43" s="513"/>
      <c r="Z43" s="513"/>
      <c r="AA43" s="518"/>
      <c r="AB43" s="604" t="s">
        <v>213</v>
      </c>
      <c r="AC43" s="202"/>
      <c r="AD43" s="202"/>
      <c r="AE43" s="841">
        <v>1161</v>
      </c>
      <c r="AF43" s="841"/>
      <c r="AG43" s="186" t="s">
        <v>391</v>
      </c>
      <c r="AH43" s="186"/>
      <c r="AI43" s="40"/>
      <c r="AJ43" s="190"/>
      <c r="AK43" s="40"/>
      <c r="AL43" s="43"/>
      <c r="AM43" s="402">
        <f t="shared" si="3"/>
        <v>1161</v>
      </c>
      <c r="AN43" s="41"/>
      <c r="AP43" s="405"/>
    </row>
    <row r="44" spans="1:42" ht="17.25" customHeight="1" x14ac:dyDescent="0.15">
      <c r="A44" s="12">
        <v>72</v>
      </c>
      <c r="B44" s="13">
        <v>1350</v>
      </c>
      <c r="C44" s="39" t="s">
        <v>2550</v>
      </c>
      <c r="D44" s="415"/>
      <c r="E44" s="410"/>
      <c r="F44" s="25"/>
      <c r="G44" s="26"/>
      <c r="H44" s="30"/>
      <c r="I44" s="30"/>
      <c r="J44" s="30"/>
      <c r="K44" s="30"/>
      <c r="L44" s="30"/>
      <c r="M44" s="30"/>
      <c r="N44" s="30"/>
      <c r="O44" s="30"/>
      <c r="P44" s="30"/>
      <c r="Q44" s="30"/>
      <c r="R44" s="30"/>
      <c r="S44" s="30"/>
      <c r="T44" s="30"/>
      <c r="U44" s="30"/>
      <c r="V44" s="20"/>
      <c r="W44" s="30"/>
      <c r="X44" s="30"/>
      <c r="Y44" s="30"/>
      <c r="Z44" s="30"/>
      <c r="AA44" s="42"/>
      <c r="AB44" s="604" t="s">
        <v>214</v>
      </c>
      <c r="AC44" s="202"/>
      <c r="AD44" s="202"/>
      <c r="AE44" s="841">
        <v>1256</v>
      </c>
      <c r="AF44" s="841"/>
      <c r="AG44" s="186" t="s">
        <v>391</v>
      </c>
      <c r="AH44" s="186"/>
      <c r="AI44" s="40"/>
      <c r="AJ44" s="190"/>
      <c r="AK44" s="40"/>
      <c r="AL44" s="43"/>
      <c r="AM44" s="402">
        <f t="shared" si="3"/>
        <v>1256</v>
      </c>
      <c r="AN44" s="41"/>
      <c r="AP44" s="405"/>
    </row>
    <row r="45" spans="1:42" ht="17.25" customHeight="1" x14ac:dyDescent="0.15">
      <c r="A45" s="12">
        <v>72</v>
      </c>
      <c r="B45" s="13">
        <v>1441</v>
      </c>
      <c r="C45" s="39" t="s">
        <v>2551</v>
      </c>
      <c r="D45" s="415"/>
      <c r="E45" s="410"/>
      <c r="F45" s="546" t="s">
        <v>1180</v>
      </c>
      <c r="G45" s="547"/>
      <c r="H45" s="707"/>
      <c r="I45" s="707"/>
      <c r="J45" s="707"/>
      <c r="K45" s="707"/>
      <c r="L45" s="707"/>
      <c r="M45" s="707"/>
      <c r="N45" s="707"/>
      <c r="O45" s="707"/>
      <c r="P45" s="707"/>
      <c r="Q45" s="707"/>
      <c r="R45" s="707"/>
      <c r="S45" s="707"/>
      <c r="T45" s="707"/>
      <c r="U45" s="707"/>
      <c r="V45" s="17"/>
      <c r="W45" s="707"/>
      <c r="X45" s="707"/>
      <c r="Y45" s="707"/>
      <c r="Z45" s="707"/>
      <c r="AA45" s="67"/>
      <c r="AB45" s="604" t="s">
        <v>210</v>
      </c>
      <c r="AC45" s="202"/>
      <c r="AD45" s="202"/>
      <c r="AE45" s="841">
        <v>994</v>
      </c>
      <c r="AF45" s="841"/>
      <c r="AG45" s="186" t="s">
        <v>391</v>
      </c>
      <c r="AH45" s="186"/>
      <c r="AI45" s="40"/>
      <c r="AJ45" s="190"/>
      <c r="AK45" s="40"/>
      <c r="AL45" s="43"/>
      <c r="AM45" s="402">
        <f t="shared" si="3"/>
        <v>994</v>
      </c>
      <c r="AN45" s="41"/>
    </row>
    <row r="46" spans="1:42" ht="17.25" customHeight="1" x14ac:dyDescent="0.15">
      <c r="A46" s="12">
        <v>72</v>
      </c>
      <c r="B46" s="13">
        <v>1442</v>
      </c>
      <c r="C46" s="39" t="s">
        <v>2552</v>
      </c>
      <c r="D46" s="415"/>
      <c r="E46" s="410"/>
      <c r="F46" s="182"/>
      <c r="G46" s="24"/>
      <c r="H46" s="513"/>
      <c r="I46" s="513"/>
      <c r="J46" s="513"/>
      <c r="K46" s="513"/>
      <c r="L46" s="513"/>
      <c r="M46" s="513"/>
      <c r="N46" s="513"/>
      <c r="O46" s="513"/>
      <c r="P46" s="513"/>
      <c r="Q46" s="513"/>
      <c r="R46" s="513"/>
      <c r="S46" s="513"/>
      <c r="T46" s="513"/>
      <c r="U46" s="513"/>
      <c r="V46" s="169"/>
      <c r="W46" s="513"/>
      <c r="X46" s="513"/>
      <c r="Y46" s="513"/>
      <c r="Z46" s="513"/>
      <c r="AA46" s="518"/>
      <c r="AB46" s="604" t="s">
        <v>211</v>
      </c>
      <c r="AC46" s="202"/>
      <c r="AD46" s="202"/>
      <c r="AE46" s="841">
        <v>1102</v>
      </c>
      <c r="AF46" s="841"/>
      <c r="AG46" s="186" t="s">
        <v>391</v>
      </c>
      <c r="AH46" s="186"/>
      <c r="AI46" s="40"/>
      <c r="AJ46" s="190"/>
      <c r="AK46" s="40"/>
      <c r="AL46" s="43"/>
      <c r="AM46" s="402">
        <f t="shared" si="3"/>
        <v>1102</v>
      </c>
      <c r="AN46" s="41"/>
      <c r="AP46" s="405"/>
    </row>
    <row r="47" spans="1:42" ht="17.25" customHeight="1" x14ac:dyDescent="0.15">
      <c r="A47" s="12">
        <v>72</v>
      </c>
      <c r="B47" s="13">
        <v>1443</v>
      </c>
      <c r="C47" s="39" t="s">
        <v>2553</v>
      </c>
      <c r="D47" s="415"/>
      <c r="E47" s="410"/>
      <c r="F47" s="182"/>
      <c r="G47" s="24"/>
      <c r="H47" s="513"/>
      <c r="I47" s="513"/>
      <c r="J47" s="513"/>
      <c r="K47" s="513"/>
      <c r="L47" s="513"/>
      <c r="M47" s="513"/>
      <c r="N47" s="513"/>
      <c r="O47" s="513"/>
      <c r="P47" s="513"/>
      <c r="Q47" s="513"/>
      <c r="R47" s="513"/>
      <c r="S47" s="513"/>
      <c r="T47" s="513"/>
      <c r="U47" s="513"/>
      <c r="V47" s="169"/>
      <c r="W47" s="513"/>
      <c r="X47" s="513"/>
      <c r="Y47" s="513"/>
      <c r="Z47" s="513"/>
      <c r="AA47" s="518"/>
      <c r="AB47" s="604" t="s">
        <v>212</v>
      </c>
      <c r="AC47" s="202"/>
      <c r="AD47" s="202"/>
      <c r="AE47" s="841">
        <v>1210</v>
      </c>
      <c r="AF47" s="841"/>
      <c r="AG47" s="186" t="s">
        <v>391</v>
      </c>
      <c r="AH47" s="186"/>
      <c r="AI47" s="40"/>
      <c r="AJ47" s="190"/>
      <c r="AK47" s="40"/>
      <c r="AL47" s="43"/>
      <c r="AM47" s="402">
        <f t="shared" si="3"/>
        <v>1210</v>
      </c>
      <c r="AN47" s="41"/>
      <c r="AP47" s="405"/>
    </row>
    <row r="48" spans="1:42" ht="17.25" customHeight="1" x14ac:dyDescent="0.15">
      <c r="A48" s="12">
        <v>72</v>
      </c>
      <c r="B48" s="13">
        <v>1444</v>
      </c>
      <c r="C48" s="39" t="s">
        <v>2554</v>
      </c>
      <c r="D48" s="415"/>
      <c r="E48" s="410"/>
      <c r="F48" s="182"/>
      <c r="G48" s="24"/>
      <c r="H48" s="513"/>
      <c r="I48" s="513"/>
      <c r="J48" s="513"/>
      <c r="K48" s="513"/>
      <c r="L48" s="513"/>
      <c r="M48" s="513"/>
      <c r="N48" s="513"/>
      <c r="O48" s="513"/>
      <c r="P48" s="513"/>
      <c r="Q48" s="513"/>
      <c r="R48" s="513"/>
      <c r="S48" s="513"/>
      <c r="T48" s="513"/>
      <c r="U48" s="513"/>
      <c r="V48" s="169"/>
      <c r="W48" s="513"/>
      <c r="X48" s="513"/>
      <c r="Y48" s="513"/>
      <c r="Z48" s="513"/>
      <c r="AA48" s="518"/>
      <c r="AB48" s="604" t="s">
        <v>213</v>
      </c>
      <c r="AC48" s="202"/>
      <c r="AD48" s="202"/>
      <c r="AE48" s="841">
        <v>1319</v>
      </c>
      <c r="AF48" s="841"/>
      <c r="AG48" s="186" t="s">
        <v>391</v>
      </c>
      <c r="AH48" s="186"/>
      <c r="AI48" s="40"/>
      <c r="AJ48" s="190"/>
      <c r="AK48" s="40"/>
      <c r="AL48" s="43"/>
      <c r="AM48" s="402">
        <f t="shared" si="3"/>
        <v>1319</v>
      </c>
      <c r="AN48" s="41"/>
      <c r="AP48" s="405"/>
    </row>
    <row r="49" spans="1:42" ht="17.25" customHeight="1" x14ac:dyDescent="0.15">
      <c r="A49" s="12">
        <v>72</v>
      </c>
      <c r="B49" s="13">
        <v>1445</v>
      </c>
      <c r="C49" s="39" t="s">
        <v>2555</v>
      </c>
      <c r="D49" s="415"/>
      <c r="E49" s="410"/>
      <c r="F49" s="25"/>
      <c r="G49" s="26"/>
      <c r="H49" s="30"/>
      <c r="I49" s="30"/>
      <c r="J49" s="30"/>
      <c r="K49" s="30"/>
      <c r="L49" s="30"/>
      <c r="M49" s="30"/>
      <c r="N49" s="30"/>
      <c r="O49" s="30"/>
      <c r="P49" s="30"/>
      <c r="Q49" s="30"/>
      <c r="R49" s="30"/>
      <c r="S49" s="30"/>
      <c r="T49" s="30"/>
      <c r="U49" s="30"/>
      <c r="V49" s="20"/>
      <c r="W49" s="30"/>
      <c r="X49" s="30"/>
      <c r="Y49" s="30"/>
      <c r="Z49" s="30"/>
      <c r="AA49" s="42"/>
      <c r="AB49" s="604" t="s">
        <v>214</v>
      </c>
      <c r="AC49" s="202"/>
      <c r="AD49" s="202"/>
      <c r="AE49" s="841">
        <v>1427</v>
      </c>
      <c r="AF49" s="841"/>
      <c r="AG49" s="186" t="s">
        <v>391</v>
      </c>
      <c r="AH49" s="186"/>
      <c r="AI49" s="40"/>
      <c r="AJ49" s="190"/>
      <c r="AK49" s="40"/>
      <c r="AL49" s="43"/>
      <c r="AM49" s="402">
        <f t="shared" si="3"/>
        <v>1427</v>
      </c>
      <c r="AN49" s="41"/>
      <c r="AP49" s="405"/>
    </row>
    <row r="50" spans="1:42" ht="17.25" customHeight="1" x14ac:dyDescent="0.15">
      <c r="A50" s="12">
        <v>72</v>
      </c>
      <c r="B50" s="13">
        <v>1446</v>
      </c>
      <c r="C50" s="39" t="s">
        <v>2556</v>
      </c>
      <c r="D50" s="651"/>
      <c r="E50" s="410"/>
      <c r="F50" s="546" t="s">
        <v>1181</v>
      </c>
      <c r="G50" s="547"/>
      <c r="H50" s="707"/>
      <c r="I50" s="707"/>
      <c r="J50" s="707"/>
      <c r="K50" s="707"/>
      <c r="L50" s="707"/>
      <c r="M50" s="707"/>
      <c r="N50" s="707"/>
      <c r="O50" s="707"/>
      <c r="P50" s="707"/>
      <c r="Q50" s="707"/>
      <c r="R50" s="707"/>
      <c r="S50" s="707"/>
      <c r="T50" s="707"/>
      <c r="U50" s="707"/>
      <c r="V50" s="17"/>
      <c r="W50" s="707"/>
      <c r="X50" s="707"/>
      <c r="Y50" s="707"/>
      <c r="Z50" s="707"/>
      <c r="AA50" s="67"/>
      <c r="AB50" s="604" t="s">
        <v>210</v>
      </c>
      <c r="AC50" s="202"/>
      <c r="AD50" s="202"/>
      <c r="AE50" s="841">
        <v>1026</v>
      </c>
      <c r="AF50" s="841"/>
      <c r="AG50" s="186" t="s">
        <v>391</v>
      </c>
      <c r="AH50" s="186"/>
      <c r="AI50" s="40"/>
      <c r="AJ50" s="190"/>
      <c r="AK50" s="40"/>
      <c r="AL50" s="43"/>
      <c r="AM50" s="402">
        <f t="shared" si="3"/>
        <v>1026</v>
      </c>
      <c r="AN50" s="41"/>
      <c r="AP50" s="405"/>
    </row>
    <row r="51" spans="1:42" ht="17.25" customHeight="1" x14ac:dyDescent="0.15">
      <c r="A51" s="12">
        <v>72</v>
      </c>
      <c r="B51" s="13">
        <v>1447</v>
      </c>
      <c r="C51" s="39" t="s">
        <v>2557</v>
      </c>
      <c r="D51" s="651"/>
      <c r="E51" s="410"/>
      <c r="F51" s="182"/>
      <c r="G51" s="24"/>
      <c r="H51" s="513"/>
      <c r="I51" s="513"/>
      <c r="J51" s="513"/>
      <c r="K51" s="513"/>
      <c r="L51" s="513"/>
      <c r="M51" s="513"/>
      <c r="N51" s="513"/>
      <c r="O51" s="513"/>
      <c r="P51" s="513"/>
      <c r="Q51" s="513"/>
      <c r="R51" s="513"/>
      <c r="S51" s="513"/>
      <c r="T51" s="513"/>
      <c r="U51" s="513"/>
      <c r="V51" s="169"/>
      <c r="W51" s="513"/>
      <c r="X51" s="513"/>
      <c r="Y51" s="513"/>
      <c r="Z51" s="513"/>
      <c r="AA51" s="518"/>
      <c r="AB51" s="604" t="s">
        <v>211</v>
      </c>
      <c r="AC51" s="202"/>
      <c r="AD51" s="202"/>
      <c r="AE51" s="841">
        <v>1137</v>
      </c>
      <c r="AF51" s="841"/>
      <c r="AG51" s="186" t="s">
        <v>391</v>
      </c>
      <c r="AH51" s="186"/>
      <c r="AI51" s="40"/>
      <c r="AJ51" s="190"/>
      <c r="AK51" s="40"/>
      <c r="AL51" s="43"/>
      <c r="AM51" s="402">
        <f t="shared" si="3"/>
        <v>1137</v>
      </c>
      <c r="AN51" s="41"/>
      <c r="AP51" s="405"/>
    </row>
    <row r="52" spans="1:42" ht="17.25" customHeight="1" x14ac:dyDescent="0.15">
      <c r="A52" s="12">
        <v>72</v>
      </c>
      <c r="B52" s="13">
        <v>1448</v>
      </c>
      <c r="C52" s="39" t="s">
        <v>1362</v>
      </c>
      <c r="D52" s="651"/>
      <c r="E52" s="410"/>
      <c r="F52" s="182"/>
      <c r="G52" s="24"/>
      <c r="H52" s="513"/>
      <c r="I52" s="513"/>
      <c r="J52" s="513"/>
      <c r="K52" s="513"/>
      <c r="L52" s="513"/>
      <c r="M52" s="513"/>
      <c r="N52" s="513"/>
      <c r="O52" s="513"/>
      <c r="P52" s="513"/>
      <c r="Q52" s="513"/>
      <c r="R52" s="513"/>
      <c r="S52" s="513"/>
      <c r="T52" s="513"/>
      <c r="U52" s="513"/>
      <c r="V52" s="169"/>
      <c r="W52" s="513"/>
      <c r="X52" s="513"/>
      <c r="Y52" s="513"/>
      <c r="Z52" s="513"/>
      <c r="AA52" s="518"/>
      <c r="AB52" s="604" t="s">
        <v>212</v>
      </c>
      <c r="AC52" s="202"/>
      <c r="AD52" s="202"/>
      <c r="AE52" s="841">
        <v>1248</v>
      </c>
      <c r="AF52" s="841"/>
      <c r="AG52" s="186" t="s">
        <v>391</v>
      </c>
      <c r="AH52" s="186"/>
      <c r="AI52" s="40"/>
      <c r="AJ52" s="190"/>
      <c r="AK52" s="40"/>
      <c r="AL52" s="43"/>
      <c r="AM52" s="402">
        <f t="shared" si="3"/>
        <v>1248</v>
      </c>
      <c r="AN52" s="41"/>
      <c r="AP52" s="405"/>
    </row>
    <row r="53" spans="1:42" ht="17.25" customHeight="1" x14ac:dyDescent="0.15">
      <c r="A53" s="12">
        <v>72</v>
      </c>
      <c r="B53" s="13">
        <v>1449</v>
      </c>
      <c r="C53" s="39" t="s">
        <v>2558</v>
      </c>
      <c r="D53" s="651"/>
      <c r="E53" s="410"/>
      <c r="F53" s="182"/>
      <c r="G53" s="24"/>
      <c r="H53" s="513"/>
      <c r="I53" s="513"/>
      <c r="J53" s="513"/>
      <c r="K53" s="513"/>
      <c r="L53" s="513"/>
      <c r="M53" s="513"/>
      <c r="N53" s="513"/>
      <c r="O53" s="513"/>
      <c r="P53" s="513"/>
      <c r="Q53" s="513"/>
      <c r="R53" s="513"/>
      <c r="S53" s="513"/>
      <c r="T53" s="513"/>
      <c r="U53" s="513"/>
      <c r="V53" s="169"/>
      <c r="W53" s="513"/>
      <c r="X53" s="513"/>
      <c r="Y53" s="513"/>
      <c r="Z53" s="513"/>
      <c r="AA53" s="518"/>
      <c r="AB53" s="604" t="s">
        <v>213</v>
      </c>
      <c r="AC53" s="202"/>
      <c r="AD53" s="202"/>
      <c r="AE53" s="841">
        <v>1362</v>
      </c>
      <c r="AF53" s="841"/>
      <c r="AG53" s="186" t="s">
        <v>391</v>
      </c>
      <c r="AH53" s="186"/>
      <c r="AI53" s="40"/>
      <c r="AJ53" s="190"/>
      <c r="AK53" s="40"/>
      <c r="AL53" s="43"/>
      <c r="AM53" s="402">
        <f t="shared" si="3"/>
        <v>1362</v>
      </c>
      <c r="AN53" s="41"/>
      <c r="AP53" s="405"/>
    </row>
    <row r="54" spans="1:42" ht="17.25" customHeight="1" x14ac:dyDescent="0.15">
      <c r="A54" s="12">
        <v>72</v>
      </c>
      <c r="B54" s="13">
        <v>1450</v>
      </c>
      <c r="C54" s="39" t="s">
        <v>2559</v>
      </c>
      <c r="D54" s="655"/>
      <c r="E54" s="363"/>
      <c r="F54" s="25"/>
      <c r="G54" s="26"/>
      <c r="H54" s="30"/>
      <c r="I54" s="30"/>
      <c r="J54" s="30"/>
      <c r="K54" s="30"/>
      <c r="L54" s="30"/>
      <c r="M54" s="30"/>
      <c r="N54" s="30"/>
      <c r="O54" s="30"/>
      <c r="P54" s="30"/>
      <c r="Q54" s="30"/>
      <c r="R54" s="30"/>
      <c r="S54" s="30"/>
      <c r="T54" s="30"/>
      <c r="U54" s="30"/>
      <c r="V54" s="20"/>
      <c r="W54" s="30"/>
      <c r="X54" s="30"/>
      <c r="Y54" s="30"/>
      <c r="Z54" s="30"/>
      <c r="AA54" s="42"/>
      <c r="AB54" s="604" t="s">
        <v>214</v>
      </c>
      <c r="AC54" s="202"/>
      <c r="AD54" s="202"/>
      <c r="AE54" s="841">
        <v>1472</v>
      </c>
      <c r="AF54" s="841"/>
      <c r="AG54" s="186" t="s">
        <v>391</v>
      </c>
      <c r="AH54" s="186"/>
      <c r="AI54" s="40"/>
      <c r="AJ54" s="190"/>
      <c r="AK54" s="40"/>
      <c r="AL54" s="43"/>
      <c r="AM54" s="403">
        <f t="shared" si="3"/>
        <v>1472</v>
      </c>
      <c r="AN54" s="47"/>
      <c r="AP54" s="405"/>
    </row>
    <row r="55" spans="1:42" ht="17.25" customHeight="1" x14ac:dyDescent="0.15">
      <c r="A55" s="12">
        <v>72</v>
      </c>
      <c r="B55" s="13">
        <v>2141</v>
      </c>
      <c r="C55" s="39" t="s">
        <v>1458</v>
      </c>
      <c r="D55" s="1007" t="s">
        <v>207</v>
      </c>
      <c r="E55" s="1007" t="s">
        <v>1363</v>
      </c>
      <c r="F55" s="546" t="s">
        <v>208</v>
      </c>
      <c r="G55" s="547"/>
      <c r="H55" s="707"/>
      <c r="I55" s="707"/>
      <c r="J55" s="707"/>
      <c r="K55" s="707"/>
      <c r="L55" s="707"/>
      <c r="M55" s="707"/>
      <c r="N55" s="706"/>
      <c r="O55" s="707"/>
      <c r="P55" s="707"/>
      <c r="Q55" s="707"/>
      <c r="R55" s="707"/>
      <c r="S55" s="707"/>
      <c r="T55" s="708"/>
      <c r="U55" s="707"/>
      <c r="V55" s="17"/>
      <c r="W55" s="707"/>
      <c r="X55" s="707"/>
      <c r="Y55" s="707"/>
      <c r="Z55" s="707"/>
      <c r="AA55" s="67"/>
      <c r="AB55" s="604" t="s">
        <v>210</v>
      </c>
      <c r="AC55" s="202"/>
      <c r="AD55" s="202"/>
      <c r="AE55" s="841">
        <f>AE80</f>
        <v>515</v>
      </c>
      <c r="AF55" s="841"/>
      <c r="AG55" s="612" t="s">
        <v>391</v>
      </c>
      <c r="AH55" s="202"/>
      <c r="AI55" s="32" t="s">
        <v>2561</v>
      </c>
      <c r="AJ55" s="831">
        <f>$AJ$5</f>
        <v>0.63</v>
      </c>
      <c r="AK55" s="831"/>
      <c r="AL55" s="209"/>
      <c r="AM55" s="402">
        <f>ROUND(AE55*AJ55,0)</f>
        <v>324</v>
      </c>
      <c r="AN55" s="400" t="s">
        <v>209</v>
      </c>
      <c r="AP55" s="405"/>
    </row>
    <row r="56" spans="1:42" ht="17.25" customHeight="1" x14ac:dyDescent="0.15">
      <c r="A56" s="12">
        <v>72</v>
      </c>
      <c r="B56" s="13">
        <v>2142</v>
      </c>
      <c r="C56" s="39" t="s">
        <v>1459</v>
      </c>
      <c r="D56" s="1008"/>
      <c r="E56" s="1008"/>
      <c r="F56" s="182"/>
      <c r="G56" s="24"/>
      <c r="H56" s="513"/>
      <c r="I56" s="513"/>
      <c r="J56" s="513"/>
      <c r="K56" s="513"/>
      <c r="L56" s="513"/>
      <c r="M56" s="513"/>
      <c r="N56" s="512"/>
      <c r="O56" s="513"/>
      <c r="P56" s="513"/>
      <c r="Q56" s="513"/>
      <c r="R56" s="513"/>
      <c r="S56" s="513"/>
      <c r="T56" s="514"/>
      <c r="U56" s="513"/>
      <c r="V56" s="169"/>
      <c r="W56" s="513"/>
      <c r="X56" s="513"/>
      <c r="Y56" s="513"/>
      <c r="Z56" s="513"/>
      <c r="AA56" s="518"/>
      <c r="AB56" s="604" t="s">
        <v>211</v>
      </c>
      <c r="AC56" s="202"/>
      <c r="AD56" s="202"/>
      <c r="AE56" s="841">
        <f>AE81</f>
        <v>566</v>
      </c>
      <c r="AF56" s="841"/>
      <c r="AG56" s="612" t="s">
        <v>391</v>
      </c>
      <c r="AH56" s="202"/>
      <c r="AI56" s="32" t="s">
        <v>2562</v>
      </c>
      <c r="AJ56" s="831">
        <f>$AJ$5</f>
        <v>0.63</v>
      </c>
      <c r="AK56" s="831"/>
      <c r="AL56" s="209"/>
      <c r="AM56" s="402">
        <f>ROUND(AE56*AJ56,0)</f>
        <v>357</v>
      </c>
      <c r="AN56" s="41"/>
      <c r="AP56" s="405"/>
    </row>
    <row r="57" spans="1:42" ht="17.25" customHeight="1" x14ac:dyDescent="0.15">
      <c r="A57" s="12">
        <v>72</v>
      </c>
      <c r="B57" s="13">
        <v>2143</v>
      </c>
      <c r="C57" s="39" t="s">
        <v>1460</v>
      </c>
      <c r="D57" s="1008"/>
      <c r="E57" s="1008"/>
      <c r="F57" s="182"/>
      <c r="G57" s="24"/>
      <c r="H57" s="513"/>
      <c r="I57" s="513"/>
      <c r="J57" s="513"/>
      <c r="K57" s="513"/>
      <c r="L57" s="513"/>
      <c r="M57" s="513"/>
      <c r="N57" s="512"/>
      <c r="O57" s="513"/>
      <c r="P57" s="513"/>
      <c r="Q57" s="513"/>
      <c r="R57" s="513"/>
      <c r="S57" s="513"/>
      <c r="T57" s="514"/>
      <c r="U57" s="513"/>
      <c r="V57" s="169"/>
      <c r="W57" s="513"/>
      <c r="X57" s="513"/>
      <c r="Y57" s="513"/>
      <c r="Z57" s="513"/>
      <c r="AA57" s="518"/>
      <c r="AB57" s="604" t="s">
        <v>212</v>
      </c>
      <c r="AC57" s="202"/>
      <c r="AD57" s="202"/>
      <c r="AE57" s="841">
        <f>AE82</f>
        <v>618</v>
      </c>
      <c r="AF57" s="841"/>
      <c r="AG57" s="612" t="s">
        <v>391</v>
      </c>
      <c r="AH57" s="202"/>
      <c r="AI57" s="32" t="s">
        <v>2562</v>
      </c>
      <c r="AJ57" s="831">
        <f>$AJ$5</f>
        <v>0.63</v>
      </c>
      <c r="AK57" s="831"/>
      <c r="AL57" s="209"/>
      <c r="AM57" s="402">
        <f>ROUND(AE57*AJ57,0)</f>
        <v>389</v>
      </c>
      <c r="AN57" s="41"/>
      <c r="AP57" s="405"/>
    </row>
    <row r="58" spans="1:42" ht="17.25" customHeight="1" x14ac:dyDescent="0.15">
      <c r="A58" s="12">
        <v>72</v>
      </c>
      <c r="B58" s="13">
        <v>2144</v>
      </c>
      <c r="C58" s="39" t="s">
        <v>1461</v>
      </c>
      <c r="D58" s="1008"/>
      <c r="E58" s="1008"/>
      <c r="F58" s="182"/>
      <c r="G58" s="24"/>
      <c r="H58" s="513"/>
      <c r="I58" s="513"/>
      <c r="J58" s="513"/>
      <c r="K58" s="513"/>
      <c r="L58" s="513"/>
      <c r="M58" s="513"/>
      <c r="N58" s="512"/>
      <c r="O58" s="513"/>
      <c r="P58" s="513"/>
      <c r="Q58" s="513"/>
      <c r="R58" s="513"/>
      <c r="S58" s="513"/>
      <c r="T58" s="514"/>
      <c r="U58" s="513"/>
      <c r="V58" s="169"/>
      <c r="W58" s="513"/>
      <c r="X58" s="513"/>
      <c r="Y58" s="513"/>
      <c r="Z58" s="513"/>
      <c r="AA58" s="518"/>
      <c r="AB58" s="604" t="s">
        <v>213</v>
      </c>
      <c r="AC58" s="202"/>
      <c r="AD58" s="202"/>
      <c r="AE58" s="841">
        <f>AE83</f>
        <v>669</v>
      </c>
      <c r="AF58" s="841"/>
      <c r="AG58" s="612" t="s">
        <v>391</v>
      </c>
      <c r="AH58" s="202"/>
      <c r="AI58" s="32" t="s">
        <v>254</v>
      </c>
      <c r="AJ58" s="831">
        <f>$AJ$5</f>
        <v>0.63</v>
      </c>
      <c r="AK58" s="831"/>
      <c r="AL58" s="209"/>
      <c r="AM58" s="402">
        <f>ROUND(AE58*AJ58,0)</f>
        <v>421</v>
      </c>
      <c r="AN58" s="41"/>
      <c r="AP58" s="405"/>
    </row>
    <row r="59" spans="1:42" ht="17.25" customHeight="1" x14ac:dyDescent="0.15">
      <c r="A59" s="12">
        <v>72</v>
      </c>
      <c r="B59" s="13">
        <v>2145</v>
      </c>
      <c r="C59" s="39" t="s">
        <v>1462</v>
      </c>
      <c r="D59" s="1008"/>
      <c r="E59" s="1008"/>
      <c r="F59" s="182"/>
      <c r="G59" s="24"/>
      <c r="H59" s="513"/>
      <c r="I59" s="513"/>
      <c r="J59" s="513"/>
      <c r="K59" s="513"/>
      <c r="L59" s="513"/>
      <c r="M59" s="513"/>
      <c r="N59" s="512"/>
      <c r="O59" s="513"/>
      <c r="P59" s="513"/>
      <c r="Q59" s="513"/>
      <c r="R59" s="513"/>
      <c r="S59" s="513"/>
      <c r="T59" s="514"/>
      <c r="U59" s="30"/>
      <c r="V59" s="20"/>
      <c r="W59" s="30"/>
      <c r="X59" s="30"/>
      <c r="Y59" s="30"/>
      <c r="Z59" s="30"/>
      <c r="AA59" s="42"/>
      <c r="AB59" s="604" t="s">
        <v>214</v>
      </c>
      <c r="AC59" s="202"/>
      <c r="AD59" s="202"/>
      <c r="AE59" s="841">
        <f>AE84</f>
        <v>720</v>
      </c>
      <c r="AF59" s="841"/>
      <c r="AG59" s="612" t="s">
        <v>391</v>
      </c>
      <c r="AH59" s="202"/>
      <c r="AI59" s="32" t="s">
        <v>2562</v>
      </c>
      <c r="AJ59" s="831">
        <f>$AJ$5</f>
        <v>0.63</v>
      </c>
      <c r="AK59" s="831"/>
      <c r="AL59" s="209"/>
      <c r="AM59" s="402">
        <f>ROUND(AE59*AJ59,0)</f>
        <v>454</v>
      </c>
      <c r="AN59" s="41"/>
    </row>
    <row r="60" spans="1:42" ht="17.25" customHeight="1" x14ac:dyDescent="0.15">
      <c r="A60" s="12">
        <v>72</v>
      </c>
      <c r="B60" s="13">
        <v>2151</v>
      </c>
      <c r="C60" s="39" t="s">
        <v>3927</v>
      </c>
      <c r="D60" s="1008"/>
      <c r="E60" s="1008"/>
      <c r="F60" s="182"/>
      <c r="G60" s="24"/>
      <c r="H60" s="513"/>
      <c r="I60" s="513"/>
      <c r="J60" s="513"/>
      <c r="K60" s="513"/>
      <c r="L60" s="513"/>
      <c r="M60" s="513"/>
      <c r="N60" s="517"/>
      <c r="O60" s="169"/>
      <c r="P60" s="169"/>
      <c r="Q60" s="609"/>
      <c r="R60" s="609"/>
      <c r="S60" s="169"/>
      <c r="T60" s="518"/>
      <c r="U60" s="930" t="s">
        <v>3864</v>
      </c>
      <c r="V60" s="930"/>
      <c r="W60" s="930"/>
      <c r="X60" s="930"/>
      <c r="Y60" s="930"/>
      <c r="Z60" s="930"/>
      <c r="AA60" s="931"/>
      <c r="AB60" s="604" t="s">
        <v>210</v>
      </c>
      <c r="AC60" s="202"/>
      <c r="AD60" s="202"/>
      <c r="AE60" s="841">
        <f>$AE$55</f>
        <v>515</v>
      </c>
      <c r="AF60" s="841"/>
      <c r="AG60" s="612" t="s">
        <v>391</v>
      </c>
      <c r="AH60" s="202"/>
      <c r="AI60" s="32" t="s">
        <v>254</v>
      </c>
      <c r="AJ60" s="831">
        <v>0.63</v>
      </c>
      <c r="AK60" s="831"/>
      <c r="AL60" s="209"/>
      <c r="AM60" s="402">
        <f>ROUND((AE60-ROUND(AE60*$X$63,0))*AJ60,0)</f>
        <v>321</v>
      </c>
      <c r="AN60" s="41"/>
    </row>
    <row r="61" spans="1:42" ht="17.25" customHeight="1" x14ac:dyDescent="0.15">
      <c r="A61" s="12">
        <v>72</v>
      </c>
      <c r="B61" s="13">
        <v>2152</v>
      </c>
      <c r="C61" s="39" t="s">
        <v>3928</v>
      </c>
      <c r="D61" s="1008"/>
      <c r="E61" s="1008"/>
      <c r="F61" s="182"/>
      <c r="G61" s="24"/>
      <c r="H61" s="513"/>
      <c r="I61" s="513"/>
      <c r="J61" s="513"/>
      <c r="K61" s="513"/>
      <c r="L61" s="513"/>
      <c r="M61" s="513"/>
      <c r="N61" s="517"/>
      <c r="O61" s="169"/>
      <c r="P61" s="169"/>
      <c r="Q61" s="609"/>
      <c r="R61" s="609"/>
      <c r="S61" s="169"/>
      <c r="T61" s="518"/>
      <c r="U61" s="933"/>
      <c r="V61" s="933"/>
      <c r="W61" s="933"/>
      <c r="X61" s="933"/>
      <c r="Y61" s="933"/>
      <c r="Z61" s="933"/>
      <c r="AA61" s="934"/>
      <c r="AB61" s="604" t="s">
        <v>211</v>
      </c>
      <c r="AC61" s="202"/>
      <c r="AD61" s="202"/>
      <c r="AE61" s="841">
        <f>$AE$56</f>
        <v>566</v>
      </c>
      <c r="AF61" s="841"/>
      <c r="AG61" s="612" t="s">
        <v>391</v>
      </c>
      <c r="AH61" s="202"/>
      <c r="AI61" s="32" t="s">
        <v>254</v>
      </c>
      <c r="AJ61" s="831">
        <f t="shared" ref="AJ61:AJ64" si="4">$AJ$5</f>
        <v>0.63</v>
      </c>
      <c r="AK61" s="831"/>
      <c r="AL61" s="209"/>
      <c r="AM61" s="402">
        <f>ROUND((AE61-ROUND(AE61*$X$63,0))*AJ61,0)</f>
        <v>353</v>
      </c>
      <c r="AN61" s="41"/>
    </row>
    <row r="62" spans="1:42" ht="17.25" customHeight="1" x14ac:dyDescent="0.15">
      <c r="A62" s="12">
        <v>72</v>
      </c>
      <c r="B62" s="13">
        <v>2153</v>
      </c>
      <c r="C62" s="39" t="s">
        <v>3929</v>
      </c>
      <c r="D62" s="1008"/>
      <c r="E62" s="1008"/>
      <c r="F62" s="182"/>
      <c r="G62" s="24"/>
      <c r="H62" s="513"/>
      <c r="I62" s="513"/>
      <c r="J62" s="513"/>
      <c r="K62" s="513"/>
      <c r="L62" s="513"/>
      <c r="M62" s="513"/>
      <c r="N62" s="517"/>
      <c r="O62" s="169"/>
      <c r="P62" s="169"/>
      <c r="Q62" s="609"/>
      <c r="R62" s="609"/>
      <c r="S62" s="169"/>
      <c r="T62" s="518"/>
      <c r="U62" s="169"/>
      <c r="V62" s="169"/>
      <c r="W62" s="169"/>
      <c r="X62" s="609"/>
      <c r="Y62" s="609"/>
      <c r="Z62" s="169"/>
      <c r="AA62" s="518"/>
      <c r="AB62" s="604" t="s">
        <v>212</v>
      </c>
      <c r="AC62" s="202"/>
      <c r="AD62" s="202"/>
      <c r="AE62" s="841">
        <f>$AE$57</f>
        <v>618</v>
      </c>
      <c r="AF62" s="841"/>
      <c r="AG62" s="612" t="s">
        <v>391</v>
      </c>
      <c r="AH62" s="202"/>
      <c r="AI62" s="32" t="s">
        <v>254</v>
      </c>
      <c r="AJ62" s="831">
        <f t="shared" si="4"/>
        <v>0.63</v>
      </c>
      <c r="AK62" s="831"/>
      <c r="AL62" s="209"/>
      <c r="AM62" s="402">
        <f>ROUND((AE62-ROUND(AE62*$X$63,0))*AJ62,0)</f>
        <v>386</v>
      </c>
      <c r="AN62" s="41"/>
    </row>
    <row r="63" spans="1:42" ht="17.25" customHeight="1" x14ac:dyDescent="0.15">
      <c r="A63" s="12">
        <v>72</v>
      </c>
      <c r="B63" s="13">
        <v>2154</v>
      </c>
      <c r="C63" s="39" t="s">
        <v>3930</v>
      </c>
      <c r="D63" s="1008"/>
      <c r="E63" s="1008"/>
      <c r="F63" s="182"/>
      <c r="G63" s="24"/>
      <c r="H63" s="513"/>
      <c r="I63" s="513"/>
      <c r="J63" s="513"/>
      <c r="K63" s="513"/>
      <c r="L63" s="513"/>
      <c r="M63" s="513"/>
      <c r="N63" s="517"/>
      <c r="O63" s="169"/>
      <c r="P63" s="169"/>
      <c r="Q63" s="609"/>
      <c r="R63" s="609"/>
      <c r="S63" s="169"/>
      <c r="T63" s="518"/>
      <c r="U63" s="169"/>
      <c r="V63" s="169"/>
      <c r="W63" s="169"/>
      <c r="X63" s="935">
        <v>0.01</v>
      </c>
      <c r="Y63" s="935"/>
      <c r="Z63" s="444" t="s">
        <v>3863</v>
      </c>
      <c r="AA63" s="518"/>
      <c r="AB63" s="604" t="s">
        <v>213</v>
      </c>
      <c r="AC63" s="202"/>
      <c r="AD63" s="202"/>
      <c r="AE63" s="841">
        <f>$AE$58</f>
        <v>669</v>
      </c>
      <c r="AF63" s="841"/>
      <c r="AG63" s="612" t="s">
        <v>391</v>
      </c>
      <c r="AH63" s="202"/>
      <c r="AI63" s="32" t="s">
        <v>254</v>
      </c>
      <c r="AJ63" s="831">
        <f t="shared" si="4"/>
        <v>0.63</v>
      </c>
      <c r="AK63" s="831"/>
      <c r="AL63" s="209"/>
      <c r="AM63" s="402">
        <f>ROUND((AE63-ROUND(AE63*$X$63,0))*AJ63,0)</f>
        <v>417</v>
      </c>
      <c r="AN63" s="41"/>
    </row>
    <row r="64" spans="1:42" ht="17.25" customHeight="1" x14ac:dyDescent="0.15">
      <c r="A64" s="12">
        <v>72</v>
      </c>
      <c r="B64" s="13">
        <v>2155</v>
      </c>
      <c r="C64" s="39" t="s">
        <v>3931</v>
      </c>
      <c r="D64" s="1008"/>
      <c r="E64" s="1008"/>
      <c r="F64" s="182"/>
      <c r="G64" s="24"/>
      <c r="H64" s="513"/>
      <c r="I64" s="513"/>
      <c r="J64" s="513"/>
      <c r="K64" s="513"/>
      <c r="L64" s="513"/>
      <c r="M64" s="513"/>
      <c r="N64" s="35"/>
      <c r="O64" s="20"/>
      <c r="P64" s="20"/>
      <c r="Q64" s="713"/>
      <c r="R64" s="713"/>
      <c r="S64" s="20"/>
      <c r="T64" s="42"/>
      <c r="U64" s="20"/>
      <c r="V64" s="20"/>
      <c r="W64" s="20"/>
      <c r="X64" s="713"/>
      <c r="Y64" s="713"/>
      <c r="Z64" s="20"/>
      <c r="AA64" s="42"/>
      <c r="AB64" s="604" t="s">
        <v>214</v>
      </c>
      <c r="AC64" s="202"/>
      <c r="AD64" s="202"/>
      <c r="AE64" s="841">
        <f>$AE$59</f>
        <v>720</v>
      </c>
      <c r="AF64" s="841"/>
      <c r="AG64" s="612" t="s">
        <v>391</v>
      </c>
      <c r="AH64" s="202"/>
      <c r="AI64" s="32" t="s">
        <v>254</v>
      </c>
      <c r="AJ64" s="831">
        <f t="shared" si="4"/>
        <v>0.63</v>
      </c>
      <c r="AK64" s="831"/>
      <c r="AL64" s="209"/>
      <c r="AM64" s="402">
        <f>ROUND((AE64-ROUND(AE64*$X$63,0))*AJ64,0)</f>
        <v>449</v>
      </c>
      <c r="AN64" s="41"/>
    </row>
    <row r="65" spans="1:40" ht="17.25" customHeight="1" x14ac:dyDescent="0.15">
      <c r="A65" s="12">
        <v>72</v>
      </c>
      <c r="B65" s="13">
        <v>2156</v>
      </c>
      <c r="C65" s="39" t="s">
        <v>3932</v>
      </c>
      <c r="D65" s="1008"/>
      <c r="E65" s="1008"/>
      <c r="F65" s="182"/>
      <c r="G65" s="24"/>
      <c r="H65" s="513"/>
      <c r="I65" s="513"/>
      <c r="J65" s="513"/>
      <c r="K65" s="513"/>
      <c r="L65" s="513"/>
      <c r="M65" s="513"/>
      <c r="N65" s="929" t="s">
        <v>3862</v>
      </c>
      <c r="O65" s="930"/>
      <c r="P65" s="930"/>
      <c r="Q65" s="930"/>
      <c r="R65" s="930"/>
      <c r="S65" s="930"/>
      <c r="T65" s="931"/>
      <c r="U65" s="34"/>
      <c r="V65" s="17"/>
      <c r="W65" s="17"/>
      <c r="X65" s="607"/>
      <c r="Y65" s="607"/>
      <c r="Z65" s="17"/>
      <c r="AA65" s="67"/>
      <c r="AB65" s="604" t="s">
        <v>210</v>
      </c>
      <c r="AC65" s="202"/>
      <c r="AD65" s="202"/>
      <c r="AE65" s="841">
        <f>$AE$55</f>
        <v>515</v>
      </c>
      <c r="AF65" s="841"/>
      <c r="AG65" s="612" t="s">
        <v>391</v>
      </c>
      <c r="AH65" s="202"/>
      <c r="AI65" s="32" t="s">
        <v>254</v>
      </c>
      <c r="AJ65" s="831">
        <v>0.63</v>
      </c>
      <c r="AK65" s="831"/>
      <c r="AL65" s="209"/>
      <c r="AM65" s="402">
        <f>ROUND((AE65-ROUND(AE65*$Q$68,0))*AJ65,0)</f>
        <v>321</v>
      </c>
      <c r="AN65" s="41"/>
    </row>
    <row r="66" spans="1:40" ht="17.25" customHeight="1" x14ac:dyDescent="0.15">
      <c r="A66" s="12">
        <v>72</v>
      </c>
      <c r="B66" s="13">
        <v>2157</v>
      </c>
      <c r="C66" s="39" t="s">
        <v>3933</v>
      </c>
      <c r="D66" s="1008"/>
      <c r="E66" s="1008"/>
      <c r="F66" s="182"/>
      <c r="G66" s="24"/>
      <c r="H66" s="513"/>
      <c r="I66" s="513"/>
      <c r="J66" s="513"/>
      <c r="K66" s="513"/>
      <c r="L66" s="513"/>
      <c r="M66" s="513"/>
      <c r="N66" s="932"/>
      <c r="O66" s="933"/>
      <c r="P66" s="933"/>
      <c r="Q66" s="933"/>
      <c r="R66" s="933"/>
      <c r="S66" s="933"/>
      <c r="T66" s="934"/>
      <c r="U66" s="517"/>
      <c r="V66" s="169"/>
      <c r="W66" s="169"/>
      <c r="X66" s="609"/>
      <c r="Y66" s="609"/>
      <c r="Z66" s="169"/>
      <c r="AA66" s="518"/>
      <c r="AB66" s="604" t="s">
        <v>211</v>
      </c>
      <c r="AC66" s="202"/>
      <c r="AD66" s="202"/>
      <c r="AE66" s="841">
        <f>$AE$56</f>
        <v>566</v>
      </c>
      <c r="AF66" s="841"/>
      <c r="AG66" s="612" t="s">
        <v>391</v>
      </c>
      <c r="AH66" s="202"/>
      <c r="AI66" s="32" t="s">
        <v>254</v>
      </c>
      <c r="AJ66" s="831">
        <f t="shared" ref="AJ66:AJ69" si="5">$AJ$5</f>
        <v>0.63</v>
      </c>
      <c r="AK66" s="831"/>
      <c r="AL66" s="209"/>
      <c r="AM66" s="402">
        <f>ROUND((AE66-ROUND(AE66*$Q$68,0))*AJ66,0)</f>
        <v>353</v>
      </c>
      <c r="AN66" s="41"/>
    </row>
    <row r="67" spans="1:40" ht="17.25" customHeight="1" x14ac:dyDescent="0.15">
      <c r="A67" s="12">
        <v>72</v>
      </c>
      <c r="B67" s="13">
        <v>2158</v>
      </c>
      <c r="C67" s="39" t="s">
        <v>3934</v>
      </c>
      <c r="D67" s="1008"/>
      <c r="E67" s="1008"/>
      <c r="F67" s="182"/>
      <c r="G67" s="24"/>
      <c r="H67" s="513"/>
      <c r="I67" s="513"/>
      <c r="J67" s="513"/>
      <c r="K67" s="513"/>
      <c r="L67" s="513"/>
      <c r="M67" s="513"/>
      <c r="N67" s="517"/>
      <c r="O67" s="169"/>
      <c r="P67" s="169"/>
      <c r="Q67" s="609"/>
      <c r="R67" s="609"/>
      <c r="S67" s="169"/>
      <c r="T67" s="518"/>
      <c r="U67" s="517"/>
      <c r="V67" s="169"/>
      <c r="W67" s="169"/>
      <c r="X67" s="609"/>
      <c r="Y67" s="609"/>
      <c r="Z67" s="169"/>
      <c r="AA67" s="518"/>
      <c r="AB67" s="604" t="s">
        <v>212</v>
      </c>
      <c r="AC67" s="202"/>
      <c r="AD67" s="202"/>
      <c r="AE67" s="841">
        <f>$AE$57</f>
        <v>618</v>
      </c>
      <c r="AF67" s="841"/>
      <c r="AG67" s="612" t="s">
        <v>391</v>
      </c>
      <c r="AH67" s="202"/>
      <c r="AI67" s="32" t="s">
        <v>254</v>
      </c>
      <c r="AJ67" s="831">
        <f t="shared" si="5"/>
        <v>0.63</v>
      </c>
      <c r="AK67" s="831"/>
      <c r="AL67" s="209"/>
      <c r="AM67" s="402">
        <f>ROUND((AE67-ROUND(AE67*$Q$68,0))*AJ67,0)</f>
        <v>386</v>
      </c>
      <c r="AN67" s="41"/>
    </row>
    <row r="68" spans="1:40" ht="17.25" customHeight="1" x14ac:dyDescent="0.15">
      <c r="A68" s="12">
        <v>72</v>
      </c>
      <c r="B68" s="13">
        <v>2159</v>
      </c>
      <c r="C68" s="39" t="s">
        <v>3935</v>
      </c>
      <c r="D68" s="1008"/>
      <c r="E68" s="1008"/>
      <c r="F68" s="182"/>
      <c r="G68" s="24"/>
      <c r="H68" s="513"/>
      <c r="I68" s="513"/>
      <c r="J68" s="513"/>
      <c r="K68" s="513"/>
      <c r="L68" s="513"/>
      <c r="M68" s="513"/>
      <c r="N68" s="517"/>
      <c r="O68" s="169"/>
      <c r="P68" s="169"/>
      <c r="Q68" s="935">
        <v>0.01</v>
      </c>
      <c r="R68" s="935"/>
      <c r="S68" s="444" t="s">
        <v>3863</v>
      </c>
      <c r="T68" s="518"/>
      <c r="U68" s="517"/>
      <c r="V68" s="169"/>
      <c r="W68" s="169"/>
      <c r="X68" s="609"/>
      <c r="Y68" s="609"/>
      <c r="Z68" s="169"/>
      <c r="AA68" s="518"/>
      <c r="AB68" s="604" t="s">
        <v>213</v>
      </c>
      <c r="AC68" s="202"/>
      <c r="AD68" s="202"/>
      <c r="AE68" s="841">
        <f>$AE$58</f>
        <v>669</v>
      </c>
      <c r="AF68" s="841"/>
      <c r="AG68" s="612" t="s">
        <v>391</v>
      </c>
      <c r="AH68" s="202"/>
      <c r="AI68" s="32" t="s">
        <v>254</v>
      </c>
      <c r="AJ68" s="831">
        <f t="shared" si="5"/>
        <v>0.63</v>
      </c>
      <c r="AK68" s="831"/>
      <c r="AL68" s="209"/>
      <c r="AM68" s="402">
        <f>ROUND((AE68-ROUND(AE68*$Q$68,0))*AJ68,0)</f>
        <v>417</v>
      </c>
      <c r="AN68" s="41"/>
    </row>
    <row r="69" spans="1:40" ht="17.25" customHeight="1" x14ac:dyDescent="0.15">
      <c r="A69" s="12">
        <v>72</v>
      </c>
      <c r="B69" s="13">
        <v>2160</v>
      </c>
      <c r="C69" s="39" t="s">
        <v>3936</v>
      </c>
      <c r="D69" s="1008"/>
      <c r="E69" s="1008"/>
      <c r="F69" s="182"/>
      <c r="G69" s="24"/>
      <c r="H69" s="513"/>
      <c r="I69" s="513"/>
      <c r="J69" s="513"/>
      <c r="K69" s="513"/>
      <c r="L69" s="513"/>
      <c r="M69" s="513"/>
      <c r="N69" s="517"/>
      <c r="O69" s="169"/>
      <c r="P69" s="169"/>
      <c r="Q69" s="609"/>
      <c r="R69" s="609"/>
      <c r="S69" s="169"/>
      <c r="T69" s="518"/>
      <c r="U69" s="517"/>
      <c r="V69" s="169"/>
      <c r="W69" s="169"/>
      <c r="X69" s="609"/>
      <c r="Y69" s="609"/>
      <c r="Z69" s="169"/>
      <c r="AA69" s="518"/>
      <c r="AB69" s="604" t="s">
        <v>214</v>
      </c>
      <c r="AC69" s="202"/>
      <c r="AD69" s="202"/>
      <c r="AE69" s="841">
        <f>$AE$59</f>
        <v>720</v>
      </c>
      <c r="AF69" s="841"/>
      <c r="AG69" s="612" t="s">
        <v>391</v>
      </c>
      <c r="AH69" s="202"/>
      <c r="AI69" s="32" t="s">
        <v>254</v>
      </c>
      <c r="AJ69" s="831">
        <f t="shared" si="5"/>
        <v>0.63</v>
      </c>
      <c r="AK69" s="831"/>
      <c r="AL69" s="209"/>
      <c r="AM69" s="402">
        <f>ROUND((AE69-ROUND(AE69*$Q$68,0))*AJ69,0)</f>
        <v>449</v>
      </c>
      <c r="AN69" s="41"/>
    </row>
    <row r="70" spans="1:40" ht="17.25" customHeight="1" x14ac:dyDescent="0.15">
      <c r="A70" s="12">
        <v>72</v>
      </c>
      <c r="B70" s="13">
        <v>2161</v>
      </c>
      <c r="C70" s="267" t="s">
        <v>3937</v>
      </c>
      <c r="D70" s="1008"/>
      <c r="E70" s="1008"/>
      <c r="F70" s="182"/>
      <c r="G70" s="24"/>
      <c r="H70" s="513"/>
      <c r="I70" s="513"/>
      <c r="J70" s="513"/>
      <c r="K70" s="513"/>
      <c r="L70" s="513"/>
      <c r="M70" s="513"/>
      <c r="N70" s="517"/>
      <c r="O70" s="169"/>
      <c r="P70" s="169"/>
      <c r="Q70" s="609"/>
      <c r="R70" s="609"/>
      <c r="S70" s="169"/>
      <c r="T70" s="518"/>
      <c r="U70" s="929" t="s">
        <v>3864</v>
      </c>
      <c r="V70" s="930"/>
      <c r="W70" s="930"/>
      <c r="X70" s="930"/>
      <c r="Y70" s="930"/>
      <c r="Z70" s="930"/>
      <c r="AA70" s="931"/>
      <c r="AB70" s="604" t="s">
        <v>210</v>
      </c>
      <c r="AC70" s="202"/>
      <c r="AD70" s="202"/>
      <c r="AE70" s="841">
        <f>$AE$55</f>
        <v>515</v>
      </c>
      <c r="AF70" s="841"/>
      <c r="AG70" s="612" t="s">
        <v>391</v>
      </c>
      <c r="AH70" s="202"/>
      <c r="AI70" s="32" t="s">
        <v>254</v>
      </c>
      <c r="AJ70" s="831">
        <v>0.63</v>
      </c>
      <c r="AK70" s="831"/>
      <c r="AL70" s="209"/>
      <c r="AM70" s="402">
        <f>ROUND((AE70-ROUND(AE70*$Q$68,0)-ROUND(AE70*$X$73,0))*AJ70,0)</f>
        <v>318</v>
      </c>
      <c r="AN70" s="41"/>
    </row>
    <row r="71" spans="1:40" ht="17.25" customHeight="1" x14ac:dyDescent="0.15">
      <c r="A71" s="12">
        <v>72</v>
      </c>
      <c r="B71" s="13">
        <v>2162</v>
      </c>
      <c r="C71" s="267" t="s">
        <v>3938</v>
      </c>
      <c r="D71" s="1008"/>
      <c r="E71" s="1008"/>
      <c r="F71" s="182"/>
      <c r="G71" s="24"/>
      <c r="H71" s="513"/>
      <c r="I71" s="513"/>
      <c r="J71" s="513"/>
      <c r="K71" s="513"/>
      <c r="L71" s="513"/>
      <c r="M71" s="513"/>
      <c r="N71" s="517"/>
      <c r="O71" s="169"/>
      <c r="P71" s="169"/>
      <c r="Q71" s="609"/>
      <c r="R71" s="609"/>
      <c r="S71" s="169"/>
      <c r="T71" s="518"/>
      <c r="U71" s="932"/>
      <c r="V71" s="933"/>
      <c r="W71" s="933"/>
      <c r="X71" s="933"/>
      <c r="Y71" s="933"/>
      <c r="Z71" s="933"/>
      <c r="AA71" s="934"/>
      <c r="AB71" s="604" t="s">
        <v>211</v>
      </c>
      <c r="AC71" s="202"/>
      <c r="AD71" s="202"/>
      <c r="AE71" s="841">
        <f>$AE$56</f>
        <v>566</v>
      </c>
      <c r="AF71" s="841"/>
      <c r="AG71" s="612" t="s">
        <v>391</v>
      </c>
      <c r="AH71" s="202"/>
      <c r="AI71" s="32" t="s">
        <v>254</v>
      </c>
      <c r="AJ71" s="831">
        <f t="shared" ref="AJ71:AJ74" si="6">$AJ$5</f>
        <v>0.63</v>
      </c>
      <c r="AK71" s="831"/>
      <c r="AL71" s="209"/>
      <c r="AM71" s="402">
        <f>ROUND((AE71-ROUND(AE71*$Q$68,0)-ROUND(AE71*$X$73,0))*AJ71,0)</f>
        <v>349</v>
      </c>
      <c r="AN71" s="41"/>
    </row>
    <row r="72" spans="1:40" ht="17.25" customHeight="1" x14ac:dyDescent="0.15">
      <c r="A72" s="12">
        <v>72</v>
      </c>
      <c r="B72" s="13">
        <v>2163</v>
      </c>
      <c r="C72" s="267" t="s">
        <v>3939</v>
      </c>
      <c r="D72" s="1008"/>
      <c r="E72" s="1008"/>
      <c r="F72" s="182"/>
      <c r="G72" s="24"/>
      <c r="H72" s="513"/>
      <c r="I72" s="513"/>
      <c r="J72" s="513"/>
      <c r="K72" s="513"/>
      <c r="L72" s="513"/>
      <c r="M72" s="513"/>
      <c r="N72" s="517"/>
      <c r="O72" s="169"/>
      <c r="P72" s="169"/>
      <c r="Q72" s="609"/>
      <c r="R72" s="609"/>
      <c r="S72" s="169"/>
      <c r="T72" s="518"/>
      <c r="U72" s="517"/>
      <c r="V72" s="169"/>
      <c r="W72" s="169"/>
      <c r="X72" s="609"/>
      <c r="Y72" s="609"/>
      <c r="Z72" s="169"/>
      <c r="AA72" s="518"/>
      <c r="AB72" s="604" t="s">
        <v>212</v>
      </c>
      <c r="AC72" s="202"/>
      <c r="AD72" s="202"/>
      <c r="AE72" s="841">
        <f>$AE$57</f>
        <v>618</v>
      </c>
      <c r="AF72" s="841"/>
      <c r="AG72" s="612" t="s">
        <v>391</v>
      </c>
      <c r="AH72" s="202"/>
      <c r="AI72" s="32" t="s">
        <v>254</v>
      </c>
      <c r="AJ72" s="831">
        <f t="shared" si="6"/>
        <v>0.63</v>
      </c>
      <c r="AK72" s="831"/>
      <c r="AL72" s="209"/>
      <c r="AM72" s="402">
        <f>ROUND((AE72-ROUND(AE72*$Q$68,0)-ROUND(AE72*$X$73,0))*AJ72,0)</f>
        <v>382</v>
      </c>
      <c r="AN72" s="41"/>
    </row>
    <row r="73" spans="1:40" ht="17.25" customHeight="1" x14ac:dyDescent="0.15">
      <c r="A73" s="12">
        <v>72</v>
      </c>
      <c r="B73" s="13">
        <v>2164</v>
      </c>
      <c r="C73" s="267" t="s">
        <v>3940</v>
      </c>
      <c r="D73" s="1008"/>
      <c r="E73" s="1008"/>
      <c r="F73" s="182"/>
      <c r="G73" s="24"/>
      <c r="H73" s="513"/>
      <c r="I73" s="513"/>
      <c r="J73" s="513"/>
      <c r="K73" s="513"/>
      <c r="L73" s="513"/>
      <c r="M73" s="513"/>
      <c r="N73" s="517"/>
      <c r="O73" s="169"/>
      <c r="P73" s="169"/>
      <c r="Q73" s="609"/>
      <c r="R73" s="609"/>
      <c r="S73" s="169"/>
      <c r="T73" s="518"/>
      <c r="U73" s="517"/>
      <c r="V73" s="169"/>
      <c r="W73" s="169"/>
      <c r="X73" s="935">
        <v>0.01</v>
      </c>
      <c r="Y73" s="935"/>
      <c r="Z73" s="444" t="s">
        <v>3863</v>
      </c>
      <c r="AA73" s="518"/>
      <c r="AB73" s="604" t="s">
        <v>213</v>
      </c>
      <c r="AC73" s="202"/>
      <c r="AD73" s="202"/>
      <c r="AE73" s="841">
        <f>$AE$58</f>
        <v>669</v>
      </c>
      <c r="AF73" s="841"/>
      <c r="AG73" s="612" t="s">
        <v>391</v>
      </c>
      <c r="AH73" s="202"/>
      <c r="AI73" s="32" t="s">
        <v>254</v>
      </c>
      <c r="AJ73" s="831">
        <f t="shared" si="6"/>
        <v>0.63</v>
      </c>
      <c r="AK73" s="831"/>
      <c r="AL73" s="209"/>
      <c r="AM73" s="402">
        <f>ROUND((AE73-ROUND(AE73*$Q$68,0)-ROUND(AE73*$X$73,0))*AJ73,0)</f>
        <v>413</v>
      </c>
      <c r="AN73" s="41"/>
    </row>
    <row r="74" spans="1:40" ht="17.25" customHeight="1" x14ac:dyDescent="0.15">
      <c r="A74" s="12">
        <v>72</v>
      </c>
      <c r="B74" s="13">
        <v>2165</v>
      </c>
      <c r="C74" s="267" t="s">
        <v>3941</v>
      </c>
      <c r="D74" s="1008"/>
      <c r="E74" s="1008"/>
      <c r="F74" s="25"/>
      <c r="G74" s="26"/>
      <c r="H74" s="30"/>
      <c r="I74" s="30"/>
      <c r="J74" s="30"/>
      <c r="K74" s="30"/>
      <c r="L74" s="30"/>
      <c r="M74" s="30"/>
      <c r="N74" s="35"/>
      <c r="O74" s="20"/>
      <c r="P74" s="20"/>
      <c r="Q74" s="713"/>
      <c r="R74" s="713"/>
      <c r="S74" s="20"/>
      <c r="T74" s="42"/>
      <c r="U74" s="35"/>
      <c r="V74" s="20"/>
      <c r="W74" s="20"/>
      <c r="X74" s="713"/>
      <c r="Y74" s="713"/>
      <c r="Z74" s="20"/>
      <c r="AA74" s="42"/>
      <c r="AB74" s="604" t="s">
        <v>214</v>
      </c>
      <c r="AC74" s="202"/>
      <c r="AD74" s="202"/>
      <c r="AE74" s="841">
        <f>$AE$59</f>
        <v>720</v>
      </c>
      <c r="AF74" s="841"/>
      <c r="AG74" s="612" t="s">
        <v>391</v>
      </c>
      <c r="AH74" s="202"/>
      <c r="AI74" s="32" t="s">
        <v>254</v>
      </c>
      <c r="AJ74" s="831">
        <f t="shared" si="6"/>
        <v>0.63</v>
      </c>
      <c r="AK74" s="831"/>
      <c r="AL74" s="209"/>
      <c r="AM74" s="402">
        <f>ROUND((AE74-ROUND(AE74*$Q$68,0)-ROUND(AE74*$X$73,0))*AJ74,0)</f>
        <v>445</v>
      </c>
      <c r="AN74" s="41"/>
    </row>
    <row r="75" spans="1:40" ht="17.25" customHeight="1" x14ac:dyDescent="0.15">
      <c r="A75" s="12">
        <v>72</v>
      </c>
      <c r="B75" s="13">
        <v>2241</v>
      </c>
      <c r="C75" s="39" t="s">
        <v>282</v>
      </c>
      <c r="D75" s="651"/>
      <c r="E75" s="416"/>
      <c r="F75" s="546" t="s">
        <v>1176</v>
      </c>
      <c r="G75" s="547"/>
      <c r="H75" s="707"/>
      <c r="I75" s="707"/>
      <c r="J75" s="707"/>
      <c r="K75" s="707"/>
      <c r="L75" s="707"/>
      <c r="M75" s="707"/>
      <c r="N75" s="707"/>
      <c r="O75" s="707"/>
      <c r="P75" s="707"/>
      <c r="Q75" s="707"/>
      <c r="R75" s="707"/>
      <c r="S75" s="707"/>
      <c r="T75" s="707"/>
      <c r="U75" s="707"/>
      <c r="V75" s="17"/>
      <c r="W75" s="707"/>
      <c r="X75" s="707"/>
      <c r="Y75" s="707"/>
      <c r="Z75" s="707"/>
      <c r="AA75" s="67"/>
      <c r="AB75" s="604" t="s">
        <v>210</v>
      </c>
      <c r="AC75" s="202"/>
      <c r="AD75" s="202"/>
      <c r="AE75" s="841">
        <v>491</v>
      </c>
      <c r="AF75" s="841"/>
      <c r="AG75" s="186" t="s">
        <v>391</v>
      </c>
      <c r="AH75" s="186"/>
      <c r="AI75" s="40"/>
      <c r="AJ75" s="190"/>
      <c r="AK75" s="40"/>
      <c r="AL75" s="43"/>
      <c r="AM75" s="402">
        <f t="shared" ref="AM75:AM104" si="7">AE75</f>
        <v>491</v>
      </c>
      <c r="AN75" s="41"/>
    </row>
    <row r="76" spans="1:40" ht="17.25" customHeight="1" x14ac:dyDescent="0.15">
      <c r="A76" s="12">
        <v>72</v>
      </c>
      <c r="B76" s="13">
        <v>2242</v>
      </c>
      <c r="C76" s="39" t="s">
        <v>283</v>
      </c>
      <c r="D76" s="651"/>
      <c r="E76" s="416"/>
      <c r="F76" s="182"/>
      <c r="G76" s="24"/>
      <c r="H76" s="513"/>
      <c r="I76" s="513"/>
      <c r="J76" s="513"/>
      <c r="K76" s="513"/>
      <c r="L76" s="513"/>
      <c r="M76" s="513"/>
      <c r="N76" s="513"/>
      <c r="O76" s="513"/>
      <c r="P76" s="513"/>
      <c r="Q76" s="513"/>
      <c r="R76" s="513"/>
      <c r="S76" s="513"/>
      <c r="T76" s="513"/>
      <c r="U76" s="513"/>
      <c r="V76" s="169"/>
      <c r="W76" s="513"/>
      <c r="X76" s="513"/>
      <c r="Y76" s="513"/>
      <c r="Z76" s="513"/>
      <c r="AA76" s="518"/>
      <c r="AB76" s="604" t="s">
        <v>211</v>
      </c>
      <c r="AC76" s="202"/>
      <c r="AD76" s="202"/>
      <c r="AE76" s="841">
        <v>541</v>
      </c>
      <c r="AF76" s="841"/>
      <c r="AG76" s="186" t="s">
        <v>391</v>
      </c>
      <c r="AH76" s="202"/>
      <c r="AI76" s="202"/>
      <c r="AJ76" s="40"/>
      <c r="AK76" s="40"/>
      <c r="AL76" s="43"/>
      <c r="AM76" s="402">
        <f t="shared" si="7"/>
        <v>541</v>
      </c>
      <c r="AN76" s="41"/>
    </row>
    <row r="77" spans="1:40" ht="17.25" customHeight="1" x14ac:dyDescent="0.15">
      <c r="A77" s="12">
        <v>72</v>
      </c>
      <c r="B77" s="13">
        <v>2243</v>
      </c>
      <c r="C77" s="39" t="s">
        <v>284</v>
      </c>
      <c r="D77" s="651"/>
      <c r="E77" s="416"/>
      <c r="F77" s="182"/>
      <c r="G77" s="24"/>
      <c r="H77" s="513"/>
      <c r="I77" s="513"/>
      <c r="J77" s="513"/>
      <c r="K77" s="513"/>
      <c r="L77" s="513"/>
      <c r="M77" s="513"/>
      <c r="N77" s="513"/>
      <c r="O77" s="513"/>
      <c r="P77" s="513"/>
      <c r="Q77" s="513"/>
      <c r="R77" s="513"/>
      <c r="S77" s="513"/>
      <c r="T77" s="513"/>
      <c r="U77" s="513"/>
      <c r="V77" s="169"/>
      <c r="W77" s="513"/>
      <c r="X77" s="513"/>
      <c r="Y77" s="513"/>
      <c r="Z77" s="513"/>
      <c r="AA77" s="518"/>
      <c r="AB77" s="604" t="s">
        <v>212</v>
      </c>
      <c r="AC77" s="202"/>
      <c r="AD77" s="202"/>
      <c r="AE77" s="841">
        <v>589</v>
      </c>
      <c r="AF77" s="841"/>
      <c r="AG77" s="186" t="s">
        <v>391</v>
      </c>
      <c r="AH77" s="202"/>
      <c r="AI77" s="202"/>
      <c r="AJ77" s="40"/>
      <c r="AK77" s="40"/>
      <c r="AL77" s="43"/>
      <c r="AM77" s="402">
        <f t="shared" si="7"/>
        <v>589</v>
      </c>
      <c r="AN77" s="41"/>
    </row>
    <row r="78" spans="1:40" ht="17.25" customHeight="1" x14ac:dyDescent="0.15">
      <c r="A78" s="12">
        <v>72</v>
      </c>
      <c r="B78" s="13">
        <v>2244</v>
      </c>
      <c r="C78" s="39" t="s">
        <v>285</v>
      </c>
      <c r="D78" s="651"/>
      <c r="E78" s="416"/>
      <c r="F78" s="182"/>
      <c r="G78" s="24"/>
      <c r="H78" s="513"/>
      <c r="I78" s="513"/>
      <c r="J78" s="513"/>
      <c r="K78" s="513"/>
      <c r="L78" s="513"/>
      <c r="M78" s="513"/>
      <c r="N78" s="513"/>
      <c r="O78" s="513"/>
      <c r="P78" s="513"/>
      <c r="Q78" s="513"/>
      <c r="R78" s="513"/>
      <c r="S78" s="513"/>
      <c r="T78" s="513"/>
      <c r="U78" s="513"/>
      <c r="V78" s="169"/>
      <c r="W78" s="513"/>
      <c r="X78" s="513"/>
      <c r="Y78" s="513"/>
      <c r="Z78" s="513"/>
      <c r="AA78" s="518"/>
      <c r="AB78" s="604" t="s">
        <v>213</v>
      </c>
      <c r="AC78" s="202"/>
      <c r="AD78" s="202"/>
      <c r="AE78" s="841">
        <v>639</v>
      </c>
      <c r="AF78" s="841"/>
      <c r="AG78" s="186" t="s">
        <v>391</v>
      </c>
      <c r="AH78" s="202"/>
      <c r="AI78" s="202"/>
      <c r="AJ78" s="40"/>
      <c r="AK78" s="40"/>
      <c r="AL78" s="43"/>
      <c r="AM78" s="402">
        <f t="shared" si="7"/>
        <v>639</v>
      </c>
      <c r="AN78" s="41"/>
    </row>
    <row r="79" spans="1:40" ht="17.25" customHeight="1" x14ac:dyDescent="0.15">
      <c r="A79" s="12">
        <v>72</v>
      </c>
      <c r="B79" s="13">
        <v>2245</v>
      </c>
      <c r="C79" s="39" t="s">
        <v>286</v>
      </c>
      <c r="D79" s="651"/>
      <c r="E79" s="416"/>
      <c r="F79" s="25"/>
      <c r="G79" s="26"/>
      <c r="H79" s="30"/>
      <c r="I79" s="30"/>
      <c r="J79" s="30"/>
      <c r="K79" s="30"/>
      <c r="L79" s="30"/>
      <c r="M79" s="30"/>
      <c r="N79" s="30"/>
      <c r="O79" s="30"/>
      <c r="P79" s="30"/>
      <c r="Q79" s="30"/>
      <c r="R79" s="30"/>
      <c r="S79" s="30"/>
      <c r="T79" s="30"/>
      <c r="U79" s="30"/>
      <c r="V79" s="20"/>
      <c r="W79" s="30"/>
      <c r="X79" s="30"/>
      <c r="Y79" s="30"/>
      <c r="Z79" s="30"/>
      <c r="AA79" s="42"/>
      <c r="AB79" s="604" t="s">
        <v>214</v>
      </c>
      <c r="AC79" s="202"/>
      <c r="AD79" s="202"/>
      <c r="AE79" s="841">
        <v>688</v>
      </c>
      <c r="AF79" s="841"/>
      <c r="AG79" s="186" t="s">
        <v>391</v>
      </c>
      <c r="AH79" s="202"/>
      <c r="AI79" s="202"/>
      <c r="AJ79" s="40"/>
      <c r="AK79" s="40"/>
      <c r="AL79" s="43"/>
      <c r="AM79" s="402">
        <f t="shared" si="7"/>
        <v>688</v>
      </c>
      <c r="AN79" s="41"/>
    </row>
    <row r="80" spans="1:40" ht="17.25" customHeight="1" x14ac:dyDescent="0.15">
      <c r="A80" s="12">
        <v>72</v>
      </c>
      <c r="B80" s="13">
        <v>2246</v>
      </c>
      <c r="C80" s="39" t="s">
        <v>287</v>
      </c>
      <c r="D80" s="651"/>
      <c r="E80" s="416"/>
      <c r="F80" s="546" t="s">
        <v>1182</v>
      </c>
      <c r="G80" s="547"/>
      <c r="H80" s="707"/>
      <c r="I80" s="707"/>
      <c r="J80" s="707"/>
      <c r="K80" s="707"/>
      <c r="L80" s="707"/>
      <c r="M80" s="707"/>
      <c r="N80" s="707"/>
      <c r="O80" s="707"/>
      <c r="P80" s="707"/>
      <c r="Q80" s="707"/>
      <c r="R80" s="707"/>
      <c r="S80" s="707"/>
      <c r="T80" s="707"/>
      <c r="U80" s="707"/>
      <c r="V80" s="17"/>
      <c r="W80" s="707"/>
      <c r="X80" s="707"/>
      <c r="Y80" s="707"/>
      <c r="Z80" s="707"/>
      <c r="AA80" s="67"/>
      <c r="AB80" s="604" t="s">
        <v>210</v>
      </c>
      <c r="AC80" s="202"/>
      <c r="AD80" s="202"/>
      <c r="AE80" s="841">
        <v>515</v>
      </c>
      <c r="AF80" s="841"/>
      <c r="AG80" s="186" t="s">
        <v>391</v>
      </c>
      <c r="AH80" s="202"/>
      <c r="AI80" s="202"/>
      <c r="AJ80" s="40"/>
      <c r="AK80" s="40"/>
      <c r="AL80" s="43"/>
      <c r="AM80" s="402">
        <f t="shared" si="7"/>
        <v>515</v>
      </c>
      <c r="AN80" s="41"/>
    </row>
    <row r="81" spans="1:42" ht="17.25" customHeight="1" x14ac:dyDescent="0.15">
      <c r="A81" s="12">
        <v>72</v>
      </c>
      <c r="B81" s="13">
        <v>2247</v>
      </c>
      <c r="C81" s="39" t="s">
        <v>288</v>
      </c>
      <c r="D81" s="651"/>
      <c r="E81" s="416"/>
      <c r="F81" s="182"/>
      <c r="G81" s="24"/>
      <c r="H81" s="513"/>
      <c r="I81" s="513"/>
      <c r="J81" s="513"/>
      <c r="K81" s="513"/>
      <c r="L81" s="513"/>
      <c r="M81" s="513"/>
      <c r="N81" s="513"/>
      <c r="O81" s="513"/>
      <c r="P81" s="513"/>
      <c r="Q81" s="513"/>
      <c r="R81" s="513"/>
      <c r="S81" s="513"/>
      <c r="T81" s="513"/>
      <c r="U81" s="513"/>
      <c r="V81" s="169"/>
      <c r="W81" s="513"/>
      <c r="X81" s="513"/>
      <c r="Y81" s="513"/>
      <c r="Z81" s="513"/>
      <c r="AA81" s="518"/>
      <c r="AB81" s="604" t="s">
        <v>211</v>
      </c>
      <c r="AC81" s="202"/>
      <c r="AD81" s="202"/>
      <c r="AE81" s="841">
        <v>566</v>
      </c>
      <c r="AF81" s="841"/>
      <c r="AG81" s="186" t="s">
        <v>391</v>
      </c>
      <c r="AH81" s="186"/>
      <c r="AI81" s="40"/>
      <c r="AJ81" s="190"/>
      <c r="AK81" s="40"/>
      <c r="AL81" s="43"/>
      <c r="AM81" s="402">
        <f t="shared" si="7"/>
        <v>566</v>
      </c>
      <c r="AN81" s="41"/>
    </row>
    <row r="82" spans="1:42" ht="17.25" customHeight="1" x14ac:dyDescent="0.15">
      <c r="A82" s="12">
        <v>72</v>
      </c>
      <c r="B82" s="13">
        <v>2248</v>
      </c>
      <c r="C82" s="39" t="s">
        <v>289</v>
      </c>
      <c r="D82" s="651"/>
      <c r="E82" s="416"/>
      <c r="F82" s="182"/>
      <c r="G82" s="24"/>
      <c r="H82" s="513"/>
      <c r="I82" s="513"/>
      <c r="J82" s="513"/>
      <c r="K82" s="513"/>
      <c r="L82" s="513"/>
      <c r="M82" s="513"/>
      <c r="N82" s="513"/>
      <c r="O82" s="513"/>
      <c r="P82" s="513"/>
      <c r="Q82" s="513"/>
      <c r="R82" s="513"/>
      <c r="S82" s="513"/>
      <c r="T82" s="513"/>
      <c r="U82" s="513"/>
      <c r="V82" s="169"/>
      <c r="W82" s="513"/>
      <c r="X82" s="513"/>
      <c r="Y82" s="513"/>
      <c r="Z82" s="513"/>
      <c r="AA82" s="518"/>
      <c r="AB82" s="604" t="s">
        <v>212</v>
      </c>
      <c r="AC82" s="202"/>
      <c r="AD82" s="202"/>
      <c r="AE82" s="841">
        <v>618</v>
      </c>
      <c r="AF82" s="841"/>
      <c r="AG82" s="186" t="s">
        <v>391</v>
      </c>
      <c r="AH82" s="186"/>
      <c r="AI82" s="40"/>
      <c r="AJ82" s="190"/>
      <c r="AK82" s="40"/>
      <c r="AL82" s="43"/>
      <c r="AM82" s="402">
        <f t="shared" si="7"/>
        <v>618</v>
      </c>
      <c r="AN82" s="41"/>
    </row>
    <row r="83" spans="1:42" ht="17.25" customHeight="1" x14ac:dyDescent="0.15">
      <c r="A83" s="12">
        <v>72</v>
      </c>
      <c r="B83" s="13">
        <v>2249</v>
      </c>
      <c r="C83" s="39" t="s">
        <v>290</v>
      </c>
      <c r="D83" s="651"/>
      <c r="E83" s="416"/>
      <c r="F83" s="182"/>
      <c r="G83" s="24"/>
      <c r="H83" s="513"/>
      <c r="I83" s="513"/>
      <c r="J83" s="513"/>
      <c r="K83" s="513"/>
      <c r="L83" s="513"/>
      <c r="M83" s="513"/>
      <c r="N83" s="513"/>
      <c r="O83" s="513"/>
      <c r="P83" s="513"/>
      <c r="Q83" s="513"/>
      <c r="R83" s="513"/>
      <c r="S83" s="513"/>
      <c r="T83" s="513"/>
      <c r="U83" s="513"/>
      <c r="V83" s="169"/>
      <c r="W83" s="513"/>
      <c r="X83" s="513"/>
      <c r="Y83" s="513"/>
      <c r="Z83" s="513"/>
      <c r="AA83" s="518"/>
      <c r="AB83" s="604" t="s">
        <v>213</v>
      </c>
      <c r="AC83" s="202"/>
      <c r="AD83" s="202"/>
      <c r="AE83" s="841">
        <v>669</v>
      </c>
      <c r="AF83" s="841"/>
      <c r="AG83" s="186" t="s">
        <v>391</v>
      </c>
      <c r="AH83" s="186"/>
      <c r="AI83" s="40"/>
      <c r="AJ83" s="190"/>
      <c r="AK83" s="40"/>
      <c r="AL83" s="43"/>
      <c r="AM83" s="402">
        <f t="shared" si="7"/>
        <v>669</v>
      </c>
      <c r="AN83" s="41"/>
    </row>
    <row r="84" spans="1:42" ht="17.25" customHeight="1" x14ac:dyDescent="0.15">
      <c r="A84" s="12">
        <v>72</v>
      </c>
      <c r="B84" s="13">
        <v>2250</v>
      </c>
      <c r="C84" s="39" t="s">
        <v>291</v>
      </c>
      <c r="D84" s="651"/>
      <c r="E84" s="416"/>
      <c r="F84" s="25"/>
      <c r="G84" s="26"/>
      <c r="H84" s="30"/>
      <c r="I84" s="30"/>
      <c r="J84" s="30"/>
      <c r="K84" s="30"/>
      <c r="L84" s="30"/>
      <c r="M84" s="30"/>
      <c r="N84" s="30"/>
      <c r="O84" s="30"/>
      <c r="P84" s="30"/>
      <c r="Q84" s="30"/>
      <c r="R84" s="30"/>
      <c r="S84" s="30"/>
      <c r="T84" s="30"/>
      <c r="U84" s="30"/>
      <c r="V84" s="20"/>
      <c r="W84" s="30"/>
      <c r="X84" s="30"/>
      <c r="Y84" s="30"/>
      <c r="Z84" s="30"/>
      <c r="AA84" s="42"/>
      <c r="AB84" s="604" t="s">
        <v>214</v>
      </c>
      <c r="AC84" s="202"/>
      <c r="AD84" s="202"/>
      <c r="AE84" s="841">
        <v>720</v>
      </c>
      <c r="AF84" s="841"/>
      <c r="AG84" s="186" t="s">
        <v>391</v>
      </c>
      <c r="AH84" s="186"/>
      <c r="AI84" s="40"/>
      <c r="AJ84" s="190"/>
      <c r="AK84" s="40"/>
      <c r="AL84" s="43"/>
      <c r="AM84" s="402">
        <f t="shared" si="7"/>
        <v>720</v>
      </c>
      <c r="AN84" s="41"/>
    </row>
    <row r="85" spans="1:42" ht="17.25" customHeight="1" x14ac:dyDescent="0.15">
      <c r="A85" s="12">
        <v>72</v>
      </c>
      <c r="B85" s="13">
        <v>2341</v>
      </c>
      <c r="C85" s="39" t="s">
        <v>292</v>
      </c>
      <c r="D85" s="651"/>
      <c r="E85" s="416"/>
      <c r="F85" s="546" t="s">
        <v>1183</v>
      </c>
      <c r="G85" s="547"/>
      <c r="H85" s="707"/>
      <c r="I85" s="707"/>
      <c r="J85" s="707"/>
      <c r="K85" s="707"/>
      <c r="L85" s="707"/>
      <c r="M85" s="707"/>
      <c r="N85" s="707"/>
      <c r="O85" s="707"/>
      <c r="P85" s="707"/>
      <c r="Q85" s="707"/>
      <c r="R85" s="707"/>
      <c r="S85" s="707"/>
      <c r="T85" s="707"/>
      <c r="U85" s="707"/>
      <c r="V85" s="17"/>
      <c r="W85" s="707"/>
      <c r="X85" s="707"/>
      <c r="Y85" s="707"/>
      <c r="Z85" s="707"/>
      <c r="AA85" s="67"/>
      <c r="AB85" s="604" t="s">
        <v>210</v>
      </c>
      <c r="AC85" s="202"/>
      <c r="AD85" s="202"/>
      <c r="AE85" s="841">
        <v>771</v>
      </c>
      <c r="AF85" s="841"/>
      <c r="AG85" s="186" t="s">
        <v>391</v>
      </c>
      <c r="AH85" s="186"/>
      <c r="AI85" s="40"/>
      <c r="AJ85" s="190"/>
      <c r="AK85" s="40"/>
      <c r="AL85" s="43"/>
      <c r="AM85" s="402">
        <f t="shared" si="7"/>
        <v>771</v>
      </c>
      <c r="AN85" s="18"/>
    </row>
    <row r="86" spans="1:42" ht="17.25" customHeight="1" x14ac:dyDescent="0.15">
      <c r="A86" s="12">
        <v>72</v>
      </c>
      <c r="B86" s="13">
        <v>2342</v>
      </c>
      <c r="C86" s="39" t="s">
        <v>293</v>
      </c>
      <c r="D86" s="651"/>
      <c r="E86" s="416"/>
      <c r="F86" s="182"/>
      <c r="G86" s="24"/>
      <c r="H86" s="513"/>
      <c r="I86" s="513"/>
      <c r="J86" s="513"/>
      <c r="K86" s="513"/>
      <c r="L86" s="513"/>
      <c r="M86" s="513"/>
      <c r="N86" s="513"/>
      <c r="O86" s="513"/>
      <c r="P86" s="513"/>
      <c r="Q86" s="513"/>
      <c r="R86" s="513"/>
      <c r="S86" s="513"/>
      <c r="T86" s="513"/>
      <c r="U86" s="513"/>
      <c r="V86" s="169"/>
      <c r="W86" s="513"/>
      <c r="X86" s="513"/>
      <c r="Y86" s="513"/>
      <c r="Z86" s="513"/>
      <c r="AA86" s="518"/>
      <c r="AB86" s="604" t="s">
        <v>211</v>
      </c>
      <c r="AC86" s="202"/>
      <c r="AD86" s="202"/>
      <c r="AE86" s="841">
        <v>854</v>
      </c>
      <c r="AF86" s="841"/>
      <c r="AG86" s="186" t="s">
        <v>391</v>
      </c>
      <c r="AH86" s="186"/>
      <c r="AI86" s="40"/>
      <c r="AJ86" s="190"/>
      <c r="AK86" s="40"/>
      <c r="AL86" s="43"/>
      <c r="AM86" s="402">
        <f t="shared" si="7"/>
        <v>854</v>
      </c>
      <c r="AN86" s="18"/>
    </row>
    <row r="87" spans="1:42" ht="17.25" customHeight="1" x14ac:dyDescent="0.15">
      <c r="A87" s="12">
        <v>72</v>
      </c>
      <c r="B87" s="13">
        <v>2343</v>
      </c>
      <c r="C87" s="39" t="s">
        <v>294</v>
      </c>
      <c r="D87" s="651"/>
      <c r="E87" s="416"/>
      <c r="F87" s="182"/>
      <c r="G87" s="24"/>
      <c r="H87" s="513"/>
      <c r="I87" s="513"/>
      <c r="J87" s="513"/>
      <c r="K87" s="513"/>
      <c r="L87" s="513"/>
      <c r="M87" s="513"/>
      <c r="N87" s="513"/>
      <c r="O87" s="513"/>
      <c r="P87" s="513"/>
      <c r="Q87" s="513"/>
      <c r="R87" s="513"/>
      <c r="S87" s="513"/>
      <c r="T87" s="513"/>
      <c r="U87" s="513"/>
      <c r="V87" s="169"/>
      <c r="W87" s="513"/>
      <c r="X87" s="513"/>
      <c r="Y87" s="513"/>
      <c r="Z87" s="513"/>
      <c r="AA87" s="518"/>
      <c r="AB87" s="604" t="s">
        <v>212</v>
      </c>
      <c r="AC87" s="202"/>
      <c r="AD87" s="202"/>
      <c r="AE87" s="841">
        <v>936</v>
      </c>
      <c r="AF87" s="841"/>
      <c r="AG87" s="186" t="s">
        <v>391</v>
      </c>
      <c r="AH87" s="186"/>
      <c r="AI87" s="40"/>
      <c r="AJ87" s="190"/>
      <c r="AK87" s="40"/>
      <c r="AL87" s="43"/>
      <c r="AM87" s="402">
        <f t="shared" si="7"/>
        <v>936</v>
      </c>
      <c r="AN87" s="18"/>
    </row>
    <row r="88" spans="1:42" ht="17.25" customHeight="1" x14ac:dyDescent="0.15">
      <c r="A88" s="12">
        <v>72</v>
      </c>
      <c r="B88" s="13">
        <v>2344</v>
      </c>
      <c r="C88" s="39" t="s">
        <v>295</v>
      </c>
      <c r="D88" s="651"/>
      <c r="E88" s="416"/>
      <c r="F88" s="182"/>
      <c r="G88" s="24"/>
      <c r="H88" s="513"/>
      <c r="I88" s="513"/>
      <c r="J88" s="513"/>
      <c r="K88" s="513"/>
      <c r="L88" s="513"/>
      <c r="M88" s="513"/>
      <c r="N88" s="513"/>
      <c r="O88" s="513"/>
      <c r="P88" s="513"/>
      <c r="Q88" s="513"/>
      <c r="R88" s="513"/>
      <c r="S88" s="513"/>
      <c r="T88" s="513"/>
      <c r="U88" s="513"/>
      <c r="V88" s="169"/>
      <c r="W88" s="513"/>
      <c r="X88" s="513"/>
      <c r="Y88" s="513"/>
      <c r="Z88" s="513"/>
      <c r="AA88" s="518"/>
      <c r="AB88" s="604" t="s">
        <v>213</v>
      </c>
      <c r="AC88" s="202"/>
      <c r="AD88" s="202"/>
      <c r="AE88" s="841">
        <v>1016</v>
      </c>
      <c r="AF88" s="841"/>
      <c r="AG88" s="186" t="s">
        <v>391</v>
      </c>
      <c r="AH88" s="186"/>
      <c r="AI88" s="40"/>
      <c r="AJ88" s="190"/>
      <c r="AK88" s="40"/>
      <c r="AL88" s="43"/>
      <c r="AM88" s="402">
        <f t="shared" si="7"/>
        <v>1016</v>
      </c>
      <c r="AN88" s="18"/>
      <c r="AP88" s="405"/>
    </row>
    <row r="89" spans="1:42" ht="17.25" customHeight="1" x14ac:dyDescent="0.15">
      <c r="A89" s="12">
        <v>72</v>
      </c>
      <c r="B89" s="13">
        <v>2345</v>
      </c>
      <c r="C89" s="39" t="s">
        <v>296</v>
      </c>
      <c r="D89" s="651"/>
      <c r="E89" s="416"/>
      <c r="F89" s="25"/>
      <c r="G89" s="26"/>
      <c r="H89" s="30"/>
      <c r="I89" s="30"/>
      <c r="J89" s="30"/>
      <c r="K89" s="30"/>
      <c r="L89" s="30"/>
      <c r="M89" s="30"/>
      <c r="N89" s="30"/>
      <c r="O89" s="30"/>
      <c r="P89" s="30"/>
      <c r="Q89" s="30"/>
      <c r="R89" s="30"/>
      <c r="S89" s="30"/>
      <c r="T89" s="30"/>
      <c r="U89" s="30"/>
      <c r="V89" s="20"/>
      <c r="W89" s="30"/>
      <c r="X89" s="30"/>
      <c r="Y89" s="30"/>
      <c r="Z89" s="30"/>
      <c r="AA89" s="42"/>
      <c r="AB89" s="604" t="s">
        <v>214</v>
      </c>
      <c r="AC89" s="202"/>
      <c r="AD89" s="202"/>
      <c r="AE89" s="841">
        <v>1099</v>
      </c>
      <c r="AF89" s="841"/>
      <c r="AG89" s="186" t="s">
        <v>391</v>
      </c>
      <c r="AH89" s="186"/>
      <c r="AI89" s="40"/>
      <c r="AJ89" s="190"/>
      <c r="AK89" s="40"/>
      <c r="AL89" s="43"/>
      <c r="AM89" s="402">
        <f t="shared" si="7"/>
        <v>1099</v>
      </c>
      <c r="AN89" s="18"/>
      <c r="AP89" s="405"/>
    </row>
    <row r="90" spans="1:42" ht="17.25" customHeight="1" x14ac:dyDescent="0.15">
      <c r="A90" s="12">
        <v>72</v>
      </c>
      <c r="B90" s="13">
        <v>2346</v>
      </c>
      <c r="C90" s="39" t="s">
        <v>1194</v>
      </c>
      <c r="D90" s="651"/>
      <c r="E90" s="416"/>
      <c r="F90" s="546" t="s">
        <v>1184</v>
      </c>
      <c r="G90" s="547"/>
      <c r="H90" s="707"/>
      <c r="I90" s="707"/>
      <c r="J90" s="707"/>
      <c r="K90" s="707"/>
      <c r="L90" s="707"/>
      <c r="M90" s="707"/>
      <c r="N90" s="707"/>
      <c r="O90" s="707"/>
      <c r="P90" s="707"/>
      <c r="Q90" s="707"/>
      <c r="R90" s="707"/>
      <c r="S90" s="707"/>
      <c r="T90" s="707"/>
      <c r="U90" s="707"/>
      <c r="V90" s="17"/>
      <c r="W90" s="707"/>
      <c r="X90" s="707"/>
      <c r="Y90" s="707"/>
      <c r="Z90" s="707"/>
      <c r="AA90" s="67"/>
      <c r="AB90" s="604" t="s">
        <v>210</v>
      </c>
      <c r="AC90" s="202"/>
      <c r="AD90" s="202"/>
      <c r="AE90" s="841">
        <v>790</v>
      </c>
      <c r="AF90" s="841"/>
      <c r="AG90" s="186" t="s">
        <v>391</v>
      </c>
      <c r="AH90" s="186"/>
      <c r="AI90" s="40"/>
      <c r="AJ90" s="190"/>
      <c r="AK90" s="40"/>
      <c r="AL90" s="43"/>
      <c r="AM90" s="402">
        <f t="shared" si="7"/>
        <v>790</v>
      </c>
      <c r="AN90" s="18"/>
    </row>
    <row r="91" spans="1:42" ht="17.25" customHeight="1" x14ac:dyDescent="0.15">
      <c r="A91" s="12">
        <v>72</v>
      </c>
      <c r="B91" s="13">
        <v>2347</v>
      </c>
      <c r="C91" s="39" t="s">
        <v>1195</v>
      </c>
      <c r="D91" s="651"/>
      <c r="E91" s="416"/>
      <c r="F91" s="182"/>
      <c r="G91" s="24"/>
      <c r="H91" s="513"/>
      <c r="I91" s="513"/>
      <c r="J91" s="513"/>
      <c r="K91" s="513"/>
      <c r="L91" s="513"/>
      <c r="M91" s="513"/>
      <c r="N91" s="513"/>
      <c r="O91" s="513"/>
      <c r="P91" s="513"/>
      <c r="Q91" s="513"/>
      <c r="R91" s="513"/>
      <c r="S91" s="513"/>
      <c r="T91" s="513"/>
      <c r="U91" s="513"/>
      <c r="V91" s="169"/>
      <c r="W91" s="513"/>
      <c r="X91" s="513"/>
      <c r="Y91" s="513"/>
      <c r="Z91" s="513"/>
      <c r="AA91" s="518"/>
      <c r="AB91" s="604" t="s">
        <v>211</v>
      </c>
      <c r="AC91" s="202"/>
      <c r="AD91" s="202"/>
      <c r="AE91" s="841">
        <v>876</v>
      </c>
      <c r="AF91" s="841"/>
      <c r="AG91" s="186" t="s">
        <v>391</v>
      </c>
      <c r="AH91" s="186"/>
      <c r="AI91" s="40"/>
      <c r="AJ91" s="190"/>
      <c r="AK91" s="40"/>
      <c r="AL91" s="43"/>
      <c r="AM91" s="402">
        <f t="shared" si="7"/>
        <v>876</v>
      </c>
      <c r="AN91" s="18"/>
    </row>
    <row r="92" spans="1:42" ht="17.25" customHeight="1" x14ac:dyDescent="0.15">
      <c r="A92" s="12">
        <v>72</v>
      </c>
      <c r="B92" s="13">
        <v>2348</v>
      </c>
      <c r="C92" s="39" t="s">
        <v>1196</v>
      </c>
      <c r="D92" s="651"/>
      <c r="E92" s="416"/>
      <c r="F92" s="182"/>
      <c r="G92" s="24"/>
      <c r="H92" s="513"/>
      <c r="I92" s="513"/>
      <c r="J92" s="513"/>
      <c r="K92" s="513"/>
      <c r="L92" s="513"/>
      <c r="M92" s="513"/>
      <c r="N92" s="513"/>
      <c r="O92" s="513"/>
      <c r="P92" s="513"/>
      <c r="Q92" s="513"/>
      <c r="R92" s="513"/>
      <c r="S92" s="513"/>
      <c r="T92" s="513"/>
      <c r="U92" s="513"/>
      <c r="V92" s="169"/>
      <c r="W92" s="513"/>
      <c r="X92" s="513"/>
      <c r="Y92" s="513"/>
      <c r="Z92" s="513"/>
      <c r="AA92" s="518"/>
      <c r="AB92" s="604" t="s">
        <v>212</v>
      </c>
      <c r="AC92" s="202"/>
      <c r="AD92" s="202"/>
      <c r="AE92" s="841">
        <v>960</v>
      </c>
      <c r="AF92" s="841"/>
      <c r="AG92" s="186" t="s">
        <v>391</v>
      </c>
      <c r="AH92" s="186"/>
      <c r="AI92" s="40"/>
      <c r="AJ92" s="190"/>
      <c r="AK92" s="40"/>
      <c r="AL92" s="43"/>
      <c r="AM92" s="402">
        <f t="shared" si="7"/>
        <v>960</v>
      </c>
      <c r="AN92" s="18"/>
    </row>
    <row r="93" spans="1:42" ht="17.25" customHeight="1" x14ac:dyDescent="0.15">
      <c r="A93" s="12">
        <v>72</v>
      </c>
      <c r="B93" s="13">
        <v>2349</v>
      </c>
      <c r="C93" s="39" t="s">
        <v>1197</v>
      </c>
      <c r="D93" s="651"/>
      <c r="E93" s="416"/>
      <c r="F93" s="182"/>
      <c r="G93" s="24"/>
      <c r="H93" s="513"/>
      <c r="I93" s="513"/>
      <c r="J93" s="513"/>
      <c r="K93" s="513"/>
      <c r="L93" s="513"/>
      <c r="M93" s="513"/>
      <c r="N93" s="513"/>
      <c r="O93" s="513"/>
      <c r="P93" s="513"/>
      <c r="Q93" s="513"/>
      <c r="R93" s="513"/>
      <c r="S93" s="513"/>
      <c r="T93" s="513"/>
      <c r="U93" s="513"/>
      <c r="V93" s="169"/>
      <c r="W93" s="513"/>
      <c r="X93" s="513"/>
      <c r="Y93" s="513"/>
      <c r="Z93" s="513"/>
      <c r="AA93" s="518"/>
      <c r="AB93" s="604" t="s">
        <v>213</v>
      </c>
      <c r="AC93" s="202"/>
      <c r="AD93" s="202"/>
      <c r="AE93" s="841">
        <v>1042</v>
      </c>
      <c r="AF93" s="841"/>
      <c r="AG93" s="186" t="s">
        <v>391</v>
      </c>
      <c r="AH93" s="186"/>
      <c r="AI93" s="40"/>
      <c r="AJ93" s="190"/>
      <c r="AK93" s="40"/>
      <c r="AL93" s="43"/>
      <c r="AM93" s="402">
        <f t="shared" si="7"/>
        <v>1042</v>
      </c>
      <c r="AN93" s="18"/>
      <c r="AP93" s="405"/>
    </row>
    <row r="94" spans="1:42" ht="17.25" customHeight="1" x14ac:dyDescent="0.15">
      <c r="A94" s="12">
        <v>72</v>
      </c>
      <c r="B94" s="13">
        <v>2350</v>
      </c>
      <c r="C94" s="39" t="s">
        <v>1198</v>
      </c>
      <c r="D94" s="651"/>
      <c r="E94" s="416"/>
      <c r="F94" s="25"/>
      <c r="G94" s="26"/>
      <c r="H94" s="30"/>
      <c r="I94" s="30"/>
      <c r="J94" s="30"/>
      <c r="K94" s="30"/>
      <c r="L94" s="30"/>
      <c r="M94" s="30"/>
      <c r="N94" s="30"/>
      <c r="O94" s="30"/>
      <c r="P94" s="30"/>
      <c r="Q94" s="30"/>
      <c r="R94" s="30"/>
      <c r="S94" s="30"/>
      <c r="T94" s="30"/>
      <c r="U94" s="30"/>
      <c r="V94" s="20"/>
      <c r="W94" s="30"/>
      <c r="X94" s="30"/>
      <c r="Y94" s="30"/>
      <c r="Z94" s="30"/>
      <c r="AA94" s="42"/>
      <c r="AB94" s="604" t="s">
        <v>214</v>
      </c>
      <c r="AC94" s="202"/>
      <c r="AD94" s="202"/>
      <c r="AE94" s="841">
        <v>1127</v>
      </c>
      <c r="AF94" s="841"/>
      <c r="AG94" s="186" t="s">
        <v>391</v>
      </c>
      <c r="AH94" s="186"/>
      <c r="AI94" s="40"/>
      <c r="AJ94" s="190"/>
      <c r="AK94" s="40"/>
      <c r="AL94" s="43"/>
      <c r="AM94" s="402">
        <f t="shared" si="7"/>
        <v>1127</v>
      </c>
      <c r="AN94" s="18"/>
      <c r="AP94" s="405"/>
    </row>
    <row r="95" spans="1:42" ht="17.25" customHeight="1" x14ac:dyDescent="0.15">
      <c r="A95" s="12">
        <v>72</v>
      </c>
      <c r="B95" s="13">
        <v>2441</v>
      </c>
      <c r="C95" s="39" t="s">
        <v>1199</v>
      </c>
      <c r="D95" s="651"/>
      <c r="E95" s="416"/>
      <c r="F95" s="546" t="s">
        <v>1180</v>
      </c>
      <c r="G95" s="547"/>
      <c r="H95" s="707"/>
      <c r="I95" s="707"/>
      <c r="J95" s="707"/>
      <c r="K95" s="707"/>
      <c r="L95" s="707"/>
      <c r="M95" s="707"/>
      <c r="N95" s="707"/>
      <c r="O95" s="707"/>
      <c r="P95" s="707"/>
      <c r="Q95" s="707"/>
      <c r="R95" s="707"/>
      <c r="S95" s="707"/>
      <c r="T95" s="707"/>
      <c r="U95" s="707"/>
      <c r="V95" s="17"/>
      <c r="W95" s="707"/>
      <c r="X95" s="707"/>
      <c r="Y95" s="707"/>
      <c r="Z95" s="707"/>
      <c r="AA95" s="67"/>
      <c r="AB95" s="604" t="s">
        <v>210</v>
      </c>
      <c r="AC95" s="202"/>
      <c r="AD95" s="202"/>
      <c r="AE95" s="841">
        <v>894</v>
      </c>
      <c r="AF95" s="841"/>
      <c r="AG95" s="186" t="s">
        <v>391</v>
      </c>
      <c r="AH95" s="186"/>
      <c r="AI95" s="40"/>
      <c r="AJ95" s="190"/>
      <c r="AK95" s="40"/>
      <c r="AL95" s="43"/>
      <c r="AM95" s="402">
        <f t="shared" si="7"/>
        <v>894</v>
      </c>
      <c r="AN95" s="41"/>
    </row>
    <row r="96" spans="1:42" ht="17.25" customHeight="1" x14ac:dyDescent="0.15">
      <c r="A96" s="12">
        <v>72</v>
      </c>
      <c r="B96" s="13">
        <v>2442</v>
      </c>
      <c r="C96" s="39" t="s">
        <v>1200</v>
      </c>
      <c r="D96" s="651"/>
      <c r="E96" s="416"/>
      <c r="F96" s="182"/>
      <c r="G96" s="24"/>
      <c r="H96" s="513"/>
      <c r="I96" s="513"/>
      <c r="J96" s="513"/>
      <c r="K96" s="513"/>
      <c r="L96" s="513"/>
      <c r="M96" s="513"/>
      <c r="N96" s="513"/>
      <c r="O96" s="513"/>
      <c r="P96" s="513"/>
      <c r="Q96" s="513"/>
      <c r="R96" s="513"/>
      <c r="S96" s="513"/>
      <c r="T96" s="513"/>
      <c r="U96" s="513"/>
      <c r="V96" s="169"/>
      <c r="W96" s="513"/>
      <c r="X96" s="513"/>
      <c r="Y96" s="513"/>
      <c r="Z96" s="513"/>
      <c r="AA96" s="518"/>
      <c r="AB96" s="604" t="s">
        <v>211</v>
      </c>
      <c r="AC96" s="202"/>
      <c r="AD96" s="202"/>
      <c r="AE96" s="841">
        <v>989</v>
      </c>
      <c r="AF96" s="841"/>
      <c r="AG96" s="186" t="s">
        <v>391</v>
      </c>
      <c r="AH96" s="186"/>
      <c r="AI96" s="40"/>
      <c r="AJ96" s="190"/>
      <c r="AK96" s="40"/>
      <c r="AL96" s="43"/>
      <c r="AM96" s="402">
        <f t="shared" si="7"/>
        <v>989</v>
      </c>
      <c r="AN96" s="41"/>
    </row>
    <row r="97" spans="1:42" ht="17.25" customHeight="1" x14ac:dyDescent="0.15">
      <c r="A97" s="12">
        <v>72</v>
      </c>
      <c r="B97" s="13">
        <v>2443</v>
      </c>
      <c r="C97" s="39" t="s">
        <v>1201</v>
      </c>
      <c r="D97" s="651"/>
      <c r="E97" s="416"/>
      <c r="F97" s="182"/>
      <c r="G97" s="24"/>
      <c r="H97" s="513"/>
      <c r="I97" s="513"/>
      <c r="J97" s="513"/>
      <c r="K97" s="513"/>
      <c r="L97" s="513"/>
      <c r="M97" s="513"/>
      <c r="N97" s="513"/>
      <c r="O97" s="513"/>
      <c r="P97" s="513"/>
      <c r="Q97" s="513"/>
      <c r="R97" s="513"/>
      <c r="S97" s="513"/>
      <c r="T97" s="513"/>
      <c r="U97" s="513"/>
      <c r="V97" s="169"/>
      <c r="W97" s="513"/>
      <c r="X97" s="513"/>
      <c r="Y97" s="513"/>
      <c r="Z97" s="513"/>
      <c r="AA97" s="518"/>
      <c r="AB97" s="604" t="s">
        <v>212</v>
      </c>
      <c r="AC97" s="202"/>
      <c r="AD97" s="202"/>
      <c r="AE97" s="841">
        <v>1086</v>
      </c>
      <c r="AF97" s="841"/>
      <c r="AG97" s="186" t="s">
        <v>391</v>
      </c>
      <c r="AH97" s="186"/>
      <c r="AI97" s="40"/>
      <c r="AJ97" s="190"/>
      <c r="AK97" s="40"/>
      <c r="AL97" s="43"/>
      <c r="AM97" s="402">
        <f t="shared" si="7"/>
        <v>1086</v>
      </c>
      <c r="AN97" s="41"/>
      <c r="AP97" s="405"/>
    </row>
    <row r="98" spans="1:42" ht="17.25" customHeight="1" x14ac:dyDescent="0.15">
      <c r="A98" s="12">
        <v>72</v>
      </c>
      <c r="B98" s="13">
        <v>2444</v>
      </c>
      <c r="C98" s="39" t="s">
        <v>1202</v>
      </c>
      <c r="D98" s="651"/>
      <c r="E98" s="416"/>
      <c r="F98" s="182"/>
      <c r="G98" s="24"/>
      <c r="H98" s="513"/>
      <c r="I98" s="513"/>
      <c r="J98" s="513"/>
      <c r="K98" s="513"/>
      <c r="L98" s="513"/>
      <c r="M98" s="513"/>
      <c r="N98" s="513"/>
      <c r="O98" s="513"/>
      <c r="P98" s="513"/>
      <c r="Q98" s="513"/>
      <c r="R98" s="513"/>
      <c r="S98" s="513"/>
      <c r="T98" s="513"/>
      <c r="U98" s="513"/>
      <c r="V98" s="169"/>
      <c r="W98" s="513"/>
      <c r="X98" s="513"/>
      <c r="Y98" s="513"/>
      <c r="Z98" s="513"/>
      <c r="AA98" s="518"/>
      <c r="AB98" s="604" t="s">
        <v>213</v>
      </c>
      <c r="AC98" s="202"/>
      <c r="AD98" s="202"/>
      <c r="AE98" s="841">
        <v>1183</v>
      </c>
      <c r="AF98" s="841"/>
      <c r="AG98" s="186" t="s">
        <v>391</v>
      </c>
      <c r="AH98" s="186"/>
      <c r="AI98" s="40"/>
      <c r="AJ98" s="190"/>
      <c r="AK98" s="40"/>
      <c r="AL98" s="43"/>
      <c r="AM98" s="402">
        <f t="shared" si="7"/>
        <v>1183</v>
      </c>
      <c r="AN98" s="41"/>
      <c r="AP98" s="405"/>
    </row>
    <row r="99" spans="1:42" ht="17.25" customHeight="1" x14ac:dyDescent="0.15">
      <c r="A99" s="12">
        <v>72</v>
      </c>
      <c r="B99" s="13">
        <v>2445</v>
      </c>
      <c r="C99" s="39" t="s">
        <v>1203</v>
      </c>
      <c r="D99" s="651"/>
      <c r="E99" s="416"/>
      <c r="F99" s="25"/>
      <c r="G99" s="26"/>
      <c r="H99" s="30"/>
      <c r="I99" s="30"/>
      <c r="J99" s="30"/>
      <c r="K99" s="30"/>
      <c r="L99" s="30"/>
      <c r="M99" s="30"/>
      <c r="N99" s="30"/>
      <c r="O99" s="30"/>
      <c r="P99" s="30"/>
      <c r="Q99" s="30"/>
      <c r="R99" s="30"/>
      <c r="S99" s="30"/>
      <c r="T99" s="30"/>
      <c r="U99" s="30"/>
      <c r="V99" s="20"/>
      <c r="W99" s="30"/>
      <c r="X99" s="30"/>
      <c r="Y99" s="30"/>
      <c r="Z99" s="30"/>
      <c r="AA99" s="42"/>
      <c r="AB99" s="604" t="s">
        <v>214</v>
      </c>
      <c r="AC99" s="202"/>
      <c r="AD99" s="202"/>
      <c r="AE99" s="841">
        <v>1278</v>
      </c>
      <c r="AF99" s="841"/>
      <c r="AG99" s="186" t="s">
        <v>391</v>
      </c>
      <c r="AH99" s="186"/>
      <c r="AI99" s="40"/>
      <c r="AJ99" s="190"/>
      <c r="AK99" s="40"/>
      <c r="AL99" s="43"/>
      <c r="AM99" s="403">
        <f t="shared" si="7"/>
        <v>1278</v>
      </c>
      <c r="AN99" s="41"/>
      <c r="AP99" s="405"/>
    </row>
    <row r="100" spans="1:42" ht="17.25" customHeight="1" x14ac:dyDescent="0.15">
      <c r="A100" s="12">
        <v>72</v>
      </c>
      <c r="B100" s="13">
        <v>2446</v>
      </c>
      <c r="C100" s="39" t="s">
        <v>1204</v>
      </c>
      <c r="D100" s="651"/>
      <c r="E100" s="415"/>
      <c r="F100" s="546" t="s">
        <v>1181</v>
      </c>
      <c r="G100" s="547"/>
      <c r="H100" s="707"/>
      <c r="I100" s="707"/>
      <c r="J100" s="707"/>
      <c r="K100" s="707"/>
      <c r="L100" s="707"/>
      <c r="M100" s="707"/>
      <c r="N100" s="707"/>
      <c r="O100" s="707"/>
      <c r="P100" s="707"/>
      <c r="Q100" s="707"/>
      <c r="R100" s="707"/>
      <c r="S100" s="707"/>
      <c r="T100" s="707"/>
      <c r="U100" s="707"/>
      <c r="V100" s="17"/>
      <c r="W100" s="707"/>
      <c r="X100" s="707"/>
      <c r="Y100" s="707"/>
      <c r="Z100" s="707"/>
      <c r="AA100" s="67"/>
      <c r="AB100" s="604" t="s">
        <v>210</v>
      </c>
      <c r="AC100" s="202"/>
      <c r="AD100" s="202"/>
      <c r="AE100" s="841">
        <v>922</v>
      </c>
      <c r="AF100" s="841"/>
      <c r="AG100" s="186" t="s">
        <v>391</v>
      </c>
      <c r="AH100" s="186"/>
      <c r="AI100" s="40"/>
      <c r="AJ100" s="190"/>
      <c r="AK100" s="40"/>
      <c r="AL100" s="43"/>
      <c r="AM100" s="402">
        <f t="shared" si="7"/>
        <v>922</v>
      </c>
      <c r="AN100" s="41"/>
    </row>
    <row r="101" spans="1:42" ht="17.25" customHeight="1" x14ac:dyDescent="0.15">
      <c r="A101" s="12">
        <v>72</v>
      </c>
      <c r="B101" s="13">
        <v>2447</v>
      </c>
      <c r="C101" s="39" t="s">
        <v>1205</v>
      </c>
      <c r="D101" s="651"/>
      <c r="E101" s="415"/>
      <c r="F101" s="182"/>
      <c r="G101" s="24"/>
      <c r="H101" s="513"/>
      <c r="I101" s="513"/>
      <c r="J101" s="513"/>
      <c r="K101" s="513"/>
      <c r="L101" s="513"/>
      <c r="M101" s="513"/>
      <c r="N101" s="513"/>
      <c r="O101" s="513"/>
      <c r="P101" s="513"/>
      <c r="Q101" s="513"/>
      <c r="R101" s="513"/>
      <c r="S101" s="513"/>
      <c r="T101" s="513"/>
      <c r="U101" s="513"/>
      <c r="V101" s="169"/>
      <c r="W101" s="513"/>
      <c r="X101" s="513"/>
      <c r="Y101" s="513"/>
      <c r="Z101" s="513"/>
      <c r="AA101" s="518"/>
      <c r="AB101" s="604" t="s">
        <v>211</v>
      </c>
      <c r="AC101" s="202"/>
      <c r="AD101" s="202"/>
      <c r="AE101" s="841">
        <v>1020</v>
      </c>
      <c r="AF101" s="841"/>
      <c r="AG101" s="186" t="s">
        <v>391</v>
      </c>
      <c r="AH101" s="186"/>
      <c r="AI101" s="40"/>
      <c r="AJ101" s="190"/>
      <c r="AK101" s="40"/>
      <c r="AL101" s="43"/>
      <c r="AM101" s="402">
        <f t="shared" si="7"/>
        <v>1020</v>
      </c>
      <c r="AN101" s="41"/>
      <c r="AP101" s="405"/>
    </row>
    <row r="102" spans="1:42" ht="17.25" customHeight="1" x14ac:dyDescent="0.15">
      <c r="A102" s="12">
        <v>72</v>
      </c>
      <c r="B102" s="13">
        <v>2448</v>
      </c>
      <c r="C102" s="39" t="s">
        <v>1206</v>
      </c>
      <c r="D102" s="651"/>
      <c r="E102" s="415"/>
      <c r="F102" s="182"/>
      <c r="G102" s="24"/>
      <c r="H102" s="513"/>
      <c r="I102" s="513"/>
      <c r="J102" s="513"/>
      <c r="K102" s="513"/>
      <c r="L102" s="513"/>
      <c r="M102" s="513"/>
      <c r="N102" s="513"/>
      <c r="O102" s="513"/>
      <c r="P102" s="513"/>
      <c r="Q102" s="513"/>
      <c r="R102" s="513"/>
      <c r="S102" s="513"/>
      <c r="T102" s="513"/>
      <c r="U102" s="513"/>
      <c r="V102" s="169"/>
      <c r="W102" s="513"/>
      <c r="X102" s="513"/>
      <c r="Y102" s="513"/>
      <c r="Z102" s="513"/>
      <c r="AA102" s="518"/>
      <c r="AB102" s="604" t="s">
        <v>212</v>
      </c>
      <c r="AC102" s="202"/>
      <c r="AD102" s="202"/>
      <c r="AE102" s="841">
        <v>1120</v>
      </c>
      <c r="AF102" s="841"/>
      <c r="AG102" s="186" t="s">
        <v>391</v>
      </c>
      <c r="AH102" s="186"/>
      <c r="AI102" s="40"/>
      <c r="AJ102" s="190"/>
      <c r="AK102" s="40"/>
      <c r="AL102" s="43"/>
      <c r="AM102" s="402">
        <f t="shared" si="7"/>
        <v>1120</v>
      </c>
      <c r="AN102" s="41"/>
      <c r="AP102" s="405"/>
    </row>
    <row r="103" spans="1:42" ht="17.25" customHeight="1" x14ac:dyDescent="0.15">
      <c r="A103" s="12">
        <v>72</v>
      </c>
      <c r="B103" s="13">
        <v>2449</v>
      </c>
      <c r="C103" s="39" t="s">
        <v>1207</v>
      </c>
      <c r="D103" s="651"/>
      <c r="E103" s="415"/>
      <c r="F103" s="182"/>
      <c r="G103" s="24"/>
      <c r="H103" s="513"/>
      <c r="I103" s="513"/>
      <c r="J103" s="513"/>
      <c r="K103" s="513"/>
      <c r="L103" s="513"/>
      <c r="M103" s="513"/>
      <c r="N103" s="513"/>
      <c r="O103" s="513"/>
      <c r="P103" s="513"/>
      <c r="Q103" s="513"/>
      <c r="R103" s="513"/>
      <c r="S103" s="513"/>
      <c r="T103" s="513"/>
      <c r="U103" s="513"/>
      <c r="V103" s="169"/>
      <c r="W103" s="513"/>
      <c r="X103" s="513"/>
      <c r="Y103" s="513"/>
      <c r="Z103" s="513"/>
      <c r="AA103" s="518"/>
      <c r="AB103" s="604" t="s">
        <v>213</v>
      </c>
      <c r="AC103" s="202"/>
      <c r="AD103" s="202"/>
      <c r="AE103" s="841">
        <v>1221</v>
      </c>
      <c r="AF103" s="841"/>
      <c r="AG103" s="186" t="s">
        <v>391</v>
      </c>
      <c r="AH103" s="186"/>
      <c r="AI103" s="40"/>
      <c r="AJ103" s="190"/>
      <c r="AK103" s="40"/>
      <c r="AL103" s="43"/>
      <c r="AM103" s="402">
        <f t="shared" si="7"/>
        <v>1221</v>
      </c>
      <c r="AN103" s="41"/>
      <c r="AP103" s="405"/>
    </row>
    <row r="104" spans="1:42" ht="17.25" customHeight="1" x14ac:dyDescent="0.15">
      <c r="A104" s="12">
        <v>72</v>
      </c>
      <c r="B104" s="13">
        <v>2450</v>
      </c>
      <c r="C104" s="39" t="s">
        <v>1208</v>
      </c>
      <c r="D104" s="655"/>
      <c r="E104" s="417"/>
      <c r="F104" s="25"/>
      <c r="G104" s="26"/>
      <c r="H104" s="30"/>
      <c r="I104" s="30"/>
      <c r="J104" s="30"/>
      <c r="K104" s="30"/>
      <c r="L104" s="30"/>
      <c r="M104" s="30"/>
      <c r="N104" s="30"/>
      <c r="O104" s="30"/>
      <c r="P104" s="30"/>
      <c r="Q104" s="30"/>
      <c r="R104" s="30"/>
      <c r="S104" s="30"/>
      <c r="T104" s="30"/>
      <c r="U104" s="30"/>
      <c r="V104" s="20"/>
      <c r="W104" s="30"/>
      <c r="X104" s="30"/>
      <c r="Y104" s="30"/>
      <c r="Z104" s="30"/>
      <c r="AA104" s="42"/>
      <c r="AB104" s="604" t="s">
        <v>214</v>
      </c>
      <c r="AC104" s="202"/>
      <c r="AD104" s="202"/>
      <c r="AE104" s="841">
        <v>1321</v>
      </c>
      <c r="AF104" s="841"/>
      <c r="AG104" s="186" t="s">
        <v>391</v>
      </c>
      <c r="AH104" s="186"/>
      <c r="AI104" s="40"/>
      <c r="AJ104" s="190"/>
      <c r="AK104" s="40"/>
      <c r="AL104" s="43"/>
      <c r="AM104" s="403">
        <f t="shared" si="7"/>
        <v>1321</v>
      </c>
      <c r="AN104" s="47"/>
      <c r="AP104" s="405"/>
    </row>
    <row r="105" spans="1:42" ht="17.25" customHeight="1" x14ac:dyDescent="0.15">
      <c r="A105" s="12">
        <v>72</v>
      </c>
      <c r="B105" s="13">
        <v>3141</v>
      </c>
      <c r="C105" s="14" t="s">
        <v>1463</v>
      </c>
      <c r="D105" s="1016" t="s">
        <v>1364</v>
      </c>
      <c r="E105" s="286"/>
      <c r="F105" s="546" t="s">
        <v>208</v>
      </c>
      <c r="G105" s="547"/>
      <c r="H105" s="707"/>
      <c r="I105" s="707"/>
      <c r="J105" s="707"/>
      <c r="K105" s="707"/>
      <c r="L105" s="707"/>
      <c r="M105" s="707"/>
      <c r="N105" s="706"/>
      <c r="O105" s="707"/>
      <c r="P105" s="707"/>
      <c r="Q105" s="707"/>
      <c r="R105" s="707"/>
      <c r="S105" s="707"/>
      <c r="T105" s="708"/>
      <c r="U105" s="707"/>
      <c r="V105" s="17"/>
      <c r="W105" s="707"/>
      <c r="X105" s="707"/>
      <c r="Y105" s="707"/>
      <c r="Z105" s="707"/>
      <c r="AA105" s="67"/>
      <c r="AB105" s="604" t="s">
        <v>210</v>
      </c>
      <c r="AC105" s="202"/>
      <c r="AD105" s="202"/>
      <c r="AE105" s="841">
        <f>AE130</f>
        <v>279</v>
      </c>
      <c r="AF105" s="841"/>
      <c r="AG105" s="612" t="s">
        <v>391</v>
      </c>
      <c r="AH105" s="202"/>
      <c r="AI105" s="32" t="s">
        <v>2342</v>
      </c>
      <c r="AJ105" s="831">
        <f>$AJ$5</f>
        <v>0.63</v>
      </c>
      <c r="AK105" s="831"/>
      <c r="AL105" s="209"/>
      <c r="AM105" s="403">
        <f>ROUND(AE105*AJ105,0)</f>
        <v>176</v>
      </c>
      <c r="AN105" s="400" t="s">
        <v>209</v>
      </c>
    </row>
    <row r="106" spans="1:42" ht="17.25" customHeight="1" x14ac:dyDescent="0.15">
      <c r="A106" s="12">
        <v>72</v>
      </c>
      <c r="B106" s="13">
        <v>3142</v>
      </c>
      <c r="C106" s="39" t="s">
        <v>1464</v>
      </c>
      <c r="D106" s="1017"/>
      <c r="E106" s="287"/>
      <c r="F106" s="182"/>
      <c r="G106" s="24"/>
      <c r="H106" s="513"/>
      <c r="I106" s="513"/>
      <c r="J106" s="513"/>
      <c r="K106" s="513"/>
      <c r="L106" s="513"/>
      <c r="M106" s="513"/>
      <c r="N106" s="512"/>
      <c r="O106" s="513"/>
      <c r="P106" s="513"/>
      <c r="Q106" s="513"/>
      <c r="R106" s="513"/>
      <c r="S106" s="513"/>
      <c r="T106" s="514"/>
      <c r="U106" s="513"/>
      <c r="V106" s="169"/>
      <c r="W106" s="513"/>
      <c r="X106" s="513"/>
      <c r="Y106" s="513"/>
      <c r="Z106" s="513"/>
      <c r="AA106" s="518"/>
      <c r="AB106" s="604" t="s">
        <v>211</v>
      </c>
      <c r="AC106" s="202"/>
      <c r="AD106" s="202"/>
      <c r="AE106" s="841">
        <f>AE131</f>
        <v>290</v>
      </c>
      <c r="AF106" s="841"/>
      <c r="AG106" s="612" t="s">
        <v>391</v>
      </c>
      <c r="AH106" s="202"/>
      <c r="AI106" s="32" t="s">
        <v>2563</v>
      </c>
      <c r="AJ106" s="831">
        <f>$AJ$5</f>
        <v>0.63</v>
      </c>
      <c r="AK106" s="831"/>
      <c r="AL106" s="209"/>
      <c r="AM106" s="402">
        <f>ROUND(AE106*AJ106,0)</f>
        <v>183</v>
      </c>
      <c r="AN106" s="41"/>
    </row>
    <row r="107" spans="1:42" ht="17.25" customHeight="1" x14ac:dyDescent="0.15">
      <c r="A107" s="12">
        <v>72</v>
      </c>
      <c r="B107" s="13">
        <v>3143</v>
      </c>
      <c r="C107" s="39" t="s">
        <v>1465</v>
      </c>
      <c r="D107" s="1017"/>
      <c r="E107" s="287"/>
      <c r="F107" s="182"/>
      <c r="G107" s="24"/>
      <c r="H107" s="513"/>
      <c r="I107" s="513"/>
      <c r="J107" s="513"/>
      <c r="K107" s="513"/>
      <c r="L107" s="513"/>
      <c r="M107" s="513"/>
      <c r="N107" s="512"/>
      <c r="O107" s="513"/>
      <c r="P107" s="513"/>
      <c r="Q107" s="513"/>
      <c r="R107" s="513"/>
      <c r="S107" s="513"/>
      <c r="T107" s="514"/>
      <c r="U107" s="513"/>
      <c r="V107" s="169"/>
      <c r="W107" s="513"/>
      <c r="X107" s="513"/>
      <c r="Y107" s="513"/>
      <c r="Z107" s="513"/>
      <c r="AA107" s="518"/>
      <c r="AB107" s="604" t="s">
        <v>212</v>
      </c>
      <c r="AC107" s="202"/>
      <c r="AD107" s="202"/>
      <c r="AE107" s="841">
        <f>AE132</f>
        <v>299</v>
      </c>
      <c r="AF107" s="841"/>
      <c r="AG107" s="612" t="s">
        <v>391</v>
      </c>
      <c r="AH107" s="202"/>
      <c r="AI107" s="32" t="s">
        <v>2342</v>
      </c>
      <c r="AJ107" s="831">
        <f>$AJ$5</f>
        <v>0.63</v>
      </c>
      <c r="AK107" s="831"/>
      <c r="AL107" s="209"/>
      <c r="AM107" s="402">
        <f>ROUND(AE107*AJ107,0)</f>
        <v>188</v>
      </c>
      <c r="AN107" s="41"/>
    </row>
    <row r="108" spans="1:42" ht="17.25" customHeight="1" x14ac:dyDescent="0.15">
      <c r="A108" s="12">
        <v>72</v>
      </c>
      <c r="B108" s="13">
        <v>3144</v>
      </c>
      <c r="C108" s="39" t="s">
        <v>1466</v>
      </c>
      <c r="D108" s="1017"/>
      <c r="E108" s="287"/>
      <c r="F108" s="182"/>
      <c r="G108" s="24"/>
      <c r="H108" s="513"/>
      <c r="I108" s="513"/>
      <c r="J108" s="513"/>
      <c r="K108" s="513"/>
      <c r="L108" s="513"/>
      <c r="M108" s="513"/>
      <c r="N108" s="512"/>
      <c r="O108" s="513"/>
      <c r="P108" s="513"/>
      <c r="Q108" s="513"/>
      <c r="R108" s="513"/>
      <c r="S108" s="513"/>
      <c r="T108" s="514"/>
      <c r="U108" s="513"/>
      <c r="V108" s="169"/>
      <c r="W108" s="513"/>
      <c r="X108" s="513"/>
      <c r="Y108" s="513"/>
      <c r="Z108" s="513"/>
      <c r="AA108" s="518"/>
      <c r="AB108" s="604" t="s">
        <v>213</v>
      </c>
      <c r="AC108" s="202"/>
      <c r="AD108" s="202"/>
      <c r="AE108" s="841">
        <f>AE133</f>
        <v>309</v>
      </c>
      <c r="AF108" s="841"/>
      <c r="AG108" s="612" t="s">
        <v>391</v>
      </c>
      <c r="AH108" s="202"/>
      <c r="AI108" s="32" t="s">
        <v>2561</v>
      </c>
      <c r="AJ108" s="831">
        <f>$AJ$5</f>
        <v>0.63</v>
      </c>
      <c r="AK108" s="831"/>
      <c r="AL108" s="209"/>
      <c r="AM108" s="402">
        <f>ROUND(AE108*AJ108,0)</f>
        <v>195</v>
      </c>
      <c r="AN108" s="41"/>
    </row>
    <row r="109" spans="1:42" ht="17.25" customHeight="1" x14ac:dyDescent="0.15">
      <c r="A109" s="12">
        <v>72</v>
      </c>
      <c r="B109" s="13">
        <v>3145</v>
      </c>
      <c r="C109" s="39" t="s">
        <v>1467</v>
      </c>
      <c r="D109" s="1017"/>
      <c r="E109" s="287"/>
      <c r="F109" s="182"/>
      <c r="G109" s="24"/>
      <c r="H109" s="513"/>
      <c r="I109" s="513"/>
      <c r="J109" s="513"/>
      <c r="K109" s="513"/>
      <c r="L109" s="513"/>
      <c r="M109" s="513"/>
      <c r="N109" s="512"/>
      <c r="O109" s="513"/>
      <c r="P109" s="513"/>
      <c r="Q109" s="513"/>
      <c r="R109" s="513"/>
      <c r="S109" s="513"/>
      <c r="T109" s="514"/>
      <c r="U109" s="30"/>
      <c r="V109" s="20"/>
      <c r="W109" s="30"/>
      <c r="X109" s="30"/>
      <c r="Y109" s="30"/>
      <c r="Z109" s="30"/>
      <c r="AA109" s="42"/>
      <c r="AB109" s="604" t="s">
        <v>214</v>
      </c>
      <c r="AC109" s="202"/>
      <c r="AD109" s="202"/>
      <c r="AE109" s="841">
        <f>AE134</f>
        <v>319</v>
      </c>
      <c r="AF109" s="841"/>
      <c r="AG109" s="612" t="s">
        <v>391</v>
      </c>
      <c r="AH109" s="202"/>
      <c r="AI109" s="32" t="s">
        <v>2561</v>
      </c>
      <c r="AJ109" s="831">
        <f>$AJ$5</f>
        <v>0.63</v>
      </c>
      <c r="AK109" s="831"/>
      <c r="AL109" s="209"/>
      <c r="AM109" s="402">
        <f>ROUND(AE109*AJ109,0)</f>
        <v>201</v>
      </c>
      <c r="AN109" s="41"/>
    </row>
    <row r="110" spans="1:42" ht="17.25" customHeight="1" x14ac:dyDescent="0.15">
      <c r="A110" s="12">
        <v>72</v>
      </c>
      <c r="B110" s="13">
        <v>3151</v>
      </c>
      <c r="C110" s="39" t="s">
        <v>3942</v>
      </c>
      <c r="D110" s="1017"/>
      <c r="E110" s="287"/>
      <c r="F110" s="182"/>
      <c r="G110" s="24"/>
      <c r="H110" s="513"/>
      <c r="I110" s="513"/>
      <c r="J110" s="513"/>
      <c r="K110" s="513"/>
      <c r="L110" s="513"/>
      <c r="M110" s="513"/>
      <c r="N110" s="517"/>
      <c r="O110" s="169"/>
      <c r="P110" s="169"/>
      <c r="Q110" s="609"/>
      <c r="R110" s="609"/>
      <c r="S110" s="169"/>
      <c r="T110" s="518"/>
      <c r="U110" s="930" t="s">
        <v>3864</v>
      </c>
      <c r="V110" s="930"/>
      <c r="W110" s="930"/>
      <c r="X110" s="930"/>
      <c r="Y110" s="930"/>
      <c r="Z110" s="930"/>
      <c r="AA110" s="931"/>
      <c r="AB110" s="604" t="s">
        <v>210</v>
      </c>
      <c r="AC110" s="202"/>
      <c r="AD110" s="202"/>
      <c r="AE110" s="841">
        <f>$AE$105</f>
        <v>279</v>
      </c>
      <c r="AF110" s="841"/>
      <c r="AG110" s="612" t="s">
        <v>391</v>
      </c>
      <c r="AH110" s="202"/>
      <c r="AI110" s="32" t="s">
        <v>254</v>
      </c>
      <c r="AJ110" s="831">
        <v>0.63</v>
      </c>
      <c r="AK110" s="831"/>
      <c r="AL110" s="209"/>
      <c r="AM110" s="402">
        <f>ROUND((AE110-ROUND(AE110*$X$113,0))*AJ110,0)</f>
        <v>174</v>
      </c>
      <c r="AN110" s="41"/>
    </row>
    <row r="111" spans="1:42" ht="17.25" customHeight="1" x14ac:dyDescent="0.15">
      <c r="A111" s="12">
        <v>72</v>
      </c>
      <c r="B111" s="13">
        <v>3152</v>
      </c>
      <c r="C111" s="39" t="s">
        <v>3943</v>
      </c>
      <c r="D111" s="1017"/>
      <c r="E111" s="287"/>
      <c r="F111" s="182"/>
      <c r="G111" s="24"/>
      <c r="H111" s="513"/>
      <c r="I111" s="513"/>
      <c r="J111" s="513"/>
      <c r="K111" s="513"/>
      <c r="L111" s="513"/>
      <c r="M111" s="513"/>
      <c r="N111" s="517"/>
      <c r="O111" s="169"/>
      <c r="P111" s="169"/>
      <c r="Q111" s="609"/>
      <c r="R111" s="609"/>
      <c r="S111" s="169"/>
      <c r="T111" s="518"/>
      <c r="U111" s="933"/>
      <c r="V111" s="933"/>
      <c r="W111" s="933"/>
      <c r="X111" s="933"/>
      <c r="Y111" s="933"/>
      <c r="Z111" s="933"/>
      <c r="AA111" s="934"/>
      <c r="AB111" s="604" t="s">
        <v>211</v>
      </c>
      <c r="AC111" s="202"/>
      <c r="AD111" s="202"/>
      <c r="AE111" s="841">
        <f>$AE$106</f>
        <v>290</v>
      </c>
      <c r="AF111" s="841"/>
      <c r="AG111" s="612" t="s">
        <v>391</v>
      </c>
      <c r="AH111" s="202"/>
      <c r="AI111" s="32" t="s">
        <v>254</v>
      </c>
      <c r="AJ111" s="831">
        <f t="shared" ref="AJ111:AJ114" si="8">$AJ$5</f>
        <v>0.63</v>
      </c>
      <c r="AK111" s="831"/>
      <c r="AL111" s="209"/>
      <c r="AM111" s="402">
        <f>ROUND((AE111-ROUND(AE111*$X$113,0))*AJ111,0)</f>
        <v>181</v>
      </c>
      <c r="AN111" s="41"/>
    </row>
    <row r="112" spans="1:42" ht="17.25" customHeight="1" x14ac:dyDescent="0.15">
      <c r="A112" s="12">
        <v>72</v>
      </c>
      <c r="B112" s="13">
        <v>3153</v>
      </c>
      <c r="C112" s="39" t="s">
        <v>3944</v>
      </c>
      <c r="D112" s="1017"/>
      <c r="E112" s="287"/>
      <c r="F112" s="182"/>
      <c r="G112" s="24"/>
      <c r="H112" s="513"/>
      <c r="I112" s="513"/>
      <c r="J112" s="513"/>
      <c r="K112" s="513"/>
      <c r="L112" s="513"/>
      <c r="M112" s="513"/>
      <c r="N112" s="517"/>
      <c r="O112" s="169"/>
      <c r="P112" s="169"/>
      <c r="Q112" s="609"/>
      <c r="R112" s="609"/>
      <c r="S112" s="169"/>
      <c r="T112" s="518"/>
      <c r="U112" s="169"/>
      <c r="V112" s="169"/>
      <c r="W112" s="169"/>
      <c r="X112" s="609"/>
      <c r="Y112" s="609"/>
      <c r="Z112" s="169"/>
      <c r="AA112" s="518"/>
      <c r="AB112" s="604" t="s">
        <v>212</v>
      </c>
      <c r="AC112" s="202"/>
      <c r="AD112" s="202"/>
      <c r="AE112" s="841">
        <f>$AE$107</f>
        <v>299</v>
      </c>
      <c r="AF112" s="841"/>
      <c r="AG112" s="612" t="s">
        <v>391</v>
      </c>
      <c r="AH112" s="202"/>
      <c r="AI112" s="32" t="s">
        <v>254</v>
      </c>
      <c r="AJ112" s="831">
        <f t="shared" si="8"/>
        <v>0.63</v>
      </c>
      <c r="AK112" s="831"/>
      <c r="AL112" s="209"/>
      <c r="AM112" s="402">
        <f>ROUND((AE112-ROUND(AE112*$X$113,0))*AJ112,0)</f>
        <v>186</v>
      </c>
      <c r="AN112" s="41"/>
    </row>
    <row r="113" spans="1:40" ht="17.25" customHeight="1" x14ac:dyDescent="0.15">
      <c r="A113" s="12">
        <v>72</v>
      </c>
      <c r="B113" s="13">
        <v>3154</v>
      </c>
      <c r="C113" s="39" t="s">
        <v>3945</v>
      </c>
      <c r="D113" s="1017"/>
      <c r="E113" s="287"/>
      <c r="F113" s="182"/>
      <c r="G113" s="24"/>
      <c r="H113" s="513"/>
      <c r="I113" s="513"/>
      <c r="J113" s="513"/>
      <c r="K113" s="513"/>
      <c r="L113" s="513"/>
      <c r="M113" s="513"/>
      <c r="N113" s="517"/>
      <c r="O113" s="169"/>
      <c r="P113" s="169"/>
      <c r="Q113" s="609"/>
      <c r="R113" s="609"/>
      <c r="S113" s="169"/>
      <c r="T113" s="518"/>
      <c r="U113" s="169"/>
      <c r="V113" s="169"/>
      <c r="W113" s="169"/>
      <c r="X113" s="935">
        <v>0.01</v>
      </c>
      <c r="Y113" s="935"/>
      <c r="Z113" s="444" t="s">
        <v>3863</v>
      </c>
      <c r="AA113" s="518"/>
      <c r="AB113" s="604" t="s">
        <v>213</v>
      </c>
      <c r="AC113" s="202"/>
      <c r="AD113" s="202"/>
      <c r="AE113" s="841">
        <f>$AE$108</f>
        <v>309</v>
      </c>
      <c r="AF113" s="841"/>
      <c r="AG113" s="612" t="s">
        <v>391</v>
      </c>
      <c r="AH113" s="202"/>
      <c r="AI113" s="32" t="s">
        <v>254</v>
      </c>
      <c r="AJ113" s="831">
        <f t="shared" si="8"/>
        <v>0.63</v>
      </c>
      <c r="AK113" s="831"/>
      <c r="AL113" s="209"/>
      <c r="AM113" s="402">
        <f>ROUND((AE113-ROUND(AE113*$X$113,0))*AJ113,0)</f>
        <v>193</v>
      </c>
      <c r="AN113" s="41"/>
    </row>
    <row r="114" spans="1:40" ht="17.25" customHeight="1" x14ac:dyDescent="0.15">
      <c r="A114" s="12">
        <v>72</v>
      </c>
      <c r="B114" s="13">
        <v>3155</v>
      </c>
      <c r="C114" s="39" t="s">
        <v>3946</v>
      </c>
      <c r="D114" s="1017"/>
      <c r="E114" s="287"/>
      <c r="F114" s="182"/>
      <c r="G114" s="24"/>
      <c r="H114" s="513"/>
      <c r="I114" s="513"/>
      <c r="J114" s="513"/>
      <c r="K114" s="513"/>
      <c r="L114" s="513"/>
      <c r="M114" s="513"/>
      <c r="N114" s="35"/>
      <c r="O114" s="20"/>
      <c r="P114" s="20"/>
      <c r="Q114" s="713"/>
      <c r="R114" s="713"/>
      <c r="S114" s="20"/>
      <c r="T114" s="42"/>
      <c r="U114" s="20"/>
      <c r="V114" s="20"/>
      <c r="W114" s="20"/>
      <c r="X114" s="713"/>
      <c r="Y114" s="713"/>
      <c r="Z114" s="20"/>
      <c r="AA114" s="42"/>
      <c r="AB114" s="604" t="s">
        <v>214</v>
      </c>
      <c r="AC114" s="202"/>
      <c r="AD114" s="202"/>
      <c r="AE114" s="841">
        <f>$AE$109</f>
        <v>319</v>
      </c>
      <c r="AF114" s="841"/>
      <c r="AG114" s="612" t="s">
        <v>391</v>
      </c>
      <c r="AH114" s="202"/>
      <c r="AI114" s="32" t="s">
        <v>254</v>
      </c>
      <c r="AJ114" s="831">
        <f t="shared" si="8"/>
        <v>0.63</v>
      </c>
      <c r="AK114" s="831"/>
      <c r="AL114" s="209"/>
      <c r="AM114" s="402">
        <f>ROUND((AE114-ROUND(AE114*$X$113,0))*AJ114,0)</f>
        <v>199</v>
      </c>
      <c r="AN114" s="41"/>
    </row>
    <row r="115" spans="1:40" ht="17.25" customHeight="1" x14ac:dyDescent="0.15">
      <c r="A115" s="12">
        <v>72</v>
      </c>
      <c r="B115" s="13">
        <v>3156</v>
      </c>
      <c r="C115" s="39" t="s">
        <v>3947</v>
      </c>
      <c r="D115" s="1017"/>
      <c r="E115" s="287"/>
      <c r="F115" s="182"/>
      <c r="G115" s="24"/>
      <c r="H115" s="513"/>
      <c r="I115" s="513"/>
      <c r="J115" s="513"/>
      <c r="K115" s="513"/>
      <c r="L115" s="513"/>
      <c r="M115" s="513"/>
      <c r="N115" s="929" t="s">
        <v>3862</v>
      </c>
      <c r="O115" s="930"/>
      <c r="P115" s="930"/>
      <c r="Q115" s="930"/>
      <c r="R115" s="930"/>
      <c r="S115" s="930"/>
      <c r="T115" s="931"/>
      <c r="U115" s="34"/>
      <c r="V115" s="17"/>
      <c r="W115" s="17"/>
      <c r="X115" s="607"/>
      <c r="Y115" s="607"/>
      <c r="Z115" s="17"/>
      <c r="AA115" s="67"/>
      <c r="AB115" s="604" t="s">
        <v>210</v>
      </c>
      <c r="AC115" s="202"/>
      <c r="AD115" s="202"/>
      <c r="AE115" s="841">
        <f>$AE$105</f>
        <v>279</v>
      </c>
      <c r="AF115" s="841"/>
      <c r="AG115" s="612" t="s">
        <v>391</v>
      </c>
      <c r="AH115" s="202"/>
      <c r="AI115" s="32" t="s">
        <v>254</v>
      </c>
      <c r="AJ115" s="831">
        <v>0.63</v>
      </c>
      <c r="AK115" s="831"/>
      <c r="AL115" s="209"/>
      <c r="AM115" s="402">
        <f>ROUND((AE115-ROUND(AE115*$Q$118,0))*AJ115,0)</f>
        <v>174</v>
      </c>
      <c r="AN115" s="41"/>
    </row>
    <row r="116" spans="1:40" ht="17.25" customHeight="1" x14ac:dyDescent="0.15">
      <c r="A116" s="12">
        <v>72</v>
      </c>
      <c r="B116" s="13">
        <v>3157</v>
      </c>
      <c r="C116" s="39" t="s">
        <v>3948</v>
      </c>
      <c r="D116" s="1017"/>
      <c r="E116" s="287"/>
      <c r="F116" s="182"/>
      <c r="G116" s="24"/>
      <c r="H116" s="513"/>
      <c r="I116" s="513"/>
      <c r="J116" s="513"/>
      <c r="K116" s="513"/>
      <c r="L116" s="513"/>
      <c r="M116" s="513"/>
      <c r="N116" s="932"/>
      <c r="O116" s="933"/>
      <c r="P116" s="933"/>
      <c r="Q116" s="933"/>
      <c r="R116" s="933"/>
      <c r="S116" s="933"/>
      <c r="T116" s="934"/>
      <c r="U116" s="517"/>
      <c r="V116" s="169"/>
      <c r="W116" s="169"/>
      <c r="X116" s="609"/>
      <c r="Y116" s="609"/>
      <c r="Z116" s="169"/>
      <c r="AA116" s="518"/>
      <c r="AB116" s="604" t="s">
        <v>211</v>
      </c>
      <c r="AC116" s="202"/>
      <c r="AD116" s="202"/>
      <c r="AE116" s="841">
        <f>$AE$106</f>
        <v>290</v>
      </c>
      <c r="AF116" s="841"/>
      <c r="AG116" s="612" t="s">
        <v>391</v>
      </c>
      <c r="AH116" s="202"/>
      <c r="AI116" s="32" t="s">
        <v>254</v>
      </c>
      <c r="AJ116" s="831">
        <f t="shared" ref="AJ116:AJ119" si="9">$AJ$5</f>
        <v>0.63</v>
      </c>
      <c r="AK116" s="831"/>
      <c r="AL116" s="209"/>
      <c r="AM116" s="402">
        <f>ROUND((AE116-ROUND(AE116*$Q$118,0))*AJ116,0)</f>
        <v>181</v>
      </c>
      <c r="AN116" s="41"/>
    </row>
    <row r="117" spans="1:40" ht="17.25" customHeight="1" x14ac:dyDescent="0.15">
      <c r="A117" s="12">
        <v>72</v>
      </c>
      <c r="B117" s="13">
        <v>3158</v>
      </c>
      <c r="C117" s="39" t="s">
        <v>3949</v>
      </c>
      <c r="D117" s="1017"/>
      <c r="E117" s="287"/>
      <c r="F117" s="182"/>
      <c r="G117" s="24"/>
      <c r="H117" s="513"/>
      <c r="I117" s="513"/>
      <c r="J117" s="513"/>
      <c r="K117" s="513"/>
      <c r="L117" s="513"/>
      <c r="M117" s="513"/>
      <c r="N117" s="517"/>
      <c r="O117" s="169"/>
      <c r="P117" s="169"/>
      <c r="Q117" s="609"/>
      <c r="R117" s="609"/>
      <c r="S117" s="169"/>
      <c r="T117" s="518"/>
      <c r="U117" s="517"/>
      <c r="V117" s="169"/>
      <c r="W117" s="169"/>
      <c r="X117" s="609"/>
      <c r="Y117" s="609"/>
      <c r="Z117" s="169"/>
      <c r="AA117" s="518"/>
      <c r="AB117" s="604" t="s">
        <v>212</v>
      </c>
      <c r="AC117" s="202"/>
      <c r="AD117" s="202"/>
      <c r="AE117" s="841">
        <f>$AE$107</f>
        <v>299</v>
      </c>
      <c r="AF117" s="841"/>
      <c r="AG117" s="612" t="s">
        <v>391</v>
      </c>
      <c r="AH117" s="202"/>
      <c r="AI117" s="32" t="s">
        <v>254</v>
      </c>
      <c r="AJ117" s="831">
        <f t="shared" si="9"/>
        <v>0.63</v>
      </c>
      <c r="AK117" s="831"/>
      <c r="AL117" s="209"/>
      <c r="AM117" s="402">
        <f>ROUND((AE117-ROUND(AE117*$Q$118,0))*AJ117,0)</f>
        <v>186</v>
      </c>
      <c r="AN117" s="41"/>
    </row>
    <row r="118" spans="1:40" ht="17.25" customHeight="1" x14ac:dyDescent="0.15">
      <c r="A118" s="12">
        <v>72</v>
      </c>
      <c r="B118" s="13">
        <v>3159</v>
      </c>
      <c r="C118" s="39" t="s">
        <v>3950</v>
      </c>
      <c r="D118" s="1017"/>
      <c r="E118" s="287"/>
      <c r="F118" s="182"/>
      <c r="G118" s="24"/>
      <c r="H118" s="513"/>
      <c r="I118" s="513"/>
      <c r="J118" s="513"/>
      <c r="K118" s="513"/>
      <c r="L118" s="513"/>
      <c r="M118" s="513"/>
      <c r="N118" s="517"/>
      <c r="O118" s="169"/>
      <c r="P118" s="169"/>
      <c r="Q118" s="935">
        <v>0.01</v>
      </c>
      <c r="R118" s="935"/>
      <c r="S118" s="444" t="s">
        <v>3863</v>
      </c>
      <c r="T118" s="518"/>
      <c r="U118" s="517"/>
      <c r="V118" s="169"/>
      <c r="W118" s="169"/>
      <c r="X118" s="609"/>
      <c r="Y118" s="609"/>
      <c r="Z118" s="169"/>
      <c r="AA118" s="518"/>
      <c r="AB118" s="604" t="s">
        <v>213</v>
      </c>
      <c r="AC118" s="202"/>
      <c r="AD118" s="202"/>
      <c r="AE118" s="841">
        <f>$AE$108</f>
        <v>309</v>
      </c>
      <c r="AF118" s="841"/>
      <c r="AG118" s="612" t="s">
        <v>391</v>
      </c>
      <c r="AH118" s="202"/>
      <c r="AI118" s="32" t="s">
        <v>254</v>
      </c>
      <c r="AJ118" s="831">
        <f t="shared" si="9"/>
        <v>0.63</v>
      </c>
      <c r="AK118" s="831"/>
      <c r="AL118" s="209"/>
      <c r="AM118" s="402">
        <f>ROUND((AE118-ROUND(AE118*$Q$118,0))*AJ118,0)</f>
        <v>193</v>
      </c>
      <c r="AN118" s="41"/>
    </row>
    <row r="119" spans="1:40" ht="17.25" customHeight="1" x14ac:dyDescent="0.15">
      <c r="A119" s="12">
        <v>72</v>
      </c>
      <c r="B119" s="13">
        <v>3160</v>
      </c>
      <c r="C119" s="39" t="s">
        <v>3951</v>
      </c>
      <c r="D119" s="1017"/>
      <c r="E119" s="287"/>
      <c r="F119" s="182"/>
      <c r="G119" s="24"/>
      <c r="H119" s="513"/>
      <c r="I119" s="513"/>
      <c r="J119" s="513"/>
      <c r="K119" s="513"/>
      <c r="L119" s="513"/>
      <c r="M119" s="513"/>
      <c r="N119" s="517"/>
      <c r="O119" s="169"/>
      <c r="P119" s="169"/>
      <c r="Q119" s="609"/>
      <c r="R119" s="609"/>
      <c r="S119" s="169"/>
      <c r="T119" s="518"/>
      <c r="U119" s="517"/>
      <c r="V119" s="169"/>
      <c r="W119" s="169"/>
      <c r="X119" s="609"/>
      <c r="Y119" s="609"/>
      <c r="Z119" s="169"/>
      <c r="AA119" s="518"/>
      <c r="AB119" s="604" t="s">
        <v>214</v>
      </c>
      <c r="AC119" s="202"/>
      <c r="AD119" s="202"/>
      <c r="AE119" s="841">
        <f>$AE$109</f>
        <v>319</v>
      </c>
      <c r="AF119" s="841"/>
      <c r="AG119" s="612" t="s">
        <v>391</v>
      </c>
      <c r="AH119" s="202"/>
      <c r="AI119" s="32" t="s">
        <v>254</v>
      </c>
      <c r="AJ119" s="831">
        <f t="shared" si="9"/>
        <v>0.63</v>
      </c>
      <c r="AK119" s="831"/>
      <c r="AL119" s="209"/>
      <c r="AM119" s="402">
        <f>ROUND((AE119-ROUND(AE119*$Q$118,0))*AJ119,0)</f>
        <v>199</v>
      </c>
      <c r="AN119" s="41"/>
    </row>
    <row r="120" spans="1:40" ht="17.25" customHeight="1" x14ac:dyDescent="0.15">
      <c r="A120" s="12">
        <v>72</v>
      </c>
      <c r="B120" s="13">
        <v>3161</v>
      </c>
      <c r="C120" s="267" t="s">
        <v>3952</v>
      </c>
      <c r="D120" s="1017"/>
      <c r="E120" s="287"/>
      <c r="F120" s="182"/>
      <c r="G120" s="24"/>
      <c r="H120" s="513"/>
      <c r="I120" s="513"/>
      <c r="J120" s="513"/>
      <c r="K120" s="513"/>
      <c r="L120" s="513"/>
      <c r="M120" s="513"/>
      <c r="N120" s="517"/>
      <c r="O120" s="169"/>
      <c r="P120" s="169"/>
      <c r="Q120" s="609"/>
      <c r="R120" s="609"/>
      <c r="S120" s="169"/>
      <c r="T120" s="518"/>
      <c r="U120" s="929" t="s">
        <v>3864</v>
      </c>
      <c r="V120" s="930"/>
      <c r="W120" s="930"/>
      <c r="X120" s="930"/>
      <c r="Y120" s="930"/>
      <c r="Z120" s="930"/>
      <c r="AA120" s="931"/>
      <c r="AB120" s="604" t="s">
        <v>210</v>
      </c>
      <c r="AC120" s="202"/>
      <c r="AD120" s="202"/>
      <c r="AE120" s="841">
        <f>$AE$105</f>
        <v>279</v>
      </c>
      <c r="AF120" s="841"/>
      <c r="AG120" s="612" t="s">
        <v>391</v>
      </c>
      <c r="AH120" s="202"/>
      <c r="AI120" s="32" t="s">
        <v>254</v>
      </c>
      <c r="AJ120" s="831">
        <v>0.63</v>
      </c>
      <c r="AK120" s="831"/>
      <c r="AL120" s="209"/>
      <c r="AM120" s="402">
        <f>ROUND((AE120-ROUND(AE120*$Q$118,0)-ROUND(AE120*$X$123,0))*AJ120,0)</f>
        <v>172</v>
      </c>
      <c r="AN120" s="41"/>
    </row>
    <row r="121" spans="1:40" ht="17.25" customHeight="1" x14ac:dyDescent="0.15">
      <c r="A121" s="12">
        <v>72</v>
      </c>
      <c r="B121" s="13">
        <v>3162</v>
      </c>
      <c r="C121" s="267" t="s">
        <v>3953</v>
      </c>
      <c r="D121" s="1017"/>
      <c r="E121" s="287"/>
      <c r="F121" s="182"/>
      <c r="G121" s="24"/>
      <c r="H121" s="513"/>
      <c r="I121" s="513"/>
      <c r="J121" s="513"/>
      <c r="K121" s="513"/>
      <c r="L121" s="513"/>
      <c r="M121" s="513"/>
      <c r="N121" s="517"/>
      <c r="O121" s="169"/>
      <c r="P121" s="169"/>
      <c r="Q121" s="609"/>
      <c r="R121" s="609"/>
      <c r="S121" s="169"/>
      <c r="T121" s="518"/>
      <c r="U121" s="932"/>
      <c r="V121" s="933"/>
      <c r="W121" s="933"/>
      <c r="X121" s="933"/>
      <c r="Y121" s="933"/>
      <c r="Z121" s="933"/>
      <c r="AA121" s="934"/>
      <c r="AB121" s="604" t="s">
        <v>211</v>
      </c>
      <c r="AC121" s="202"/>
      <c r="AD121" s="202"/>
      <c r="AE121" s="841">
        <f>$AE$106</f>
        <v>290</v>
      </c>
      <c r="AF121" s="841"/>
      <c r="AG121" s="612" t="s">
        <v>391</v>
      </c>
      <c r="AH121" s="202"/>
      <c r="AI121" s="32" t="s">
        <v>254</v>
      </c>
      <c r="AJ121" s="831">
        <f t="shared" ref="AJ121:AJ124" si="10">$AJ$5</f>
        <v>0.63</v>
      </c>
      <c r="AK121" s="831"/>
      <c r="AL121" s="209"/>
      <c r="AM121" s="402">
        <f>ROUND((AE121-ROUND(AE121*$Q$118,0)-ROUND(AE121*$X$123,0))*AJ121,0)</f>
        <v>179</v>
      </c>
      <c r="AN121" s="41"/>
    </row>
    <row r="122" spans="1:40" ht="17.25" customHeight="1" x14ac:dyDescent="0.15">
      <c r="A122" s="12">
        <v>72</v>
      </c>
      <c r="B122" s="13">
        <v>3163</v>
      </c>
      <c r="C122" s="267" t="s">
        <v>3954</v>
      </c>
      <c r="D122" s="1017"/>
      <c r="E122" s="287"/>
      <c r="F122" s="182"/>
      <c r="G122" s="24"/>
      <c r="H122" s="513"/>
      <c r="I122" s="513"/>
      <c r="J122" s="513"/>
      <c r="K122" s="513"/>
      <c r="L122" s="513"/>
      <c r="M122" s="513"/>
      <c r="N122" s="517"/>
      <c r="O122" s="169"/>
      <c r="P122" s="169"/>
      <c r="Q122" s="609"/>
      <c r="R122" s="609"/>
      <c r="S122" s="169"/>
      <c r="T122" s="518"/>
      <c r="U122" s="517"/>
      <c r="V122" s="169"/>
      <c r="W122" s="169"/>
      <c r="X122" s="609"/>
      <c r="Y122" s="609"/>
      <c r="Z122" s="169"/>
      <c r="AA122" s="518"/>
      <c r="AB122" s="604" t="s">
        <v>212</v>
      </c>
      <c r="AC122" s="202"/>
      <c r="AD122" s="202"/>
      <c r="AE122" s="841">
        <f>$AE$107</f>
        <v>299</v>
      </c>
      <c r="AF122" s="841"/>
      <c r="AG122" s="612" t="s">
        <v>391</v>
      </c>
      <c r="AH122" s="202"/>
      <c r="AI122" s="32" t="s">
        <v>254</v>
      </c>
      <c r="AJ122" s="831">
        <f t="shared" si="10"/>
        <v>0.63</v>
      </c>
      <c r="AK122" s="831"/>
      <c r="AL122" s="209"/>
      <c r="AM122" s="402">
        <f>ROUND((AE122-ROUND(AE122*$Q$118,0)-ROUND(AE122*$X$123,0))*AJ122,0)</f>
        <v>185</v>
      </c>
      <c r="AN122" s="41"/>
    </row>
    <row r="123" spans="1:40" ht="17.25" customHeight="1" x14ac:dyDescent="0.15">
      <c r="A123" s="12">
        <v>72</v>
      </c>
      <c r="B123" s="13">
        <v>3164</v>
      </c>
      <c r="C123" s="267" t="s">
        <v>3955</v>
      </c>
      <c r="D123" s="1017"/>
      <c r="E123" s="287"/>
      <c r="F123" s="182"/>
      <c r="G123" s="24"/>
      <c r="H123" s="513"/>
      <c r="I123" s="513"/>
      <c r="J123" s="513"/>
      <c r="K123" s="513"/>
      <c r="L123" s="513"/>
      <c r="M123" s="513"/>
      <c r="N123" s="517"/>
      <c r="O123" s="169"/>
      <c r="P123" s="169"/>
      <c r="Q123" s="609"/>
      <c r="R123" s="609"/>
      <c r="S123" s="169"/>
      <c r="T123" s="518"/>
      <c r="U123" s="517"/>
      <c r="V123" s="169"/>
      <c r="W123" s="169"/>
      <c r="X123" s="935">
        <v>0.01</v>
      </c>
      <c r="Y123" s="935"/>
      <c r="Z123" s="444" t="s">
        <v>3863</v>
      </c>
      <c r="AA123" s="518"/>
      <c r="AB123" s="604" t="s">
        <v>213</v>
      </c>
      <c r="AC123" s="202"/>
      <c r="AD123" s="202"/>
      <c r="AE123" s="841">
        <f>$AE$108</f>
        <v>309</v>
      </c>
      <c r="AF123" s="841"/>
      <c r="AG123" s="612" t="s">
        <v>391</v>
      </c>
      <c r="AH123" s="202"/>
      <c r="AI123" s="32" t="s">
        <v>254</v>
      </c>
      <c r="AJ123" s="831">
        <f t="shared" si="10"/>
        <v>0.63</v>
      </c>
      <c r="AK123" s="831"/>
      <c r="AL123" s="209"/>
      <c r="AM123" s="402">
        <f>ROUND((AE123-ROUND(AE123*$Q$118,0)-ROUND(AE123*$X$123,0))*AJ123,0)</f>
        <v>191</v>
      </c>
      <c r="AN123" s="41"/>
    </row>
    <row r="124" spans="1:40" ht="17.25" customHeight="1" x14ac:dyDescent="0.15">
      <c r="A124" s="12">
        <v>72</v>
      </c>
      <c r="B124" s="13">
        <v>3165</v>
      </c>
      <c r="C124" s="267" t="s">
        <v>3956</v>
      </c>
      <c r="D124" s="1017"/>
      <c r="E124" s="287"/>
      <c r="F124" s="25"/>
      <c r="G124" s="26"/>
      <c r="H124" s="30"/>
      <c r="I124" s="30"/>
      <c r="J124" s="30"/>
      <c r="K124" s="30"/>
      <c r="L124" s="30"/>
      <c r="M124" s="30"/>
      <c r="N124" s="35"/>
      <c r="O124" s="20"/>
      <c r="P124" s="20"/>
      <c r="Q124" s="713"/>
      <c r="R124" s="713"/>
      <c r="S124" s="20"/>
      <c r="T124" s="42"/>
      <c r="U124" s="35"/>
      <c r="V124" s="20"/>
      <c r="W124" s="20"/>
      <c r="X124" s="713"/>
      <c r="Y124" s="713"/>
      <c r="Z124" s="20"/>
      <c r="AA124" s="42"/>
      <c r="AB124" s="604" t="s">
        <v>214</v>
      </c>
      <c r="AC124" s="202"/>
      <c r="AD124" s="202"/>
      <c r="AE124" s="841">
        <f>$AE$109</f>
        <v>319</v>
      </c>
      <c r="AF124" s="841"/>
      <c r="AG124" s="612" t="s">
        <v>391</v>
      </c>
      <c r="AH124" s="202"/>
      <c r="AI124" s="32" t="s">
        <v>254</v>
      </c>
      <c r="AJ124" s="831">
        <f t="shared" si="10"/>
        <v>0.63</v>
      </c>
      <c r="AK124" s="831"/>
      <c r="AL124" s="209"/>
      <c r="AM124" s="402">
        <f>ROUND((AE124-ROUND(AE124*$Q$118,0)-ROUND(AE124*$X$123,0))*AJ124,0)</f>
        <v>197</v>
      </c>
      <c r="AN124" s="41"/>
    </row>
    <row r="125" spans="1:40" ht="17.25" customHeight="1" x14ac:dyDescent="0.15">
      <c r="A125" s="12">
        <v>72</v>
      </c>
      <c r="B125" s="13">
        <v>3241</v>
      </c>
      <c r="C125" s="39" t="s">
        <v>297</v>
      </c>
      <c r="D125" s="409"/>
      <c r="E125" s="287"/>
      <c r="F125" s="546" t="s">
        <v>1185</v>
      </c>
      <c r="G125" s="547"/>
      <c r="H125" s="707"/>
      <c r="I125" s="707"/>
      <c r="J125" s="707"/>
      <c r="K125" s="707"/>
      <c r="L125" s="707"/>
      <c r="M125" s="707"/>
      <c r="N125" s="707"/>
      <c r="O125" s="707"/>
      <c r="P125" s="707"/>
      <c r="Q125" s="707"/>
      <c r="R125" s="707"/>
      <c r="S125" s="707"/>
      <c r="T125" s="707"/>
      <c r="U125" s="707"/>
      <c r="V125" s="17"/>
      <c r="W125" s="707"/>
      <c r="X125" s="707"/>
      <c r="Y125" s="707"/>
      <c r="Z125" s="707"/>
      <c r="AA125" s="67"/>
      <c r="AB125" s="604" t="s">
        <v>210</v>
      </c>
      <c r="AC125" s="202"/>
      <c r="AD125" s="202"/>
      <c r="AE125" s="841">
        <v>267</v>
      </c>
      <c r="AF125" s="841"/>
      <c r="AG125" s="186" t="s">
        <v>391</v>
      </c>
      <c r="AH125" s="202"/>
      <c r="AI125" s="202"/>
      <c r="AJ125" s="40"/>
      <c r="AK125" s="40"/>
      <c r="AL125" s="43"/>
      <c r="AM125" s="402">
        <f t="shared" ref="AM125:AM154" si="11">AE125</f>
        <v>267</v>
      </c>
      <c r="AN125" s="41"/>
    </row>
    <row r="126" spans="1:40" ht="17.25" customHeight="1" x14ac:dyDescent="0.15">
      <c r="A126" s="12">
        <v>72</v>
      </c>
      <c r="B126" s="13">
        <v>3242</v>
      </c>
      <c r="C126" s="39" t="s">
        <v>298</v>
      </c>
      <c r="D126" s="409"/>
      <c r="E126" s="287"/>
      <c r="F126" s="182"/>
      <c r="G126" s="24"/>
      <c r="H126" s="513"/>
      <c r="I126" s="513"/>
      <c r="J126" s="513"/>
      <c r="K126" s="513"/>
      <c r="L126" s="513"/>
      <c r="M126" s="513"/>
      <c r="N126" s="513"/>
      <c r="O126" s="513"/>
      <c r="P126" s="513"/>
      <c r="Q126" s="513"/>
      <c r="R126" s="513"/>
      <c r="S126" s="513"/>
      <c r="T126" s="513"/>
      <c r="U126" s="513"/>
      <c r="V126" s="169"/>
      <c r="W126" s="513"/>
      <c r="X126" s="513"/>
      <c r="Y126" s="513"/>
      <c r="Z126" s="513"/>
      <c r="AA126" s="518"/>
      <c r="AB126" s="604" t="s">
        <v>211</v>
      </c>
      <c r="AC126" s="202"/>
      <c r="AD126" s="202"/>
      <c r="AE126" s="841">
        <v>277</v>
      </c>
      <c r="AF126" s="841"/>
      <c r="AG126" s="186" t="s">
        <v>391</v>
      </c>
      <c r="AH126" s="202"/>
      <c r="AI126" s="202"/>
      <c r="AJ126" s="40"/>
      <c r="AK126" s="40"/>
      <c r="AL126" s="43"/>
      <c r="AM126" s="402">
        <f t="shared" si="11"/>
        <v>277</v>
      </c>
      <c r="AN126" s="41"/>
    </row>
    <row r="127" spans="1:40" ht="17.25" customHeight="1" x14ac:dyDescent="0.15">
      <c r="A127" s="12">
        <v>72</v>
      </c>
      <c r="B127" s="13">
        <v>3243</v>
      </c>
      <c r="C127" s="39" t="s">
        <v>299</v>
      </c>
      <c r="D127" s="409"/>
      <c r="E127" s="287"/>
      <c r="F127" s="182"/>
      <c r="G127" s="24"/>
      <c r="H127" s="513"/>
      <c r="I127" s="513"/>
      <c r="J127" s="513"/>
      <c r="K127" s="513"/>
      <c r="L127" s="513"/>
      <c r="M127" s="513"/>
      <c r="N127" s="513"/>
      <c r="O127" s="513"/>
      <c r="P127" s="513"/>
      <c r="Q127" s="513"/>
      <c r="R127" s="513"/>
      <c r="S127" s="513"/>
      <c r="T127" s="513"/>
      <c r="U127" s="513"/>
      <c r="V127" s="169"/>
      <c r="W127" s="513"/>
      <c r="X127" s="513"/>
      <c r="Y127" s="513"/>
      <c r="Z127" s="513"/>
      <c r="AA127" s="518"/>
      <c r="AB127" s="604" t="s">
        <v>212</v>
      </c>
      <c r="AC127" s="202"/>
      <c r="AD127" s="202"/>
      <c r="AE127" s="841">
        <v>286</v>
      </c>
      <c r="AF127" s="841"/>
      <c r="AG127" s="186" t="s">
        <v>391</v>
      </c>
      <c r="AH127" s="202"/>
      <c r="AI127" s="202"/>
      <c r="AJ127" s="40"/>
      <c r="AK127" s="40"/>
      <c r="AL127" s="43"/>
      <c r="AM127" s="402">
        <f t="shared" si="11"/>
        <v>286</v>
      </c>
      <c r="AN127" s="41"/>
    </row>
    <row r="128" spans="1:40" ht="17.25" customHeight="1" x14ac:dyDescent="0.15">
      <c r="A128" s="12">
        <v>72</v>
      </c>
      <c r="B128" s="13">
        <v>3244</v>
      </c>
      <c r="C128" s="39" t="s">
        <v>300</v>
      </c>
      <c r="D128" s="409"/>
      <c r="E128" s="287"/>
      <c r="F128" s="182"/>
      <c r="G128" s="24"/>
      <c r="H128" s="513"/>
      <c r="I128" s="513"/>
      <c r="J128" s="513"/>
      <c r="K128" s="513"/>
      <c r="L128" s="513"/>
      <c r="M128" s="513"/>
      <c r="N128" s="513"/>
      <c r="O128" s="513"/>
      <c r="P128" s="513"/>
      <c r="Q128" s="513"/>
      <c r="R128" s="513"/>
      <c r="S128" s="513"/>
      <c r="T128" s="513"/>
      <c r="U128" s="513"/>
      <c r="V128" s="169"/>
      <c r="W128" s="513"/>
      <c r="X128" s="513"/>
      <c r="Y128" s="513"/>
      <c r="Z128" s="513"/>
      <c r="AA128" s="518"/>
      <c r="AB128" s="604" t="s">
        <v>213</v>
      </c>
      <c r="AC128" s="202"/>
      <c r="AD128" s="202"/>
      <c r="AE128" s="841">
        <v>295</v>
      </c>
      <c r="AF128" s="841"/>
      <c r="AG128" s="186" t="s">
        <v>391</v>
      </c>
      <c r="AH128" s="202"/>
      <c r="AI128" s="202"/>
      <c r="AJ128" s="40"/>
      <c r="AK128" s="40"/>
      <c r="AL128" s="43"/>
      <c r="AM128" s="402">
        <f t="shared" si="11"/>
        <v>295</v>
      </c>
      <c r="AN128" s="41"/>
    </row>
    <row r="129" spans="1:40" ht="17.25" customHeight="1" x14ac:dyDescent="0.15">
      <c r="A129" s="12">
        <v>72</v>
      </c>
      <c r="B129" s="13">
        <v>3245</v>
      </c>
      <c r="C129" s="39" t="s">
        <v>301</v>
      </c>
      <c r="D129" s="409"/>
      <c r="E129" s="287"/>
      <c r="F129" s="25"/>
      <c r="G129" s="26"/>
      <c r="H129" s="30"/>
      <c r="I129" s="30"/>
      <c r="J129" s="30"/>
      <c r="K129" s="30"/>
      <c r="L129" s="30"/>
      <c r="M129" s="30"/>
      <c r="N129" s="30"/>
      <c r="O129" s="30"/>
      <c r="P129" s="30"/>
      <c r="Q129" s="30"/>
      <c r="R129" s="30"/>
      <c r="S129" s="30"/>
      <c r="T129" s="30"/>
      <c r="U129" s="30"/>
      <c r="V129" s="20"/>
      <c r="W129" s="30"/>
      <c r="X129" s="30"/>
      <c r="Y129" s="30"/>
      <c r="Z129" s="30"/>
      <c r="AA129" s="42"/>
      <c r="AB129" s="604" t="s">
        <v>214</v>
      </c>
      <c r="AC129" s="202"/>
      <c r="AD129" s="202"/>
      <c r="AE129" s="841">
        <v>305</v>
      </c>
      <c r="AF129" s="841"/>
      <c r="AG129" s="186" t="s">
        <v>391</v>
      </c>
      <c r="AH129" s="202"/>
      <c r="AI129" s="202"/>
      <c r="AJ129" s="40"/>
      <c r="AK129" s="40"/>
      <c r="AL129" s="43"/>
      <c r="AM129" s="402">
        <f t="shared" si="11"/>
        <v>305</v>
      </c>
      <c r="AN129" s="41"/>
    </row>
    <row r="130" spans="1:40" ht="17.25" customHeight="1" x14ac:dyDescent="0.15">
      <c r="A130" s="12">
        <v>72</v>
      </c>
      <c r="B130" s="13">
        <v>3246</v>
      </c>
      <c r="C130" s="39" t="s">
        <v>302</v>
      </c>
      <c r="D130" s="409"/>
      <c r="E130" s="287"/>
      <c r="F130" s="546" t="s">
        <v>1186</v>
      </c>
      <c r="G130" s="547"/>
      <c r="H130" s="707"/>
      <c r="I130" s="707"/>
      <c r="J130" s="707"/>
      <c r="K130" s="707"/>
      <c r="L130" s="707"/>
      <c r="M130" s="707"/>
      <c r="N130" s="707"/>
      <c r="O130" s="707"/>
      <c r="P130" s="707"/>
      <c r="Q130" s="707"/>
      <c r="R130" s="707"/>
      <c r="S130" s="707"/>
      <c r="T130" s="707"/>
      <c r="U130" s="707"/>
      <c r="V130" s="17"/>
      <c r="W130" s="707"/>
      <c r="X130" s="707"/>
      <c r="Y130" s="707"/>
      <c r="Z130" s="707"/>
      <c r="AA130" s="67"/>
      <c r="AB130" s="604" t="s">
        <v>210</v>
      </c>
      <c r="AC130" s="202"/>
      <c r="AD130" s="202"/>
      <c r="AE130" s="841">
        <v>279</v>
      </c>
      <c r="AF130" s="841"/>
      <c r="AG130" s="186" t="s">
        <v>391</v>
      </c>
      <c r="AH130" s="186"/>
      <c r="AI130" s="40"/>
      <c r="AJ130" s="190"/>
      <c r="AK130" s="40"/>
      <c r="AL130" s="43"/>
      <c r="AM130" s="402">
        <f t="shared" si="11"/>
        <v>279</v>
      </c>
      <c r="AN130" s="41"/>
    </row>
    <row r="131" spans="1:40" ht="17.25" customHeight="1" x14ac:dyDescent="0.15">
      <c r="A131" s="12">
        <v>72</v>
      </c>
      <c r="B131" s="13">
        <v>3247</v>
      </c>
      <c r="C131" s="39" t="s">
        <v>303</v>
      </c>
      <c r="D131" s="409"/>
      <c r="E131" s="287"/>
      <c r="F131" s="182"/>
      <c r="G131" s="24"/>
      <c r="H131" s="513"/>
      <c r="I131" s="513"/>
      <c r="J131" s="513"/>
      <c r="K131" s="513"/>
      <c r="L131" s="513"/>
      <c r="M131" s="513"/>
      <c r="N131" s="513"/>
      <c r="O131" s="513"/>
      <c r="P131" s="513"/>
      <c r="Q131" s="513"/>
      <c r="R131" s="513"/>
      <c r="S131" s="513"/>
      <c r="T131" s="513"/>
      <c r="U131" s="513"/>
      <c r="V131" s="169"/>
      <c r="W131" s="513"/>
      <c r="X131" s="513"/>
      <c r="Y131" s="513"/>
      <c r="Z131" s="513"/>
      <c r="AA131" s="518"/>
      <c r="AB131" s="604" t="s">
        <v>211</v>
      </c>
      <c r="AC131" s="202"/>
      <c r="AD131" s="202"/>
      <c r="AE131" s="841">
        <v>290</v>
      </c>
      <c r="AF131" s="841"/>
      <c r="AG131" s="186" t="s">
        <v>391</v>
      </c>
      <c r="AH131" s="186"/>
      <c r="AI131" s="40"/>
      <c r="AJ131" s="190"/>
      <c r="AK131" s="40"/>
      <c r="AL131" s="43"/>
      <c r="AM131" s="402">
        <f t="shared" si="11"/>
        <v>290</v>
      </c>
      <c r="AN131" s="41"/>
    </row>
    <row r="132" spans="1:40" ht="17.25" customHeight="1" x14ac:dyDescent="0.15">
      <c r="A132" s="12">
        <v>72</v>
      </c>
      <c r="B132" s="13">
        <v>3248</v>
      </c>
      <c r="C132" s="39" t="s">
        <v>304</v>
      </c>
      <c r="D132" s="409"/>
      <c r="E132" s="287"/>
      <c r="F132" s="182"/>
      <c r="G132" s="24"/>
      <c r="H132" s="513"/>
      <c r="I132" s="513"/>
      <c r="J132" s="513"/>
      <c r="K132" s="513"/>
      <c r="L132" s="513"/>
      <c r="M132" s="513"/>
      <c r="N132" s="513"/>
      <c r="O132" s="513"/>
      <c r="P132" s="513"/>
      <c r="Q132" s="513"/>
      <c r="R132" s="513"/>
      <c r="S132" s="513"/>
      <c r="T132" s="513"/>
      <c r="U132" s="513"/>
      <c r="V132" s="169"/>
      <c r="W132" s="513"/>
      <c r="X132" s="513"/>
      <c r="Y132" s="513"/>
      <c r="Z132" s="513"/>
      <c r="AA132" s="518"/>
      <c r="AB132" s="604" t="s">
        <v>212</v>
      </c>
      <c r="AC132" s="202"/>
      <c r="AD132" s="202"/>
      <c r="AE132" s="841">
        <v>299</v>
      </c>
      <c r="AF132" s="841"/>
      <c r="AG132" s="186" t="s">
        <v>391</v>
      </c>
      <c r="AH132" s="186"/>
      <c r="AI132" s="40"/>
      <c r="AJ132" s="190"/>
      <c r="AK132" s="40"/>
      <c r="AL132" s="43"/>
      <c r="AM132" s="402">
        <f t="shared" si="11"/>
        <v>299</v>
      </c>
      <c r="AN132" s="41"/>
    </row>
    <row r="133" spans="1:40" ht="17.25" customHeight="1" x14ac:dyDescent="0.15">
      <c r="A133" s="12">
        <v>72</v>
      </c>
      <c r="B133" s="13">
        <v>3249</v>
      </c>
      <c r="C133" s="39" t="s">
        <v>305</v>
      </c>
      <c r="D133" s="409"/>
      <c r="E133" s="287"/>
      <c r="F133" s="182"/>
      <c r="G133" s="24"/>
      <c r="H133" s="513"/>
      <c r="I133" s="513"/>
      <c r="J133" s="513"/>
      <c r="K133" s="513"/>
      <c r="L133" s="513"/>
      <c r="M133" s="513"/>
      <c r="N133" s="513"/>
      <c r="O133" s="513"/>
      <c r="P133" s="513"/>
      <c r="Q133" s="513"/>
      <c r="R133" s="513"/>
      <c r="S133" s="513"/>
      <c r="T133" s="513"/>
      <c r="U133" s="513"/>
      <c r="V133" s="169"/>
      <c r="W133" s="513"/>
      <c r="X133" s="513"/>
      <c r="Y133" s="513"/>
      <c r="Z133" s="513"/>
      <c r="AA133" s="518"/>
      <c r="AB133" s="604" t="s">
        <v>213</v>
      </c>
      <c r="AC133" s="202"/>
      <c r="AD133" s="202"/>
      <c r="AE133" s="841">
        <v>309</v>
      </c>
      <c r="AF133" s="841"/>
      <c r="AG133" s="186" t="s">
        <v>391</v>
      </c>
      <c r="AH133" s="186"/>
      <c r="AI133" s="40"/>
      <c r="AJ133" s="190"/>
      <c r="AK133" s="40"/>
      <c r="AL133" s="43"/>
      <c r="AM133" s="402">
        <f t="shared" si="11"/>
        <v>309</v>
      </c>
      <c r="AN133" s="41"/>
    </row>
    <row r="134" spans="1:40" ht="17.25" customHeight="1" x14ac:dyDescent="0.15">
      <c r="A134" s="12">
        <v>72</v>
      </c>
      <c r="B134" s="13">
        <v>3250</v>
      </c>
      <c r="C134" s="39" t="s">
        <v>306</v>
      </c>
      <c r="D134" s="409"/>
      <c r="E134" s="287"/>
      <c r="F134" s="25"/>
      <c r="G134" s="26"/>
      <c r="H134" s="30"/>
      <c r="I134" s="30"/>
      <c r="J134" s="30"/>
      <c r="K134" s="30"/>
      <c r="L134" s="30"/>
      <c r="M134" s="30"/>
      <c r="N134" s="30"/>
      <c r="O134" s="30"/>
      <c r="P134" s="30"/>
      <c r="Q134" s="30"/>
      <c r="R134" s="30"/>
      <c r="S134" s="30"/>
      <c r="T134" s="30"/>
      <c r="U134" s="30"/>
      <c r="V134" s="20"/>
      <c r="W134" s="30"/>
      <c r="X134" s="30"/>
      <c r="Y134" s="30"/>
      <c r="Z134" s="30"/>
      <c r="AA134" s="42"/>
      <c r="AB134" s="604" t="s">
        <v>214</v>
      </c>
      <c r="AC134" s="202"/>
      <c r="AD134" s="202"/>
      <c r="AE134" s="841">
        <v>319</v>
      </c>
      <c r="AF134" s="841"/>
      <c r="AG134" s="186" t="s">
        <v>391</v>
      </c>
      <c r="AH134" s="186"/>
      <c r="AI134" s="40"/>
      <c r="AJ134" s="190"/>
      <c r="AK134" s="40"/>
      <c r="AL134" s="43"/>
      <c r="AM134" s="402">
        <f t="shared" si="11"/>
        <v>319</v>
      </c>
      <c r="AN134" s="41"/>
    </row>
    <row r="135" spans="1:40" ht="17.25" customHeight="1" x14ac:dyDescent="0.15">
      <c r="A135" s="12">
        <v>72</v>
      </c>
      <c r="B135" s="13">
        <v>3341</v>
      </c>
      <c r="C135" s="39" t="s">
        <v>2564</v>
      </c>
      <c r="D135" s="409"/>
      <c r="E135" s="287"/>
      <c r="F135" s="546" t="s">
        <v>1187</v>
      </c>
      <c r="G135" s="547"/>
      <c r="H135" s="707"/>
      <c r="I135" s="707"/>
      <c r="J135" s="707"/>
      <c r="K135" s="707"/>
      <c r="L135" s="707"/>
      <c r="M135" s="707"/>
      <c r="N135" s="707"/>
      <c r="O135" s="707"/>
      <c r="P135" s="707"/>
      <c r="Q135" s="707"/>
      <c r="R135" s="707"/>
      <c r="S135" s="707"/>
      <c r="T135" s="707"/>
      <c r="U135" s="707"/>
      <c r="V135" s="17"/>
      <c r="W135" s="707"/>
      <c r="X135" s="707"/>
      <c r="Y135" s="707"/>
      <c r="Z135" s="707"/>
      <c r="AA135" s="67"/>
      <c r="AB135" s="604" t="s">
        <v>210</v>
      </c>
      <c r="AC135" s="202"/>
      <c r="AD135" s="202"/>
      <c r="AE135" s="841">
        <v>445</v>
      </c>
      <c r="AF135" s="841"/>
      <c r="AG135" s="186" t="s">
        <v>391</v>
      </c>
      <c r="AH135" s="186"/>
      <c r="AI135" s="40"/>
      <c r="AJ135" s="190"/>
      <c r="AK135" s="40"/>
      <c r="AL135" s="43"/>
      <c r="AM135" s="402">
        <f t="shared" si="11"/>
        <v>445</v>
      </c>
      <c r="AN135" s="41"/>
    </row>
    <row r="136" spans="1:40" ht="17.25" customHeight="1" x14ac:dyDescent="0.15">
      <c r="A136" s="12">
        <v>72</v>
      </c>
      <c r="B136" s="13">
        <v>3342</v>
      </c>
      <c r="C136" s="39" t="s">
        <v>2565</v>
      </c>
      <c r="D136" s="409"/>
      <c r="E136" s="287"/>
      <c r="F136" s="182"/>
      <c r="G136" s="24"/>
      <c r="H136" s="513"/>
      <c r="I136" s="513"/>
      <c r="J136" s="513"/>
      <c r="K136" s="513"/>
      <c r="L136" s="513"/>
      <c r="M136" s="513"/>
      <c r="N136" s="513"/>
      <c r="O136" s="513"/>
      <c r="P136" s="513"/>
      <c r="Q136" s="513"/>
      <c r="R136" s="513"/>
      <c r="S136" s="513"/>
      <c r="T136" s="513"/>
      <c r="U136" s="513"/>
      <c r="V136" s="169"/>
      <c r="W136" s="513"/>
      <c r="X136" s="513"/>
      <c r="Y136" s="513"/>
      <c r="Z136" s="513"/>
      <c r="AA136" s="518"/>
      <c r="AB136" s="604" t="s">
        <v>211</v>
      </c>
      <c r="AC136" s="202"/>
      <c r="AD136" s="202"/>
      <c r="AE136" s="841">
        <v>460</v>
      </c>
      <c r="AF136" s="841"/>
      <c r="AG136" s="186" t="s">
        <v>391</v>
      </c>
      <c r="AH136" s="186"/>
      <c r="AI136" s="40"/>
      <c r="AJ136" s="190"/>
      <c r="AK136" s="40"/>
      <c r="AL136" s="43"/>
      <c r="AM136" s="402">
        <f t="shared" si="11"/>
        <v>460</v>
      </c>
      <c r="AN136" s="41"/>
    </row>
    <row r="137" spans="1:40" ht="17.25" customHeight="1" x14ac:dyDescent="0.15">
      <c r="A137" s="12">
        <v>72</v>
      </c>
      <c r="B137" s="13">
        <v>3343</v>
      </c>
      <c r="C137" s="39" t="s">
        <v>2566</v>
      </c>
      <c r="D137" s="409"/>
      <c r="E137" s="287"/>
      <c r="F137" s="182"/>
      <c r="G137" s="24"/>
      <c r="H137" s="513"/>
      <c r="I137" s="513"/>
      <c r="J137" s="513"/>
      <c r="K137" s="513"/>
      <c r="L137" s="513"/>
      <c r="M137" s="513"/>
      <c r="N137" s="513"/>
      <c r="O137" s="513"/>
      <c r="P137" s="513"/>
      <c r="Q137" s="513"/>
      <c r="R137" s="513"/>
      <c r="S137" s="513"/>
      <c r="T137" s="513"/>
      <c r="U137" s="513"/>
      <c r="V137" s="169"/>
      <c r="W137" s="513"/>
      <c r="X137" s="513"/>
      <c r="Y137" s="513"/>
      <c r="Z137" s="513"/>
      <c r="AA137" s="518"/>
      <c r="AB137" s="604" t="s">
        <v>212</v>
      </c>
      <c r="AC137" s="202"/>
      <c r="AD137" s="202"/>
      <c r="AE137" s="841">
        <v>477</v>
      </c>
      <c r="AF137" s="841"/>
      <c r="AG137" s="186" t="s">
        <v>391</v>
      </c>
      <c r="AH137" s="186"/>
      <c r="AI137" s="40"/>
      <c r="AJ137" s="190"/>
      <c r="AK137" s="40"/>
      <c r="AL137" s="43"/>
      <c r="AM137" s="402">
        <f t="shared" si="11"/>
        <v>477</v>
      </c>
      <c r="AN137" s="41"/>
    </row>
    <row r="138" spans="1:40" ht="17.25" customHeight="1" x14ac:dyDescent="0.15">
      <c r="A138" s="12">
        <v>72</v>
      </c>
      <c r="B138" s="13">
        <v>3344</v>
      </c>
      <c r="C138" s="39" t="s">
        <v>2567</v>
      </c>
      <c r="D138" s="409"/>
      <c r="E138" s="287"/>
      <c r="F138" s="182"/>
      <c r="G138" s="24"/>
      <c r="H138" s="513"/>
      <c r="I138" s="513"/>
      <c r="J138" s="513"/>
      <c r="K138" s="513"/>
      <c r="L138" s="513"/>
      <c r="M138" s="513"/>
      <c r="N138" s="513"/>
      <c r="O138" s="513"/>
      <c r="P138" s="513"/>
      <c r="Q138" s="513"/>
      <c r="R138" s="513"/>
      <c r="S138" s="513"/>
      <c r="T138" s="513"/>
      <c r="U138" s="513"/>
      <c r="V138" s="169"/>
      <c r="W138" s="513"/>
      <c r="X138" s="513"/>
      <c r="Y138" s="513"/>
      <c r="Z138" s="513"/>
      <c r="AA138" s="518"/>
      <c r="AB138" s="604" t="s">
        <v>213</v>
      </c>
      <c r="AC138" s="202"/>
      <c r="AD138" s="202"/>
      <c r="AE138" s="841">
        <v>493</v>
      </c>
      <c r="AF138" s="841"/>
      <c r="AG138" s="186" t="s">
        <v>391</v>
      </c>
      <c r="AH138" s="186"/>
      <c r="AI138" s="40"/>
      <c r="AJ138" s="190"/>
      <c r="AK138" s="40"/>
      <c r="AL138" s="43"/>
      <c r="AM138" s="402">
        <f t="shared" si="11"/>
        <v>493</v>
      </c>
      <c r="AN138" s="41"/>
    </row>
    <row r="139" spans="1:40" ht="17.25" customHeight="1" x14ac:dyDescent="0.15">
      <c r="A139" s="12">
        <v>72</v>
      </c>
      <c r="B139" s="13">
        <v>3345</v>
      </c>
      <c r="C139" s="39" t="s">
        <v>2568</v>
      </c>
      <c r="D139" s="409"/>
      <c r="E139" s="287"/>
      <c r="F139" s="25"/>
      <c r="G139" s="26"/>
      <c r="H139" s="30"/>
      <c r="I139" s="30"/>
      <c r="J139" s="30"/>
      <c r="K139" s="30"/>
      <c r="L139" s="30"/>
      <c r="M139" s="30"/>
      <c r="N139" s="30"/>
      <c r="O139" s="30"/>
      <c r="P139" s="30"/>
      <c r="Q139" s="30"/>
      <c r="R139" s="30"/>
      <c r="S139" s="30"/>
      <c r="T139" s="30"/>
      <c r="U139" s="30"/>
      <c r="V139" s="20"/>
      <c r="W139" s="30"/>
      <c r="X139" s="30"/>
      <c r="Y139" s="30"/>
      <c r="Z139" s="30"/>
      <c r="AA139" s="42"/>
      <c r="AB139" s="604" t="s">
        <v>214</v>
      </c>
      <c r="AC139" s="202"/>
      <c r="AD139" s="202"/>
      <c r="AE139" s="841">
        <v>510</v>
      </c>
      <c r="AF139" s="841"/>
      <c r="AG139" s="186" t="s">
        <v>391</v>
      </c>
      <c r="AH139" s="186"/>
      <c r="AI139" s="40"/>
      <c r="AJ139" s="190"/>
      <c r="AK139" s="40"/>
      <c r="AL139" s="43"/>
      <c r="AM139" s="402">
        <f t="shared" si="11"/>
        <v>510</v>
      </c>
      <c r="AN139" s="41"/>
    </row>
    <row r="140" spans="1:40" ht="17.25" customHeight="1" x14ac:dyDescent="0.15">
      <c r="A140" s="12">
        <v>72</v>
      </c>
      <c r="B140" s="13">
        <v>3346</v>
      </c>
      <c r="C140" s="39" t="s">
        <v>2569</v>
      </c>
      <c r="D140" s="409"/>
      <c r="E140" s="287"/>
      <c r="F140" s="546" t="s">
        <v>1188</v>
      </c>
      <c r="G140" s="547"/>
      <c r="H140" s="707"/>
      <c r="I140" s="707"/>
      <c r="J140" s="707"/>
      <c r="K140" s="707"/>
      <c r="L140" s="707"/>
      <c r="M140" s="707"/>
      <c r="N140" s="707"/>
      <c r="O140" s="707"/>
      <c r="P140" s="707"/>
      <c r="Q140" s="707"/>
      <c r="R140" s="707"/>
      <c r="S140" s="707"/>
      <c r="T140" s="707"/>
      <c r="U140" s="707"/>
      <c r="V140" s="17"/>
      <c r="W140" s="707"/>
      <c r="X140" s="707"/>
      <c r="Y140" s="707"/>
      <c r="Z140" s="707"/>
      <c r="AA140" s="67"/>
      <c r="AB140" s="604" t="s">
        <v>210</v>
      </c>
      <c r="AC140" s="202"/>
      <c r="AD140" s="202"/>
      <c r="AE140" s="841">
        <v>457</v>
      </c>
      <c r="AF140" s="841"/>
      <c r="AG140" s="186" t="s">
        <v>391</v>
      </c>
      <c r="AH140" s="186"/>
      <c r="AI140" s="40"/>
      <c r="AJ140" s="190"/>
      <c r="AK140" s="40"/>
      <c r="AL140" s="43"/>
      <c r="AM140" s="402">
        <f t="shared" si="11"/>
        <v>457</v>
      </c>
      <c r="AN140" s="41"/>
    </row>
    <row r="141" spans="1:40" ht="17.25" customHeight="1" x14ac:dyDescent="0.15">
      <c r="A141" s="12">
        <v>72</v>
      </c>
      <c r="B141" s="13">
        <v>3347</v>
      </c>
      <c r="C141" s="39" t="s">
        <v>2570</v>
      </c>
      <c r="D141" s="409"/>
      <c r="E141" s="287"/>
      <c r="F141" s="182"/>
      <c r="G141" s="24"/>
      <c r="H141" s="513"/>
      <c r="I141" s="513"/>
      <c r="J141" s="513"/>
      <c r="K141" s="513"/>
      <c r="L141" s="513"/>
      <c r="M141" s="513"/>
      <c r="N141" s="513"/>
      <c r="O141" s="513"/>
      <c r="P141" s="513"/>
      <c r="Q141" s="513"/>
      <c r="R141" s="513"/>
      <c r="S141" s="513"/>
      <c r="T141" s="513"/>
      <c r="U141" s="513"/>
      <c r="V141" s="169"/>
      <c r="W141" s="513"/>
      <c r="X141" s="513"/>
      <c r="Y141" s="513"/>
      <c r="Z141" s="513"/>
      <c r="AA141" s="518"/>
      <c r="AB141" s="604" t="s">
        <v>211</v>
      </c>
      <c r="AC141" s="202"/>
      <c r="AD141" s="202"/>
      <c r="AE141" s="841">
        <v>472</v>
      </c>
      <c r="AF141" s="841"/>
      <c r="AG141" s="186" t="s">
        <v>391</v>
      </c>
      <c r="AH141" s="186"/>
      <c r="AI141" s="40"/>
      <c r="AJ141" s="190"/>
      <c r="AK141" s="40"/>
      <c r="AL141" s="43"/>
      <c r="AM141" s="402">
        <f t="shared" si="11"/>
        <v>472</v>
      </c>
      <c r="AN141" s="41"/>
    </row>
    <row r="142" spans="1:40" ht="17.25" customHeight="1" x14ac:dyDescent="0.15">
      <c r="A142" s="12">
        <v>72</v>
      </c>
      <c r="B142" s="13">
        <v>3348</v>
      </c>
      <c r="C142" s="39" t="s">
        <v>2571</v>
      </c>
      <c r="D142" s="409"/>
      <c r="E142" s="287"/>
      <c r="F142" s="182"/>
      <c r="G142" s="24"/>
      <c r="H142" s="513"/>
      <c r="I142" s="513"/>
      <c r="J142" s="513"/>
      <c r="K142" s="513"/>
      <c r="L142" s="513"/>
      <c r="M142" s="513"/>
      <c r="N142" s="513"/>
      <c r="O142" s="513"/>
      <c r="P142" s="513"/>
      <c r="Q142" s="513"/>
      <c r="R142" s="513"/>
      <c r="S142" s="513"/>
      <c r="T142" s="513"/>
      <c r="U142" s="513"/>
      <c r="V142" s="169"/>
      <c r="W142" s="513"/>
      <c r="X142" s="513"/>
      <c r="Y142" s="513"/>
      <c r="Z142" s="513"/>
      <c r="AA142" s="518"/>
      <c r="AB142" s="604" t="s">
        <v>212</v>
      </c>
      <c r="AC142" s="202"/>
      <c r="AD142" s="202"/>
      <c r="AE142" s="841">
        <v>489</v>
      </c>
      <c r="AF142" s="841"/>
      <c r="AG142" s="186" t="s">
        <v>391</v>
      </c>
      <c r="AH142" s="186"/>
      <c r="AI142" s="40"/>
      <c r="AJ142" s="190"/>
      <c r="AK142" s="40"/>
      <c r="AL142" s="43"/>
      <c r="AM142" s="402">
        <f t="shared" si="11"/>
        <v>489</v>
      </c>
      <c r="AN142" s="41"/>
    </row>
    <row r="143" spans="1:40" ht="17.25" customHeight="1" x14ac:dyDescent="0.15">
      <c r="A143" s="12">
        <v>72</v>
      </c>
      <c r="B143" s="13">
        <v>3349</v>
      </c>
      <c r="C143" s="39" t="s">
        <v>2572</v>
      </c>
      <c r="D143" s="409"/>
      <c r="E143" s="287"/>
      <c r="F143" s="182"/>
      <c r="G143" s="24"/>
      <c r="H143" s="513"/>
      <c r="I143" s="513"/>
      <c r="J143" s="513"/>
      <c r="K143" s="513"/>
      <c r="L143" s="513"/>
      <c r="M143" s="513"/>
      <c r="N143" s="513"/>
      <c r="O143" s="513"/>
      <c r="P143" s="513"/>
      <c r="Q143" s="513"/>
      <c r="R143" s="513"/>
      <c r="S143" s="513"/>
      <c r="T143" s="513"/>
      <c r="U143" s="513"/>
      <c r="V143" s="169"/>
      <c r="W143" s="513"/>
      <c r="X143" s="513"/>
      <c r="Y143" s="513"/>
      <c r="Z143" s="513"/>
      <c r="AA143" s="518"/>
      <c r="AB143" s="604" t="s">
        <v>213</v>
      </c>
      <c r="AC143" s="202"/>
      <c r="AD143" s="202"/>
      <c r="AE143" s="841">
        <v>506</v>
      </c>
      <c r="AF143" s="841"/>
      <c r="AG143" s="186" t="s">
        <v>391</v>
      </c>
      <c r="AH143" s="186"/>
      <c r="AI143" s="40"/>
      <c r="AJ143" s="190"/>
      <c r="AK143" s="40"/>
      <c r="AL143" s="43"/>
      <c r="AM143" s="402">
        <f t="shared" si="11"/>
        <v>506</v>
      </c>
      <c r="AN143" s="41"/>
    </row>
    <row r="144" spans="1:40" ht="17.25" customHeight="1" x14ac:dyDescent="0.15">
      <c r="A144" s="12">
        <v>72</v>
      </c>
      <c r="B144" s="13">
        <v>3350</v>
      </c>
      <c r="C144" s="39" t="s">
        <v>2573</v>
      </c>
      <c r="D144" s="409"/>
      <c r="E144" s="287"/>
      <c r="F144" s="25"/>
      <c r="G144" s="26"/>
      <c r="H144" s="30"/>
      <c r="I144" s="30"/>
      <c r="J144" s="30"/>
      <c r="K144" s="30"/>
      <c r="L144" s="30"/>
      <c r="M144" s="30"/>
      <c r="N144" s="30"/>
      <c r="O144" s="30"/>
      <c r="P144" s="30"/>
      <c r="Q144" s="30"/>
      <c r="R144" s="30"/>
      <c r="S144" s="30"/>
      <c r="T144" s="30"/>
      <c r="U144" s="30"/>
      <c r="V144" s="20"/>
      <c r="W144" s="30"/>
      <c r="X144" s="30"/>
      <c r="Y144" s="30"/>
      <c r="Z144" s="30"/>
      <c r="AA144" s="42"/>
      <c r="AB144" s="604" t="s">
        <v>214</v>
      </c>
      <c r="AC144" s="202"/>
      <c r="AD144" s="202"/>
      <c r="AE144" s="841">
        <v>522</v>
      </c>
      <c r="AF144" s="841"/>
      <c r="AG144" s="186" t="s">
        <v>391</v>
      </c>
      <c r="AH144" s="186"/>
      <c r="AI144" s="40"/>
      <c r="AJ144" s="190"/>
      <c r="AK144" s="40"/>
      <c r="AL144" s="43"/>
      <c r="AM144" s="402">
        <f t="shared" si="11"/>
        <v>522</v>
      </c>
      <c r="AN144" s="41"/>
    </row>
    <row r="145" spans="1:45" ht="17.25" customHeight="1" x14ac:dyDescent="0.15">
      <c r="A145" s="12">
        <v>72</v>
      </c>
      <c r="B145" s="13">
        <v>3441</v>
      </c>
      <c r="C145" s="39" t="s">
        <v>2574</v>
      </c>
      <c r="D145" s="409"/>
      <c r="E145" s="287"/>
      <c r="F145" s="546" t="s">
        <v>2575</v>
      </c>
      <c r="G145" s="547"/>
      <c r="H145" s="707"/>
      <c r="I145" s="707"/>
      <c r="J145" s="707"/>
      <c r="K145" s="707"/>
      <c r="L145" s="707"/>
      <c r="M145" s="707"/>
      <c r="N145" s="707"/>
      <c r="O145" s="707"/>
      <c r="P145" s="707"/>
      <c r="Q145" s="707"/>
      <c r="R145" s="707"/>
      <c r="S145" s="707"/>
      <c r="T145" s="707"/>
      <c r="U145" s="707"/>
      <c r="V145" s="17"/>
      <c r="W145" s="707"/>
      <c r="X145" s="707"/>
      <c r="Y145" s="707"/>
      <c r="Z145" s="707"/>
      <c r="AA145" s="67"/>
      <c r="AB145" s="604" t="s">
        <v>210</v>
      </c>
      <c r="AC145" s="202"/>
      <c r="AD145" s="202"/>
      <c r="AE145" s="1015">
        <v>523</v>
      </c>
      <c r="AF145" s="1015"/>
      <c r="AG145" s="186" t="s">
        <v>391</v>
      </c>
      <c r="AH145" s="186"/>
      <c r="AI145" s="40"/>
      <c r="AJ145" s="190"/>
      <c r="AK145" s="40"/>
      <c r="AL145" s="43"/>
      <c r="AM145" s="459">
        <f t="shared" si="11"/>
        <v>523</v>
      </c>
      <c r="AN145" s="41"/>
    </row>
    <row r="146" spans="1:45" ht="17.25" customHeight="1" x14ac:dyDescent="0.15">
      <c r="A146" s="12">
        <v>72</v>
      </c>
      <c r="B146" s="13">
        <v>3442</v>
      </c>
      <c r="C146" s="39" t="s">
        <v>2576</v>
      </c>
      <c r="D146" s="409"/>
      <c r="E146" s="287"/>
      <c r="F146" s="182"/>
      <c r="G146" s="24"/>
      <c r="H146" s="513"/>
      <c r="I146" s="513"/>
      <c r="J146" s="513"/>
      <c r="K146" s="513"/>
      <c r="L146" s="513"/>
      <c r="M146" s="513"/>
      <c r="N146" s="513"/>
      <c r="O146" s="513"/>
      <c r="P146" s="513"/>
      <c r="Q146" s="513"/>
      <c r="R146" s="513"/>
      <c r="S146" s="513"/>
      <c r="T146" s="513"/>
      <c r="U146" s="513"/>
      <c r="V146" s="169"/>
      <c r="W146" s="513"/>
      <c r="X146" s="513"/>
      <c r="Y146" s="513"/>
      <c r="Z146" s="513"/>
      <c r="AA146" s="518"/>
      <c r="AB146" s="604" t="s">
        <v>211</v>
      </c>
      <c r="AC146" s="202"/>
      <c r="AD146" s="202"/>
      <c r="AE146" s="1015">
        <v>542</v>
      </c>
      <c r="AF146" s="1015"/>
      <c r="AG146" s="186" t="s">
        <v>391</v>
      </c>
      <c r="AH146" s="186"/>
      <c r="AI146" s="40"/>
      <c r="AJ146" s="190"/>
      <c r="AK146" s="40"/>
      <c r="AL146" s="43"/>
      <c r="AM146" s="459">
        <f t="shared" si="11"/>
        <v>542</v>
      </c>
      <c r="AN146" s="41"/>
    </row>
    <row r="147" spans="1:45" ht="17.25" customHeight="1" x14ac:dyDescent="0.15">
      <c r="A147" s="12">
        <v>72</v>
      </c>
      <c r="B147" s="13">
        <v>3443</v>
      </c>
      <c r="C147" s="39" t="s">
        <v>2577</v>
      </c>
      <c r="D147" s="409"/>
      <c r="E147" s="287"/>
      <c r="F147" s="182"/>
      <c r="G147" s="24"/>
      <c r="H147" s="513"/>
      <c r="I147" s="513"/>
      <c r="J147" s="513"/>
      <c r="K147" s="513"/>
      <c r="L147" s="513"/>
      <c r="M147" s="513"/>
      <c r="N147" s="513"/>
      <c r="O147" s="513"/>
      <c r="P147" s="513"/>
      <c r="Q147" s="513"/>
      <c r="R147" s="513"/>
      <c r="S147" s="513"/>
      <c r="T147" s="513"/>
      <c r="U147" s="513"/>
      <c r="V147" s="169"/>
      <c r="W147" s="513"/>
      <c r="X147" s="513"/>
      <c r="Y147" s="513"/>
      <c r="Z147" s="513"/>
      <c r="AA147" s="518"/>
      <c r="AB147" s="604" t="s">
        <v>212</v>
      </c>
      <c r="AC147" s="202"/>
      <c r="AD147" s="202"/>
      <c r="AE147" s="1015">
        <v>560</v>
      </c>
      <c r="AF147" s="1015"/>
      <c r="AG147" s="186" t="s">
        <v>391</v>
      </c>
      <c r="AH147" s="186"/>
      <c r="AI147" s="40"/>
      <c r="AJ147" s="190"/>
      <c r="AK147" s="40"/>
      <c r="AL147" s="43"/>
      <c r="AM147" s="459">
        <f t="shared" si="11"/>
        <v>560</v>
      </c>
      <c r="AN147" s="41"/>
    </row>
    <row r="148" spans="1:45" ht="17.25" customHeight="1" x14ac:dyDescent="0.15">
      <c r="A148" s="12">
        <v>72</v>
      </c>
      <c r="B148" s="13">
        <v>3444</v>
      </c>
      <c r="C148" s="39" t="s">
        <v>2578</v>
      </c>
      <c r="D148" s="409"/>
      <c r="E148" s="287"/>
      <c r="F148" s="182"/>
      <c r="G148" s="24"/>
      <c r="H148" s="513"/>
      <c r="I148" s="513"/>
      <c r="J148" s="513"/>
      <c r="K148" s="513"/>
      <c r="L148" s="513"/>
      <c r="M148" s="513"/>
      <c r="N148" s="513"/>
      <c r="O148" s="513"/>
      <c r="P148" s="513"/>
      <c r="Q148" s="513"/>
      <c r="R148" s="513"/>
      <c r="S148" s="513"/>
      <c r="T148" s="513"/>
      <c r="U148" s="513"/>
      <c r="V148" s="169"/>
      <c r="W148" s="513"/>
      <c r="X148" s="513"/>
      <c r="Y148" s="513"/>
      <c r="Z148" s="513"/>
      <c r="AA148" s="518"/>
      <c r="AB148" s="604" t="s">
        <v>213</v>
      </c>
      <c r="AC148" s="202"/>
      <c r="AD148" s="202"/>
      <c r="AE148" s="1015">
        <v>578</v>
      </c>
      <c r="AF148" s="1015"/>
      <c r="AG148" s="186" t="s">
        <v>391</v>
      </c>
      <c r="AH148" s="186"/>
      <c r="AI148" s="40"/>
      <c r="AJ148" s="190"/>
      <c r="AK148" s="40"/>
      <c r="AL148" s="43"/>
      <c r="AM148" s="459">
        <f t="shared" si="11"/>
        <v>578</v>
      </c>
      <c r="AN148" s="41"/>
    </row>
    <row r="149" spans="1:45" ht="17.25" customHeight="1" x14ac:dyDescent="0.15">
      <c r="A149" s="12">
        <v>72</v>
      </c>
      <c r="B149" s="13">
        <v>3445</v>
      </c>
      <c r="C149" s="39" t="s">
        <v>2579</v>
      </c>
      <c r="D149" s="409"/>
      <c r="E149" s="287"/>
      <c r="F149" s="25"/>
      <c r="G149" s="26"/>
      <c r="H149" s="30"/>
      <c r="I149" s="30"/>
      <c r="J149" s="30"/>
      <c r="K149" s="30"/>
      <c r="L149" s="30"/>
      <c r="M149" s="30"/>
      <c r="N149" s="30"/>
      <c r="O149" s="30"/>
      <c r="P149" s="30"/>
      <c r="Q149" s="30"/>
      <c r="R149" s="30"/>
      <c r="S149" s="30"/>
      <c r="T149" s="30"/>
      <c r="U149" s="30"/>
      <c r="V149" s="20"/>
      <c r="W149" s="30"/>
      <c r="X149" s="30"/>
      <c r="Y149" s="30"/>
      <c r="Z149" s="30"/>
      <c r="AA149" s="42"/>
      <c r="AB149" s="604" t="s">
        <v>214</v>
      </c>
      <c r="AC149" s="202"/>
      <c r="AD149" s="202"/>
      <c r="AE149" s="1015">
        <v>598</v>
      </c>
      <c r="AF149" s="1015"/>
      <c r="AG149" s="186" t="s">
        <v>391</v>
      </c>
      <c r="AH149" s="186"/>
      <c r="AI149" s="40"/>
      <c r="AJ149" s="190"/>
      <c r="AK149" s="40"/>
      <c r="AL149" s="43"/>
      <c r="AM149" s="459">
        <f t="shared" si="11"/>
        <v>598</v>
      </c>
      <c r="AN149" s="41"/>
    </row>
    <row r="150" spans="1:45" ht="17.25" customHeight="1" x14ac:dyDescent="0.15">
      <c r="A150" s="12">
        <v>72</v>
      </c>
      <c r="B150" s="13">
        <v>3446</v>
      </c>
      <c r="C150" s="39" t="s">
        <v>2580</v>
      </c>
      <c r="D150" s="409"/>
      <c r="E150" s="287"/>
      <c r="F150" s="546" t="s">
        <v>2581</v>
      </c>
      <c r="G150" s="547"/>
      <c r="H150" s="707"/>
      <c r="I150" s="707"/>
      <c r="J150" s="707"/>
      <c r="K150" s="707"/>
      <c r="L150" s="707"/>
      <c r="M150" s="707"/>
      <c r="N150" s="707"/>
      <c r="O150" s="707"/>
      <c r="P150" s="707"/>
      <c r="Q150" s="707"/>
      <c r="R150" s="707"/>
      <c r="S150" s="707"/>
      <c r="T150" s="707"/>
      <c r="U150" s="707"/>
      <c r="V150" s="17"/>
      <c r="W150" s="707"/>
      <c r="X150" s="707"/>
      <c r="Y150" s="707"/>
      <c r="Z150" s="707"/>
      <c r="AA150" s="67"/>
      <c r="AB150" s="604" t="s">
        <v>210</v>
      </c>
      <c r="AC150" s="202"/>
      <c r="AD150" s="202"/>
      <c r="AE150" s="841">
        <v>540</v>
      </c>
      <c r="AF150" s="841"/>
      <c r="AG150" s="186" t="s">
        <v>391</v>
      </c>
      <c r="AH150" s="186"/>
      <c r="AI150" s="40"/>
      <c r="AJ150" s="190"/>
      <c r="AK150" s="40"/>
      <c r="AL150" s="43"/>
      <c r="AM150" s="402">
        <f t="shared" si="11"/>
        <v>540</v>
      </c>
      <c r="AN150" s="41"/>
    </row>
    <row r="151" spans="1:45" ht="17.25" customHeight="1" x14ac:dyDescent="0.15">
      <c r="A151" s="12">
        <v>72</v>
      </c>
      <c r="B151" s="13">
        <v>3447</v>
      </c>
      <c r="C151" s="39" t="s">
        <v>2582</v>
      </c>
      <c r="D151" s="409"/>
      <c r="E151" s="287"/>
      <c r="F151" s="182"/>
      <c r="G151" s="24"/>
      <c r="H151" s="513"/>
      <c r="I151" s="513"/>
      <c r="J151" s="513"/>
      <c r="K151" s="513"/>
      <c r="L151" s="513"/>
      <c r="M151" s="513"/>
      <c r="N151" s="513"/>
      <c r="O151" s="513"/>
      <c r="P151" s="513"/>
      <c r="Q151" s="513"/>
      <c r="R151" s="513"/>
      <c r="S151" s="513"/>
      <c r="T151" s="513"/>
      <c r="U151" s="513"/>
      <c r="V151" s="169"/>
      <c r="W151" s="513"/>
      <c r="X151" s="513"/>
      <c r="Y151" s="513"/>
      <c r="Z151" s="513"/>
      <c r="AA151" s="518"/>
      <c r="AB151" s="604" t="s">
        <v>211</v>
      </c>
      <c r="AC151" s="202"/>
      <c r="AD151" s="202"/>
      <c r="AE151" s="841">
        <v>559</v>
      </c>
      <c r="AF151" s="841"/>
      <c r="AG151" s="186" t="s">
        <v>391</v>
      </c>
      <c r="AH151" s="186"/>
      <c r="AI151" s="40"/>
      <c r="AJ151" s="190"/>
      <c r="AK151" s="40"/>
      <c r="AL151" s="43"/>
      <c r="AM151" s="402">
        <f t="shared" si="11"/>
        <v>559</v>
      </c>
      <c r="AN151" s="41"/>
    </row>
    <row r="152" spans="1:45" ht="17.25" customHeight="1" x14ac:dyDescent="0.15">
      <c r="A152" s="12">
        <v>72</v>
      </c>
      <c r="B152" s="13">
        <v>3448</v>
      </c>
      <c r="C152" s="39" t="s">
        <v>2583</v>
      </c>
      <c r="D152" s="409"/>
      <c r="E152" s="287"/>
      <c r="F152" s="182"/>
      <c r="G152" s="24"/>
      <c r="H152" s="513"/>
      <c r="I152" s="513"/>
      <c r="J152" s="513"/>
      <c r="K152" s="513"/>
      <c r="L152" s="513"/>
      <c r="M152" s="513"/>
      <c r="N152" s="513"/>
      <c r="O152" s="513"/>
      <c r="P152" s="513"/>
      <c r="Q152" s="513"/>
      <c r="R152" s="513"/>
      <c r="S152" s="513"/>
      <c r="T152" s="513"/>
      <c r="U152" s="513"/>
      <c r="V152" s="169"/>
      <c r="W152" s="513"/>
      <c r="X152" s="513"/>
      <c r="Y152" s="513"/>
      <c r="Z152" s="513"/>
      <c r="AA152" s="518"/>
      <c r="AB152" s="604" t="s">
        <v>212</v>
      </c>
      <c r="AC152" s="202"/>
      <c r="AD152" s="202"/>
      <c r="AE152" s="841">
        <v>578</v>
      </c>
      <c r="AF152" s="841"/>
      <c r="AG152" s="186" t="s">
        <v>391</v>
      </c>
      <c r="AH152" s="186"/>
      <c r="AI152" s="40"/>
      <c r="AJ152" s="190"/>
      <c r="AK152" s="40"/>
      <c r="AL152" s="43"/>
      <c r="AM152" s="402">
        <f t="shared" si="11"/>
        <v>578</v>
      </c>
      <c r="AN152" s="41"/>
    </row>
    <row r="153" spans="1:45" ht="17.25" customHeight="1" x14ac:dyDescent="0.15">
      <c r="A153" s="12">
        <v>72</v>
      </c>
      <c r="B153" s="13">
        <v>3449</v>
      </c>
      <c r="C153" s="39" t="s">
        <v>2584</v>
      </c>
      <c r="D153" s="409"/>
      <c r="E153" s="287"/>
      <c r="F153" s="182"/>
      <c r="G153" s="24"/>
      <c r="H153" s="513"/>
      <c r="I153" s="513"/>
      <c r="J153" s="513"/>
      <c r="K153" s="513"/>
      <c r="L153" s="513"/>
      <c r="M153" s="513"/>
      <c r="N153" s="513"/>
      <c r="O153" s="513"/>
      <c r="P153" s="513"/>
      <c r="Q153" s="513"/>
      <c r="R153" s="513"/>
      <c r="S153" s="513"/>
      <c r="T153" s="513"/>
      <c r="U153" s="513"/>
      <c r="V153" s="169"/>
      <c r="W153" s="513"/>
      <c r="X153" s="513"/>
      <c r="Y153" s="513"/>
      <c r="Z153" s="513"/>
      <c r="AA153" s="518"/>
      <c r="AB153" s="604" t="s">
        <v>213</v>
      </c>
      <c r="AC153" s="202"/>
      <c r="AD153" s="202"/>
      <c r="AE153" s="841">
        <v>597</v>
      </c>
      <c r="AF153" s="841"/>
      <c r="AG153" s="186" t="s">
        <v>391</v>
      </c>
      <c r="AH153" s="186"/>
      <c r="AI153" s="40"/>
      <c r="AJ153" s="190"/>
      <c r="AK153" s="40"/>
      <c r="AL153" s="43"/>
      <c r="AM153" s="402">
        <f t="shared" si="11"/>
        <v>597</v>
      </c>
      <c r="AN153" s="41"/>
    </row>
    <row r="154" spans="1:45" ht="17.25" customHeight="1" x14ac:dyDescent="0.15">
      <c r="A154" s="12">
        <v>72</v>
      </c>
      <c r="B154" s="13">
        <v>3450</v>
      </c>
      <c r="C154" s="39" t="s">
        <v>2585</v>
      </c>
      <c r="D154" s="304"/>
      <c r="E154" s="354"/>
      <c r="F154" s="25"/>
      <c r="G154" s="26"/>
      <c r="H154" s="30"/>
      <c r="I154" s="30"/>
      <c r="J154" s="30"/>
      <c r="K154" s="30"/>
      <c r="L154" s="30"/>
      <c r="M154" s="30"/>
      <c r="N154" s="30"/>
      <c r="O154" s="30"/>
      <c r="P154" s="30"/>
      <c r="Q154" s="30"/>
      <c r="R154" s="30"/>
      <c r="S154" s="30"/>
      <c r="T154" s="30"/>
      <c r="U154" s="30"/>
      <c r="V154" s="20"/>
      <c r="W154" s="30"/>
      <c r="X154" s="30"/>
      <c r="Y154" s="30"/>
      <c r="Z154" s="30"/>
      <c r="AA154" s="42"/>
      <c r="AB154" s="604" t="s">
        <v>214</v>
      </c>
      <c r="AC154" s="202"/>
      <c r="AD154" s="202"/>
      <c r="AE154" s="841">
        <v>618</v>
      </c>
      <c r="AF154" s="841"/>
      <c r="AG154" s="186" t="s">
        <v>391</v>
      </c>
      <c r="AH154" s="186"/>
      <c r="AI154" s="40"/>
      <c r="AJ154" s="190"/>
      <c r="AK154" s="40"/>
      <c r="AL154" s="43"/>
      <c r="AM154" s="403">
        <f t="shared" si="11"/>
        <v>618</v>
      </c>
      <c r="AN154" s="47"/>
    </row>
    <row r="155" spans="1:45" ht="17.25" customHeight="1" x14ac:dyDescent="0.15">
      <c r="A155" s="445">
        <v>72</v>
      </c>
      <c r="B155" s="445" t="s">
        <v>3386</v>
      </c>
      <c r="C155" s="460" t="s">
        <v>3264</v>
      </c>
      <c r="D155" s="1009" t="s">
        <v>2948</v>
      </c>
      <c r="E155" s="1010"/>
      <c r="F155" s="1010"/>
      <c r="G155" s="1011"/>
      <c r="H155" s="1009" t="s">
        <v>3044</v>
      </c>
      <c r="I155" s="1010"/>
      <c r="J155" s="1010"/>
      <c r="K155" s="1010"/>
      <c r="L155" s="1011"/>
      <c r="M155" s="1009" t="s">
        <v>3045</v>
      </c>
      <c r="N155" s="1010"/>
      <c r="O155" s="1010"/>
      <c r="P155" s="1010"/>
      <c r="Q155" s="1011"/>
      <c r="R155" s="1009" t="s">
        <v>3046</v>
      </c>
      <c r="S155" s="1010"/>
      <c r="T155" s="1010"/>
      <c r="U155" s="1010"/>
      <c r="V155" s="1011"/>
      <c r="W155" s="387" t="s">
        <v>210</v>
      </c>
      <c r="X155" s="461"/>
      <c r="Y155" s="461"/>
      <c r="Z155" s="461"/>
      <c r="AA155" s="461"/>
      <c r="AB155" s="461"/>
      <c r="AC155" s="952"/>
      <c r="AD155" s="952"/>
      <c r="AE155" s="952">
        <f t="shared" ref="AE155:AE184" si="12">ROUND(AE25*0.01,0)</f>
        <v>5</v>
      </c>
      <c r="AF155" s="952"/>
      <c r="AG155" s="654"/>
      <c r="AH155" s="186" t="s">
        <v>2617</v>
      </c>
      <c r="AI155" s="202"/>
      <c r="AJ155" s="606"/>
      <c r="AK155" s="606"/>
      <c r="AL155" s="186"/>
      <c r="AM155" s="462">
        <f>-AE155</f>
        <v>-5</v>
      </c>
      <c r="AN155" s="463" t="s">
        <v>209</v>
      </c>
      <c r="AO155" s="388"/>
      <c r="AP155" s="609"/>
      <c r="AQ155" s="389"/>
      <c r="AR155" s="52"/>
      <c r="AS155" s="52"/>
    </row>
    <row r="156" spans="1:45" ht="17.25" customHeight="1" x14ac:dyDescent="0.15">
      <c r="A156" s="445">
        <v>72</v>
      </c>
      <c r="B156" s="445" t="s">
        <v>3387</v>
      </c>
      <c r="C156" s="460" t="s">
        <v>3265</v>
      </c>
      <c r="D156" s="1012"/>
      <c r="E156" s="1013"/>
      <c r="F156" s="1013"/>
      <c r="G156" s="1014"/>
      <c r="H156" s="1012"/>
      <c r="I156" s="1013"/>
      <c r="J156" s="1013"/>
      <c r="K156" s="1013"/>
      <c r="L156" s="1014"/>
      <c r="M156" s="1012"/>
      <c r="N156" s="1013"/>
      <c r="O156" s="1013"/>
      <c r="P156" s="1013"/>
      <c r="Q156" s="1014"/>
      <c r="R156" s="1012"/>
      <c r="S156" s="1013"/>
      <c r="T156" s="1013"/>
      <c r="U156" s="1013"/>
      <c r="V156" s="1014"/>
      <c r="W156" s="387" t="s">
        <v>211</v>
      </c>
      <c r="X156" s="461"/>
      <c r="Y156" s="461"/>
      <c r="Z156" s="461"/>
      <c r="AA156" s="461"/>
      <c r="AB156" s="461"/>
      <c r="AC156" s="952"/>
      <c r="AD156" s="952"/>
      <c r="AE156" s="952">
        <f t="shared" si="12"/>
        <v>6</v>
      </c>
      <c r="AF156" s="952"/>
      <c r="AG156" s="654"/>
      <c r="AH156" s="186" t="s">
        <v>2617</v>
      </c>
      <c r="AI156" s="202"/>
      <c r="AJ156" s="606"/>
      <c r="AK156" s="606"/>
      <c r="AL156" s="186"/>
      <c r="AM156" s="462">
        <f t="shared" ref="AM156:AM219" si="13">-AE156</f>
        <v>-6</v>
      </c>
      <c r="AN156" s="464"/>
      <c r="AO156" s="388"/>
      <c r="AP156" s="609"/>
      <c r="AQ156" s="389"/>
      <c r="AR156" s="52"/>
      <c r="AS156" s="52"/>
    </row>
    <row r="157" spans="1:45" ht="17.25" customHeight="1" x14ac:dyDescent="0.15">
      <c r="A157" s="445">
        <v>72</v>
      </c>
      <c r="B157" s="445" t="s">
        <v>3388</v>
      </c>
      <c r="C157" s="460" t="s">
        <v>3266</v>
      </c>
      <c r="D157" s="1012"/>
      <c r="E157" s="1013"/>
      <c r="F157" s="1013"/>
      <c r="G157" s="1014"/>
      <c r="H157" s="1012"/>
      <c r="I157" s="1013"/>
      <c r="J157" s="1013"/>
      <c r="K157" s="1013"/>
      <c r="L157" s="1014"/>
      <c r="M157" s="1012"/>
      <c r="N157" s="1013"/>
      <c r="O157" s="1013"/>
      <c r="P157" s="1013"/>
      <c r="Q157" s="1014"/>
      <c r="R157" s="1012"/>
      <c r="S157" s="1013"/>
      <c r="T157" s="1013"/>
      <c r="U157" s="1013"/>
      <c r="V157" s="1014"/>
      <c r="W157" s="387" t="s">
        <v>212</v>
      </c>
      <c r="X157" s="461"/>
      <c r="Y157" s="461"/>
      <c r="Z157" s="461"/>
      <c r="AA157" s="461"/>
      <c r="AB157" s="461"/>
      <c r="AC157" s="952"/>
      <c r="AD157" s="952"/>
      <c r="AE157" s="952">
        <f t="shared" si="12"/>
        <v>7</v>
      </c>
      <c r="AF157" s="952"/>
      <c r="AG157" s="654"/>
      <c r="AH157" s="186" t="s">
        <v>2617</v>
      </c>
      <c r="AI157" s="202"/>
      <c r="AJ157" s="606"/>
      <c r="AK157" s="606"/>
      <c r="AL157" s="186"/>
      <c r="AM157" s="462">
        <f t="shared" si="13"/>
        <v>-7</v>
      </c>
      <c r="AN157" s="464"/>
      <c r="AO157" s="388"/>
      <c r="AP157" s="609"/>
      <c r="AQ157" s="389"/>
      <c r="AR157" s="52"/>
      <c r="AS157" s="52"/>
    </row>
    <row r="158" spans="1:45" ht="17.25" customHeight="1" x14ac:dyDescent="0.15">
      <c r="A158" s="445">
        <v>72</v>
      </c>
      <c r="B158" s="445" t="s">
        <v>3389</v>
      </c>
      <c r="C158" s="460" t="s">
        <v>3267</v>
      </c>
      <c r="D158" s="1012"/>
      <c r="E158" s="1013"/>
      <c r="F158" s="1013"/>
      <c r="G158" s="1014"/>
      <c r="H158" s="465"/>
      <c r="I158" s="466"/>
      <c r="J158" s="466"/>
      <c r="K158" s="466"/>
      <c r="L158" s="467"/>
      <c r="M158" s="465"/>
      <c r="N158" s="466"/>
      <c r="O158" s="466"/>
      <c r="P158" s="466"/>
      <c r="Q158" s="467"/>
      <c r="R158" s="465"/>
      <c r="S158" s="466"/>
      <c r="T158" s="466"/>
      <c r="U158" s="466"/>
      <c r="V158" s="467"/>
      <c r="W158" s="387" t="s">
        <v>213</v>
      </c>
      <c r="X158" s="461"/>
      <c r="Y158" s="461"/>
      <c r="Z158" s="461"/>
      <c r="AA158" s="461"/>
      <c r="AB158" s="461"/>
      <c r="AC158" s="952"/>
      <c r="AD158" s="952"/>
      <c r="AE158" s="952">
        <f t="shared" si="12"/>
        <v>7</v>
      </c>
      <c r="AF158" s="952"/>
      <c r="AG158" s="654"/>
      <c r="AH158" s="186" t="s">
        <v>2617</v>
      </c>
      <c r="AI158" s="202"/>
      <c r="AJ158" s="606"/>
      <c r="AK158" s="606"/>
      <c r="AL158" s="186"/>
      <c r="AM158" s="462">
        <f t="shared" si="13"/>
        <v>-7</v>
      </c>
      <c r="AN158" s="464"/>
      <c r="AO158" s="388"/>
      <c r="AP158" s="609"/>
      <c r="AQ158" s="389"/>
      <c r="AR158" s="52"/>
      <c r="AS158" s="52"/>
    </row>
    <row r="159" spans="1:45" ht="17.25" customHeight="1" x14ac:dyDescent="0.15">
      <c r="A159" s="445">
        <v>72</v>
      </c>
      <c r="B159" s="445" t="s">
        <v>3390</v>
      </c>
      <c r="C159" s="460" t="s">
        <v>3268</v>
      </c>
      <c r="D159" s="468"/>
      <c r="E159" s="9"/>
      <c r="F159" s="466"/>
      <c r="G159" s="467"/>
      <c r="H159" s="465"/>
      <c r="I159" s="466"/>
      <c r="J159" s="466"/>
      <c r="K159" s="466"/>
      <c r="L159" s="467"/>
      <c r="M159" s="465"/>
      <c r="N159" s="466"/>
      <c r="O159" s="466"/>
      <c r="P159" s="466"/>
      <c r="Q159" s="467"/>
      <c r="R159" s="469"/>
      <c r="S159" s="470"/>
      <c r="T159" s="470"/>
      <c r="U159" s="470"/>
      <c r="V159" s="471"/>
      <c r="W159" s="387" t="s">
        <v>214</v>
      </c>
      <c r="X159" s="461"/>
      <c r="Y159" s="461"/>
      <c r="Z159" s="461"/>
      <c r="AA159" s="461"/>
      <c r="AB159" s="461"/>
      <c r="AC159" s="952"/>
      <c r="AD159" s="952"/>
      <c r="AE159" s="952">
        <f t="shared" si="12"/>
        <v>8</v>
      </c>
      <c r="AF159" s="952"/>
      <c r="AG159" s="654"/>
      <c r="AH159" s="186" t="s">
        <v>2617</v>
      </c>
      <c r="AI159" s="202"/>
      <c r="AJ159" s="606"/>
      <c r="AK159" s="606"/>
      <c r="AL159" s="186"/>
      <c r="AM159" s="462">
        <f t="shared" si="13"/>
        <v>-8</v>
      </c>
      <c r="AN159" s="464"/>
      <c r="AO159" s="388"/>
      <c r="AP159" s="609"/>
      <c r="AQ159" s="389"/>
      <c r="AR159" s="52"/>
      <c r="AS159" s="52"/>
    </row>
    <row r="160" spans="1:45" ht="17.25" customHeight="1" x14ac:dyDescent="0.15">
      <c r="A160" s="445">
        <v>72</v>
      </c>
      <c r="B160" s="445" t="s">
        <v>3391</v>
      </c>
      <c r="C160" s="460" t="s">
        <v>3269</v>
      </c>
      <c r="D160" s="468"/>
      <c r="E160" s="169"/>
      <c r="F160" s="472"/>
      <c r="G160" s="473"/>
      <c r="H160" s="468"/>
      <c r="I160" s="472"/>
      <c r="J160" s="472"/>
      <c r="K160" s="472"/>
      <c r="L160" s="473"/>
      <c r="M160" s="468"/>
      <c r="N160" s="472"/>
      <c r="O160" s="472"/>
      <c r="P160" s="472"/>
      <c r="Q160" s="473"/>
      <c r="R160" s="1009" t="s">
        <v>3047</v>
      </c>
      <c r="S160" s="1010"/>
      <c r="T160" s="1010"/>
      <c r="U160" s="1010"/>
      <c r="V160" s="1011"/>
      <c r="W160" s="387" t="s">
        <v>210</v>
      </c>
      <c r="X160" s="387"/>
      <c r="Y160" s="387"/>
      <c r="Z160" s="387"/>
      <c r="AA160" s="387"/>
      <c r="AB160" s="387"/>
      <c r="AC160" s="952"/>
      <c r="AD160" s="952"/>
      <c r="AE160" s="952">
        <f t="shared" si="12"/>
        <v>6</v>
      </c>
      <c r="AF160" s="952"/>
      <c r="AG160" s="654"/>
      <c r="AH160" s="186" t="s">
        <v>2617</v>
      </c>
      <c r="AI160" s="202"/>
      <c r="AJ160" s="606"/>
      <c r="AK160" s="606"/>
      <c r="AL160" s="186"/>
      <c r="AM160" s="462">
        <f t="shared" si="13"/>
        <v>-6</v>
      </c>
      <c r="AN160" s="464"/>
      <c r="AO160" s="388"/>
      <c r="AP160" s="609"/>
      <c r="AQ160" s="389"/>
      <c r="AR160" s="52"/>
      <c r="AS160" s="52"/>
    </row>
    <row r="161" spans="1:45" ht="17.25" customHeight="1" x14ac:dyDescent="0.15">
      <c r="A161" s="445">
        <v>72</v>
      </c>
      <c r="B161" s="445" t="s">
        <v>3392</v>
      </c>
      <c r="C161" s="460" t="s">
        <v>3270</v>
      </c>
      <c r="D161" s="468"/>
      <c r="E161" s="169"/>
      <c r="F161" s="472"/>
      <c r="G161" s="473"/>
      <c r="H161" s="468"/>
      <c r="I161" s="472"/>
      <c r="J161" s="472"/>
      <c r="K161" s="472"/>
      <c r="L161" s="473"/>
      <c r="M161" s="468"/>
      <c r="N161" s="472"/>
      <c r="O161" s="472"/>
      <c r="P161" s="472"/>
      <c r="Q161" s="473"/>
      <c r="R161" s="1012"/>
      <c r="S161" s="1013"/>
      <c r="T161" s="1013"/>
      <c r="U161" s="1013"/>
      <c r="V161" s="1014"/>
      <c r="W161" s="387" t="s">
        <v>211</v>
      </c>
      <c r="X161" s="387"/>
      <c r="Y161" s="387"/>
      <c r="Z161" s="387"/>
      <c r="AA161" s="387"/>
      <c r="AB161" s="387"/>
      <c r="AC161" s="952"/>
      <c r="AD161" s="952"/>
      <c r="AE161" s="952">
        <f t="shared" si="12"/>
        <v>6</v>
      </c>
      <c r="AF161" s="952"/>
      <c r="AG161" s="654"/>
      <c r="AH161" s="186" t="s">
        <v>2617</v>
      </c>
      <c r="AI161" s="202"/>
      <c r="AJ161" s="606"/>
      <c r="AK161" s="606"/>
      <c r="AL161" s="186"/>
      <c r="AM161" s="462">
        <f t="shared" si="13"/>
        <v>-6</v>
      </c>
      <c r="AN161" s="464"/>
      <c r="AO161" s="388"/>
      <c r="AP161" s="609"/>
      <c r="AQ161" s="389"/>
      <c r="AR161" s="52"/>
      <c r="AS161" s="52"/>
    </row>
    <row r="162" spans="1:45" ht="17.25" customHeight="1" x14ac:dyDescent="0.15">
      <c r="A162" s="445">
        <v>72</v>
      </c>
      <c r="B162" s="445" t="s">
        <v>3393</v>
      </c>
      <c r="C162" s="460" t="s">
        <v>3271</v>
      </c>
      <c r="D162" s="468"/>
      <c r="E162" s="169"/>
      <c r="F162" s="472"/>
      <c r="G162" s="473"/>
      <c r="H162" s="468"/>
      <c r="I162" s="472"/>
      <c r="J162" s="472"/>
      <c r="K162" s="472"/>
      <c r="L162" s="473"/>
      <c r="M162" s="468"/>
      <c r="N162" s="472"/>
      <c r="O162" s="472"/>
      <c r="P162" s="472"/>
      <c r="Q162" s="473"/>
      <c r="R162" s="1012"/>
      <c r="S162" s="1013"/>
      <c r="T162" s="1013"/>
      <c r="U162" s="1013"/>
      <c r="V162" s="1014"/>
      <c r="W162" s="387" t="s">
        <v>212</v>
      </c>
      <c r="X162" s="387"/>
      <c r="Y162" s="387"/>
      <c r="Z162" s="387"/>
      <c r="AA162" s="387"/>
      <c r="AB162" s="387"/>
      <c r="AC162" s="952"/>
      <c r="AD162" s="952"/>
      <c r="AE162" s="952">
        <f t="shared" si="12"/>
        <v>7</v>
      </c>
      <c r="AF162" s="952"/>
      <c r="AG162" s="654"/>
      <c r="AH162" s="186" t="s">
        <v>2617</v>
      </c>
      <c r="AI162" s="202"/>
      <c r="AJ162" s="606"/>
      <c r="AK162" s="606"/>
      <c r="AL162" s="186"/>
      <c r="AM162" s="462">
        <f t="shared" si="13"/>
        <v>-7</v>
      </c>
      <c r="AN162" s="464"/>
      <c r="AO162" s="388"/>
      <c r="AP162" s="609"/>
      <c r="AQ162" s="389"/>
      <c r="AR162" s="52"/>
      <c r="AS162" s="52"/>
    </row>
    <row r="163" spans="1:45" ht="17.25" customHeight="1" x14ac:dyDescent="0.15">
      <c r="A163" s="445">
        <v>72</v>
      </c>
      <c r="B163" s="445" t="s">
        <v>3394</v>
      </c>
      <c r="C163" s="460" t="s">
        <v>3272</v>
      </c>
      <c r="D163" s="468"/>
      <c r="E163" s="169"/>
      <c r="F163" s="472"/>
      <c r="G163" s="473"/>
      <c r="H163" s="468"/>
      <c r="I163" s="472"/>
      <c r="J163" s="472"/>
      <c r="K163" s="472"/>
      <c r="L163" s="473"/>
      <c r="M163" s="468"/>
      <c r="N163" s="472"/>
      <c r="O163" s="472"/>
      <c r="P163" s="472"/>
      <c r="Q163" s="473"/>
      <c r="R163" s="468"/>
      <c r="S163" s="472"/>
      <c r="T163" s="472"/>
      <c r="U163" s="472"/>
      <c r="V163" s="473"/>
      <c r="W163" s="387" t="s">
        <v>213</v>
      </c>
      <c r="X163" s="387"/>
      <c r="Y163" s="387"/>
      <c r="Z163" s="387"/>
      <c r="AA163" s="387"/>
      <c r="AB163" s="387"/>
      <c r="AC163" s="952"/>
      <c r="AD163" s="952"/>
      <c r="AE163" s="952">
        <f t="shared" si="12"/>
        <v>7</v>
      </c>
      <c r="AF163" s="952"/>
      <c r="AG163" s="654"/>
      <c r="AH163" s="186" t="s">
        <v>2617</v>
      </c>
      <c r="AI163" s="202"/>
      <c r="AJ163" s="606"/>
      <c r="AK163" s="606"/>
      <c r="AL163" s="186"/>
      <c r="AM163" s="462">
        <f t="shared" si="13"/>
        <v>-7</v>
      </c>
      <c r="AN163" s="464"/>
      <c r="AO163" s="388"/>
      <c r="AP163" s="609"/>
      <c r="AQ163" s="389"/>
      <c r="AR163" s="52"/>
      <c r="AS163" s="52"/>
    </row>
    <row r="164" spans="1:45" ht="17.25" customHeight="1" x14ac:dyDescent="0.15">
      <c r="A164" s="445">
        <v>72</v>
      </c>
      <c r="B164" s="445" t="s">
        <v>3395</v>
      </c>
      <c r="C164" s="460" t="s">
        <v>3273</v>
      </c>
      <c r="D164" s="468"/>
      <c r="E164" s="169"/>
      <c r="F164" s="472"/>
      <c r="G164" s="473"/>
      <c r="H164" s="468"/>
      <c r="I164" s="472"/>
      <c r="J164" s="472"/>
      <c r="K164" s="472"/>
      <c r="L164" s="473"/>
      <c r="M164" s="468"/>
      <c r="N164" s="472"/>
      <c r="O164" s="472"/>
      <c r="P164" s="472"/>
      <c r="Q164" s="473"/>
      <c r="R164" s="474"/>
      <c r="S164" s="396"/>
      <c r="T164" s="396"/>
      <c r="U164" s="396"/>
      <c r="V164" s="475"/>
      <c r="W164" s="387" t="s">
        <v>214</v>
      </c>
      <c r="X164" s="387"/>
      <c r="Y164" s="387"/>
      <c r="Z164" s="387"/>
      <c r="AA164" s="387"/>
      <c r="AB164" s="387"/>
      <c r="AC164" s="952"/>
      <c r="AD164" s="952"/>
      <c r="AE164" s="952">
        <f t="shared" si="12"/>
        <v>8</v>
      </c>
      <c r="AF164" s="952"/>
      <c r="AG164" s="654"/>
      <c r="AH164" s="186" t="s">
        <v>2617</v>
      </c>
      <c r="AI164" s="202"/>
      <c r="AJ164" s="606"/>
      <c r="AK164" s="606"/>
      <c r="AL164" s="186"/>
      <c r="AM164" s="462">
        <f t="shared" si="13"/>
        <v>-8</v>
      </c>
      <c r="AN164" s="464"/>
      <c r="AO164" s="388"/>
      <c r="AP164" s="609"/>
      <c r="AQ164" s="389"/>
      <c r="AR164" s="52"/>
      <c r="AS164" s="52"/>
    </row>
    <row r="165" spans="1:45" ht="17.25" customHeight="1" x14ac:dyDescent="0.15">
      <c r="A165" s="445">
        <v>72</v>
      </c>
      <c r="B165" s="445" t="s">
        <v>3396</v>
      </c>
      <c r="C165" s="460" t="s">
        <v>3274</v>
      </c>
      <c r="D165" s="468"/>
      <c r="E165" s="169"/>
      <c r="F165" s="472"/>
      <c r="G165" s="473"/>
      <c r="H165" s="468"/>
      <c r="I165" s="472"/>
      <c r="J165" s="472"/>
      <c r="K165" s="472"/>
      <c r="L165" s="473"/>
      <c r="M165" s="468"/>
      <c r="N165" s="472"/>
      <c r="O165" s="472"/>
      <c r="P165" s="472"/>
      <c r="Q165" s="473"/>
      <c r="R165" s="1009" t="s">
        <v>3048</v>
      </c>
      <c r="S165" s="1010"/>
      <c r="T165" s="1010"/>
      <c r="U165" s="1010"/>
      <c r="V165" s="1011"/>
      <c r="W165" s="387" t="s">
        <v>210</v>
      </c>
      <c r="X165" s="387"/>
      <c r="Y165" s="387"/>
      <c r="Z165" s="387"/>
      <c r="AA165" s="387"/>
      <c r="AB165" s="387"/>
      <c r="AC165" s="952"/>
      <c r="AD165" s="952"/>
      <c r="AE165" s="952">
        <f t="shared" si="12"/>
        <v>9</v>
      </c>
      <c r="AF165" s="952"/>
      <c r="AG165" s="654"/>
      <c r="AH165" s="186" t="s">
        <v>2617</v>
      </c>
      <c r="AI165" s="202"/>
      <c r="AJ165" s="606"/>
      <c r="AK165" s="606"/>
      <c r="AL165" s="186"/>
      <c r="AM165" s="462">
        <f t="shared" si="13"/>
        <v>-9</v>
      </c>
      <c r="AN165" s="464"/>
      <c r="AO165" s="388"/>
      <c r="AP165" s="609"/>
      <c r="AQ165" s="389"/>
      <c r="AR165" s="52"/>
      <c r="AS165" s="52"/>
    </row>
    <row r="166" spans="1:45" ht="17.25" customHeight="1" x14ac:dyDescent="0.15">
      <c r="A166" s="445">
        <v>72</v>
      </c>
      <c r="B166" s="445" t="s">
        <v>3397</v>
      </c>
      <c r="C166" s="460" t="s">
        <v>3275</v>
      </c>
      <c r="D166" s="468"/>
      <c r="E166" s="169"/>
      <c r="F166" s="472"/>
      <c r="G166" s="473"/>
      <c r="H166" s="468"/>
      <c r="I166" s="472"/>
      <c r="J166" s="472"/>
      <c r="K166" s="472"/>
      <c r="L166" s="473"/>
      <c r="M166" s="468"/>
      <c r="N166" s="472"/>
      <c r="O166" s="472"/>
      <c r="P166" s="472"/>
      <c r="Q166" s="473"/>
      <c r="R166" s="1012"/>
      <c r="S166" s="1013"/>
      <c r="T166" s="1013"/>
      <c r="U166" s="1013"/>
      <c r="V166" s="1014"/>
      <c r="W166" s="387" t="s">
        <v>211</v>
      </c>
      <c r="X166" s="387"/>
      <c r="Y166" s="387"/>
      <c r="Z166" s="387"/>
      <c r="AA166" s="387"/>
      <c r="AB166" s="387"/>
      <c r="AC166" s="952"/>
      <c r="AD166" s="952"/>
      <c r="AE166" s="952">
        <f t="shared" si="12"/>
        <v>10</v>
      </c>
      <c r="AF166" s="952"/>
      <c r="AG166" s="654"/>
      <c r="AH166" s="186" t="s">
        <v>2617</v>
      </c>
      <c r="AI166" s="202"/>
      <c r="AJ166" s="606"/>
      <c r="AK166" s="606"/>
      <c r="AL166" s="186"/>
      <c r="AM166" s="462">
        <f t="shared" si="13"/>
        <v>-10</v>
      </c>
      <c r="AN166" s="464"/>
      <c r="AO166" s="388"/>
      <c r="AP166" s="609"/>
      <c r="AQ166" s="389"/>
      <c r="AR166" s="52"/>
      <c r="AS166" s="52"/>
    </row>
    <row r="167" spans="1:45" ht="17.25" customHeight="1" x14ac:dyDescent="0.15">
      <c r="A167" s="445">
        <v>72</v>
      </c>
      <c r="B167" s="445" t="s">
        <v>3398</v>
      </c>
      <c r="C167" s="460" t="s">
        <v>3276</v>
      </c>
      <c r="D167" s="468"/>
      <c r="E167" s="169"/>
      <c r="F167" s="472"/>
      <c r="G167" s="473"/>
      <c r="H167" s="468"/>
      <c r="I167" s="472"/>
      <c r="J167" s="472"/>
      <c r="K167" s="472"/>
      <c r="L167" s="473"/>
      <c r="M167" s="468"/>
      <c r="N167" s="472"/>
      <c r="O167" s="472"/>
      <c r="P167" s="472"/>
      <c r="Q167" s="473"/>
      <c r="R167" s="1012"/>
      <c r="S167" s="1013"/>
      <c r="T167" s="1013"/>
      <c r="U167" s="1013"/>
      <c r="V167" s="1014"/>
      <c r="W167" s="387" t="s">
        <v>212</v>
      </c>
      <c r="X167" s="387"/>
      <c r="Y167" s="387"/>
      <c r="Z167" s="387"/>
      <c r="AA167" s="387"/>
      <c r="AB167" s="387"/>
      <c r="AC167" s="952"/>
      <c r="AD167" s="952"/>
      <c r="AE167" s="952">
        <f t="shared" si="12"/>
        <v>10</v>
      </c>
      <c r="AF167" s="952"/>
      <c r="AG167" s="654"/>
      <c r="AH167" s="186" t="s">
        <v>2617</v>
      </c>
      <c r="AI167" s="202"/>
      <c r="AJ167" s="606"/>
      <c r="AK167" s="606"/>
      <c r="AL167" s="186"/>
      <c r="AM167" s="462">
        <f t="shared" si="13"/>
        <v>-10</v>
      </c>
      <c r="AN167" s="464"/>
      <c r="AO167" s="388"/>
      <c r="AP167" s="609"/>
      <c r="AQ167" s="389"/>
      <c r="AR167" s="52"/>
      <c r="AS167" s="52"/>
    </row>
    <row r="168" spans="1:45" ht="17.25" customHeight="1" x14ac:dyDescent="0.15">
      <c r="A168" s="445">
        <v>72</v>
      </c>
      <c r="B168" s="445" t="s">
        <v>3399</v>
      </c>
      <c r="C168" s="460" t="s">
        <v>3277</v>
      </c>
      <c r="D168" s="468"/>
      <c r="E168" s="169"/>
      <c r="F168" s="472"/>
      <c r="G168" s="473"/>
      <c r="H168" s="468"/>
      <c r="I168" s="472"/>
      <c r="J168" s="472"/>
      <c r="K168" s="472"/>
      <c r="L168" s="473"/>
      <c r="M168" s="468"/>
      <c r="N168" s="472"/>
      <c r="O168" s="472"/>
      <c r="P168" s="472"/>
      <c r="Q168" s="473"/>
      <c r="R168" s="468"/>
      <c r="S168" s="472"/>
      <c r="T168" s="472"/>
      <c r="U168" s="472"/>
      <c r="V168" s="473"/>
      <c r="W168" s="387" t="s">
        <v>213</v>
      </c>
      <c r="X168" s="387"/>
      <c r="Y168" s="387"/>
      <c r="Z168" s="387"/>
      <c r="AA168" s="387"/>
      <c r="AB168" s="387"/>
      <c r="AC168" s="952"/>
      <c r="AD168" s="952"/>
      <c r="AE168" s="952">
        <f t="shared" si="12"/>
        <v>11</v>
      </c>
      <c r="AF168" s="952"/>
      <c r="AG168" s="654"/>
      <c r="AH168" s="186" t="s">
        <v>2617</v>
      </c>
      <c r="AI168" s="202"/>
      <c r="AJ168" s="606"/>
      <c r="AK168" s="606"/>
      <c r="AL168" s="186"/>
      <c r="AM168" s="462">
        <f t="shared" si="13"/>
        <v>-11</v>
      </c>
      <c r="AN168" s="464"/>
      <c r="AO168" s="388"/>
      <c r="AP168" s="609"/>
      <c r="AQ168" s="389"/>
      <c r="AR168" s="52"/>
      <c r="AS168" s="52"/>
    </row>
    <row r="169" spans="1:45" ht="17.25" customHeight="1" x14ac:dyDescent="0.15">
      <c r="A169" s="445">
        <v>72</v>
      </c>
      <c r="B169" s="445" t="s">
        <v>3400</v>
      </c>
      <c r="C169" s="460" t="s">
        <v>3278</v>
      </c>
      <c r="D169" s="468"/>
      <c r="E169" s="169"/>
      <c r="F169" s="472"/>
      <c r="G169" s="473"/>
      <c r="H169" s="468"/>
      <c r="I169" s="472"/>
      <c r="J169" s="472"/>
      <c r="K169" s="472"/>
      <c r="L169" s="473"/>
      <c r="M169" s="468"/>
      <c r="N169" s="472"/>
      <c r="O169" s="472"/>
      <c r="P169" s="472"/>
      <c r="Q169" s="473"/>
      <c r="R169" s="474"/>
      <c r="S169" s="396"/>
      <c r="T169" s="396"/>
      <c r="U169" s="396"/>
      <c r="V169" s="475"/>
      <c r="W169" s="387" t="s">
        <v>214</v>
      </c>
      <c r="X169" s="387"/>
      <c r="Y169" s="387"/>
      <c r="Z169" s="387"/>
      <c r="AA169" s="387"/>
      <c r="AB169" s="387"/>
      <c r="AC169" s="952"/>
      <c r="AD169" s="952"/>
      <c r="AE169" s="952">
        <f t="shared" si="12"/>
        <v>12</v>
      </c>
      <c r="AF169" s="952"/>
      <c r="AG169" s="654"/>
      <c r="AH169" s="186" t="s">
        <v>2617</v>
      </c>
      <c r="AI169" s="202"/>
      <c r="AJ169" s="606"/>
      <c r="AK169" s="606"/>
      <c r="AL169" s="186"/>
      <c r="AM169" s="462">
        <f t="shared" si="13"/>
        <v>-12</v>
      </c>
      <c r="AN169" s="464"/>
      <c r="AO169" s="388"/>
      <c r="AP169" s="609"/>
      <c r="AQ169" s="389"/>
      <c r="AR169" s="52"/>
      <c r="AS169" s="52"/>
    </row>
    <row r="170" spans="1:45" ht="17.25" customHeight="1" x14ac:dyDescent="0.15">
      <c r="A170" s="445">
        <v>72</v>
      </c>
      <c r="B170" s="445" t="s">
        <v>3401</v>
      </c>
      <c r="C170" s="460" t="s">
        <v>3279</v>
      </c>
      <c r="D170" s="468"/>
      <c r="E170" s="169"/>
      <c r="F170" s="472"/>
      <c r="G170" s="473"/>
      <c r="H170" s="468"/>
      <c r="I170" s="472"/>
      <c r="J170" s="472"/>
      <c r="K170" s="472"/>
      <c r="L170" s="473"/>
      <c r="M170" s="468"/>
      <c r="N170" s="472"/>
      <c r="O170" s="472"/>
      <c r="P170" s="472"/>
      <c r="Q170" s="473"/>
      <c r="R170" s="1009" t="s">
        <v>3049</v>
      </c>
      <c r="S170" s="1010"/>
      <c r="T170" s="1010"/>
      <c r="U170" s="1010"/>
      <c r="V170" s="1011"/>
      <c r="W170" s="387" t="s">
        <v>210</v>
      </c>
      <c r="X170" s="387"/>
      <c r="Y170" s="387"/>
      <c r="Z170" s="387"/>
      <c r="AA170" s="387"/>
      <c r="AB170" s="387"/>
      <c r="AC170" s="952"/>
      <c r="AD170" s="952"/>
      <c r="AE170" s="952">
        <f t="shared" si="12"/>
        <v>9</v>
      </c>
      <c r="AF170" s="952"/>
      <c r="AG170" s="654"/>
      <c r="AH170" s="186" t="s">
        <v>2617</v>
      </c>
      <c r="AI170" s="202"/>
      <c r="AJ170" s="606"/>
      <c r="AK170" s="606"/>
      <c r="AL170" s="186"/>
      <c r="AM170" s="462">
        <f t="shared" si="13"/>
        <v>-9</v>
      </c>
      <c r="AN170" s="464"/>
      <c r="AO170" s="388"/>
      <c r="AP170" s="609"/>
      <c r="AQ170" s="389"/>
      <c r="AR170" s="52"/>
      <c r="AS170" s="52"/>
    </row>
    <row r="171" spans="1:45" ht="17.25" customHeight="1" x14ac:dyDescent="0.15">
      <c r="A171" s="445">
        <v>72</v>
      </c>
      <c r="B171" s="445" t="s">
        <v>3402</v>
      </c>
      <c r="C171" s="460" t="s">
        <v>3280</v>
      </c>
      <c r="D171" s="468"/>
      <c r="E171" s="169"/>
      <c r="F171" s="472"/>
      <c r="G171" s="473"/>
      <c r="H171" s="468"/>
      <c r="I171" s="472"/>
      <c r="J171" s="472"/>
      <c r="K171" s="472"/>
      <c r="L171" s="473"/>
      <c r="M171" s="468"/>
      <c r="N171" s="472"/>
      <c r="O171" s="472"/>
      <c r="P171" s="472"/>
      <c r="Q171" s="473"/>
      <c r="R171" s="1012"/>
      <c r="S171" s="1013"/>
      <c r="T171" s="1013"/>
      <c r="U171" s="1013"/>
      <c r="V171" s="1014"/>
      <c r="W171" s="387" t="s">
        <v>211</v>
      </c>
      <c r="X171" s="387"/>
      <c r="Y171" s="387"/>
      <c r="Z171" s="387"/>
      <c r="AA171" s="387"/>
      <c r="AB171" s="387"/>
      <c r="AC171" s="952"/>
      <c r="AD171" s="952"/>
      <c r="AE171" s="952">
        <f t="shared" si="12"/>
        <v>10</v>
      </c>
      <c r="AF171" s="952"/>
      <c r="AG171" s="654"/>
      <c r="AH171" s="186" t="s">
        <v>2617</v>
      </c>
      <c r="AI171" s="202"/>
      <c r="AJ171" s="606"/>
      <c r="AK171" s="606"/>
      <c r="AL171" s="186"/>
      <c r="AM171" s="462">
        <f t="shared" si="13"/>
        <v>-10</v>
      </c>
      <c r="AN171" s="464"/>
      <c r="AO171" s="388"/>
      <c r="AP171" s="609"/>
      <c r="AQ171" s="389"/>
      <c r="AR171" s="52"/>
      <c r="AS171" s="52"/>
    </row>
    <row r="172" spans="1:45" ht="17.25" customHeight="1" x14ac:dyDescent="0.15">
      <c r="A172" s="445">
        <v>72</v>
      </c>
      <c r="B172" s="445" t="s">
        <v>3403</v>
      </c>
      <c r="C172" s="460" t="s">
        <v>3281</v>
      </c>
      <c r="D172" s="468"/>
      <c r="E172" s="169"/>
      <c r="F172" s="472"/>
      <c r="G172" s="473"/>
      <c r="H172" s="468"/>
      <c r="I172" s="472"/>
      <c r="J172" s="472"/>
      <c r="K172" s="472"/>
      <c r="L172" s="473"/>
      <c r="M172" s="468"/>
      <c r="N172" s="472"/>
      <c r="O172" s="472"/>
      <c r="P172" s="472"/>
      <c r="Q172" s="473"/>
      <c r="R172" s="1012"/>
      <c r="S172" s="1013"/>
      <c r="T172" s="1013"/>
      <c r="U172" s="1013"/>
      <c r="V172" s="1014"/>
      <c r="W172" s="387" t="s">
        <v>212</v>
      </c>
      <c r="X172" s="387"/>
      <c r="Y172" s="387"/>
      <c r="Z172" s="387"/>
      <c r="AA172" s="387"/>
      <c r="AB172" s="387"/>
      <c r="AC172" s="952"/>
      <c r="AD172" s="952"/>
      <c r="AE172" s="952">
        <f t="shared" si="12"/>
        <v>11</v>
      </c>
      <c r="AF172" s="952"/>
      <c r="AG172" s="654"/>
      <c r="AH172" s="186" t="s">
        <v>2617</v>
      </c>
      <c r="AI172" s="202"/>
      <c r="AJ172" s="606"/>
      <c r="AK172" s="606"/>
      <c r="AL172" s="186"/>
      <c r="AM172" s="462">
        <f t="shared" si="13"/>
        <v>-11</v>
      </c>
      <c r="AN172" s="464"/>
      <c r="AO172" s="388"/>
      <c r="AP172" s="609"/>
      <c r="AQ172" s="389"/>
      <c r="AR172" s="52"/>
      <c r="AS172" s="52"/>
    </row>
    <row r="173" spans="1:45" ht="17.25" customHeight="1" x14ac:dyDescent="0.15">
      <c r="A173" s="445">
        <v>72</v>
      </c>
      <c r="B173" s="445" t="s">
        <v>3404</v>
      </c>
      <c r="C173" s="460" t="s">
        <v>3282</v>
      </c>
      <c r="D173" s="468"/>
      <c r="E173" s="169"/>
      <c r="F173" s="472"/>
      <c r="G173" s="473"/>
      <c r="H173" s="468"/>
      <c r="I173" s="472"/>
      <c r="J173" s="472"/>
      <c r="K173" s="472"/>
      <c r="L173" s="473"/>
      <c r="M173" s="468"/>
      <c r="N173" s="472"/>
      <c r="O173" s="472"/>
      <c r="P173" s="472"/>
      <c r="Q173" s="473"/>
      <c r="R173" s="468"/>
      <c r="S173" s="472"/>
      <c r="T173" s="472"/>
      <c r="U173" s="472"/>
      <c r="V173" s="473"/>
      <c r="W173" s="387" t="s">
        <v>213</v>
      </c>
      <c r="X173" s="387"/>
      <c r="Y173" s="387"/>
      <c r="Z173" s="387"/>
      <c r="AA173" s="387"/>
      <c r="AB173" s="387"/>
      <c r="AC173" s="952"/>
      <c r="AD173" s="952"/>
      <c r="AE173" s="952">
        <f t="shared" si="12"/>
        <v>12</v>
      </c>
      <c r="AF173" s="952"/>
      <c r="AG173" s="654"/>
      <c r="AH173" s="186" t="s">
        <v>2617</v>
      </c>
      <c r="AI173" s="202"/>
      <c r="AJ173" s="606"/>
      <c r="AK173" s="606"/>
      <c r="AL173" s="186"/>
      <c r="AM173" s="462">
        <f t="shared" si="13"/>
        <v>-12</v>
      </c>
      <c r="AN173" s="464"/>
      <c r="AO173" s="388"/>
      <c r="AP173" s="609"/>
      <c r="AQ173" s="389"/>
      <c r="AR173" s="52"/>
      <c r="AS173" s="52"/>
    </row>
    <row r="174" spans="1:45" ht="17.25" customHeight="1" x14ac:dyDescent="0.15">
      <c r="A174" s="445">
        <v>72</v>
      </c>
      <c r="B174" s="445" t="s">
        <v>3405</v>
      </c>
      <c r="C174" s="460" t="s">
        <v>3283</v>
      </c>
      <c r="D174" s="468"/>
      <c r="E174" s="169"/>
      <c r="F174" s="472"/>
      <c r="G174" s="473"/>
      <c r="H174" s="468"/>
      <c r="I174" s="472"/>
      <c r="J174" s="472"/>
      <c r="K174" s="472"/>
      <c r="L174" s="473"/>
      <c r="M174" s="468"/>
      <c r="N174" s="472"/>
      <c r="O174" s="472"/>
      <c r="P174" s="472"/>
      <c r="Q174" s="473"/>
      <c r="R174" s="474"/>
      <c r="S174" s="396"/>
      <c r="T174" s="396"/>
      <c r="U174" s="396"/>
      <c r="V174" s="475"/>
      <c r="W174" s="387" t="s">
        <v>214</v>
      </c>
      <c r="X174" s="387"/>
      <c r="Y174" s="387"/>
      <c r="Z174" s="387"/>
      <c r="AA174" s="387"/>
      <c r="AB174" s="387"/>
      <c r="AC174" s="952"/>
      <c r="AD174" s="952"/>
      <c r="AE174" s="952">
        <f t="shared" si="12"/>
        <v>13</v>
      </c>
      <c r="AF174" s="952"/>
      <c r="AG174" s="654"/>
      <c r="AH174" s="186" t="s">
        <v>2617</v>
      </c>
      <c r="AI174" s="202"/>
      <c r="AJ174" s="606"/>
      <c r="AK174" s="606"/>
      <c r="AL174" s="186"/>
      <c r="AM174" s="462">
        <f t="shared" si="13"/>
        <v>-13</v>
      </c>
      <c r="AN174" s="464"/>
      <c r="AO174" s="388"/>
      <c r="AP174" s="609"/>
      <c r="AQ174" s="389"/>
      <c r="AR174" s="52"/>
      <c r="AS174" s="52"/>
    </row>
    <row r="175" spans="1:45" ht="17.25" customHeight="1" x14ac:dyDescent="0.15">
      <c r="A175" s="445">
        <v>72</v>
      </c>
      <c r="B175" s="445" t="s">
        <v>3406</v>
      </c>
      <c r="C175" s="460" t="s">
        <v>3284</v>
      </c>
      <c r="D175" s="468"/>
      <c r="E175" s="169"/>
      <c r="F175" s="472"/>
      <c r="G175" s="473"/>
      <c r="H175" s="468"/>
      <c r="I175" s="472"/>
      <c r="J175" s="472"/>
      <c r="K175" s="472"/>
      <c r="L175" s="473"/>
      <c r="M175" s="468"/>
      <c r="N175" s="472"/>
      <c r="O175" s="472"/>
      <c r="P175" s="472"/>
      <c r="Q175" s="473"/>
      <c r="R175" s="1009" t="s">
        <v>3050</v>
      </c>
      <c r="S175" s="1010"/>
      <c r="T175" s="1010"/>
      <c r="U175" s="1010"/>
      <c r="V175" s="1011"/>
      <c r="W175" s="387" t="s">
        <v>210</v>
      </c>
      <c r="X175" s="387"/>
      <c r="Y175" s="387"/>
      <c r="Z175" s="387"/>
      <c r="AA175" s="387"/>
      <c r="AB175" s="387"/>
      <c r="AC175" s="952"/>
      <c r="AD175" s="952"/>
      <c r="AE175" s="952">
        <f t="shared" si="12"/>
        <v>10</v>
      </c>
      <c r="AF175" s="952"/>
      <c r="AG175" s="654"/>
      <c r="AH175" s="186" t="s">
        <v>2617</v>
      </c>
      <c r="AI175" s="202"/>
      <c r="AJ175" s="606"/>
      <c r="AK175" s="606"/>
      <c r="AL175" s="186"/>
      <c r="AM175" s="462">
        <f t="shared" si="13"/>
        <v>-10</v>
      </c>
      <c r="AN175" s="464"/>
      <c r="AO175" s="388"/>
      <c r="AP175" s="609"/>
      <c r="AQ175" s="389"/>
      <c r="AR175" s="52"/>
      <c r="AS175" s="52"/>
    </row>
    <row r="176" spans="1:45" ht="17.25" customHeight="1" x14ac:dyDescent="0.15">
      <c r="A176" s="445">
        <v>72</v>
      </c>
      <c r="B176" s="445" t="s">
        <v>3407</v>
      </c>
      <c r="C176" s="460" t="s">
        <v>3285</v>
      </c>
      <c r="D176" s="468"/>
      <c r="E176" s="169"/>
      <c r="F176" s="472"/>
      <c r="G176" s="473"/>
      <c r="H176" s="468"/>
      <c r="I176" s="472"/>
      <c r="J176" s="472"/>
      <c r="K176" s="472"/>
      <c r="L176" s="473"/>
      <c r="M176" s="468"/>
      <c r="N176" s="472"/>
      <c r="O176" s="472"/>
      <c r="P176" s="472"/>
      <c r="Q176" s="473"/>
      <c r="R176" s="1012"/>
      <c r="S176" s="1013"/>
      <c r="T176" s="1013"/>
      <c r="U176" s="1013"/>
      <c r="V176" s="1014"/>
      <c r="W176" s="387" t="s">
        <v>211</v>
      </c>
      <c r="X176" s="387"/>
      <c r="Y176" s="387"/>
      <c r="Z176" s="387"/>
      <c r="AA176" s="387"/>
      <c r="AB176" s="387"/>
      <c r="AC176" s="952"/>
      <c r="AD176" s="952"/>
      <c r="AE176" s="952">
        <f t="shared" si="12"/>
        <v>11</v>
      </c>
      <c r="AF176" s="952"/>
      <c r="AG176" s="654"/>
      <c r="AH176" s="186" t="s">
        <v>2617</v>
      </c>
      <c r="AI176" s="202"/>
      <c r="AJ176" s="606"/>
      <c r="AK176" s="606"/>
      <c r="AL176" s="186"/>
      <c r="AM176" s="462">
        <f t="shared" si="13"/>
        <v>-11</v>
      </c>
      <c r="AN176" s="464"/>
      <c r="AO176" s="388"/>
      <c r="AP176" s="609"/>
      <c r="AQ176" s="389"/>
      <c r="AR176" s="52"/>
      <c r="AS176" s="52"/>
    </row>
    <row r="177" spans="1:45" ht="17.25" customHeight="1" x14ac:dyDescent="0.15">
      <c r="A177" s="445">
        <v>72</v>
      </c>
      <c r="B177" s="445" t="s">
        <v>3408</v>
      </c>
      <c r="C177" s="460" t="s">
        <v>3286</v>
      </c>
      <c r="D177" s="468"/>
      <c r="E177" s="169"/>
      <c r="F177" s="472"/>
      <c r="G177" s="473"/>
      <c r="H177" s="468"/>
      <c r="I177" s="472"/>
      <c r="J177" s="472"/>
      <c r="K177" s="472"/>
      <c r="L177" s="473"/>
      <c r="M177" s="468"/>
      <c r="N177" s="472"/>
      <c r="O177" s="472"/>
      <c r="P177" s="472"/>
      <c r="Q177" s="473"/>
      <c r="R177" s="1012"/>
      <c r="S177" s="1013"/>
      <c r="T177" s="1013"/>
      <c r="U177" s="1013"/>
      <c r="V177" s="1014"/>
      <c r="W177" s="387" t="s">
        <v>212</v>
      </c>
      <c r="X177" s="387"/>
      <c r="Y177" s="387"/>
      <c r="Z177" s="387"/>
      <c r="AA177" s="387"/>
      <c r="AB177" s="387"/>
      <c r="AC177" s="952"/>
      <c r="AD177" s="952"/>
      <c r="AE177" s="952">
        <f t="shared" si="12"/>
        <v>12</v>
      </c>
      <c r="AF177" s="952"/>
      <c r="AG177" s="654"/>
      <c r="AH177" s="186" t="s">
        <v>2617</v>
      </c>
      <c r="AI177" s="202"/>
      <c r="AJ177" s="606"/>
      <c r="AK177" s="606"/>
      <c r="AL177" s="186"/>
      <c r="AM177" s="462">
        <f t="shared" si="13"/>
        <v>-12</v>
      </c>
      <c r="AN177" s="464"/>
      <c r="AO177" s="388"/>
      <c r="AP177" s="609"/>
      <c r="AQ177" s="389"/>
      <c r="AR177" s="52"/>
      <c r="AS177" s="52"/>
    </row>
    <row r="178" spans="1:45" ht="17.25" customHeight="1" x14ac:dyDescent="0.15">
      <c r="A178" s="445">
        <v>72</v>
      </c>
      <c r="B178" s="445" t="s">
        <v>3409</v>
      </c>
      <c r="C178" s="460" t="s">
        <v>3287</v>
      </c>
      <c r="D178" s="468"/>
      <c r="E178" s="169"/>
      <c r="F178" s="472"/>
      <c r="G178" s="473"/>
      <c r="H178" s="468"/>
      <c r="I178" s="472"/>
      <c r="J178" s="472"/>
      <c r="K178" s="472"/>
      <c r="L178" s="473"/>
      <c r="M178" s="468"/>
      <c r="N178" s="472"/>
      <c r="O178" s="472"/>
      <c r="P178" s="472"/>
      <c r="Q178" s="473"/>
      <c r="R178" s="468"/>
      <c r="S178" s="472"/>
      <c r="T178" s="472"/>
      <c r="U178" s="472"/>
      <c r="V178" s="473"/>
      <c r="W178" s="387" t="s">
        <v>213</v>
      </c>
      <c r="X178" s="387"/>
      <c r="Y178" s="387"/>
      <c r="Z178" s="387"/>
      <c r="AA178" s="387"/>
      <c r="AB178" s="387"/>
      <c r="AC178" s="952"/>
      <c r="AD178" s="952"/>
      <c r="AE178" s="952">
        <f t="shared" si="12"/>
        <v>13</v>
      </c>
      <c r="AF178" s="952"/>
      <c r="AG178" s="654"/>
      <c r="AH178" s="186" t="s">
        <v>2617</v>
      </c>
      <c r="AI178" s="202"/>
      <c r="AJ178" s="606"/>
      <c r="AK178" s="606"/>
      <c r="AL178" s="186"/>
      <c r="AM178" s="462">
        <f t="shared" si="13"/>
        <v>-13</v>
      </c>
      <c r="AN178" s="464"/>
      <c r="AO178" s="388"/>
      <c r="AP178" s="609"/>
      <c r="AQ178" s="389"/>
      <c r="AR178" s="52"/>
      <c r="AS178" s="52"/>
    </row>
    <row r="179" spans="1:45" ht="17.25" customHeight="1" x14ac:dyDescent="0.15">
      <c r="A179" s="445">
        <v>72</v>
      </c>
      <c r="B179" s="445" t="s">
        <v>3410</v>
      </c>
      <c r="C179" s="460" t="s">
        <v>3288</v>
      </c>
      <c r="D179" s="468"/>
      <c r="E179" s="169"/>
      <c r="F179" s="472"/>
      <c r="G179" s="473"/>
      <c r="H179" s="468"/>
      <c r="I179" s="472"/>
      <c r="J179" s="472"/>
      <c r="K179" s="472"/>
      <c r="L179" s="473"/>
      <c r="M179" s="468"/>
      <c r="N179" s="472"/>
      <c r="O179" s="472"/>
      <c r="P179" s="472"/>
      <c r="Q179" s="473"/>
      <c r="R179" s="474"/>
      <c r="S179" s="396"/>
      <c r="T179" s="396"/>
      <c r="U179" s="396"/>
      <c r="V179" s="475"/>
      <c r="W179" s="387" t="s">
        <v>214</v>
      </c>
      <c r="X179" s="387"/>
      <c r="Y179" s="387"/>
      <c r="Z179" s="387"/>
      <c r="AA179" s="387"/>
      <c r="AB179" s="387"/>
      <c r="AC179" s="952"/>
      <c r="AD179" s="952"/>
      <c r="AE179" s="952">
        <f t="shared" si="12"/>
        <v>14</v>
      </c>
      <c r="AF179" s="952"/>
      <c r="AG179" s="654"/>
      <c r="AH179" s="186" t="s">
        <v>2617</v>
      </c>
      <c r="AI179" s="202"/>
      <c r="AJ179" s="606"/>
      <c r="AK179" s="606"/>
      <c r="AL179" s="186"/>
      <c r="AM179" s="462">
        <f t="shared" si="13"/>
        <v>-14</v>
      </c>
      <c r="AN179" s="464"/>
      <c r="AO179" s="388"/>
      <c r="AP179" s="609"/>
      <c r="AQ179" s="389"/>
      <c r="AR179" s="52"/>
      <c r="AS179" s="52"/>
    </row>
    <row r="180" spans="1:45" ht="17.25" customHeight="1" x14ac:dyDescent="0.15">
      <c r="A180" s="445">
        <v>72</v>
      </c>
      <c r="B180" s="445" t="s">
        <v>3411</v>
      </c>
      <c r="C180" s="460" t="s">
        <v>3289</v>
      </c>
      <c r="D180" s="468"/>
      <c r="E180" s="169"/>
      <c r="F180" s="472"/>
      <c r="G180" s="473"/>
      <c r="H180" s="468"/>
      <c r="I180" s="472"/>
      <c r="J180" s="472"/>
      <c r="K180" s="472"/>
      <c r="L180" s="473"/>
      <c r="M180" s="468"/>
      <c r="N180" s="472"/>
      <c r="O180" s="472"/>
      <c r="P180" s="472"/>
      <c r="Q180" s="473"/>
      <c r="R180" s="1009" t="s">
        <v>3051</v>
      </c>
      <c r="S180" s="1010"/>
      <c r="T180" s="1010"/>
      <c r="U180" s="1010"/>
      <c r="V180" s="1011"/>
      <c r="W180" s="387" t="s">
        <v>210</v>
      </c>
      <c r="X180" s="387"/>
      <c r="Y180" s="387"/>
      <c r="Z180" s="387"/>
      <c r="AA180" s="387"/>
      <c r="AB180" s="387"/>
      <c r="AC180" s="952"/>
      <c r="AD180" s="952"/>
      <c r="AE180" s="952">
        <f t="shared" si="12"/>
        <v>10</v>
      </c>
      <c r="AF180" s="952"/>
      <c r="AG180" s="654"/>
      <c r="AH180" s="186" t="s">
        <v>2617</v>
      </c>
      <c r="AI180" s="202"/>
      <c r="AJ180" s="606"/>
      <c r="AK180" s="606"/>
      <c r="AL180" s="186"/>
      <c r="AM180" s="462">
        <f t="shared" si="13"/>
        <v>-10</v>
      </c>
      <c r="AN180" s="464"/>
      <c r="AO180" s="388"/>
      <c r="AP180" s="609"/>
      <c r="AQ180" s="389"/>
      <c r="AR180" s="52"/>
      <c r="AS180" s="52"/>
    </row>
    <row r="181" spans="1:45" ht="17.25" customHeight="1" x14ac:dyDescent="0.15">
      <c r="A181" s="445">
        <v>72</v>
      </c>
      <c r="B181" s="445" t="s">
        <v>3412</v>
      </c>
      <c r="C181" s="460" t="s">
        <v>3290</v>
      </c>
      <c r="D181" s="468"/>
      <c r="E181" s="169"/>
      <c r="F181" s="472"/>
      <c r="G181" s="473"/>
      <c r="H181" s="468"/>
      <c r="I181" s="472"/>
      <c r="J181" s="472"/>
      <c r="K181" s="472"/>
      <c r="L181" s="473"/>
      <c r="M181" s="468"/>
      <c r="N181" s="472"/>
      <c r="O181" s="472"/>
      <c r="P181" s="472"/>
      <c r="Q181" s="473"/>
      <c r="R181" s="1012"/>
      <c r="S181" s="1013"/>
      <c r="T181" s="1013"/>
      <c r="U181" s="1013"/>
      <c r="V181" s="1014"/>
      <c r="W181" s="387" t="s">
        <v>211</v>
      </c>
      <c r="X181" s="387"/>
      <c r="Y181" s="387"/>
      <c r="Z181" s="387"/>
      <c r="AA181" s="387"/>
      <c r="AB181" s="387"/>
      <c r="AC181" s="952"/>
      <c r="AD181" s="952"/>
      <c r="AE181" s="952">
        <f t="shared" si="12"/>
        <v>11</v>
      </c>
      <c r="AF181" s="952"/>
      <c r="AG181" s="654"/>
      <c r="AH181" s="186" t="s">
        <v>2617</v>
      </c>
      <c r="AI181" s="202"/>
      <c r="AJ181" s="606"/>
      <c r="AK181" s="606"/>
      <c r="AL181" s="186"/>
      <c r="AM181" s="462">
        <f t="shared" si="13"/>
        <v>-11</v>
      </c>
      <c r="AN181" s="464"/>
      <c r="AO181" s="388"/>
      <c r="AP181" s="609"/>
      <c r="AQ181" s="389"/>
      <c r="AR181" s="52"/>
      <c r="AS181" s="52"/>
    </row>
    <row r="182" spans="1:45" ht="17.25" customHeight="1" x14ac:dyDescent="0.15">
      <c r="A182" s="445">
        <v>72</v>
      </c>
      <c r="B182" s="445" t="s">
        <v>3413</v>
      </c>
      <c r="C182" s="460" t="s">
        <v>3291</v>
      </c>
      <c r="D182" s="468"/>
      <c r="E182" s="169"/>
      <c r="F182" s="472"/>
      <c r="G182" s="473"/>
      <c r="H182" s="468"/>
      <c r="I182" s="472"/>
      <c r="J182" s="472"/>
      <c r="K182" s="472"/>
      <c r="L182" s="473"/>
      <c r="M182" s="468"/>
      <c r="N182" s="472"/>
      <c r="O182" s="472"/>
      <c r="P182" s="472"/>
      <c r="Q182" s="473"/>
      <c r="R182" s="1012"/>
      <c r="S182" s="1013"/>
      <c r="T182" s="1013"/>
      <c r="U182" s="1013"/>
      <c r="V182" s="1014"/>
      <c r="W182" s="387" t="s">
        <v>212</v>
      </c>
      <c r="X182" s="387"/>
      <c r="Y182" s="387"/>
      <c r="Z182" s="387"/>
      <c r="AA182" s="387"/>
      <c r="AB182" s="387"/>
      <c r="AC182" s="952"/>
      <c r="AD182" s="952"/>
      <c r="AE182" s="952">
        <f t="shared" si="12"/>
        <v>12</v>
      </c>
      <c r="AF182" s="952"/>
      <c r="AG182" s="654"/>
      <c r="AH182" s="186" t="s">
        <v>2617</v>
      </c>
      <c r="AI182" s="202"/>
      <c r="AJ182" s="606"/>
      <c r="AK182" s="606"/>
      <c r="AL182" s="186"/>
      <c r="AM182" s="462">
        <f t="shared" si="13"/>
        <v>-12</v>
      </c>
      <c r="AN182" s="464"/>
      <c r="AO182" s="388"/>
      <c r="AP182" s="609"/>
      <c r="AQ182" s="389"/>
      <c r="AR182" s="52"/>
      <c r="AS182" s="52"/>
    </row>
    <row r="183" spans="1:45" ht="17.25" customHeight="1" x14ac:dyDescent="0.15">
      <c r="A183" s="445">
        <v>72</v>
      </c>
      <c r="B183" s="445" t="s">
        <v>3414</v>
      </c>
      <c r="C183" s="460" t="s">
        <v>3292</v>
      </c>
      <c r="D183" s="468"/>
      <c r="E183" s="169"/>
      <c r="F183" s="472"/>
      <c r="G183" s="473"/>
      <c r="H183" s="468"/>
      <c r="I183" s="472"/>
      <c r="J183" s="472"/>
      <c r="K183" s="472"/>
      <c r="L183" s="473"/>
      <c r="M183" s="468"/>
      <c r="N183" s="472"/>
      <c r="O183" s="472"/>
      <c r="P183" s="472"/>
      <c r="Q183" s="473"/>
      <c r="R183" s="476"/>
      <c r="S183" s="477"/>
      <c r="T183" s="477"/>
      <c r="U183" s="477"/>
      <c r="V183" s="478"/>
      <c r="W183" s="387" t="s">
        <v>213</v>
      </c>
      <c r="X183" s="387"/>
      <c r="Y183" s="387"/>
      <c r="Z183" s="387"/>
      <c r="AA183" s="387"/>
      <c r="AB183" s="387"/>
      <c r="AC183" s="952"/>
      <c r="AD183" s="952"/>
      <c r="AE183" s="952">
        <f t="shared" si="12"/>
        <v>14</v>
      </c>
      <c r="AF183" s="952"/>
      <c r="AG183" s="654"/>
      <c r="AH183" s="186" t="s">
        <v>2617</v>
      </c>
      <c r="AI183" s="202"/>
      <c r="AJ183" s="606"/>
      <c r="AK183" s="606"/>
      <c r="AL183" s="186"/>
      <c r="AM183" s="462">
        <f t="shared" si="13"/>
        <v>-14</v>
      </c>
      <c r="AN183" s="464"/>
      <c r="AO183" s="388"/>
      <c r="AP183" s="609"/>
      <c r="AQ183" s="389"/>
      <c r="AR183" s="52"/>
      <c r="AS183" s="52"/>
    </row>
    <row r="184" spans="1:45" ht="17.25" customHeight="1" x14ac:dyDescent="0.15">
      <c r="A184" s="445">
        <v>72</v>
      </c>
      <c r="B184" s="445" t="s">
        <v>3415</v>
      </c>
      <c r="C184" s="460" t="s">
        <v>3293</v>
      </c>
      <c r="D184" s="468"/>
      <c r="E184" s="169"/>
      <c r="F184" s="472"/>
      <c r="G184" s="473"/>
      <c r="H184" s="468"/>
      <c r="I184" s="472"/>
      <c r="J184" s="472"/>
      <c r="K184" s="472"/>
      <c r="L184" s="473"/>
      <c r="M184" s="474"/>
      <c r="N184" s="396"/>
      <c r="O184" s="396"/>
      <c r="P184" s="396"/>
      <c r="Q184" s="475"/>
      <c r="R184" s="479"/>
      <c r="S184" s="480"/>
      <c r="T184" s="480"/>
      <c r="U184" s="480"/>
      <c r="V184" s="481"/>
      <c r="W184" s="387" t="s">
        <v>214</v>
      </c>
      <c r="X184" s="387"/>
      <c r="Y184" s="387"/>
      <c r="Z184" s="387"/>
      <c r="AA184" s="387"/>
      <c r="AB184" s="387"/>
      <c r="AC184" s="952"/>
      <c r="AD184" s="952"/>
      <c r="AE184" s="952">
        <f t="shared" si="12"/>
        <v>15</v>
      </c>
      <c r="AF184" s="952"/>
      <c r="AG184" s="654"/>
      <c r="AH184" s="186" t="s">
        <v>2617</v>
      </c>
      <c r="AI184" s="202"/>
      <c r="AJ184" s="606"/>
      <c r="AK184" s="606"/>
      <c r="AL184" s="186"/>
      <c r="AM184" s="462">
        <f t="shared" si="13"/>
        <v>-15</v>
      </c>
      <c r="AN184" s="464"/>
      <c r="AO184" s="388"/>
      <c r="AP184" s="609"/>
      <c r="AQ184" s="389"/>
      <c r="AR184" s="52"/>
      <c r="AS184" s="52"/>
    </row>
    <row r="185" spans="1:45" ht="17.25" customHeight="1" x14ac:dyDescent="0.15">
      <c r="A185" s="445">
        <v>72</v>
      </c>
      <c r="B185" s="445" t="s">
        <v>3416</v>
      </c>
      <c r="C185" s="460" t="s">
        <v>3294</v>
      </c>
      <c r="D185" s="468"/>
      <c r="E185" s="169"/>
      <c r="F185" s="472"/>
      <c r="G185" s="473"/>
      <c r="H185" s="468"/>
      <c r="I185" s="472"/>
      <c r="J185" s="472"/>
      <c r="K185" s="472"/>
      <c r="L185" s="473"/>
      <c r="M185" s="1009" t="s">
        <v>3052</v>
      </c>
      <c r="N185" s="1010"/>
      <c r="O185" s="1010"/>
      <c r="P185" s="1010"/>
      <c r="Q185" s="1011"/>
      <c r="R185" s="1009" t="s">
        <v>3053</v>
      </c>
      <c r="S185" s="1010"/>
      <c r="T185" s="1010"/>
      <c r="U185" s="1010"/>
      <c r="V185" s="1011"/>
      <c r="W185" s="387" t="s">
        <v>210</v>
      </c>
      <c r="X185" s="387"/>
      <c r="Y185" s="387"/>
      <c r="Z185" s="387"/>
      <c r="AA185" s="387"/>
      <c r="AB185" s="387"/>
      <c r="AC185" s="952"/>
      <c r="AD185" s="952"/>
      <c r="AE185" s="952">
        <f t="shared" ref="AE185:AE214" si="14">ROUND(AE75*0.01,0)</f>
        <v>5</v>
      </c>
      <c r="AF185" s="952"/>
      <c r="AG185" s="654"/>
      <c r="AH185" s="186" t="s">
        <v>2617</v>
      </c>
      <c r="AI185" s="202"/>
      <c r="AJ185" s="606"/>
      <c r="AK185" s="606"/>
      <c r="AL185" s="186"/>
      <c r="AM185" s="462">
        <f t="shared" si="13"/>
        <v>-5</v>
      </c>
      <c r="AN185" s="464"/>
      <c r="AO185" s="388"/>
      <c r="AP185" s="609"/>
      <c r="AQ185" s="389"/>
      <c r="AR185" s="52"/>
      <c r="AS185" s="52"/>
    </row>
    <row r="186" spans="1:45" ht="17.25" customHeight="1" x14ac:dyDescent="0.15">
      <c r="A186" s="445">
        <v>72</v>
      </c>
      <c r="B186" s="445" t="s">
        <v>3417</v>
      </c>
      <c r="C186" s="460" t="s">
        <v>3295</v>
      </c>
      <c r="D186" s="468"/>
      <c r="E186" s="169"/>
      <c r="F186" s="472"/>
      <c r="G186" s="473"/>
      <c r="H186" s="468"/>
      <c r="I186" s="472"/>
      <c r="J186" s="472"/>
      <c r="K186" s="472"/>
      <c r="L186" s="473"/>
      <c r="M186" s="1012"/>
      <c r="N186" s="1013"/>
      <c r="O186" s="1013"/>
      <c r="P186" s="1013"/>
      <c r="Q186" s="1014"/>
      <c r="R186" s="1012"/>
      <c r="S186" s="1013"/>
      <c r="T186" s="1013"/>
      <c r="U186" s="1013"/>
      <c r="V186" s="1014"/>
      <c r="W186" s="387" t="s">
        <v>211</v>
      </c>
      <c r="X186" s="387"/>
      <c r="Y186" s="387"/>
      <c r="Z186" s="387"/>
      <c r="AA186" s="387"/>
      <c r="AB186" s="387"/>
      <c r="AC186" s="952"/>
      <c r="AD186" s="952"/>
      <c r="AE186" s="952">
        <f t="shared" si="14"/>
        <v>5</v>
      </c>
      <c r="AF186" s="952"/>
      <c r="AG186" s="654"/>
      <c r="AH186" s="186" t="s">
        <v>2617</v>
      </c>
      <c r="AI186" s="202"/>
      <c r="AJ186" s="606"/>
      <c r="AK186" s="606"/>
      <c r="AL186" s="186"/>
      <c r="AM186" s="462">
        <f t="shared" si="13"/>
        <v>-5</v>
      </c>
      <c r="AN186" s="464"/>
      <c r="AO186" s="388"/>
      <c r="AP186" s="609"/>
      <c r="AQ186" s="389"/>
      <c r="AR186" s="52"/>
      <c r="AS186" s="52"/>
    </row>
    <row r="187" spans="1:45" ht="17.25" customHeight="1" x14ac:dyDescent="0.15">
      <c r="A187" s="445">
        <v>72</v>
      </c>
      <c r="B187" s="445" t="s">
        <v>3418</v>
      </c>
      <c r="C187" s="460" t="s">
        <v>3296</v>
      </c>
      <c r="D187" s="468"/>
      <c r="E187" s="169"/>
      <c r="F187" s="472"/>
      <c r="G187" s="473"/>
      <c r="H187" s="468"/>
      <c r="I187" s="472"/>
      <c r="J187" s="472"/>
      <c r="K187" s="472"/>
      <c r="L187" s="473"/>
      <c r="M187" s="1012"/>
      <c r="N187" s="1013"/>
      <c r="O187" s="1013"/>
      <c r="P187" s="1013"/>
      <c r="Q187" s="1014"/>
      <c r="R187" s="1012"/>
      <c r="S187" s="1013"/>
      <c r="T187" s="1013"/>
      <c r="U187" s="1013"/>
      <c r="V187" s="1014"/>
      <c r="W187" s="387" t="s">
        <v>212</v>
      </c>
      <c r="X187" s="387"/>
      <c r="Y187" s="387"/>
      <c r="Z187" s="387"/>
      <c r="AA187" s="387"/>
      <c r="AB187" s="387"/>
      <c r="AC187" s="952"/>
      <c r="AD187" s="952"/>
      <c r="AE187" s="952">
        <f t="shared" si="14"/>
        <v>6</v>
      </c>
      <c r="AF187" s="952"/>
      <c r="AG187" s="654"/>
      <c r="AH187" s="186" t="s">
        <v>2617</v>
      </c>
      <c r="AI187" s="202"/>
      <c r="AJ187" s="606"/>
      <c r="AK187" s="606"/>
      <c r="AL187" s="186"/>
      <c r="AM187" s="462">
        <f t="shared" si="13"/>
        <v>-6</v>
      </c>
      <c r="AN187" s="464"/>
      <c r="AO187" s="388"/>
      <c r="AP187" s="609"/>
      <c r="AQ187" s="389"/>
      <c r="AR187" s="52"/>
      <c r="AS187" s="52"/>
    </row>
    <row r="188" spans="1:45" ht="17.25" customHeight="1" x14ac:dyDescent="0.15">
      <c r="A188" s="445">
        <v>72</v>
      </c>
      <c r="B188" s="445" t="s">
        <v>3419</v>
      </c>
      <c r="C188" s="460" t="s">
        <v>3297</v>
      </c>
      <c r="D188" s="468"/>
      <c r="E188" s="169"/>
      <c r="F188" s="472"/>
      <c r="G188" s="473"/>
      <c r="H188" s="468"/>
      <c r="I188" s="472"/>
      <c r="J188" s="472"/>
      <c r="K188" s="472"/>
      <c r="L188" s="473"/>
      <c r="M188" s="468"/>
      <c r="N188" s="472"/>
      <c r="O188" s="472"/>
      <c r="P188" s="472"/>
      <c r="Q188" s="473"/>
      <c r="R188" s="468"/>
      <c r="S188" s="472"/>
      <c r="T188" s="472"/>
      <c r="U188" s="472"/>
      <c r="V188" s="473"/>
      <c r="W188" s="387" t="s">
        <v>213</v>
      </c>
      <c r="X188" s="387"/>
      <c r="Y188" s="387"/>
      <c r="Z188" s="387"/>
      <c r="AA188" s="387"/>
      <c r="AB188" s="387"/>
      <c r="AC188" s="952"/>
      <c r="AD188" s="952"/>
      <c r="AE188" s="952">
        <f t="shared" si="14"/>
        <v>6</v>
      </c>
      <c r="AF188" s="952"/>
      <c r="AG188" s="654"/>
      <c r="AH188" s="186" t="s">
        <v>2617</v>
      </c>
      <c r="AI188" s="202"/>
      <c r="AJ188" s="606"/>
      <c r="AK188" s="606"/>
      <c r="AL188" s="186"/>
      <c r="AM188" s="462">
        <f t="shared" si="13"/>
        <v>-6</v>
      </c>
      <c r="AN188" s="464"/>
      <c r="AO188" s="388"/>
      <c r="AP188" s="609"/>
      <c r="AQ188" s="389"/>
      <c r="AR188" s="52"/>
      <c r="AS188" s="52"/>
    </row>
    <row r="189" spans="1:45" ht="17.25" customHeight="1" x14ac:dyDescent="0.15">
      <c r="A189" s="445">
        <v>72</v>
      </c>
      <c r="B189" s="445" t="s">
        <v>3420</v>
      </c>
      <c r="C189" s="460" t="s">
        <v>3298</v>
      </c>
      <c r="D189" s="468"/>
      <c r="E189" s="169"/>
      <c r="F189" s="472"/>
      <c r="G189" s="473"/>
      <c r="H189" s="468"/>
      <c r="I189" s="472"/>
      <c r="J189" s="472"/>
      <c r="K189" s="472"/>
      <c r="L189" s="473"/>
      <c r="M189" s="468"/>
      <c r="N189" s="472"/>
      <c r="O189" s="472"/>
      <c r="P189" s="472"/>
      <c r="Q189" s="473"/>
      <c r="R189" s="474"/>
      <c r="S189" s="396"/>
      <c r="T189" s="396"/>
      <c r="U189" s="396"/>
      <c r="V189" s="475"/>
      <c r="W189" s="387" t="s">
        <v>214</v>
      </c>
      <c r="X189" s="387"/>
      <c r="Y189" s="387"/>
      <c r="Z189" s="387"/>
      <c r="AA189" s="387"/>
      <c r="AB189" s="387"/>
      <c r="AC189" s="952"/>
      <c r="AD189" s="952"/>
      <c r="AE189" s="952">
        <f t="shared" si="14"/>
        <v>7</v>
      </c>
      <c r="AF189" s="952"/>
      <c r="AG189" s="654"/>
      <c r="AH189" s="186" t="s">
        <v>2617</v>
      </c>
      <c r="AI189" s="202"/>
      <c r="AJ189" s="606"/>
      <c r="AK189" s="606"/>
      <c r="AL189" s="186"/>
      <c r="AM189" s="462">
        <f t="shared" si="13"/>
        <v>-7</v>
      </c>
      <c r="AN189" s="464"/>
      <c r="AO189" s="388"/>
      <c r="AP189" s="609"/>
      <c r="AQ189" s="389"/>
      <c r="AR189" s="52"/>
      <c r="AS189" s="52"/>
    </row>
    <row r="190" spans="1:45" ht="17.25" customHeight="1" x14ac:dyDescent="0.15">
      <c r="A190" s="445">
        <v>72</v>
      </c>
      <c r="B190" s="445" t="s">
        <v>3421</v>
      </c>
      <c r="C190" s="460" t="s">
        <v>3299</v>
      </c>
      <c r="D190" s="468"/>
      <c r="E190" s="169"/>
      <c r="F190" s="472"/>
      <c r="G190" s="473"/>
      <c r="H190" s="468"/>
      <c r="I190" s="472"/>
      <c r="J190" s="472"/>
      <c r="K190" s="472"/>
      <c r="L190" s="473"/>
      <c r="M190" s="468"/>
      <c r="N190" s="472"/>
      <c r="O190" s="472"/>
      <c r="P190" s="472"/>
      <c r="Q190" s="473"/>
      <c r="R190" s="1009" t="s">
        <v>3054</v>
      </c>
      <c r="S190" s="1010"/>
      <c r="T190" s="1010"/>
      <c r="U190" s="1010"/>
      <c r="V190" s="1011"/>
      <c r="W190" s="387" t="s">
        <v>210</v>
      </c>
      <c r="X190" s="387"/>
      <c r="Y190" s="387"/>
      <c r="Z190" s="387"/>
      <c r="AA190" s="387"/>
      <c r="AB190" s="387"/>
      <c r="AC190" s="952"/>
      <c r="AD190" s="952"/>
      <c r="AE190" s="952">
        <f t="shared" si="14"/>
        <v>5</v>
      </c>
      <c r="AF190" s="952"/>
      <c r="AG190" s="654"/>
      <c r="AH190" s="186" t="s">
        <v>2617</v>
      </c>
      <c r="AI190" s="202"/>
      <c r="AJ190" s="606"/>
      <c r="AK190" s="606"/>
      <c r="AL190" s="186"/>
      <c r="AM190" s="462">
        <f t="shared" si="13"/>
        <v>-5</v>
      </c>
      <c r="AN190" s="464"/>
      <c r="AO190" s="388"/>
      <c r="AP190" s="609"/>
      <c r="AQ190" s="389"/>
      <c r="AR190" s="52"/>
      <c r="AS190" s="52"/>
    </row>
    <row r="191" spans="1:45" ht="17.25" customHeight="1" x14ac:dyDescent="0.15">
      <c r="A191" s="445">
        <v>72</v>
      </c>
      <c r="B191" s="445" t="s">
        <v>3422</v>
      </c>
      <c r="C191" s="460" t="s">
        <v>3300</v>
      </c>
      <c r="D191" s="468"/>
      <c r="E191" s="169"/>
      <c r="F191" s="472"/>
      <c r="G191" s="473"/>
      <c r="H191" s="468"/>
      <c r="I191" s="472"/>
      <c r="J191" s="472"/>
      <c r="K191" s="472"/>
      <c r="L191" s="473"/>
      <c r="M191" s="468"/>
      <c r="N191" s="472"/>
      <c r="O191" s="472"/>
      <c r="P191" s="472"/>
      <c r="Q191" s="473"/>
      <c r="R191" s="1012"/>
      <c r="S191" s="1013"/>
      <c r="T191" s="1013"/>
      <c r="U191" s="1013"/>
      <c r="V191" s="1014"/>
      <c r="W191" s="387" t="s">
        <v>211</v>
      </c>
      <c r="X191" s="387"/>
      <c r="Y191" s="387"/>
      <c r="Z191" s="387"/>
      <c r="AA191" s="387"/>
      <c r="AB191" s="387"/>
      <c r="AC191" s="952"/>
      <c r="AD191" s="952"/>
      <c r="AE191" s="952">
        <f t="shared" si="14"/>
        <v>6</v>
      </c>
      <c r="AF191" s="952"/>
      <c r="AG191" s="654"/>
      <c r="AH191" s="186" t="s">
        <v>2617</v>
      </c>
      <c r="AI191" s="202"/>
      <c r="AJ191" s="606"/>
      <c r="AK191" s="606"/>
      <c r="AL191" s="186"/>
      <c r="AM191" s="462">
        <f t="shared" si="13"/>
        <v>-6</v>
      </c>
      <c r="AN191" s="464"/>
      <c r="AO191" s="388"/>
      <c r="AP191" s="609"/>
      <c r="AQ191" s="389"/>
      <c r="AR191" s="52"/>
      <c r="AS191" s="52"/>
    </row>
    <row r="192" spans="1:45" ht="17.25" customHeight="1" x14ac:dyDescent="0.15">
      <c r="A192" s="445">
        <v>72</v>
      </c>
      <c r="B192" s="445" t="s">
        <v>3423</v>
      </c>
      <c r="C192" s="460" t="s">
        <v>3301</v>
      </c>
      <c r="D192" s="468"/>
      <c r="E192" s="169"/>
      <c r="F192" s="472"/>
      <c r="G192" s="473"/>
      <c r="H192" s="468"/>
      <c r="I192" s="472"/>
      <c r="J192" s="472"/>
      <c r="K192" s="472"/>
      <c r="L192" s="473"/>
      <c r="M192" s="468"/>
      <c r="N192" s="472"/>
      <c r="O192" s="472"/>
      <c r="P192" s="472"/>
      <c r="Q192" s="473"/>
      <c r="R192" s="1012"/>
      <c r="S192" s="1013"/>
      <c r="T192" s="1013"/>
      <c r="U192" s="1013"/>
      <c r="V192" s="1014"/>
      <c r="W192" s="387" t="s">
        <v>212</v>
      </c>
      <c r="X192" s="387"/>
      <c r="Y192" s="387"/>
      <c r="Z192" s="387"/>
      <c r="AA192" s="387"/>
      <c r="AB192" s="387"/>
      <c r="AC192" s="952"/>
      <c r="AD192" s="952"/>
      <c r="AE192" s="952">
        <f t="shared" si="14"/>
        <v>6</v>
      </c>
      <c r="AF192" s="952"/>
      <c r="AG192" s="654"/>
      <c r="AH192" s="186" t="s">
        <v>2617</v>
      </c>
      <c r="AI192" s="202"/>
      <c r="AJ192" s="606"/>
      <c r="AK192" s="606"/>
      <c r="AL192" s="186"/>
      <c r="AM192" s="462">
        <f t="shared" si="13"/>
        <v>-6</v>
      </c>
      <c r="AN192" s="464"/>
      <c r="AO192" s="388"/>
      <c r="AP192" s="609"/>
      <c r="AQ192" s="389"/>
      <c r="AR192" s="52"/>
      <c r="AS192" s="52"/>
    </row>
    <row r="193" spans="1:45" ht="17.25" customHeight="1" x14ac:dyDescent="0.15">
      <c r="A193" s="445">
        <v>72</v>
      </c>
      <c r="B193" s="445" t="s">
        <v>3424</v>
      </c>
      <c r="C193" s="460" t="s">
        <v>3302</v>
      </c>
      <c r="D193" s="468"/>
      <c r="E193" s="169"/>
      <c r="F193" s="472"/>
      <c r="G193" s="473"/>
      <c r="H193" s="468"/>
      <c r="I193" s="472"/>
      <c r="J193" s="472"/>
      <c r="K193" s="472"/>
      <c r="L193" s="473"/>
      <c r="M193" s="468"/>
      <c r="N193" s="472"/>
      <c r="O193" s="472"/>
      <c r="P193" s="472"/>
      <c r="Q193" s="473"/>
      <c r="R193" s="468"/>
      <c r="S193" s="472"/>
      <c r="T193" s="472"/>
      <c r="U193" s="472"/>
      <c r="V193" s="473"/>
      <c r="W193" s="387" t="s">
        <v>213</v>
      </c>
      <c r="X193" s="387"/>
      <c r="Y193" s="387"/>
      <c r="Z193" s="387"/>
      <c r="AA193" s="387"/>
      <c r="AB193" s="387"/>
      <c r="AC193" s="952"/>
      <c r="AD193" s="952"/>
      <c r="AE193" s="952">
        <f t="shared" si="14"/>
        <v>7</v>
      </c>
      <c r="AF193" s="952"/>
      <c r="AG193" s="654"/>
      <c r="AH193" s="186" t="s">
        <v>2617</v>
      </c>
      <c r="AI193" s="202"/>
      <c r="AJ193" s="606"/>
      <c r="AK193" s="606"/>
      <c r="AL193" s="186"/>
      <c r="AM193" s="462">
        <f t="shared" si="13"/>
        <v>-7</v>
      </c>
      <c r="AN193" s="464"/>
      <c r="AO193" s="388"/>
      <c r="AP193" s="609"/>
      <c r="AQ193" s="389"/>
      <c r="AR193" s="52"/>
      <c r="AS193" s="52"/>
    </row>
    <row r="194" spans="1:45" ht="17.25" customHeight="1" x14ac:dyDescent="0.15">
      <c r="A194" s="445">
        <v>72</v>
      </c>
      <c r="B194" s="445" t="s">
        <v>3425</v>
      </c>
      <c r="C194" s="460" t="s">
        <v>3303</v>
      </c>
      <c r="D194" s="468"/>
      <c r="E194" s="169"/>
      <c r="F194" s="472"/>
      <c r="G194" s="473"/>
      <c r="H194" s="468"/>
      <c r="I194" s="472"/>
      <c r="J194" s="472"/>
      <c r="K194" s="472"/>
      <c r="L194" s="473"/>
      <c r="M194" s="468"/>
      <c r="N194" s="472"/>
      <c r="O194" s="472"/>
      <c r="P194" s="472"/>
      <c r="Q194" s="473"/>
      <c r="R194" s="474"/>
      <c r="S194" s="396"/>
      <c r="T194" s="396"/>
      <c r="U194" s="396"/>
      <c r="V194" s="475"/>
      <c r="W194" s="387" t="s">
        <v>214</v>
      </c>
      <c r="X194" s="387"/>
      <c r="Y194" s="387"/>
      <c r="Z194" s="387"/>
      <c r="AA194" s="387"/>
      <c r="AB194" s="387"/>
      <c r="AC194" s="952"/>
      <c r="AD194" s="952"/>
      <c r="AE194" s="952">
        <f t="shared" si="14"/>
        <v>7</v>
      </c>
      <c r="AF194" s="952"/>
      <c r="AG194" s="654"/>
      <c r="AH194" s="186" t="s">
        <v>2617</v>
      </c>
      <c r="AI194" s="202"/>
      <c r="AJ194" s="606"/>
      <c r="AK194" s="606"/>
      <c r="AL194" s="186"/>
      <c r="AM194" s="462">
        <f t="shared" si="13"/>
        <v>-7</v>
      </c>
      <c r="AN194" s="464"/>
      <c r="AO194" s="388"/>
      <c r="AP194" s="609"/>
      <c r="AQ194" s="389"/>
      <c r="AR194" s="52"/>
      <c r="AS194" s="52"/>
    </row>
    <row r="195" spans="1:45" ht="17.25" customHeight="1" x14ac:dyDescent="0.15">
      <c r="A195" s="445">
        <v>72</v>
      </c>
      <c r="B195" s="445" t="s">
        <v>3426</v>
      </c>
      <c r="C195" s="460" t="s">
        <v>3304</v>
      </c>
      <c r="D195" s="468"/>
      <c r="E195" s="169"/>
      <c r="F195" s="472"/>
      <c r="G195" s="473"/>
      <c r="H195" s="468"/>
      <c r="I195" s="472"/>
      <c r="J195" s="472"/>
      <c r="K195" s="472"/>
      <c r="L195" s="473"/>
      <c r="M195" s="468"/>
      <c r="N195" s="472"/>
      <c r="O195" s="472"/>
      <c r="P195" s="472"/>
      <c r="Q195" s="473"/>
      <c r="R195" s="1009" t="s">
        <v>3048</v>
      </c>
      <c r="S195" s="1010"/>
      <c r="T195" s="1010"/>
      <c r="U195" s="1010"/>
      <c r="V195" s="1011"/>
      <c r="W195" s="387" t="s">
        <v>210</v>
      </c>
      <c r="X195" s="387"/>
      <c r="Y195" s="387"/>
      <c r="Z195" s="387"/>
      <c r="AA195" s="387"/>
      <c r="AB195" s="387"/>
      <c r="AC195" s="952"/>
      <c r="AD195" s="952"/>
      <c r="AE195" s="952">
        <f t="shared" si="14"/>
        <v>8</v>
      </c>
      <c r="AF195" s="952"/>
      <c r="AG195" s="654"/>
      <c r="AH195" s="186" t="s">
        <v>2617</v>
      </c>
      <c r="AI195" s="202"/>
      <c r="AJ195" s="606"/>
      <c r="AK195" s="606"/>
      <c r="AL195" s="186"/>
      <c r="AM195" s="462">
        <f t="shared" si="13"/>
        <v>-8</v>
      </c>
      <c r="AN195" s="464"/>
      <c r="AO195" s="388"/>
      <c r="AP195" s="609"/>
      <c r="AQ195" s="389"/>
      <c r="AR195" s="52"/>
      <c r="AS195" s="52"/>
    </row>
    <row r="196" spans="1:45" ht="17.25" customHeight="1" x14ac:dyDescent="0.15">
      <c r="A196" s="445">
        <v>72</v>
      </c>
      <c r="B196" s="445" t="s">
        <v>3427</v>
      </c>
      <c r="C196" s="460" t="s">
        <v>3305</v>
      </c>
      <c r="D196" s="468"/>
      <c r="E196" s="169"/>
      <c r="F196" s="472"/>
      <c r="G196" s="473"/>
      <c r="H196" s="468"/>
      <c r="I196" s="472"/>
      <c r="J196" s="472"/>
      <c r="K196" s="472"/>
      <c r="L196" s="473"/>
      <c r="M196" s="468"/>
      <c r="N196" s="472"/>
      <c r="O196" s="472"/>
      <c r="P196" s="472"/>
      <c r="Q196" s="473"/>
      <c r="R196" s="1012"/>
      <c r="S196" s="1013"/>
      <c r="T196" s="1013"/>
      <c r="U196" s="1013"/>
      <c r="V196" s="1014"/>
      <c r="W196" s="387" t="s">
        <v>211</v>
      </c>
      <c r="X196" s="387"/>
      <c r="Y196" s="387"/>
      <c r="Z196" s="387"/>
      <c r="AA196" s="387"/>
      <c r="AB196" s="387"/>
      <c r="AC196" s="952"/>
      <c r="AD196" s="952"/>
      <c r="AE196" s="952">
        <f t="shared" si="14"/>
        <v>9</v>
      </c>
      <c r="AF196" s="952"/>
      <c r="AG196" s="654"/>
      <c r="AH196" s="186" t="s">
        <v>2617</v>
      </c>
      <c r="AI196" s="202"/>
      <c r="AJ196" s="606"/>
      <c r="AK196" s="606"/>
      <c r="AL196" s="186"/>
      <c r="AM196" s="462">
        <f t="shared" si="13"/>
        <v>-9</v>
      </c>
      <c r="AN196" s="464"/>
      <c r="AO196" s="388"/>
      <c r="AP196" s="609"/>
      <c r="AQ196" s="389"/>
      <c r="AR196" s="52"/>
      <c r="AS196" s="52"/>
    </row>
    <row r="197" spans="1:45" ht="17.25" customHeight="1" x14ac:dyDescent="0.15">
      <c r="A197" s="445">
        <v>72</v>
      </c>
      <c r="B197" s="445" t="s">
        <v>3428</v>
      </c>
      <c r="C197" s="460" t="s">
        <v>3306</v>
      </c>
      <c r="D197" s="468"/>
      <c r="E197" s="169"/>
      <c r="F197" s="472"/>
      <c r="G197" s="473"/>
      <c r="H197" s="468"/>
      <c r="I197" s="472"/>
      <c r="J197" s="472"/>
      <c r="K197" s="472"/>
      <c r="L197" s="473"/>
      <c r="M197" s="468"/>
      <c r="N197" s="472"/>
      <c r="O197" s="472"/>
      <c r="P197" s="472"/>
      <c r="Q197" s="473"/>
      <c r="R197" s="1012"/>
      <c r="S197" s="1013"/>
      <c r="T197" s="1013"/>
      <c r="U197" s="1013"/>
      <c r="V197" s="1014"/>
      <c r="W197" s="387" t="s">
        <v>212</v>
      </c>
      <c r="X197" s="387"/>
      <c r="Y197" s="387"/>
      <c r="Z197" s="387"/>
      <c r="AA197" s="387"/>
      <c r="AB197" s="387"/>
      <c r="AC197" s="952"/>
      <c r="AD197" s="952"/>
      <c r="AE197" s="952">
        <f t="shared" si="14"/>
        <v>9</v>
      </c>
      <c r="AF197" s="952"/>
      <c r="AG197" s="654"/>
      <c r="AH197" s="186" t="s">
        <v>2617</v>
      </c>
      <c r="AI197" s="202"/>
      <c r="AJ197" s="606"/>
      <c r="AK197" s="606"/>
      <c r="AL197" s="186"/>
      <c r="AM197" s="462">
        <f t="shared" si="13"/>
        <v>-9</v>
      </c>
      <c r="AN197" s="464"/>
      <c r="AO197" s="388"/>
      <c r="AP197" s="609"/>
      <c r="AQ197" s="389"/>
      <c r="AR197" s="52"/>
      <c r="AS197" s="52"/>
    </row>
    <row r="198" spans="1:45" ht="17.25" customHeight="1" x14ac:dyDescent="0.15">
      <c r="A198" s="445">
        <v>72</v>
      </c>
      <c r="B198" s="445" t="s">
        <v>3429</v>
      </c>
      <c r="C198" s="460" t="s">
        <v>3307</v>
      </c>
      <c r="D198" s="468"/>
      <c r="E198" s="169"/>
      <c r="F198" s="472"/>
      <c r="G198" s="473"/>
      <c r="H198" s="468"/>
      <c r="I198" s="472"/>
      <c r="J198" s="472"/>
      <c r="K198" s="472"/>
      <c r="L198" s="473"/>
      <c r="M198" s="468"/>
      <c r="N198" s="472"/>
      <c r="O198" s="472"/>
      <c r="P198" s="472"/>
      <c r="Q198" s="473"/>
      <c r="R198" s="468"/>
      <c r="S198" s="472"/>
      <c r="T198" s="472"/>
      <c r="U198" s="472"/>
      <c r="V198" s="473"/>
      <c r="W198" s="387" t="s">
        <v>213</v>
      </c>
      <c r="X198" s="387"/>
      <c r="Y198" s="387"/>
      <c r="Z198" s="387"/>
      <c r="AA198" s="387"/>
      <c r="AB198" s="387"/>
      <c r="AC198" s="952"/>
      <c r="AD198" s="952"/>
      <c r="AE198" s="952">
        <f t="shared" si="14"/>
        <v>10</v>
      </c>
      <c r="AF198" s="952"/>
      <c r="AG198" s="654"/>
      <c r="AH198" s="186" t="s">
        <v>2617</v>
      </c>
      <c r="AI198" s="202"/>
      <c r="AJ198" s="606"/>
      <c r="AK198" s="606"/>
      <c r="AL198" s="186"/>
      <c r="AM198" s="462">
        <f t="shared" si="13"/>
        <v>-10</v>
      </c>
      <c r="AN198" s="464"/>
      <c r="AO198" s="388"/>
      <c r="AP198" s="609"/>
      <c r="AQ198" s="389"/>
      <c r="AR198" s="52"/>
      <c r="AS198" s="52"/>
    </row>
    <row r="199" spans="1:45" ht="17.25" customHeight="1" x14ac:dyDescent="0.15">
      <c r="A199" s="445">
        <v>72</v>
      </c>
      <c r="B199" s="445" t="s">
        <v>3430</v>
      </c>
      <c r="C199" s="460" t="s">
        <v>3308</v>
      </c>
      <c r="D199" s="468"/>
      <c r="E199" s="169"/>
      <c r="F199" s="472"/>
      <c r="G199" s="473"/>
      <c r="H199" s="468"/>
      <c r="I199" s="472"/>
      <c r="J199" s="472"/>
      <c r="K199" s="472"/>
      <c r="L199" s="473"/>
      <c r="M199" s="468"/>
      <c r="N199" s="472"/>
      <c r="O199" s="472"/>
      <c r="P199" s="472"/>
      <c r="Q199" s="473"/>
      <c r="R199" s="474"/>
      <c r="S199" s="396"/>
      <c r="T199" s="396"/>
      <c r="U199" s="396"/>
      <c r="V199" s="475"/>
      <c r="W199" s="387" t="s">
        <v>214</v>
      </c>
      <c r="X199" s="387"/>
      <c r="Y199" s="387"/>
      <c r="Z199" s="387"/>
      <c r="AA199" s="387"/>
      <c r="AB199" s="387"/>
      <c r="AC199" s="952"/>
      <c r="AD199" s="952"/>
      <c r="AE199" s="952">
        <f t="shared" si="14"/>
        <v>11</v>
      </c>
      <c r="AF199" s="952"/>
      <c r="AG199" s="654"/>
      <c r="AH199" s="186" t="s">
        <v>2617</v>
      </c>
      <c r="AI199" s="202"/>
      <c r="AJ199" s="606"/>
      <c r="AK199" s="606"/>
      <c r="AL199" s="186"/>
      <c r="AM199" s="462">
        <f t="shared" si="13"/>
        <v>-11</v>
      </c>
      <c r="AN199" s="464"/>
      <c r="AO199" s="388"/>
      <c r="AP199" s="609"/>
      <c r="AQ199" s="389"/>
      <c r="AR199" s="52"/>
      <c r="AS199" s="52"/>
    </row>
    <row r="200" spans="1:45" ht="17.25" customHeight="1" x14ac:dyDescent="0.15">
      <c r="A200" s="445">
        <v>72</v>
      </c>
      <c r="B200" s="445" t="s">
        <v>3431</v>
      </c>
      <c r="C200" s="460" t="s">
        <v>3309</v>
      </c>
      <c r="D200" s="468"/>
      <c r="E200" s="169"/>
      <c r="F200" s="472"/>
      <c r="G200" s="473"/>
      <c r="H200" s="468"/>
      <c r="I200" s="472"/>
      <c r="J200" s="472"/>
      <c r="K200" s="472"/>
      <c r="L200" s="473"/>
      <c r="M200" s="468"/>
      <c r="N200" s="472"/>
      <c r="O200" s="472"/>
      <c r="P200" s="472"/>
      <c r="Q200" s="473"/>
      <c r="R200" s="1009" t="s">
        <v>3049</v>
      </c>
      <c r="S200" s="1010"/>
      <c r="T200" s="1010"/>
      <c r="U200" s="1010"/>
      <c r="V200" s="1011"/>
      <c r="W200" s="387" t="s">
        <v>210</v>
      </c>
      <c r="X200" s="387"/>
      <c r="Y200" s="387"/>
      <c r="Z200" s="387"/>
      <c r="AA200" s="387"/>
      <c r="AB200" s="387"/>
      <c r="AC200" s="952"/>
      <c r="AD200" s="952"/>
      <c r="AE200" s="952">
        <f t="shared" si="14"/>
        <v>8</v>
      </c>
      <c r="AF200" s="952"/>
      <c r="AG200" s="654"/>
      <c r="AH200" s="186" t="s">
        <v>2617</v>
      </c>
      <c r="AI200" s="202"/>
      <c r="AJ200" s="606"/>
      <c r="AK200" s="606"/>
      <c r="AL200" s="186"/>
      <c r="AM200" s="462">
        <f t="shared" si="13"/>
        <v>-8</v>
      </c>
      <c r="AN200" s="464"/>
      <c r="AO200" s="388"/>
      <c r="AP200" s="609"/>
      <c r="AQ200" s="389"/>
      <c r="AR200" s="52"/>
      <c r="AS200" s="52"/>
    </row>
    <row r="201" spans="1:45" ht="17.25" customHeight="1" x14ac:dyDescent="0.15">
      <c r="A201" s="445">
        <v>72</v>
      </c>
      <c r="B201" s="445" t="s">
        <v>3432</v>
      </c>
      <c r="C201" s="460" t="s">
        <v>3310</v>
      </c>
      <c r="D201" s="468"/>
      <c r="E201" s="169"/>
      <c r="F201" s="472"/>
      <c r="G201" s="473"/>
      <c r="H201" s="468"/>
      <c r="I201" s="472"/>
      <c r="J201" s="472"/>
      <c r="K201" s="472"/>
      <c r="L201" s="473"/>
      <c r="M201" s="468"/>
      <c r="N201" s="472"/>
      <c r="O201" s="472"/>
      <c r="P201" s="472"/>
      <c r="Q201" s="473"/>
      <c r="R201" s="1012"/>
      <c r="S201" s="1013"/>
      <c r="T201" s="1013"/>
      <c r="U201" s="1013"/>
      <c r="V201" s="1014"/>
      <c r="W201" s="387" t="s">
        <v>211</v>
      </c>
      <c r="X201" s="387"/>
      <c r="Y201" s="387"/>
      <c r="Z201" s="387"/>
      <c r="AA201" s="387"/>
      <c r="AB201" s="387"/>
      <c r="AC201" s="952"/>
      <c r="AD201" s="952"/>
      <c r="AE201" s="952">
        <f t="shared" si="14"/>
        <v>9</v>
      </c>
      <c r="AF201" s="952"/>
      <c r="AG201" s="654"/>
      <c r="AH201" s="186" t="s">
        <v>2617</v>
      </c>
      <c r="AI201" s="202"/>
      <c r="AJ201" s="606"/>
      <c r="AK201" s="606"/>
      <c r="AL201" s="186"/>
      <c r="AM201" s="462">
        <f t="shared" si="13"/>
        <v>-9</v>
      </c>
      <c r="AN201" s="464"/>
      <c r="AO201" s="388"/>
      <c r="AP201" s="609"/>
      <c r="AQ201" s="389"/>
      <c r="AR201" s="52"/>
      <c r="AS201" s="52"/>
    </row>
    <row r="202" spans="1:45" ht="17.25" customHeight="1" x14ac:dyDescent="0.15">
      <c r="A202" s="445">
        <v>72</v>
      </c>
      <c r="B202" s="445" t="s">
        <v>3433</v>
      </c>
      <c r="C202" s="460" t="s">
        <v>3311</v>
      </c>
      <c r="D202" s="468"/>
      <c r="E202" s="169"/>
      <c r="F202" s="472"/>
      <c r="G202" s="473"/>
      <c r="H202" s="468"/>
      <c r="I202" s="472"/>
      <c r="J202" s="472"/>
      <c r="K202" s="472"/>
      <c r="L202" s="473"/>
      <c r="M202" s="468"/>
      <c r="N202" s="472"/>
      <c r="O202" s="472"/>
      <c r="P202" s="472"/>
      <c r="Q202" s="473"/>
      <c r="R202" s="1012"/>
      <c r="S202" s="1013"/>
      <c r="T202" s="1013"/>
      <c r="U202" s="1013"/>
      <c r="V202" s="1014"/>
      <c r="W202" s="387" t="s">
        <v>212</v>
      </c>
      <c r="X202" s="387"/>
      <c r="Y202" s="387"/>
      <c r="Z202" s="387"/>
      <c r="AA202" s="387"/>
      <c r="AB202" s="387"/>
      <c r="AC202" s="952"/>
      <c r="AD202" s="952"/>
      <c r="AE202" s="952">
        <f t="shared" si="14"/>
        <v>10</v>
      </c>
      <c r="AF202" s="952"/>
      <c r="AG202" s="654"/>
      <c r="AH202" s="186" t="s">
        <v>2617</v>
      </c>
      <c r="AI202" s="202"/>
      <c r="AJ202" s="606"/>
      <c r="AK202" s="606"/>
      <c r="AL202" s="186"/>
      <c r="AM202" s="462">
        <f t="shared" si="13"/>
        <v>-10</v>
      </c>
      <c r="AN202" s="464"/>
      <c r="AO202" s="388"/>
      <c r="AP202" s="609"/>
      <c r="AQ202" s="389"/>
      <c r="AR202" s="52"/>
      <c r="AS202" s="52"/>
    </row>
    <row r="203" spans="1:45" ht="17.25" customHeight="1" x14ac:dyDescent="0.15">
      <c r="A203" s="445">
        <v>72</v>
      </c>
      <c r="B203" s="445" t="s">
        <v>3434</v>
      </c>
      <c r="C203" s="460" t="s">
        <v>3312</v>
      </c>
      <c r="D203" s="468"/>
      <c r="E203" s="169"/>
      <c r="F203" s="472"/>
      <c r="G203" s="473"/>
      <c r="H203" s="468"/>
      <c r="I203" s="472"/>
      <c r="J203" s="472"/>
      <c r="K203" s="472"/>
      <c r="L203" s="473"/>
      <c r="M203" s="468"/>
      <c r="N203" s="472"/>
      <c r="O203" s="472"/>
      <c r="P203" s="472"/>
      <c r="Q203" s="473"/>
      <c r="R203" s="468"/>
      <c r="S203" s="472"/>
      <c r="T203" s="472"/>
      <c r="U203" s="472"/>
      <c r="V203" s="473"/>
      <c r="W203" s="387" t="s">
        <v>213</v>
      </c>
      <c r="X203" s="387"/>
      <c r="Y203" s="387"/>
      <c r="Z203" s="387"/>
      <c r="AA203" s="387"/>
      <c r="AB203" s="387"/>
      <c r="AC203" s="952"/>
      <c r="AD203" s="952"/>
      <c r="AE203" s="952">
        <f t="shared" si="14"/>
        <v>10</v>
      </c>
      <c r="AF203" s="952"/>
      <c r="AG203" s="654"/>
      <c r="AH203" s="186" t="s">
        <v>2617</v>
      </c>
      <c r="AI203" s="202"/>
      <c r="AJ203" s="606"/>
      <c r="AK203" s="606"/>
      <c r="AL203" s="186"/>
      <c r="AM203" s="462">
        <f t="shared" si="13"/>
        <v>-10</v>
      </c>
      <c r="AN203" s="464"/>
      <c r="AO203" s="388"/>
      <c r="AP203" s="609"/>
      <c r="AQ203" s="389"/>
      <c r="AR203" s="52"/>
      <c r="AS203" s="52"/>
    </row>
    <row r="204" spans="1:45" ht="17.25" customHeight="1" x14ac:dyDescent="0.15">
      <c r="A204" s="445">
        <v>72</v>
      </c>
      <c r="B204" s="445" t="s">
        <v>3435</v>
      </c>
      <c r="C204" s="460" t="s">
        <v>3313</v>
      </c>
      <c r="D204" s="468"/>
      <c r="E204" s="169"/>
      <c r="F204" s="472"/>
      <c r="G204" s="473"/>
      <c r="H204" s="468"/>
      <c r="I204" s="472"/>
      <c r="J204" s="472"/>
      <c r="K204" s="472"/>
      <c r="L204" s="473"/>
      <c r="M204" s="468"/>
      <c r="N204" s="472"/>
      <c r="O204" s="472"/>
      <c r="P204" s="472"/>
      <c r="Q204" s="473"/>
      <c r="R204" s="474"/>
      <c r="S204" s="396"/>
      <c r="T204" s="396"/>
      <c r="U204" s="396"/>
      <c r="V204" s="475"/>
      <c r="W204" s="387" t="s">
        <v>214</v>
      </c>
      <c r="X204" s="387"/>
      <c r="Y204" s="387"/>
      <c r="Z204" s="387"/>
      <c r="AA204" s="387"/>
      <c r="AB204" s="387"/>
      <c r="AC204" s="952"/>
      <c r="AD204" s="952"/>
      <c r="AE204" s="952">
        <f t="shared" si="14"/>
        <v>11</v>
      </c>
      <c r="AF204" s="952"/>
      <c r="AG204" s="654"/>
      <c r="AH204" s="186" t="s">
        <v>2617</v>
      </c>
      <c r="AI204" s="202"/>
      <c r="AJ204" s="606"/>
      <c r="AK204" s="606"/>
      <c r="AL204" s="186"/>
      <c r="AM204" s="462">
        <f t="shared" si="13"/>
        <v>-11</v>
      </c>
      <c r="AN204" s="464"/>
      <c r="AO204" s="388"/>
      <c r="AP204" s="609"/>
      <c r="AQ204" s="389"/>
      <c r="AR204" s="52"/>
      <c r="AS204" s="52"/>
    </row>
    <row r="205" spans="1:45" ht="17.25" customHeight="1" x14ac:dyDescent="0.15">
      <c r="A205" s="445">
        <v>72</v>
      </c>
      <c r="B205" s="445" t="s">
        <v>3436</v>
      </c>
      <c r="C205" s="460" t="s">
        <v>3314</v>
      </c>
      <c r="D205" s="468"/>
      <c r="E205" s="169"/>
      <c r="F205" s="472"/>
      <c r="G205" s="473"/>
      <c r="H205" s="468"/>
      <c r="I205" s="472"/>
      <c r="J205" s="472"/>
      <c r="K205" s="472"/>
      <c r="L205" s="473"/>
      <c r="M205" s="468"/>
      <c r="N205" s="472"/>
      <c r="O205" s="472"/>
      <c r="P205" s="472"/>
      <c r="Q205" s="473"/>
      <c r="R205" s="1009" t="s">
        <v>3050</v>
      </c>
      <c r="S205" s="1010"/>
      <c r="T205" s="1010"/>
      <c r="U205" s="1010"/>
      <c r="V205" s="1011"/>
      <c r="W205" s="387" t="s">
        <v>210</v>
      </c>
      <c r="X205" s="387"/>
      <c r="Y205" s="387"/>
      <c r="Z205" s="387"/>
      <c r="AA205" s="387"/>
      <c r="AB205" s="387"/>
      <c r="AC205" s="952"/>
      <c r="AD205" s="952"/>
      <c r="AE205" s="952">
        <f t="shared" si="14"/>
        <v>9</v>
      </c>
      <c r="AF205" s="952"/>
      <c r="AG205" s="654"/>
      <c r="AH205" s="186" t="s">
        <v>2617</v>
      </c>
      <c r="AI205" s="202"/>
      <c r="AJ205" s="606"/>
      <c r="AK205" s="606"/>
      <c r="AL205" s="186"/>
      <c r="AM205" s="462">
        <f t="shared" si="13"/>
        <v>-9</v>
      </c>
      <c r="AN205" s="464"/>
      <c r="AO205" s="388"/>
      <c r="AP205" s="609"/>
      <c r="AQ205" s="389"/>
      <c r="AR205" s="52"/>
      <c r="AS205" s="52"/>
    </row>
    <row r="206" spans="1:45" ht="17.25" customHeight="1" x14ac:dyDescent="0.15">
      <c r="A206" s="445">
        <v>72</v>
      </c>
      <c r="B206" s="445" t="s">
        <v>3437</v>
      </c>
      <c r="C206" s="460" t="s">
        <v>3315</v>
      </c>
      <c r="D206" s="468"/>
      <c r="E206" s="169"/>
      <c r="F206" s="472"/>
      <c r="G206" s="473"/>
      <c r="H206" s="468"/>
      <c r="I206" s="472"/>
      <c r="J206" s="472"/>
      <c r="K206" s="472"/>
      <c r="L206" s="473"/>
      <c r="M206" s="468"/>
      <c r="N206" s="472"/>
      <c r="O206" s="472"/>
      <c r="P206" s="472"/>
      <c r="Q206" s="473"/>
      <c r="R206" s="1012"/>
      <c r="S206" s="1013"/>
      <c r="T206" s="1013"/>
      <c r="U206" s="1013"/>
      <c r="V206" s="1014"/>
      <c r="W206" s="387" t="s">
        <v>211</v>
      </c>
      <c r="X206" s="387"/>
      <c r="Y206" s="387"/>
      <c r="Z206" s="387"/>
      <c r="AA206" s="387"/>
      <c r="AB206" s="387"/>
      <c r="AC206" s="952"/>
      <c r="AD206" s="952"/>
      <c r="AE206" s="952">
        <f t="shared" si="14"/>
        <v>10</v>
      </c>
      <c r="AF206" s="952"/>
      <c r="AG206" s="654"/>
      <c r="AH206" s="186" t="s">
        <v>2617</v>
      </c>
      <c r="AI206" s="202"/>
      <c r="AJ206" s="606"/>
      <c r="AK206" s="606"/>
      <c r="AL206" s="186"/>
      <c r="AM206" s="462">
        <f t="shared" si="13"/>
        <v>-10</v>
      </c>
      <c r="AN206" s="464"/>
      <c r="AO206" s="388"/>
      <c r="AP206" s="609"/>
      <c r="AQ206" s="389"/>
      <c r="AR206" s="52"/>
      <c r="AS206" s="52"/>
    </row>
    <row r="207" spans="1:45" ht="17.25" customHeight="1" x14ac:dyDescent="0.15">
      <c r="A207" s="445">
        <v>72</v>
      </c>
      <c r="B207" s="445" t="s">
        <v>3438</v>
      </c>
      <c r="C207" s="460" t="s">
        <v>3316</v>
      </c>
      <c r="D207" s="468"/>
      <c r="E207" s="169"/>
      <c r="F207" s="472"/>
      <c r="G207" s="473"/>
      <c r="H207" s="468"/>
      <c r="I207" s="472"/>
      <c r="J207" s="472"/>
      <c r="K207" s="472"/>
      <c r="L207" s="473"/>
      <c r="M207" s="468"/>
      <c r="N207" s="472"/>
      <c r="O207" s="472"/>
      <c r="P207" s="472"/>
      <c r="Q207" s="473"/>
      <c r="R207" s="1012"/>
      <c r="S207" s="1013"/>
      <c r="T207" s="1013"/>
      <c r="U207" s="1013"/>
      <c r="V207" s="1014"/>
      <c r="W207" s="387" t="s">
        <v>212</v>
      </c>
      <c r="X207" s="387"/>
      <c r="Y207" s="387"/>
      <c r="Z207" s="387"/>
      <c r="AA207" s="387"/>
      <c r="AB207" s="387"/>
      <c r="AC207" s="952"/>
      <c r="AD207" s="952"/>
      <c r="AE207" s="952">
        <f t="shared" si="14"/>
        <v>11</v>
      </c>
      <c r="AF207" s="952"/>
      <c r="AG207" s="654"/>
      <c r="AH207" s="186" t="s">
        <v>2617</v>
      </c>
      <c r="AI207" s="202"/>
      <c r="AJ207" s="606"/>
      <c r="AK207" s="606"/>
      <c r="AL207" s="186"/>
      <c r="AM207" s="462">
        <f t="shared" si="13"/>
        <v>-11</v>
      </c>
      <c r="AN207" s="464"/>
      <c r="AO207" s="388"/>
      <c r="AP207" s="609"/>
      <c r="AQ207" s="389"/>
      <c r="AR207" s="52"/>
      <c r="AS207" s="52"/>
    </row>
    <row r="208" spans="1:45" ht="17.25" customHeight="1" x14ac:dyDescent="0.15">
      <c r="A208" s="445">
        <v>72</v>
      </c>
      <c r="B208" s="445" t="s">
        <v>3439</v>
      </c>
      <c r="C208" s="460" t="s">
        <v>3317</v>
      </c>
      <c r="D208" s="468"/>
      <c r="E208" s="169"/>
      <c r="F208" s="472"/>
      <c r="G208" s="473"/>
      <c r="H208" s="468"/>
      <c r="I208" s="472"/>
      <c r="J208" s="472"/>
      <c r="K208" s="472"/>
      <c r="L208" s="473"/>
      <c r="M208" s="468"/>
      <c r="N208" s="472"/>
      <c r="O208" s="472"/>
      <c r="P208" s="472"/>
      <c r="Q208" s="473"/>
      <c r="R208" s="468"/>
      <c r="S208" s="472"/>
      <c r="T208" s="472"/>
      <c r="U208" s="472"/>
      <c r="V208" s="473"/>
      <c r="W208" s="387" t="s">
        <v>213</v>
      </c>
      <c r="X208" s="387"/>
      <c r="Y208" s="387"/>
      <c r="Z208" s="387"/>
      <c r="AA208" s="387"/>
      <c r="AB208" s="387"/>
      <c r="AC208" s="952"/>
      <c r="AD208" s="952"/>
      <c r="AE208" s="952">
        <f t="shared" si="14"/>
        <v>12</v>
      </c>
      <c r="AF208" s="952"/>
      <c r="AG208" s="654"/>
      <c r="AH208" s="186" t="s">
        <v>2617</v>
      </c>
      <c r="AI208" s="202"/>
      <c r="AJ208" s="606"/>
      <c r="AK208" s="606"/>
      <c r="AL208" s="186"/>
      <c r="AM208" s="462">
        <f t="shared" si="13"/>
        <v>-12</v>
      </c>
      <c r="AN208" s="464"/>
      <c r="AO208" s="388"/>
      <c r="AP208" s="609"/>
      <c r="AQ208" s="389"/>
      <c r="AR208" s="52"/>
      <c r="AS208" s="52"/>
    </row>
    <row r="209" spans="1:45" ht="17.25" customHeight="1" x14ac:dyDescent="0.15">
      <c r="A209" s="445">
        <v>72</v>
      </c>
      <c r="B209" s="445" t="s">
        <v>3440</v>
      </c>
      <c r="C209" s="460" t="s">
        <v>3318</v>
      </c>
      <c r="D209" s="468"/>
      <c r="E209" s="169"/>
      <c r="F209" s="472"/>
      <c r="G209" s="473"/>
      <c r="H209" s="468"/>
      <c r="I209" s="472"/>
      <c r="J209" s="472"/>
      <c r="K209" s="472"/>
      <c r="L209" s="473"/>
      <c r="M209" s="468"/>
      <c r="N209" s="472"/>
      <c r="O209" s="472"/>
      <c r="P209" s="472"/>
      <c r="Q209" s="473"/>
      <c r="R209" s="474"/>
      <c r="S209" s="396"/>
      <c r="T209" s="396"/>
      <c r="U209" s="396"/>
      <c r="V209" s="475"/>
      <c r="W209" s="387" t="s">
        <v>214</v>
      </c>
      <c r="X209" s="387"/>
      <c r="Y209" s="387"/>
      <c r="Z209" s="387"/>
      <c r="AA209" s="387"/>
      <c r="AB209" s="387"/>
      <c r="AC209" s="952"/>
      <c r="AD209" s="952"/>
      <c r="AE209" s="952">
        <f t="shared" si="14"/>
        <v>13</v>
      </c>
      <c r="AF209" s="952"/>
      <c r="AG209" s="654"/>
      <c r="AH209" s="186" t="s">
        <v>2617</v>
      </c>
      <c r="AI209" s="202"/>
      <c r="AJ209" s="606"/>
      <c r="AK209" s="606"/>
      <c r="AL209" s="186"/>
      <c r="AM209" s="462">
        <f t="shared" si="13"/>
        <v>-13</v>
      </c>
      <c r="AN209" s="464"/>
      <c r="AO209" s="388"/>
      <c r="AP209" s="609"/>
      <c r="AQ209" s="389"/>
      <c r="AR209" s="52"/>
      <c r="AS209" s="52"/>
    </row>
    <row r="210" spans="1:45" ht="17.25" customHeight="1" x14ac:dyDescent="0.15">
      <c r="A210" s="445">
        <v>72</v>
      </c>
      <c r="B210" s="445" t="s">
        <v>3441</v>
      </c>
      <c r="C210" s="460" t="s">
        <v>3319</v>
      </c>
      <c r="D210" s="468"/>
      <c r="E210" s="169"/>
      <c r="F210" s="472"/>
      <c r="G210" s="473"/>
      <c r="H210" s="468"/>
      <c r="I210" s="472"/>
      <c r="J210" s="472"/>
      <c r="K210" s="472"/>
      <c r="L210" s="473"/>
      <c r="M210" s="468"/>
      <c r="N210" s="472"/>
      <c r="O210" s="472"/>
      <c r="P210" s="472"/>
      <c r="Q210" s="473"/>
      <c r="R210" s="1009" t="s">
        <v>3051</v>
      </c>
      <c r="S210" s="1010"/>
      <c r="T210" s="1010"/>
      <c r="U210" s="1010"/>
      <c r="V210" s="1011"/>
      <c r="W210" s="387" t="s">
        <v>210</v>
      </c>
      <c r="X210" s="387"/>
      <c r="Y210" s="387"/>
      <c r="Z210" s="387"/>
      <c r="AA210" s="387"/>
      <c r="AB210" s="387"/>
      <c r="AC210" s="952"/>
      <c r="AD210" s="952"/>
      <c r="AE210" s="952">
        <f t="shared" si="14"/>
        <v>9</v>
      </c>
      <c r="AF210" s="952"/>
      <c r="AG210" s="654"/>
      <c r="AH210" s="186" t="s">
        <v>2617</v>
      </c>
      <c r="AI210" s="202"/>
      <c r="AJ210" s="606"/>
      <c r="AK210" s="606"/>
      <c r="AL210" s="186"/>
      <c r="AM210" s="462">
        <f t="shared" si="13"/>
        <v>-9</v>
      </c>
      <c r="AN210" s="464"/>
      <c r="AO210" s="388"/>
      <c r="AP210" s="609"/>
      <c r="AQ210" s="389"/>
      <c r="AR210" s="52"/>
      <c r="AS210" s="52"/>
    </row>
    <row r="211" spans="1:45" ht="17.25" customHeight="1" x14ac:dyDescent="0.15">
      <c r="A211" s="445">
        <v>72</v>
      </c>
      <c r="B211" s="445" t="s">
        <v>3442</v>
      </c>
      <c r="C211" s="460" t="s">
        <v>3320</v>
      </c>
      <c r="D211" s="468"/>
      <c r="E211" s="169"/>
      <c r="F211" s="472"/>
      <c r="G211" s="473"/>
      <c r="H211" s="468"/>
      <c r="I211" s="472"/>
      <c r="J211" s="472"/>
      <c r="K211" s="472"/>
      <c r="L211" s="473"/>
      <c r="M211" s="468"/>
      <c r="N211" s="472"/>
      <c r="O211" s="472"/>
      <c r="P211" s="472"/>
      <c r="Q211" s="473"/>
      <c r="R211" s="1012"/>
      <c r="S211" s="1013"/>
      <c r="T211" s="1013"/>
      <c r="U211" s="1013"/>
      <c r="V211" s="1014"/>
      <c r="W211" s="387" t="s">
        <v>211</v>
      </c>
      <c r="X211" s="387"/>
      <c r="Y211" s="387"/>
      <c r="Z211" s="387"/>
      <c r="AA211" s="387"/>
      <c r="AB211" s="387"/>
      <c r="AC211" s="952"/>
      <c r="AD211" s="952"/>
      <c r="AE211" s="952">
        <f t="shared" si="14"/>
        <v>10</v>
      </c>
      <c r="AF211" s="952"/>
      <c r="AG211" s="654"/>
      <c r="AH211" s="186" t="s">
        <v>2617</v>
      </c>
      <c r="AI211" s="202"/>
      <c r="AJ211" s="606"/>
      <c r="AK211" s="606"/>
      <c r="AL211" s="186"/>
      <c r="AM211" s="462">
        <f t="shared" si="13"/>
        <v>-10</v>
      </c>
      <c r="AN211" s="464"/>
      <c r="AO211" s="388"/>
      <c r="AP211" s="609"/>
      <c r="AQ211" s="389"/>
      <c r="AR211" s="52"/>
      <c r="AS211" s="52"/>
    </row>
    <row r="212" spans="1:45" ht="17.25" customHeight="1" x14ac:dyDescent="0.15">
      <c r="A212" s="445">
        <v>72</v>
      </c>
      <c r="B212" s="445" t="s">
        <v>3443</v>
      </c>
      <c r="C212" s="460" t="s">
        <v>3321</v>
      </c>
      <c r="D212" s="468"/>
      <c r="E212" s="169"/>
      <c r="F212" s="472"/>
      <c r="G212" s="473"/>
      <c r="H212" s="468"/>
      <c r="I212" s="472"/>
      <c r="J212" s="472"/>
      <c r="K212" s="472"/>
      <c r="L212" s="473"/>
      <c r="M212" s="468"/>
      <c r="N212" s="472"/>
      <c r="O212" s="472"/>
      <c r="P212" s="472"/>
      <c r="Q212" s="473"/>
      <c r="R212" s="1012"/>
      <c r="S212" s="1013"/>
      <c r="T212" s="1013"/>
      <c r="U212" s="1013"/>
      <c r="V212" s="1014"/>
      <c r="W212" s="387" t="s">
        <v>212</v>
      </c>
      <c r="X212" s="387"/>
      <c r="Y212" s="387"/>
      <c r="Z212" s="387"/>
      <c r="AA212" s="387"/>
      <c r="AB212" s="387"/>
      <c r="AC212" s="952"/>
      <c r="AD212" s="952"/>
      <c r="AE212" s="952">
        <f t="shared" si="14"/>
        <v>11</v>
      </c>
      <c r="AF212" s="952"/>
      <c r="AG212" s="654"/>
      <c r="AH212" s="186" t="s">
        <v>2617</v>
      </c>
      <c r="AI212" s="202"/>
      <c r="AJ212" s="606"/>
      <c r="AK212" s="606"/>
      <c r="AL212" s="186"/>
      <c r="AM212" s="462">
        <f t="shared" si="13"/>
        <v>-11</v>
      </c>
      <c r="AN212" s="464"/>
      <c r="AO212" s="388"/>
      <c r="AP212" s="609"/>
      <c r="AQ212" s="389"/>
      <c r="AR212" s="52"/>
      <c r="AS212" s="52"/>
    </row>
    <row r="213" spans="1:45" ht="17.25" customHeight="1" x14ac:dyDescent="0.15">
      <c r="A213" s="445">
        <v>72</v>
      </c>
      <c r="B213" s="445" t="s">
        <v>3444</v>
      </c>
      <c r="C213" s="460" t="s">
        <v>3322</v>
      </c>
      <c r="D213" s="468"/>
      <c r="E213" s="169"/>
      <c r="F213" s="472"/>
      <c r="G213" s="473"/>
      <c r="H213" s="468"/>
      <c r="I213" s="472"/>
      <c r="J213" s="472"/>
      <c r="K213" s="472"/>
      <c r="L213" s="473"/>
      <c r="M213" s="468"/>
      <c r="N213" s="472"/>
      <c r="O213" s="472"/>
      <c r="P213" s="472"/>
      <c r="Q213" s="473"/>
      <c r="R213" s="468"/>
      <c r="S213" s="472"/>
      <c r="T213" s="472"/>
      <c r="U213" s="472"/>
      <c r="V213" s="473"/>
      <c r="W213" s="387" t="s">
        <v>213</v>
      </c>
      <c r="X213" s="387"/>
      <c r="Y213" s="387"/>
      <c r="Z213" s="387"/>
      <c r="AA213" s="387"/>
      <c r="AB213" s="387"/>
      <c r="AC213" s="952"/>
      <c r="AD213" s="952"/>
      <c r="AE213" s="952">
        <f t="shared" si="14"/>
        <v>12</v>
      </c>
      <c r="AF213" s="952"/>
      <c r="AG213" s="654"/>
      <c r="AH213" s="186" t="s">
        <v>2617</v>
      </c>
      <c r="AI213" s="202"/>
      <c r="AJ213" s="606"/>
      <c r="AK213" s="606"/>
      <c r="AL213" s="186"/>
      <c r="AM213" s="462">
        <f t="shared" si="13"/>
        <v>-12</v>
      </c>
      <c r="AN213" s="464"/>
      <c r="AO213" s="388"/>
      <c r="AP213" s="609"/>
      <c r="AQ213" s="389"/>
      <c r="AR213" s="52"/>
      <c r="AS213" s="52"/>
    </row>
    <row r="214" spans="1:45" ht="17.25" customHeight="1" x14ac:dyDescent="0.15">
      <c r="A214" s="445">
        <v>72</v>
      </c>
      <c r="B214" s="445" t="s">
        <v>3445</v>
      </c>
      <c r="C214" s="460" t="s">
        <v>3323</v>
      </c>
      <c r="D214" s="474"/>
      <c r="E214" s="20"/>
      <c r="F214" s="396"/>
      <c r="G214" s="475"/>
      <c r="H214" s="474"/>
      <c r="I214" s="396"/>
      <c r="J214" s="396"/>
      <c r="K214" s="396"/>
      <c r="L214" s="475"/>
      <c r="M214" s="474"/>
      <c r="N214" s="396"/>
      <c r="O214" s="396"/>
      <c r="P214" s="396"/>
      <c r="Q214" s="475"/>
      <c r="R214" s="474"/>
      <c r="S214" s="396"/>
      <c r="T214" s="396"/>
      <c r="U214" s="396"/>
      <c r="V214" s="475"/>
      <c r="W214" s="387" t="s">
        <v>214</v>
      </c>
      <c r="X214" s="387"/>
      <c r="Y214" s="387"/>
      <c r="Z214" s="387"/>
      <c r="AA214" s="387"/>
      <c r="AB214" s="387"/>
      <c r="AC214" s="952"/>
      <c r="AD214" s="952"/>
      <c r="AE214" s="952">
        <f t="shared" si="14"/>
        <v>13</v>
      </c>
      <c r="AF214" s="952"/>
      <c r="AG214" s="654"/>
      <c r="AH214" s="186" t="s">
        <v>2617</v>
      </c>
      <c r="AI214" s="202"/>
      <c r="AJ214" s="606"/>
      <c r="AK214" s="606"/>
      <c r="AL214" s="186"/>
      <c r="AM214" s="462">
        <f t="shared" si="13"/>
        <v>-13</v>
      </c>
      <c r="AN214" s="507"/>
      <c r="AO214" s="388"/>
      <c r="AP214" s="609"/>
      <c r="AQ214" s="389"/>
      <c r="AR214" s="52"/>
      <c r="AS214" s="52"/>
    </row>
    <row r="215" spans="1:45" ht="17.25" customHeight="1" x14ac:dyDescent="0.15">
      <c r="A215" s="445">
        <v>72</v>
      </c>
      <c r="B215" s="445" t="s">
        <v>3446</v>
      </c>
      <c r="C215" s="460" t="s">
        <v>3324</v>
      </c>
      <c r="D215" s="1009" t="s">
        <v>2948</v>
      </c>
      <c r="E215" s="1010"/>
      <c r="F215" s="1010"/>
      <c r="G215" s="1011"/>
      <c r="H215" s="1009" t="s">
        <v>3055</v>
      </c>
      <c r="I215" s="1010"/>
      <c r="J215" s="1010"/>
      <c r="K215" s="1010"/>
      <c r="L215" s="1010"/>
      <c r="M215" s="1010"/>
      <c r="N215" s="1010"/>
      <c r="O215" s="1010"/>
      <c r="P215" s="1010"/>
      <c r="Q215" s="1011"/>
      <c r="R215" s="1009" t="s">
        <v>3056</v>
      </c>
      <c r="S215" s="1010"/>
      <c r="T215" s="1010"/>
      <c r="U215" s="1010"/>
      <c r="V215" s="1011"/>
      <c r="W215" s="387" t="s">
        <v>210</v>
      </c>
      <c r="X215" s="387"/>
      <c r="Y215" s="387"/>
      <c r="Z215" s="387"/>
      <c r="AA215" s="387"/>
      <c r="AB215" s="387"/>
      <c r="AC215" s="952"/>
      <c r="AD215" s="952"/>
      <c r="AE215" s="952">
        <f t="shared" ref="AE215:AE244" si="15">ROUND(AE125*0.01,0)</f>
        <v>3</v>
      </c>
      <c r="AF215" s="952"/>
      <c r="AG215" s="654"/>
      <c r="AH215" s="186" t="s">
        <v>2617</v>
      </c>
      <c r="AI215" s="202"/>
      <c r="AJ215" s="606"/>
      <c r="AK215" s="606"/>
      <c r="AL215" s="186"/>
      <c r="AM215" s="462">
        <f t="shared" si="13"/>
        <v>-3</v>
      </c>
      <c r="AN215" s="463" t="s">
        <v>209</v>
      </c>
      <c r="AO215" s="388"/>
      <c r="AP215" s="609"/>
      <c r="AQ215" s="389"/>
      <c r="AR215" s="52"/>
      <c r="AS215" s="52"/>
    </row>
    <row r="216" spans="1:45" ht="17.25" customHeight="1" x14ac:dyDescent="0.15">
      <c r="A216" s="445">
        <v>72</v>
      </c>
      <c r="B216" s="445" t="s">
        <v>3447</v>
      </c>
      <c r="C216" s="460" t="s">
        <v>3325</v>
      </c>
      <c r="D216" s="1012"/>
      <c r="E216" s="1013"/>
      <c r="F216" s="1013"/>
      <c r="G216" s="1014"/>
      <c r="H216" s="1012"/>
      <c r="I216" s="1013"/>
      <c r="J216" s="1013"/>
      <c r="K216" s="1013"/>
      <c r="L216" s="1013"/>
      <c r="M216" s="1013"/>
      <c r="N216" s="1013"/>
      <c r="O216" s="1013"/>
      <c r="P216" s="1013"/>
      <c r="Q216" s="1014"/>
      <c r="R216" s="1012"/>
      <c r="S216" s="1013"/>
      <c r="T216" s="1013"/>
      <c r="U216" s="1013"/>
      <c r="V216" s="1014"/>
      <c r="W216" s="387" t="s">
        <v>211</v>
      </c>
      <c r="X216" s="387"/>
      <c r="Y216" s="387"/>
      <c r="Z216" s="387"/>
      <c r="AA216" s="387"/>
      <c r="AB216" s="387"/>
      <c r="AC216" s="952"/>
      <c r="AD216" s="952"/>
      <c r="AE216" s="952">
        <f t="shared" si="15"/>
        <v>3</v>
      </c>
      <c r="AF216" s="952"/>
      <c r="AG216" s="654"/>
      <c r="AH216" s="186" t="s">
        <v>2617</v>
      </c>
      <c r="AI216" s="202"/>
      <c r="AJ216" s="606"/>
      <c r="AK216" s="606"/>
      <c r="AL216" s="186"/>
      <c r="AM216" s="462">
        <f t="shared" si="13"/>
        <v>-3</v>
      </c>
      <c r="AN216" s="464"/>
      <c r="AO216" s="388"/>
      <c r="AP216" s="609"/>
      <c r="AQ216" s="389"/>
      <c r="AR216" s="52"/>
      <c r="AS216" s="52"/>
    </row>
    <row r="217" spans="1:45" ht="17.25" customHeight="1" x14ac:dyDescent="0.15">
      <c r="A217" s="445">
        <v>72</v>
      </c>
      <c r="B217" s="445" t="s">
        <v>3448</v>
      </c>
      <c r="C217" s="460" t="s">
        <v>3326</v>
      </c>
      <c r="D217" s="1012"/>
      <c r="E217" s="1013"/>
      <c r="F217" s="1013"/>
      <c r="G217" s="1014"/>
      <c r="H217" s="1012"/>
      <c r="I217" s="1013"/>
      <c r="J217" s="1013"/>
      <c r="K217" s="1013"/>
      <c r="L217" s="1013"/>
      <c r="M217" s="1013"/>
      <c r="N217" s="1013"/>
      <c r="O217" s="1013"/>
      <c r="P217" s="1013"/>
      <c r="Q217" s="1014"/>
      <c r="R217" s="1012"/>
      <c r="S217" s="1013"/>
      <c r="T217" s="1013"/>
      <c r="U217" s="1013"/>
      <c r="V217" s="1014"/>
      <c r="W217" s="387" t="s">
        <v>212</v>
      </c>
      <c r="X217" s="387"/>
      <c r="Y217" s="387"/>
      <c r="Z217" s="387"/>
      <c r="AA217" s="387"/>
      <c r="AB217" s="387"/>
      <c r="AC217" s="952"/>
      <c r="AD217" s="952"/>
      <c r="AE217" s="952">
        <f t="shared" si="15"/>
        <v>3</v>
      </c>
      <c r="AF217" s="952"/>
      <c r="AG217" s="654"/>
      <c r="AH217" s="186" t="s">
        <v>2617</v>
      </c>
      <c r="AI217" s="202"/>
      <c r="AJ217" s="606"/>
      <c r="AK217" s="606"/>
      <c r="AL217" s="186"/>
      <c r="AM217" s="462">
        <f t="shared" si="13"/>
        <v>-3</v>
      </c>
      <c r="AN217" s="464"/>
      <c r="AO217" s="388"/>
      <c r="AP217" s="609"/>
      <c r="AQ217" s="389"/>
      <c r="AR217" s="52"/>
      <c r="AS217" s="52"/>
    </row>
    <row r="218" spans="1:45" ht="17.25" customHeight="1" x14ac:dyDescent="0.15">
      <c r="A218" s="445">
        <v>72</v>
      </c>
      <c r="B218" s="445" t="s">
        <v>3449</v>
      </c>
      <c r="C218" s="460" t="s">
        <v>3327</v>
      </c>
      <c r="D218" s="1012"/>
      <c r="E218" s="1013"/>
      <c r="F218" s="1013"/>
      <c r="G218" s="1014"/>
      <c r="H218" s="468"/>
      <c r="I218" s="472"/>
      <c r="J218" s="472"/>
      <c r="K218" s="472"/>
      <c r="L218" s="472"/>
      <c r="M218" s="472"/>
      <c r="N218" s="472"/>
      <c r="O218" s="472"/>
      <c r="P218" s="472"/>
      <c r="Q218" s="473"/>
      <c r="R218" s="468"/>
      <c r="S218" s="472"/>
      <c r="T218" s="472"/>
      <c r="U218" s="472"/>
      <c r="V218" s="473"/>
      <c r="W218" s="387" t="s">
        <v>213</v>
      </c>
      <c r="X218" s="387"/>
      <c r="Y218" s="387"/>
      <c r="Z218" s="387"/>
      <c r="AA218" s="387"/>
      <c r="AB218" s="387"/>
      <c r="AC218" s="952"/>
      <c r="AD218" s="952"/>
      <c r="AE218" s="952">
        <f t="shared" si="15"/>
        <v>3</v>
      </c>
      <c r="AF218" s="952"/>
      <c r="AG218" s="654"/>
      <c r="AH218" s="186" t="s">
        <v>2617</v>
      </c>
      <c r="AI218" s="202"/>
      <c r="AJ218" s="606"/>
      <c r="AK218" s="606"/>
      <c r="AL218" s="186"/>
      <c r="AM218" s="462">
        <f t="shared" si="13"/>
        <v>-3</v>
      </c>
      <c r="AN218" s="464"/>
      <c r="AO218" s="388"/>
      <c r="AP218" s="609"/>
      <c r="AQ218" s="389"/>
      <c r="AR218" s="52"/>
      <c r="AS218" s="52"/>
    </row>
    <row r="219" spans="1:45" ht="17.25" customHeight="1" x14ac:dyDescent="0.15">
      <c r="A219" s="445">
        <v>72</v>
      </c>
      <c r="B219" s="445" t="s">
        <v>3450</v>
      </c>
      <c r="C219" s="460" t="s">
        <v>3328</v>
      </c>
      <c r="D219" s="468"/>
      <c r="E219" s="169"/>
      <c r="F219" s="472"/>
      <c r="G219" s="473"/>
      <c r="H219" s="468"/>
      <c r="I219" s="472"/>
      <c r="J219" s="472"/>
      <c r="K219" s="472"/>
      <c r="L219" s="472"/>
      <c r="M219" s="472"/>
      <c r="N219" s="472"/>
      <c r="O219" s="472"/>
      <c r="P219" s="472"/>
      <c r="Q219" s="473"/>
      <c r="R219" s="474"/>
      <c r="S219" s="396"/>
      <c r="T219" s="396"/>
      <c r="U219" s="396"/>
      <c r="V219" s="475"/>
      <c r="W219" s="387" t="s">
        <v>214</v>
      </c>
      <c r="X219" s="387"/>
      <c r="Y219" s="387"/>
      <c r="Z219" s="387"/>
      <c r="AA219" s="387"/>
      <c r="AB219" s="387"/>
      <c r="AC219" s="952"/>
      <c r="AD219" s="952"/>
      <c r="AE219" s="952">
        <f t="shared" si="15"/>
        <v>3</v>
      </c>
      <c r="AF219" s="952"/>
      <c r="AG219" s="654"/>
      <c r="AH219" s="186" t="s">
        <v>2617</v>
      </c>
      <c r="AI219" s="202"/>
      <c r="AJ219" s="606"/>
      <c r="AK219" s="606"/>
      <c r="AL219" s="186"/>
      <c r="AM219" s="462">
        <f t="shared" si="13"/>
        <v>-3</v>
      </c>
      <c r="AN219" s="464"/>
      <c r="AO219" s="388"/>
      <c r="AP219" s="609"/>
      <c r="AQ219" s="389"/>
      <c r="AR219" s="52"/>
      <c r="AS219" s="52"/>
    </row>
    <row r="220" spans="1:45" ht="17.25" customHeight="1" x14ac:dyDescent="0.15">
      <c r="A220" s="445">
        <v>72</v>
      </c>
      <c r="B220" s="445" t="s">
        <v>3451</v>
      </c>
      <c r="C220" s="460" t="s">
        <v>3329</v>
      </c>
      <c r="D220" s="468"/>
      <c r="E220" s="169"/>
      <c r="F220" s="472"/>
      <c r="G220" s="473"/>
      <c r="H220" s="468"/>
      <c r="I220" s="472"/>
      <c r="J220" s="472"/>
      <c r="K220" s="472"/>
      <c r="L220" s="472"/>
      <c r="M220" s="472"/>
      <c r="N220" s="472"/>
      <c r="O220" s="472"/>
      <c r="P220" s="472"/>
      <c r="Q220" s="473"/>
      <c r="R220" s="1009" t="s">
        <v>3057</v>
      </c>
      <c r="S220" s="1010"/>
      <c r="T220" s="1010"/>
      <c r="U220" s="1010"/>
      <c r="V220" s="1011"/>
      <c r="W220" s="387" t="s">
        <v>210</v>
      </c>
      <c r="X220" s="387"/>
      <c r="Y220" s="387"/>
      <c r="Z220" s="387"/>
      <c r="AA220" s="387"/>
      <c r="AB220" s="387"/>
      <c r="AC220" s="952"/>
      <c r="AD220" s="952"/>
      <c r="AE220" s="952">
        <f t="shared" si="15"/>
        <v>3</v>
      </c>
      <c r="AF220" s="952"/>
      <c r="AG220" s="654"/>
      <c r="AH220" s="186" t="s">
        <v>2617</v>
      </c>
      <c r="AI220" s="202"/>
      <c r="AJ220" s="606"/>
      <c r="AK220" s="606"/>
      <c r="AL220" s="186"/>
      <c r="AM220" s="462">
        <f t="shared" ref="AM220:AM244" si="16">-AE220</f>
        <v>-3</v>
      </c>
      <c r="AN220" s="464"/>
      <c r="AO220" s="388"/>
      <c r="AP220" s="609"/>
      <c r="AQ220" s="389"/>
      <c r="AR220" s="52"/>
      <c r="AS220" s="52"/>
    </row>
    <row r="221" spans="1:45" ht="17.25" customHeight="1" x14ac:dyDescent="0.15">
      <c r="A221" s="445">
        <v>72</v>
      </c>
      <c r="B221" s="445" t="s">
        <v>3452</v>
      </c>
      <c r="C221" s="460" t="s">
        <v>3330</v>
      </c>
      <c r="D221" s="468"/>
      <c r="E221" s="169"/>
      <c r="F221" s="472"/>
      <c r="G221" s="473"/>
      <c r="H221" s="468"/>
      <c r="I221" s="472"/>
      <c r="J221" s="472"/>
      <c r="K221" s="472"/>
      <c r="L221" s="472"/>
      <c r="M221" s="472"/>
      <c r="N221" s="472"/>
      <c r="O221" s="472"/>
      <c r="P221" s="472"/>
      <c r="Q221" s="473"/>
      <c r="R221" s="1012"/>
      <c r="S221" s="1013"/>
      <c r="T221" s="1013"/>
      <c r="U221" s="1013"/>
      <c r="V221" s="1014"/>
      <c r="W221" s="387" t="s">
        <v>211</v>
      </c>
      <c r="X221" s="387"/>
      <c r="Y221" s="387"/>
      <c r="Z221" s="387"/>
      <c r="AA221" s="387"/>
      <c r="AB221" s="387"/>
      <c r="AC221" s="952"/>
      <c r="AD221" s="952"/>
      <c r="AE221" s="952">
        <f t="shared" si="15"/>
        <v>3</v>
      </c>
      <c r="AF221" s="952"/>
      <c r="AG221" s="654"/>
      <c r="AH221" s="186" t="s">
        <v>2617</v>
      </c>
      <c r="AI221" s="202"/>
      <c r="AJ221" s="606"/>
      <c r="AK221" s="606"/>
      <c r="AL221" s="186"/>
      <c r="AM221" s="462">
        <f t="shared" si="16"/>
        <v>-3</v>
      </c>
      <c r="AN221" s="464"/>
      <c r="AO221" s="388"/>
      <c r="AP221" s="609"/>
      <c r="AQ221" s="389"/>
      <c r="AR221" s="52"/>
      <c r="AS221" s="52"/>
    </row>
    <row r="222" spans="1:45" ht="17.25" customHeight="1" x14ac:dyDescent="0.15">
      <c r="A222" s="445">
        <v>72</v>
      </c>
      <c r="B222" s="445" t="s">
        <v>3453</v>
      </c>
      <c r="C222" s="460" t="s">
        <v>3331</v>
      </c>
      <c r="D222" s="468"/>
      <c r="E222" s="169"/>
      <c r="F222" s="472"/>
      <c r="G222" s="473"/>
      <c r="H222" s="468"/>
      <c r="I222" s="472"/>
      <c r="J222" s="472"/>
      <c r="K222" s="472"/>
      <c r="L222" s="472"/>
      <c r="M222" s="472"/>
      <c r="N222" s="472"/>
      <c r="O222" s="472"/>
      <c r="P222" s="472"/>
      <c r="Q222" s="473"/>
      <c r="R222" s="1012"/>
      <c r="S222" s="1013"/>
      <c r="T222" s="1013"/>
      <c r="U222" s="1013"/>
      <c r="V222" s="1014"/>
      <c r="W222" s="387" t="s">
        <v>212</v>
      </c>
      <c r="X222" s="387"/>
      <c r="Y222" s="387"/>
      <c r="Z222" s="387"/>
      <c r="AA222" s="387"/>
      <c r="AB222" s="387"/>
      <c r="AC222" s="952"/>
      <c r="AD222" s="952"/>
      <c r="AE222" s="952">
        <f t="shared" si="15"/>
        <v>3</v>
      </c>
      <c r="AF222" s="952"/>
      <c r="AG222" s="654"/>
      <c r="AH222" s="186" t="s">
        <v>2617</v>
      </c>
      <c r="AI222" s="202"/>
      <c r="AJ222" s="606"/>
      <c r="AK222" s="606"/>
      <c r="AL222" s="186"/>
      <c r="AM222" s="462">
        <f t="shared" si="16"/>
        <v>-3</v>
      </c>
      <c r="AN222" s="464"/>
      <c r="AO222" s="388"/>
      <c r="AP222" s="609"/>
      <c r="AQ222" s="389"/>
      <c r="AR222" s="52"/>
      <c r="AS222" s="52"/>
    </row>
    <row r="223" spans="1:45" ht="17.25" customHeight="1" x14ac:dyDescent="0.15">
      <c r="A223" s="445">
        <v>72</v>
      </c>
      <c r="B223" s="445" t="s">
        <v>3454</v>
      </c>
      <c r="C223" s="460" t="s">
        <v>3332</v>
      </c>
      <c r="D223" s="468"/>
      <c r="E223" s="169"/>
      <c r="F223" s="472"/>
      <c r="G223" s="473"/>
      <c r="H223" s="468"/>
      <c r="I223" s="472"/>
      <c r="J223" s="472"/>
      <c r="K223" s="472"/>
      <c r="L223" s="472"/>
      <c r="M223" s="472"/>
      <c r="N223" s="472"/>
      <c r="O223" s="472"/>
      <c r="P223" s="472"/>
      <c r="Q223" s="473"/>
      <c r="R223" s="468"/>
      <c r="S223" s="472"/>
      <c r="T223" s="472"/>
      <c r="U223" s="472"/>
      <c r="V223" s="473"/>
      <c r="W223" s="387" t="s">
        <v>213</v>
      </c>
      <c r="X223" s="387"/>
      <c r="Y223" s="387"/>
      <c r="Z223" s="387"/>
      <c r="AA223" s="387"/>
      <c r="AB223" s="387"/>
      <c r="AC223" s="952"/>
      <c r="AD223" s="952"/>
      <c r="AE223" s="952">
        <f t="shared" si="15"/>
        <v>3</v>
      </c>
      <c r="AF223" s="952"/>
      <c r="AG223" s="654"/>
      <c r="AH223" s="186" t="s">
        <v>2617</v>
      </c>
      <c r="AI223" s="202"/>
      <c r="AJ223" s="606"/>
      <c r="AK223" s="606"/>
      <c r="AL223" s="186"/>
      <c r="AM223" s="462">
        <f t="shared" si="16"/>
        <v>-3</v>
      </c>
      <c r="AN223" s="464"/>
      <c r="AO223" s="388"/>
      <c r="AP223" s="609"/>
      <c r="AQ223" s="389"/>
      <c r="AR223" s="52"/>
      <c r="AS223" s="52"/>
    </row>
    <row r="224" spans="1:45" ht="17.25" customHeight="1" x14ac:dyDescent="0.15">
      <c r="A224" s="445">
        <v>72</v>
      </c>
      <c r="B224" s="445" t="s">
        <v>3455</v>
      </c>
      <c r="C224" s="460" t="s">
        <v>3333</v>
      </c>
      <c r="D224" s="468"/>
      <c r="E224" s="169"/>
      <c r="F224" s="472"/>
      <c r="G224" s="473"/>
      <c r="H224" s="468"/>
      <c r="I224" s="472"/>
      <c r="J224" s="472"/>
      <c r="K224" s="472"/>
      <c r="L224" s="472"/>
      <c r="M224" s="472"/>
      <c r="N224" s="472"/>
      <c r="O224" s="472"/>
      <c r="P224" s="472"/>
      <c r="Q224" s="473"/>
      <c r="R224" s="474"/>
      <c r="S224" s="396"/>
      <c r="T224" s="396"/>
      <c r="U224" s="396"/>
      <c r="V224" s="475"/>
      <c r="W224" s="387" t="s">
        <v>214</v>
      </c>
      <c r="X224" s="387"/>
      <c r="Y224" s="387"/>
      <c r="Z224" s="387"/>
      <c r="AA224" s="387"/>
      <c r="AB224" s="387"/>
      <c r="AC224" s="952"/>
      <c r="AD224" s="952"/>
      <c r="AE224" s="952">
        <f t="shared" si="15"/>
        <v>3</v>
      </c>
      <c r="AF224" s="952"/>
      <c r="AG224" s="654"/>
      <c r="AH224" s="186" t="s">
        <v>2617</v>
      </c>
      <c r="AI224" s="202"/>
      <c r="AJ224" s="606"/>
      <c r="AK224" s="606"/>
      <c r="AL224" s="186"/>
      <c r="AM224" s="462">
        <f t="shared" si="16"/>
        <v>-3</v>
      </c>
      <c r="AN224" s="464"/>
      <c r="AO224" s="388"/>
      <c r="AP224" s="609"/>
      <c r="AQ224" s="389"/>
      <c r="AR224" s="52"/>
      <c r="AS224" s="52"/>
    </row>
    <row r="225" spans="1:45" ht="17.25" customHeight="1" x14ac:dyDescent="0.15">
      <c r="A225" s="445">
        <v>72</v>
      </c>
      <c r="B225" s="445" t="s">
        <v>3456</v>
      </c>
      <c r="C225" s="460" t="s">
        <v>3334</v>
      </c>
      <c r="D225" s="468"/>
      <c r="E225" s="169"/>
      <c r="F225" s="472"/>
      <c r="G225" s="473"/>
      <c r="H225" s="468"/>
      <c r="I225" s="472"/>
      <c r="J225" s="472"/>
      <c r="K225" s="472"/>
      <c r="L225" s="472"/>
      <c r="M225" s="472"/>
      <c r="N225" s="472"/>
      <c r="O225" s="472"/>
      <c r="P225" s="472"/>
      <c r="Q225" s="473"/>
      <c r="R225" s="1009" t="s">
        <v>3058</v>
      </c>
      <c r="S225" s="1010"/>
      <c r="T225" s="1010"/>
      <c r="U225" s="1010"/>
      <c r="V225" s="1011"/>
      <c r="W225" s="387" t="s">
        <v>210</v>
      </c>
      <c r="X225" s="387"/>
      <c r="Y225" s="387"/>
      <c r="Z225" s="387"/>
      <c r="AA225" s="387"/>
      <c r="AB225" s="387"/>
      <c r="AC225" s="952"/>
      <c r="AD225" s="952"/>
      <c r="AE225" s="952">
        <f t="shared" si="15"/>
        <v>4</v>
      </c>
      <c r="AF225" s="952"/>
      <c r="AG225" s="654"/>
      <c r="AH225" s="186" t="s">
        <v>2617</v>
      </c>
      <c r="AI225" s="202"/>
      <c r="AJ225" s="606"/>
      <c r="AK225" s="606"/>
      <c r="AL225" s="186"/>
      <c r="AM225" s="462">
        <f t="shared" si="16"/>
        <v>-4</v>
      </c>
      <c r="AN225" s="464"/>
      <c r="AO225" s="388"/>
      <c r="AP225" s="609"/>
      <c r="AQ225" s="389"/>
      <c r="AR225" s="52"/>
      <c r="AS225" s="52"/>
    </row>
    <row r="226" spans="1:45" ht="17.25" customHeight="1" x14ac:dyDescent="0.15">
      <c r="A226" s="445">
        <v>72</v>
      </c>
      <c r="B226" s="445" t="s">
        <v>3457</v>
      </c>
      <c r="C226" s="460" t="s">
        <v>3335</v>
      </c>
      <c r="D226" s="468"/>
      <c r="E226" s="169"/>
      <c r="F226" s="472"/>
      <c r="G226" s="473"/>
      <c r="H226" s="468"/>
      <c r="I226" s="472"/>
      <c r="J226" s="472"/>
      <c r="K226" s="472"/>
      <c r="L226" s="472"/>
      <c r="M226" s="472"/>
      <c r="N226" s="472"/>
      <c r="O226" s="472"/>
      <c r="P226" s="472"/>
      <c r="Q226" s="473"/>
      <c r="R226" s="1012"/>
      <c r="S226" s="1013"/>
      <c r="T226" s="1013"/>
      <c r="U226" s="1013"/>
      <c r="V226" s="1014"/>
      <c r="W226" s="387" t="s">
        <v>211</v>
      </c>
      <c r="X226" s="387"/>
      <c r="Y226" s="387"/>
      <c r="Z226" s="387"/>
      <c r="AA226" s="387"/>
      <c r="AB226" s="387"/>
      <c r="AC226" s="952"/>
      <c r="AD226" s="952"/>
      <c r="AE226" s="952">
        <f t="shared" si="15"/>
        <v>5</v>
      </c>
      <c r="AF226" s="952"/>
      <c r="AG226" s="654"/>
      <c r="AH226" s="186" t="s">
        <v>2617</v>
      </c>
      <c r="AI226" s="202"/>
      <c r="AJ226" s="606"/>
      <c r="AK226" s="606"/>
      <c r="AL226" s="186"/>
      <c r="AM226" s="462">
        <f t="shared" si="16"/>
        <v>-5</v>
      </c>
      <c r="AN226" s="464"/>
      <c r="AO226" s="388"/>
      <c r="AP226" s="609"/>
      <c r="AQ226" s="389"/>
      <c r="AR226" s="52"/>
      <c r="AS226" s="52"/>
    </row>
    <row r="227" spans="1:45" ht="17.25" customHeight="1" x14ac:dyDescent="0.15">
      <c r="A227" s="445">
        <v>72</v>
      </c>
      <c r="B227" s="445" t="s">
        <v>3458</v>
      </c>
      <c r="C227" s="460" t="s">
        <v>3336</v>
      </c>
      <c r="D227" s="468"/>
      <c r="E227" s="169"/>
      <c r="F227" s="472"/>
      <c r="G227" s="473"/>
      <c r="H227" s="468"/>
      <c r="I227" s="472"/>
      <c r="J227" s="472"/>
      <c r="K227" s="472"/>
      <c r="L227" s="472"/>
      <c r="M227" s="472"/>
      <c r="N227" s="472"/>
      <c r="O227" s="472"/>
      <c r="P227" s="472"/>
      <c r="Q227" s="473"/>
      <c r="R227" s="1012"/>
      <c r="S227" s="1013"/>
      <c r="T227" s="1013"/>
      <c r="U227" s="1013"/>
      <c r="V227" s="1014"/>
      <c r="W227" s="387" t="s">
        <v>212</v>
      </c>
      <c r="X227" s="387"/>
      <c r="Y227" s="387"/>
      <c r="Z227" s="387"/>
      <c r="AA227" s="387"/>
      <c r="AB227" s="387"/>
      <c r="AC227" s="952"/>
      <c r="AD227" s="952"/>
      <c r="AE227" s="952">
        <f t="shared" si="15"/>
        <v>5</v>
      </c>
      <c r="AF227" s="952"/>
      <c r="AG227" s="654"/>
      <c r="AH227" s="186" t="s">
        <v>2617</v>
      </c>
      <c r="AI227" s="202"/>
      <c r="AJ227" s="606"/>
      <c r="AK227" s="606"/>
      <c r="AL227" s="186"/>
      <c r="AM227" s="462">
        <f t="shared" si="16"/>
        <v>-5</v>
      </c>
      <c r="AN227" s="464"/>
      <c r="AO227" s="388"/>
      <c r="AP227" s="609"/>
      <c r="AQ227" s="389"/>
      <c r="AR227" s="52"/>
      <c r="AS227" s="52"/>
    </row>
    <row r="228" spans="1:45" ht="17.25" customHeight="1" x14ac:dyDescent="0.15">
      <c r="A228" s="445">
        <v>72</v>
      </c>
      <c r="B228" s="445" t="s">
        <v>3459</v>
      </c>
      <c r="C228" s="460" t="s">
        <v>3337</v>
      </c>
      <c r="D228" s="468"/>
      <c r="E228" s="169"/>
      <c r="F228" s="472"/>
      <c r="G228" s="473"/>
      <c r="H228" s="468"/>
      <c r="I228" s="472"/>
      <c r="J228" s="472"/>
      <c r="K228" s="472"/>
      <c r="L228" s="472"/>
      <c r="M228" s="472"/>
      <c r="N228" s="472"/>
      <c r="O228" s="472"/>
      <c r="P228" s="472"/>
      <c r="Q228" s="473"/>
      <c r="R228" s="468"/>
      <c r="S228" s="472"/>
      <c r="T228" s="472"/>
      <c r="U228" s="472"/>
      <c r="V228" s="473"/>
      <c r="W228" s="387" t="s">
        <v>213</v>
      </c>
      <c r="X228" s="387"/>
      <c r="Y228" s="387"/>
      <c r="Z228" s="387"/>
      <c r="AA228" s="387"/>
      <c r="AB228" s="387"/>
      <c r="AC228" s="952"/>
      <c r="AD228" s="952"/>
      <c r="AE228" s="952">
        <f t="shared" si="15"/>
        <v>5</v>
      </c>
      <c r="AF228" s="952"/>
      <c r="AG228" s="654"/>
      <c r="AH228" s="186" t="s">
        <v>2617</v>
      </c>
      <c r="AI228" s="202"/>
      <c r="AJ228" s="606"/>
      <c r="AK228" s="606"/>
      <c r="AL228" s="186"/>
      <c r="AM228" s="462">
        <f t="shared" si="16"/>
        <v>-5</v>
      </c>
      <c r="AN228" s="464"/>
      <c r="AO228" s="388"/>
      <c r="AP228" s="609"/>
      <c r="AQ228" s="389"/>
      <c r="AR228" s="52"/>
      <c r="AS228" s="52"/>
    </row>
    <row r="229" spans="1:45" ht="17.25" customHeight="1" x14ac:dyDescent="0.15">
      <c r="A229" s="445">
        <v>72</v>
      </c>
      <c r="B229" s="445" t="s">
        <v>3460</v>
      </c>
      <c r="C229" s="460" t="s">
        <v>3338</v>
      </c>
      <c r="D229" s="468"/>
      <c r="E229" s="169"/>
      <c r="F229" s="472"/>
      <c r="G229" s="473"/>
      <c r="H229" s="468"/>
      <c r="I229" s="472"/>
      <c r="J229" s="472"/>
      <c r="K229" s="472"/>
      <c r="L229" s="472"/>
      <c r="M229" s="472"/>
      <c r="N229" s="472"/>
      <c r="O229" s="472"/>
      <c r="P229" s="472"/>
      <c r="Q229" s="473"/>
      <c r="R229" s="474"/>
      <c r="S229" s="396"/>
      <c r="T229" s="396"/>
      <c r="U229" s="396"/>
      <c r="V229" s="475"/>
      <c r="W229" s="387" t="s">
        <v>214</v>
      </c>
      <c r="X229" s="387"/>
      <c r="Y229" s="387"/>
      <c r="Z229" s="387"/>
      <c r="AA229" s="387"/>
      <c r="AB229" s="387"/>
      <c r="AC229" s="952"/>
      <c r="AD229" s="952"/>
      <c r="AE229" s="952">
        <f t="shared" si="15"/>
        <v>5</v>
      </c>
      <c r="AF229" s="952"/>
      <c r="AG229" s="654"/>
      <c r="AH229" s="186" t="s">
        <v>2617</v>
      </c>
      <c r="AI229" s="202"/>
      <c r="AJ229" s="606"/>
      <c r="AK229" s="606"/>
      <c r="AL229" s="186"/>
      <c r="AM229" s="462">
        <f t="shared" si="16"/>
        <v>-5</v>
      </c>
      <c r="AN229" s="464"/>
      <c r="AO229" s="388"/>
      <c r="AP229" s="609"/>
      <c r="AQ229" s="389"/>
      <c r="AR229" s="52"/>
      <c r="AS229" s="52"/>
    </row>
    <row r="230" spans="1:45" ht="17.25" customHeight="1" x14ac:dyDescent="0.15">
      <c r="A230" s="445">
        <v>72</v>
      </c>
      <c r="B230" s="445" t="s">
        <v>3461</v>
      </c>
      <c r="C230" s="460" t="s">
        <v>3339</v>
      </c>
      <c r="D230" s="468"/>
      <c r="E230" s="169"/>
      <c r="F230" s="472"/>
      <c r="G230" s="473"/>
      <c r="H230" s="468"/>
      <c r="I230" s="472"/>
      <c r="J230" s="472"/>
      <c r="K230" s="472"/>
      <c r="L230" s="472"/>
      <c r="M230" s="472"/>
      <c r="N230" s="472"/>
      <c r="O230" s="472"/>
      <c r="P230" s="472"/>
      <c r="Q230" s="473"/>
      <c r="R230" s="1009" t="s">
        <v>3059</v>
      </c>
      <c r="S230" s="1010"/>
      <c r="T230" s="1010"/>
      <c r="U230" s="1010"/>
      <c r="V230" s="1011"/>
      <c r="W230" s="387" t="s">
        <v>210</v>
      </c>
      <c r="X230" s="387"/>
      <c r="Y230" s="387"/>
      <c r="Z230" s="387"/>
      <c r="AA230" s="387"/>
      <c r="AB230" s="387"/>
      <c r="AC230" s="952"/>
      <c r="AD230" s="952"/>
      <c r="AE230" s="952">
        <f t="shared" si="15"/>
        <v>5</v>
      </c>
      <c r="AF230" s="952"/>
      <c r="AG230" s="654"/>
      <c r="AH230" s="186" t="s">
        <v>2617</v>
      </c>
      <c r="AI230" s="202"/>
      <c r="AJ230" s="606"/>
      <c r="AK230" s="606"/>
      <c r="AL230" s="186"/>
      <c r="AM230" s="462">
        <f t="shared" si="16"/>
        <v>-5</v>
      </c>
      <c r="AN230" s="464"/>
      <c r="AO230" s="388"/>
      <c r="AP230" s="609"/>
      <c r="AQ230" s="389"/>
      <c r="AR230" s="52"/>
      <c r="AS230" s="52"/>
    </row>
    <row r="231" spans="1:45" ht="17.25" customHeight="1" x14ac:dyDescent="0.15">
      <c r="A231" s="445">
        <v>72</v>
      </c>
      <c r="B231" s="445" t="s">
        <v>3462</v>
      </c>
      <c r="C231" s="460" t="s">
        <v>3340</v>
      </c>
      <c r="D231" s="468"/>
      <c r="E231" s="169"/>
      <c r="F231" s="472"/>
      <c r="G231" s="473"/>
      <c r="H231" s="468"/>
      <c r="I231" s="472"/>
      <c r="J231" s="472"/>
      <c r="K231" s="472"/>
      <c r="L231" s="472"/>
      <c r="M231" s="472"/>
      <c r="N231" s="472"/>
      <c r="O231" s="472"/>
      <c r="P231" s="472"/>
      <c r="Q231" s="473"/>
      <c r="R231" s="1012"/>
      <c r="S231" s="1013"/>
      <c r="T231" s="1013"/>
      <c r="U231" s="1013"/>
      <c r="V231" s="1014"/>
      <c r="W231" s="387" t="s">
        <v>211</v>
      </c>
      <c r="X231" s="387"/>
      <c r="Y231" s="387"/>
      <c r="Z231" s="387"/>
      <c r="AA231" s="387"/>
      <c r="AB231" s="387"/>
      <c r="AC231" s="952"/>
      <c r="AD231" s="952"/>
      <c r="AE231" s="952">
        <f t="shared" si="15"/>
        <v>5</v>
      </c>
      <c r="AF231" s="952"/>
      <c r="AG231" s="654"/>
      <c r="AH231" s="186" t="s">
        <v>2617</v>
      </c>
      <c r="AI231" s="202"/>
      <c r="AJ231" s="606"/>
      <c r="AK231" s="606"/>
      <c r="AL231" s="186"/>
      <c r="AM231" s="462">
        <f t="shared" si="16"/>
        <v>-5</v>
      </c>
      <c r="AN231" s="464"/>
      <c r="AO231" s="388"/>
      <c r="AP231" s="609"/>
      <c r="AQ231" s="389"/>
      <c r="AR231" s="52"/>
      <c r="AS231" s="52"/>
    </row>
    <row r="232" spans="1:45" ht="17.25" customHeight="1" x14ac:dyDescent="0.15">
      <c r="A232" s="445">
        <v>72</v>
      </c>
      <c r="B232" s="445" t="s">
        <v>3463</v>
      </c>
      <c r="C232" s="460" t="s">
        <v>3341</v>
      </c>
      <c r="D232" s="468"/>
      <c r="E232" s="169"/>
      <c r="F232" s="472"/>
      <c r="G232" s="473"/>
      <c r="H232" s="468"/>
      <c r="I232" s="472"/>
      <c r="J232" s="472"/>
      <c r="K232" s="472"/>
      <c r="L232" s="472"/>
      <c r="M232" s="472"/>
      <c r="N232" s="472"/>
      <c r="O232" s="472"/>
      <c r="P232" s="472"/>
      <c r="Q232" s="473"/>
      <c r="R232" s="1012"/>
      <c r="S232" s="1013"/>
      <c r="T232" s="1013"/>
      <c r="U232" s="1013"/>
      <c r="V232" s="1014"/>
      <c r="W232" s="387" t="s">
        <v>212</v>
      </c>
      <c r="X232" s="387"/>
      <c r="Y232" s="387"/>
      <c r="Z232" s="387"/>
      <c r="AA232" s="387"/>
      <c r="AB232" s="387"/>
      <c r="AC232" s="952"/>
      <c r="AD232" s="952"/>
      <c r="AE232" s="952">
        <f t="shared" si="15"/>
        <v>5</v>
      </c>
      <c r="AF232" s="952"/>
      <c r="AG232" s="654"/>
      <c r="AH232" s="186" t="s">
        <v>2617</v>
      </c>
      <c r="AI232" s="202"/>
      <c r="AJ232" s="606"/>
      <c r="AK232" s="606"/>
      <c r="AL232" s="186"/>
      <c r="AM232" s="462">
        <f t="shared" si="16"/>
        <v>-5</v>
      </c>
      <c r="AN232" s="464"/>
      <c r="AO232" s="388"/>
      <c r="AP232" s="609"/>
      <c r="AQ232" s="389"/>
      <c r="AR232" s="52"/>
      <c r="AS232" s="52"/>
    </row>
    <row r="233" spans="1:45" ht="17.25" customHeight="1" x14ac:dyDescent="0.15">
      <c r="A233" s="445">
        <v>72</v>
      </c>
      <c r="B233" s="445" t="s">
        <v>3464</v>
      </c>
      <c r="C233" s="460" t="s">
        <v>3342</v>
      </c>
      <c r="D233" s="468"/>
      <c r="E233" s="169"/>
      <c r="F233" s="472"/>
      <c r="G233" s="473"/>
      <c r="H233" s="468"/>
      <c r="I233" s="472"/>
      <c r="J233" s="472"/>
      <c r="K233" s="472"/>
      <c r="L233" s="472"/>
      <c r="M233" s="472"/>
      <c r="N233" s="472"/>
      <c r="O233" s="472"/>
      <c r="P233" s="472"/>
      <c r="Q233" s="473"/>
      <c r="R233" s="468"/>
      <c r="S233" s="472"/>
      <c r="T233" s="472"/>
      <c r="U233" s="472"/>
      <c r="V233" s="473"/>
      <c r="W233" s="387" t="s">
        <v>213</v>
      </c>
      <c r="X233" s="387"/>
      <c r="Y233" s="387"/>
      <c r="Z233" s="387"/>
      <c r="AA233" s="387"/>
      <c r="AB233" s="387"/>
      <c r="AC233" s="952"/>
      <c r="AD233" s="952"/>
      <c r="AE233" s="952">
        <f t="shared" si="15"/>
        <v>5</v>
      </c>
      <c r="AF233" s="952"/>
      <c r="AG233" s="654"/>
      <c r="AH233" s="186" t="s">
        <v>2617</v>
      </c>
      <c r="AI233" s="202"/>
      <c r="AJ233" s="606"/>
      <c r="AK233" s="606"/>
      <c r="AL233" s="186"/>
      <c r="AM233" s="462">
        <f t="shared" si="16"/>
        <v>-5</v>
      </c>
      <c r="AN233" s="464"/>
      <c r="AO233" s="388"/>
      <c r="AP233" s="609"/>
      <c r="AQ233" s="389"/>
      <c r="AR233" s="52"/>
      <c r="AS233" s="52"/>
    </row>
    <row r="234" spans="1:45" ht="17.25" customHeight="1" x14ac:dyDescent="0.15">
      <c r="A234" s="445">
        <v>72</v>
      </c>
      <c r="B234" s="445" t="s">
        <v>3465</v>
      </c>
      <c r="C234" s="460" t="s">
        <v>3343</v>
      </c>
      <c r="D234" s="468"/>
      <c r="E234" s="169"/>
      <c r="F234" s="472"/>
      <c r="G234" s="473"/>
      <c r="H234" s="468"/>
      <c r="I234" s="472"/>
      <c r="J234" s="472"/>
      <c r="K234" s="472"/>
      <c r="L234" s="472"/>
      <c r="M234" s="472"/>
      <c r="N234" s="472"/>
      <c r="O234" s="472"/>
      <c r="P234" s="472"/>
      <c r="Q234" s="473"/>
      <c r="R234" s="474"/>
      <c r="S234" s="396"/>
      <c r="T234" s="396"/>
      <c r="U234" s="396"/>
      <c r="V234" s="475"/>
      <c r="W234" s="387" t="s">
        <v>214</v>
      </c>
      <c r="X234" s="387"/>
      <c r="Y234" s="387"/>
      <c r="Z234" s="387"/>
      <c r="AA234" s="387"/>
      <c r="AB234" s="387"/>
      <c r="AC234" s="952"/>
      <c r="AD234" s="952"/>
      <c r="AE234" s="952">
        <f t="shared" si="15"/>
        <v>5</v>
      </c>
      <c r="AF234" s="952"/>
      <c r="AG234" s="654"/>
      <c r="AH234" s="186" t="s">
        <v>2617</v>
      </c>
      <c r="AI234" s="202"/>
      <c r="AJ234" s="606"/>
      <c r="AK234" s="606"/>
      <c r="AL234" s="186"/>
      <c r="AM234" s="462">
        <f t="shared" si="16"/>
        <v>-5</v>
      </c>
      <c r="AN234" s="464"/>
      <c r="AO234" s="388"/>
      <c r="AP234" s="609"/>
      <c r="AQ234" s="389"/>
      <c r="AR234" s="52"/>
      <c r="AS234" s="52"/>
    </row>
    <row r="235" spans="1:45" ht="17.25" customHeight="1" x14ac:dyDescent="0.15">
      <c r="A235" s="445">
        <v>72</v>
      </c>
      <c r="B235" s="445" t="s">
        <v>3466</v>
      </c>
      <c r="C235" s="460" t="s">
        <v>3344</v>
      </c>
      <c r="D235" s="468"/>
      <c r="E235" s="169"/>
      <c r="F235" s="472"/>
      <c r="G235" s="473"/>
      <c r="H235" s="468"/>
      <c r="I235" s="472"/>
      <c r="J235" s="472"/>
      <c r="K235" s="472"/>
      <c r="L235" s="472"/>
      <c r="M235" s="472"/>
      <c r="N235" s="472"/>
      <c r="O235" s="472"/>
      <c r="P235" s="472"/>
      <c r="Q235" s="473"/>
      <c r="R235" s="1009" t="s">
        <v>3060</v>
      </c>
      <c r="S235" s="1010"/>
      <c r="T235" s="1010"/>
      <c r="U235" s="1010"/>
      <c r="V235" s="1011"/>
      <c r="W235" s="387" t="s">
        <v>210</v>
      </c>
      <c r="X235" s="387"/>
      <c r="Y235" s="387"/>
      <c r="Z235" s="387"/>
      <c r="AA235" s="387"/>
      <c r="AB235" s="387"/>
      <c r="AC235" s="952"/>
      <c r="AD235" s="952"/>
      <c r="AE235" s="952">
        <f t="shared" si="15"/>
        <v>5</v>
      </c>
      <c r="AF235" s="952"/>
      <c r="AG235" s="654"/>
      <c r="AH235" s="186" t="s">
        <v>2617</v>
      </c>
      <c r="AI235" s="202"/>
      <c r="AJ235" s="606"/>
      <c r="AK235" s="606"/>
      <c r="AL235" s="186"/>
      <c r="AM235" s="462">
        <f t="shared" si="16"/>
        <v>-5</v>
      </c>
      <c r="AN235" s="464"/>
      <c r="AO235" s="388"/>
      <c r="AP235" s="609"/>
      <c r="AQ235" s="389"/>
      <c r="AR235" s="52"/>
      <c r="AS235" s="52"/>
    </row>
    <row r="236" spans="1:45" ht="17.25" customHeight="1" x14ac:dyDescent="0.15">
      <c r="A236" s="445">
        <v>72</v>
      </c>
      <c r="B236" s="445" t="s">
        <v>3467</v>
      </c>
      <c r="C236" s="460" t="s">
        <v>3345</v>
      </c>
      <c r="D236" s="468"/>
      <c r="E236" s="169"/>
      <c r="F236" s="472"/>
      <c r="G236" s="473"/>
      <c r="H236" s="468"/>
      <c r="I236" s="472"/>
      <c r="J236" s="472"/>
      <c r="K236" s="472"/>
      <c r="L236" s="472"/>
      <c r="M236" s="472"/>
      <c r="N236" s="472"/>
      <c r="O236" s="472"/>
      <c r="P236" s="472"/>
      <c r="Q236" s="473"/>
      <c r="R236" s="1012"/>
      <c r="S236" s="1013"/>
      <c r="T236" s="1013"/>
      <c r="U236" s="1013"/>
      <c r="V236" s="1014"/>
      <c r="W236" s="387" t="s">
        <v>211</v>
      </c>
      <c r="X236" s="387"/>
      <c r="Y236" s="387"/>
      <c r="Z236" s="387"/>
      <c r="AA236" s="387"/>
      <c r="AB236" s="387"/>
      <c r="AC236" s="952"/>
      <c r="AD236" s="952"/>
      <c r="AE236" s="952">
        <f t="shared" si="15"/>
        <v>5</v>
      </c>
      <c r="AF236" s="952"/>
      <c r="AG236" s="654"/>
      <c r="AH236" s="186" t="s">
        <v>2617</v>
      </c>
      <c r="AI236" s="202"/>
      <c r="AJ236" s="606"/>
      <c r="AK236" s="606"/>
      <c r="AL236" s="186"/>
      <c r="AM236" s="462">
        <f t="shared" si="16"/>
        <v>-5</v>
      </c>
      <c r="AN236" s="464"/>
      <c r="AO236" s="388"/>
      <c r="AP236" s="609"/>
      <c r="AQ236" s="389"/>
      <c r="AR236" s="52"/>
      <c r="AS236" s="52"/>
    </row>
    <row r="237" spans="1:45" ht="17.25" customHeight="1" x14ac:dyDescent="0.15">
      <c r="A237" s="445">
        <v>72</v>
      </c>
      <c r="B237" s="445" t="s">
        <v>3468</v>
      </c>
      <c r="C237" s="460" t="s">
        <v>3346</v>
      </c>
      <c r="D237" s="468"/>
      <c r="E237" s="169"/>
      <c r="F237" s="472"/>
      <c r="G237" s="473"/>
      <c r="H237" s="468"/>
      <c r="I237" s="472"/>
      <c r="J237" s="472"/>
      <c r="K237" s="472"/>
      <c r="L237" s="472"/>
      <c r="M237" s="472"/>
      <c r="N237" s="472"/>
      <c r="O237" s="472"/>
      <c r="P237" s="472"/>
      <c r="Q237" s="473"/>
      <c r="R237" s="1012"/>
      <c r="S237" s="1013"/>
      <c r="T237" s="1013"/>
      <c r="U237" s="1013"/>
      <c r="V237" s="1014"/>
      <c r="W237" s="387" t="s">
        <v>212</v>
      </c>
      <c r="X237" s="387"/>
      <c r="Y237" s="387"/>
      <c r="Z237" s="387"/>
      <c r="AA237" s="387"/>
      <c r="AB237" s="387"/>
      <c r="AC237" s="952"/>
      <c r="AD237" s="952"/>
      <c r="AE237" s="952">
        <f t="shared" si="15"/>
        <v>6</v>
      </c>
      <c r="AF237" s="952"/>
      <c r="AG237" s="654"/>
      <c r="AH237" s="186" t="s">
        <v>2617</v>
      </c>
      <c r="AI237" s="202"/>
      <c r="AJ237" s="606"/>
      <c r="AK237" s="606"/>
      <c r="AL237" s="186"/>
      <c r="AM237" s="462">
        <f t="shared" si="16"/>
        <v>-6</v>
      </c>
      <c r="AN237" s="464"/>
      <c r="AO237" s="388"/>
      <c r="AP237" s="609"/>
      <c r="AQ237" s="389"/>
      <c r="AR237" s="52"/>
      <c r="AS237" s="52"/>
    </row>
    <row r="238" spans="1:45" ht="17.25" customHeight="1" x14ac:dyDescent="0.15">
      <c r="A238" s="445">
        <v>72</v>
      </c>
      <c r="B238" s="445" t="s">
        <v>3469</v>
      </c>
      <c r="C238" s="460" t="s">
        <v>3347</v>
      </c>
      <c r="D238" s="468"/>
      <c r="E238" s="169"/>
      <c r="F238" s="472"/>
      <c r="G238" s="473"/>
      <c r="H238" s="468"/>
      <c r="I238" s="472"/>
      <c r="J238" s="472"/>
      <c r="K238" s="472"/>
      <c r="L238" s="472"/>
      <c r="M238" s="472"/>
      <c r="N238" s="472"/>
      <c r="O238" s="472"/>
      <c r="P238" s="472"/>
      <c r="Q238" s="473"/>
      <c r="R238" s="468"/>
      <c r="S238" s="472"/>
      <c r="T238" s="472"/>
      <c r="U238" s="472"/>
      <c r="V238" s="473"/>
      <c r="W238" s="387" t="s">
        <v>213</v>
      </c>
      <c r="X238" s="387"/>
      <c r="Y238" s="387"/>
      <c r="Z238" s="387"/>
      <c r="AA238" s="387"/>
      <c r="AB238" s="387"/>
      <c r="AC238" s="952"/>
      <c r="AD238" s="952"/>
      <c r="AE238" s="952">
        <f t="shared" si="15"/>
        <v>6</v>
      </c>
      <c r="AF238" s="952"/>
      <c r="AG238" s="654"/>
      <c r="AH238" s="186" t="s">
        <v>2617</v>
      </c>
      <c r="AI238" s="202"/>
      <c r="AJ238" s="606"/>
      <c r="AK238" s="606"/>
      <c r="AL238" s="186"/>
      <c r="AM238" s="462">
        <f t="shared" si="16"/>
        <v>-6</v>
      </c>
      <c r="AN238" s="464"/>
      <c r="AO238" s="388"/>
      <c r="AP238" s="609"/>
      <c r="AQ238" s="389"/>
      <c r="AR238" s="52"/>
      <c r="AS238" s="52"/>
    </row>
    <row r="239" spans="1:45" ht="17.25" customHeight="1" x14ac:dyDescent="0.15">
      <c r="A239" s="445">
        <v>72</v>
      </c>
      <c r="B239" s="445" t="s">
        <v>3470</v>
      </c>
      <c r="C239" s="460" t="s">
        <v>3348</v>
      </c>
      <c r="D239" s="468"/>
      <c r="E239" s="169"/>
      <c r="F239" s="472"/>
      <c r="G239" s="473"/>
      <c r="H239" s="468"/>
      <c r="I239" s="472"/>
      <c r="J239" s="472"/>
      <c r="K239" s="472"/>
      <c r="L239" s="472"/>
      <c r="M239" s="472"/>
      <c r="N239" s="472"/>
      <c r="O239" s="472"/>
      <c r="P239" s="472"/>
      <c r="Q239" s="473"/>
      <c r="R239" s="474"/>
      <c r="S239" s="396"/>
      <c r="T239" s="396"/>
      <c r="U239" s="396"/>
      <c r="V239" s="475"/>
      <c r="W239" s="387" t="s">
        <v>214</v>
      </c>
      <c r="X239" s="387"/>
      <c r="Y239" s="387"/>
      <c r="Z239" s="387"/>
      <c r="AA239" s="387"/>
      <c r="AB239" s="387"/>
      <c r="AC239" s="952"/>
      <c r="AD239" s="952"/>
      <c r="AE239" s="952">
        <f t="shared" si="15"/>
        <v>6</v>
      </c>
      <c r="AF239" s="952"/>
      <c r="AG239" s="654"/>
      <c r="AH239" s="186" t="s">
        <v>2617</v>
      </c>
      <c r="AI239" s="202"/>
      <c r="AJ239" s="606"/>
      <c r="AK239" s="606"/>
      <c r="AL239" s="186"/>
      <c r="AM239" s="462">
        <f t="shared" si="16"/>
        <v>-6</v>
      </c>
      <c r="AN239" s="464"/>
      <c r="AO239" s="388"/>
      <c r="AP239" s="609"/>
      <c r="AQ239" s="389"/>
      <c r="AR239" s="52"/>
      <c r="AS239" s="52"/>
    </row>
    <row r="240" spans="1:45" ht="17.25" customHeight="1" x14ac:dyDescent="0.15">
      <c r="A240" s="445">
        <v>72</v>
      </c>
      <c r="B240" s="445" t="s">
        <v>3471</v>
      </c>
      <c r="C240" s="460" t="s">
        <v>3349</v>
      </c>
      <c r="D240" s="468"/>
      <c r="E240" s="169"/>
      <c r="F240" s="472"/>
      <c r="G240" s="473"/>
      <c r="H240" s="468"/>
      <c r="I240" s="472"/>
      <c r="J240" s="472"/>
      <c r="K240" s="472"/>
      <c r="L240" s="472"/>
      <c r="M240" s="472"/>
      <c r="N240" s="472"/>
      <c r="O240" s="472"/>
      <c r="P240" s="472"/>
      <c r="Q240" s="473"/>
      <c r="R240" s="1009" t="s">
        <v>3061</v>
      </c>
      <c r="S240" s="1010"/>
      <c r="T240" s="1010"/>
      <c r="U240" s="1010"/>
      <c r="V240" s="1011"/>
      <c r="W240" s="387" t="s">
        <v>210</v>
      </c>
      <c r="X240" s="387"/>
      <c r="Y240" s="387"/>
      <c r="Z240" s="387"/>
      <c r="AA240" s="387"/>
      <c r="AB240" s="387"/>
      <c r="AC240" s="952"/>
      <c r="AD240" s="952"/>
      <c r="AE240" s="952">
        <f t="shared" si="15"/>
        <v>5</v>
      </c>
      <c r="AF240" s="952"/>
      <c r="AG240" s="654"/>
      <c r="AH240" s="186" t="s">
        <v>2617</v>
      </c>
      <c r="AI240" s="202"/>
      <c r="AJ240" s="606"/>
      <c r="AK240" s="606"/>
      <c r="AL240" s="186"/>
      <c r="AM240" s="462">
        <f t="shared" si="16"/>
        <v>-5</v>
      </c>
      <c r="AN240" s="464"/>
      <c r="AO240" s="388"/>
      <c r="AP240" s="609"/>
      <c r="AQ240" s="389"/>
      <c r="AR240" s="52"/>
      <c r="AS240" s="52"/>
    </row>
    <row r="241" spans="1:45" ht="17.25" customHeight="1" x14ac:dyDescent="0.15">
      <c r="A241" s="445">
        <v>72</v>
      </c>
      <c r="B241" s="445" t="s">
        <v>3472</v>
      </c>
      <c r="C241" s="460" t="s">
        <v>3350</v>
      </c>
      <c r="D241" s="468"/>
      <c r="E241" s="169"/>
      <c r="F241" s="472"/>
      <c r="G241" s="473"/>
      <c r="H241" s="468"/>
      <c r="I241" s="472"/>
      <c r="J241" s="472"/>
      <c r="K241" s="472"/>
      <c r="L241" s="472"/>
      <c r="M241" s="472"/>
      <c r="N241" s="472"/>
      <c r="O241" s="472"/>
      <c r="P241" s="472"/>
      <c r="Q241" s="473"/>
      <c r="R241" s="1012"/>
      <c r="S241" s="1013"/>
      <c r="T241" s="1013"/>
      <c r="U241" s="1013"/>
      <c r="V241" s="1014"/>
      <c r="W241" s="387" t="s">
        <v>211</v>
      </c>
      <c r="X241" s="387"/>
      <c r="Y241" s="387"/>
      <c r="Z241" s="387"/>
      <c r="AA241" s="387"/>
      <c r="AB241" s="387"/>
      <c r="AC241" s="952"/>
      <c r="AD241" s="952"/>
      <c r="AE241" s="952">
        <f t="shared" si="15"/>
        <v>6</v>
      </c>
      <c r="AF241" s="952"/>
      <c r="AG241" s="654"/>
      <c r="AH241" s="186" t="s">
        <v>2617</v>
      </c>
      <c r="AI241" s="202"/>
      <c r="AJ241" s="606"/>
      <c r="AK241" s="606"/>
      <c r="AL241" s="186"/>
      <c r="AM241" s="462">
        <f t="shared" si="16"/>
        <v>-6</v>
      </c>
      <c r="AN241" s="464"/>
      <c r="AO241" s="388"/>
      <c r="AP241" s="609"/>
      <c r="AQ241" s="389"/>
      <c r="AR241" s="52"/>
      <c r="AS241" s="52"/>
    </row>
    <row r="242" spans="1:45" ht="17.25" customHeight="1" x14ac:dyDescent="0.15">
      <c r="A242" s="445">
        <v>72</v>
      </c>
      <c r="B242" s="445" t="s">
        <v>3473</v>
      </c>
      <c r="C242" s="460" t="s">
        <v>3351</v>
      </c>
      <c r="D242" s="468"/>
      <c r="E242" s="169"/>
      <c r="F242" s="472"/>
      <c r="G242" s="473"/>
      <c r="H242" s="468"/>
      <c r="I242" s="472"/>
      <c r="J242" s="472"/>
      <c r="K242" s="472"/>
      <c r="L242" s="472"/>
      <c r="M242" s="472"/>
      <c r="N242" s="472"/>
      <c r="O242" s="472"/>
      <c r="P242" s="472"/>
      <c r="Q242" s="473"/>
      <c r="R242" s="1012"/>
      <c r="S242" s="1013"/>
      <c r="T242" s="1013"/>
      <c r="U242" s="1013"/>
      <c r="V242" s="1014"/>
      <c r="W242" s="387" t="s">
        <v>212</v>
      </c>
      <c r="X242" s="387"/>
      <c r="Y242" s="387"/>
      <c r="Z242" s="387"/>
      <c r="AA242" s="387"/>
      <c r="AB242" s="387"/>
      <c r="AC242" s="952"/>
      <c r="AD242" s="952"/>
      <c r="AE242" s="952">
        <f t="shared" si="15"/>
        <v>6</v>
      </c>
      <c r="AF242" s="952"/>
      <c r="AG242" s="654"/>
      <c r="AH242" s="186" t="s">
        <v>2617</v>
      </c>
      <c r="AI242" s="202"/>
      <c r="AJ242" s="606"/>
      <c r="AK242" s="606"/>
      <c r="AL242" s="186"/>
      <c r="AM242" s="462">
        <f t="shared" si="16"/>
        <v>-6</v>
      </c>
      <c r="AN242" s="464"/>
      <c r="AO242" s="388"/>
      <c r="AP242" s="609"/>
      <c r="AQ242" s="389"/>
      <c r="AR242" s="52"/>
      <c r="AS242" s="52"/>
    </row>
    <row r="243" spans="1:45" ht="17.25" customHeight="1" x14ac:dyDescent="0.15">
      <c r="A243" s="445">
        <v>72</v>
      </c>
      <c r="B243" s="445" t="s">
        <v>3474</v>
      </c>
      <c r="C243" s="460" t="s">
        <v>3352</v>
      </c>
      <c r="D243" s="468"/>
      <c r="E243" s="169"/>
      <c r="F243" s="472"/>
      <c r="G243" s="473"/>
      <c r="H243" s="468"/>
      <c r="I243" s="472"/>
      <c r="J243" s="472"/>
      <c r="K243" s="472"/>
      <c r="L243" s="472"/>
      <c r="M243" s="472"/>
      <c r="N243" s="472"/>
      <c r="O243" s="472"/>
      <c r="P243" s="472"/>
      <c r="Q243" s="473"/>
      <c r="R243" s="468"/>
      <c r="S243" s="472"/>
      <c r="T243" s="472"/>
      <c r="U243" s="472"/>
      <c r="V243" s="473"/>
      <c r="W243" s="387" t="s">
        <v>213</v>
      </c>
      <c r="X243" s="387"/>
      <c r="Y243" s="387"/>
      <c r="Z243" s="387"/>
      <c r="AA243" s="387"/>
      <c r="AB243" s="387"/>
      <c r="AC243" s="952"/>
      <c r="AD243" s="952"/>
      <c r="AE243" s="952">
        <f t="shared" si="15"/>
        <v>6</v>
      </c>
      <c r="AF243" s="952"/>
      <c r="AG243" s="654"/>
      <c r="AH243" s="186" t="s">
        <v>2617</v>
      </c>
      <c r="AI243" s="202"/>
      <c r="AJ243" s="606"/>
      <c r="AK243" s="606"/>
      <c r="AL243" s="186"/>
      <c r="AM243" s="462">
        <f t="shared" si="16"/>
        <v>-6</v>
      </c>
      <c r="AN243" s="464"/>
      <c r="AO243" s="388"/>
      <c r="AP243" s="609"/>
      <c r="AQ243" s="389"/>
      <c r="AR243" s="52"/>
      <c r="AS243" s="52"/>
    </row>
    <row r="244" spans="1:45" ht="17.25" customHeight="1" x14ac:dyDescent="0.15">
      <c r="A244" s="445">
        <v>72</v>
      </c>
      <c r="B244" s="445" t="s">
        <v>3475</v>
      </c>
      <c r="C244" s="460" t="s">
        <v>3353</v>
      </c>
      <c r="D244" s="474"/>
      <c r="E244" s="20"/>
      <c r="F244" s="396"/>
      <c r="G244" s="475"/>
      <c r="H244" s="474"/>
      <c r="I244" s="396"/>
      <c r="J244" s="396"/>
      <c r="K244" s="396"/>
      <c r="L244" s="396"/>
      <c r="M244" s="396"/>
      <c r="N244" s="396"/>
      <c r="O244" s="396"/>
      <c r="P244" s="396"/>
      <c r="Q244" s="475"/>
      <c r="R244" s="474"/>
      <c r="S244" s="396"/>
      <c r="T244" s="396"/>
      <c r="U244" s="396"/>
      <c r="V244" s="475"/>
      <c r="W244" s="387" t="s">
        <v>214</v>
      </c>
      <c r="X244" s="387"/>
      <c r="Y244" s="387"/>
      <c r="Z244" s="387"/>
      <c r="AA244" s="387"/>
      <c r="AB244" s="387"/>
      <c r="AC244" s="952"/>
      <c r="AD244" s="952"/>
      <c r="AE244" s="952">
        <f t="shared" si="15"/>
        <v>6</v>
      </c>
      <c r="AF244" s="952"/>
      <c r="AG244" s="654"/>
      <c r="AH244" s="186" t="s">
        <v>2617</v>
      </c>
      <c r="AI244" s="202"/>
      <c r="AJ244" s="606"/>
      <c r="AK244" s="606"/>
      <c r="AL244" s="186"/>
      <c r="AM244" s="462">
        <f t="shared" si="16"/>
        <v>-6</v>
      </c>
      <c r="AN244" s="507"/>
      <c r="AO244" s="388"/>
      <c r="AP244" s="609"/>
      <c r="AQ244" s="389"/>
      <c r="AR244" s="52"/>
      <c r="AS244" s="52"/>
    </row>
    <row r="245" spans="1:45" ht="17.25" customHeight="1" x14ac:dyDescent="0.15">
      <c r="A245" s="445">
        <v>72</v>
      </c>
      <c r="B245" s="13" t="s">
        <v>3769</v>
      </c>
      <c r="C245" s="460" t="s">
        <v>3526</v>
      </c>
      <c r="D245" s="1009" t="s">
        <v>3263</v>
      </c>
      <c r="E245" s="1010"/>
      <c r="F245" s="1010"/>
      <c r="G245" s="1011"/>
      <c r="H245" s="1009" t="s">
        <v>2560</v>
      </c>
      <c r="I245" s="1010"/>
      <c r="J245" s="1010"/>
      <c r="K245" s="1010"/>
      <c r="L245" s="1011"/>
      <c r="M245" s="1009" t="s">
        <v>3045</v>
      </c>
      <c r="N245" s="1010"/>
      <c r="O245" s="1010"/>
      <c r="P245" s="1010"/>
      <c r="Q245" s="1011"/>
      <c r="R245" s="1009" t="s">
        <v>3046</v>
      </c>
      <c r="S245" s="1010"/>
      <c r="T245" s="1010"/>
      <c r="U245" s="1010"/>
      <c r="V245" s="1011"/>
      <c r="W245" s="387" t="s">
        <v>210</v>
      </c>
      <c r="X245" s="461"/>
      <c r="Y245" s="461"/>
      <c r="Z245" s="461"/>
      <c r="AA245" s="461"/>
      <c r="AB245" s="461"/>
      <c r="AC245" s="952"/>
      <c r="AD245" s="952"/>
      <c r="AE245" s="952">
        <f t="shared" ref="AE245:AE274" si="17">ROUND(AE25*0.01,0)</f>
        <v>5</v>
      </c>
      <c r="AF245" s="952"/>
      <c r="AG245" s="654"/>
      <c r="AH245" s="186" t="s">
        <v>2617</v>
      </c>
      <c r="AI245" s="202"/>
      <c r="AJ245" s="606"/>
      <c r="AK245" s="606"/>
      <c r="AL245" s="186"/>
      <c r="AM245" s="462">
        <f>-AE245</f>
        <v>-5</v>
      </c>
      <c r="AN245" s="463" t="s">
        <v>209</v>
      </c>
      <c r="AO245" s="388"/>
      <c r="AP245" s="609"/>
      <c r="AQ245" s="389"/>
      <c r="AR245" s="52"/>
      <c r="AS245" s="52"/>
    </row>
    <row r="246" spans="1:45" ht="17.25" customHeight="1" x14ac:dyDescent="0.15">
      <c r="A246" s="445">
        <v>72</v>
      </c>
      <c r="B246" s="13" t="s">
        <v>3767</v>
      </c>
      <c r="C246" s="460" t="s">
        <v>3527</v>
      </c>
      <c r="D246" s="1012"/>
      <c r="E246" s="1013"/>
      <c r="F246" s="1013"/>
      <c r="G246" s="1014"/>
      <c r="H246" s="1012"/>
      <c r="I246" s="1013"/>
      <c r="J246" s="1013"/>
      <c r="K246" s="1013"/>
      <c r="L246" s="1014"/>
      <c r="M246" s="1012"/>
      <c r="N246" s="1013"/>
      <c r="O246" s="1013"/>
      <c r="P246" s="1013"/>
      <c r="Q246" s="1014"/>
      <c r="R246" s="1012"/>
      <c r="S246" s="1013"/>
      <c r="T246" s="1013"/>
      <c r="U246" s="1013"/>
      <c r="V246" s="1014"/>
      <c r="W246" s="387" t="s">
        <v>211</v>
      </c>
      <c r="X246" s="461"/>
      <c r="Y246" s="461"/>
      <c r="Z246" s="461"/>
      <c r="AA246" s="461"/>
      <c r="AB246" s="461"/>
      <c r="AC246" s="952"/>
      <c r="AD246" s="952"/>
      <c r="AE246" s="952">
        <f t="shared" si="17"/>
        <v>6</v>
      </c>
      <c r="AF246" s="952"/>
      <c r="AG246" s="654"/>
      <c r="AH246" s="186" t="s">
        <v>2617</v>
      </c>
      <c r="AI246" s="202"/>
      <c r="AJ246" s="606"/>
      <c r="AK246" s="606"/>
      <c r="AL246" s="186"/>
      <c r="AM246" s="462">
        <f t="shared" ref="AM246:AM309" si="18">-AE246</f>
        <v>-6</v>
      </c>
      <c r="AN246" s="464"/>
      <c r="AO246" s="388"/>
      <c r="AP246" s="609"/>
      <c r="AQ246" s="389"/>
      <c r="AR246" s="52"/>
      <c r="AS246" s="52"/>
    </row>
    <row r="247" spans="1:45" ht="17.25" customHeight="1" x14ac:dyDescent="0.15">
      <c r="A247" s="445">
        <v>72</v>
      </c>
      <c r="B247" s="13" t="s">
        <v>3760</v>
      </c>
      <c r="C247" s="460" t="s">
        <v>3528</v>
      </c>
      <c r="D247" s="1012"/>
      <c r="E247" s="1013"/>
      <c r="F247" s="1013"/>
      <c r="G247" s="1014"/>
      <c r="H247" s="1012"/>
      <c r="I247" s="1013"/>
      <c r="J247" s="1013"/>
      <c r="K247" s="1013"/>
      <c r="L247" s="1014"/>
      <c r="M247" s="1012"/>
      <c r="N247" s="1013"/>
      <c r="O247" s="1013"/>
      <c r="P247" s="1013"/>
      <c r="Q247" s="1014"/>
      <c r="R247" s="1012"/>
      <c r="S247" s="1013"/>
      <c r="T247" s="1013"/>
      <c r="U247" s="1013"/>
      <c r="V247" s="1014"/>
      <c r="W247" s="387" t="s">
        <v>212</v>
      </c>
      <c r="X247" s="461"/>
      <c r="Y247" s="461"/>
      <c r="Z247" s="461"/>
      <c r="AA247" s="461"/>
      <c r="AB247" s="461"/>
      <c r="AC247" s="952"/>
      <c r="AD247" s="952"/>
      <c r="AE247" s="952">
        <f t="shared" si="17"/>
        <v>7</v>
      </c>
      <c r="AF247" s="952"/>
      <c r="AG247" s="654"/>
      <c r="AH247" s="186" t="s">
        <v>2617</v>
      </c>
      <c r="AI247" s="202"/>
      <c r="AJ247" s="606"/>
      <c r="AK247" s="606"/>
      <c r="AL247" s="186"/>
      <c r="AM247" s="462">
        <f t="shared" si="18"/>
        <v>-7</v>
      </c>
      <c r="AN247" s="464"/>
      <c r="AO247" s="388"/>
      <c r="AP247" s="609"/>
      <c r="AQ247" s="389"/>
      <c r="AR247" s="52"/>
      <c r="AS247" s="52"/>
    </row>
    <row r="248" spans="1:45" ht="17.25" customHeight="1" x14ac:dyDescent="0.15">
      <c r="A248" s="445">
        <v>72</v>
      </c>
      <c r="B248" s="13" t="s">
        <v>3762</v>
      </c>
      <c r="C248" s="460" t="s">
        <v>3529</v>
      </c>
      <c r="D248" s="1012"/>
      <c r="E248" s="1013"/>
      <c r="F248" s="1013"/>
      <c r="G248" s="1014"/>
      <c r="H248" s="465"/>
      <c r="I248" s="466"/>
      <c r="J248" s="466"/>
      <c r="K248" s="466"/>
      <c r="L248" s="467"/>
      <c r="M248" s="465"/>
      <c r="N248" s="466"/>
      <c r="O248" s="466"/>
      <c r="P248" s="466"/>
      <c r="Q248" s="467"/>
      <c r="R248" s="465"/>
      <c r="S248" s="466"/>
      <c r="T248" s="466"/>
      <c r="U248" s="466"/>
      <c r="V248" s="467"/>
      <c r="W248" s="387" t="s">
        <v>213</v>
      </c>
      <c r="X248" s="461"/>
      <c r="Y248" s="461"/>
      <c r="Z248" s="461"/>
      <c r="AA248" s="461"/>
      <c r="AB248" s="461"/>
      <c r="AC248" s="952"/>
      <c r="AD248" s="952"/>
      <c r="AE248" s="952">
        <f t="shared" si="17"/>
        <v>7</v>
      </c>
      <c r="AF248" s="952"/>
      <c r="AG248" s="654"/>
      <c r="AH248" s="186" t="s">
        <v>2617</v>
      </c>
      <c r="AI248" s="202"/>
      <c r="AJ248" s="606"/>
      <c r="AK248" s="606"/>
      <c r="AL248" s="186"/>
      <c r="AM248" s="462">
        <f t="shared" si="18"/>
        <v>-7</v>
      </c>
      <c r="AN248" s="464"/>
      <c r="AO248" s="388"/>
      <c r="AP248" s="609"/>
      <c r="AQ248" s="389"/>
      <c r="AR248" s="52"/>
      <c r="AS248" s="52"/>
    </row>
    <row r="249" spans="1:45" ht="17.25" customHeight="1" x14ac:dyDescent="0.15">
      <c r="A249" s="445">
        <v>72</v>
      </c>
      <c r="B249" s="13" t="s">
        <v>3764</v>
      </c>
      <c r="C249" s="460" t="s">
        <v>3530</v>
      </c>
      <c r="D249" s="468"/>
      <c r="E249" s="9"/>
      <c r="F249" s="466"/>
      <c r="G249" s="467"/>
      <c r="H249" s="465"/>
      <c r="I249" s="466"/>
      <c r="J249" s="466"/>
      <c r="K249" s="466"/>
      <c r="L249" s="467"/>
      <c r="M249" s="465"/>
      <c r="N249" s="466"/>
      <c r="O249" s="466"/>
      <c r="P249" s="466"/>
      <c r="Q249" s="467"/>
      <c r="R249" s="469"/>
      <c r="S249" s="470"/>
      <c r="T249" s="470"/>
      <c r="U249" s="470"/>
      <c r="V249" s="471"/>
      <c r="W249" s="387" t="s">
        <v>214</v>
      </c>
      <c r="X249" s="461"/>
      <c r="Y249" s="461"/>
      <c r="Z249" s="461"/>
      <c r="AA249" s="461"/>
      <c r="AB249" s="461"/>
      <c r="AC249" s="952"/>
      <c r="AD249" s="952"/>
      <c r="AE249" s="952">
        <f t="shared" si="17"/>
        <v>8</v>
      </c>
      <c r="AF249" s="952"/>
      <c r="AG249" s="654"/>
      <c r="AH249" s="186" t="s">
        <v>2617</v>
      </c>
      <c r="AI249" s="202"/>
      <c r="AJ249" s="606"/>
      <c r="AK249" s="606"/>
      <c r="AL249" s="186"/>
      <c r="AM249" s="462">
        <f t="shared" si="18"/>
        <v>-8</v>
      </c>
      <c r="AN249" s="464"/>
      <c r="AO249" s="388"/>
      <c r="AP249" s="609"/>
      <c r="AQ249" s="389"/>
      <c r="AR249" s="52"/>
      <c r="AS249" s="52"/>
    </row>
    <row r="250" spans="1:45" ht="17.25" customHeight="1" x14ac:dyDescent="0.15">
      <c r="A250" s="445">
        <v>72</v>
      </c>
      <c r="B250" s="13" t="s">
        <v>3765</v>
      </c>
      <c r="C250" s="460" t="s">
        <v>3531</v>
      </c>
      <c r="D250" s="468"/>
      <c r="E250" s="169"/>
      <c r="F250" s="472"/>
      <c r="G250" s="473"/>
      <c r="H250" s="468"/>
      <c r="I250" s="472"/>
      <c r="J250" s="472"/>
      <c r="K250" s="472"/>
      <c r="L250" s="473"/>
      <c r="M250" s="468"/>
      <c r="N250" s="472"/>
      <c r="O250" s="472"/>
      <c r="P250" s="472"/>
      <c r="Q250" s="473"/>
      <c r="R250" s="1009" t="s">
        <v>3047</v>
      </c>
      <c r="S250" s="1010"/>
      <c r="T250" s="1010"/>
      <c r="U250" s="1010"/>
      <c r="V250" s="1011"/>
      <c r="W250" s="387" t="s">
        <v>210</v>
      </c>
      <c r="X250" s="387"/>
      <c r="Y250" s="387"/>
      <c r="Z250" s="387"/>
      <c r="AA250" s="387"/>
      <c r="AB250" s="387"/>
      <c r="AC250" s="952"/>
      <c r="AD250" s="952"/>
      <c r="AE250" s="952">
        <f t="shared" si="17"/>
        <v>6</v>
      </c>
      <c r="AF250" s="952"/>
      <c r="AG250" s="654"/>
      <c r="AH250" s="186" t="s">
        <v>2617</v>
      </c>
      <c r="AI250" s="202"/>
      <c r="AJ250" s="606"/>
      <c r="AK250" s="606"/>
      <c r="AL250" s="186"/>
      <c r="AM250" s="462">
        <f t="shared" si="18"/>
        <v>-6</v>
      </c>
      <c r="AN250" s="464"/>
      <c r="AO250" s="388"/>
      <c r="AP250" s="609"/>
      <c r="AQ250" s="389"/>
      <c r="AR250" s="52"/>
      <c r="AS250" s="52"/>
    </row>
    <row r="251" spans="1:45" ht="17.25" customHeight="1" x14ac:dyDescent="0.15">
      <c r="A251" s="445">
        <v>72</v>
      </c>
      <c r="B251" s="13" t="s">
        <v>3766</v>
      </c>
      <c r="C251" s="460" t="s">
        <v>3532</v>
      </c>
      <c r="D251" s="468"/>
      <c r="E251" s="169"/>
      <c r="F251" s="472"/>
      <c r="G251" s="473"/>
      <c r="H251" s="468"/>
      <c r="I251" s="472"/>
      <c r="J251" s="472"/>
      <c r="K251" s="472"/>
      <c r="L251" s="473"/>
      <c r="M251" s="468"/>
      <c r="N251" s="472"/>
      <c r="O251" s="472"/>
      <c r="P251" s="472"/>
      <c r="Q251" s="473"/>
      <c r="R251" s="1012"/>
      <c r="S251" s="1013"/>
      <c r="T251" s="1013"/>
      <c r="U251" s="1013"/>
      <c r="V251" s="1014"/>
      <c r="W251" s="387" t="s">
        <v>211</v>
      </c>
      <c r="X251" s="387"/>
      <c r="Y251" s="387"/>
      <c r="Z251" s="387"/>
      <c r="AA251" s="387"/>
      <c r="AB251" s="387"/>
      <c r="AC251" s="952"/>
      <c r="AD251" s="952"/>
      <c r="AE251" s="952">
        <f t="shared" si="17"/>
        <v>6</v>
      </c>
      <c r="AF251" s="952"/>
      <c r="AG251" s="654"/>
      <c r="AH251" s="186" t="s">
        <v>2617</v>
      </c>
      <c r="AI251" s="202"/>
      <c r="AJ251" s="606"/>
      <c r="AK251" s="606"/>
      <c r="AL251" s="186"/>
      <c r="AM251" s="462">
        <f t="shared" si="18"/>
        <v>-6</v>
      </c>
      <c r="AN251" s="464"/>
      <c r="AO251" s="388"/>
      <c r="AP251" s="609"/>
      <c r="AQ251" s="389"/>
      <c r="AR251" s="52"/>
      <c r="AS251" s="52"/>
    </row>
    <row r="252" spans="1:45" ht="17.25" customHeight="1" x14ac:dyDescent="0.15">
      <c r="A252" s="445">
        <v>72</v>
      </c>
      <c r="B252" s="13" t="s">
        <v>3770</v>
      </c>
      <c r="C252" s="460" t="s">
        <v>3533</v>
      </c>
      <c r="D252" s="468"/>
      <c r="E252" s="169"/>
      <c r="F252" s="472"/>
      <c r="G252" s="473"/>
      <c r="H252" s="468"/>
      <c r="I252" s="472"/>
      <c r="J252" s="472"/>
      <c r="K252" s="472"/>
      <c r="L252" s="473"/>
      <c r="M252" s="468"/>
      <c r="N252" s="472"/>
      <c r="O252" s="472"/>
      <c r="P252" s="472"/>
      <c r="Q252" s="473"/>
      <c r="R252" s="1012"/>
      <c r="S252" s="1013"/>
      <c r="T252" s="1013"/>
      <c r="U252" s="1013"/>
      <c r="V252" s="1014"/>
      <c r="W252" s="387" t="s">
        <v>212</v>
      </c>
      <c r="X252" s="387"/>
      <c r="Y252" s="387"/>
      <c r="Z252" s="387"/>
      <c r="AA252" s="387"/>
      <c r="AB252" s="387"/>
      <c r="AC252" s="952"/>
      <c r="AD252" s="952"/>
      <c r="AE252" s="952">
        <f t="shared" si="17"/>
        <v>7</v>
      </c>
      <c r="AF252" s="952"/>
      <c r="AG252" s="654"/>
      <c r="AH252" s="186" t="s">
        <v>2617</v>
      </c>
      <c r="AI252" s="202"/>
      <c r="AJ252" s="606"/>
      <c r="AK252" s="606"/>
      <c r="AL252" s="186"/>
      <c r="AM252" s="462">
        <f t="shared" si="18"/>
        <v>-7</v>
      </c>
      <c r="AN252" s="464"/>
      <c r="AO252" s="388"/>
      <c r="AP252" s="609"/>
      <c r="AQ252" s="389"/>
      <c r="AR252" s="52"/>
      <c r="AS252" s="52"/>
    </row>
    <row r="253" spans="1:45" ht="17.25" customHeight="1" x14ac:dyDescent="0.15">
      <c r="A253" s="445">
        <v>72</v>
      </c>
      <c r="B253" s="13" t="s">
        <v>3771</v>
      </c>
      <c r="C253" s="460" t="s">
        <v>3534</v>
      </c>
      <c r="D253" s="468"/>
      <c r="E253" s="169"/>
      <c r="F253" s="472"/>
      <c r="G253" s="473"/>
      <c r="H253" s="468"/>
      <c r="I253" s="472"/>
      <c r="J253" s="472"/>
      <c r="K253" s="472"/>
      <c r="L253" s="473"/>
      <c r="M253" s="468"/>
      <c r="N253" s="472"/>
      <c r="O253" s="472"/>
      <c r="P253" s="472"/>
      <c r="Q253" s="473"/>
      <c r="R253" s="468"/>
      <c r="S253" s="472"/>
      <c r="T253" s="472"/>
      <c r="U253" s="472"/>
      <c r="V253" s="473"/>
      <c r="W253" s="387" t="s">
        <v>213</v>
      </c>
      <c r="X253" s="387"/>
      <c r="Y253" s="387"/>
      <c r="Z253" s="387"/>
      <c r="AA253" s="387"/>
      <c r="AB253" s="387"/>
      <c r="AC253" s="952"/>
      <c r="AD253" s="952"/>
      <c r="AE253" s="952">
        <f t="shared" si="17"/>
        <v>7</v>
      </c>
      <c r="AF253" s="952"/>
      <c r="AG253" s="654"/>
      <c r="AH253" s="186" t="s">
        <v>2617</v>
      </c>
      <c r="AI253" s="202"/>
      <c r="AJ253" s="606"/>
      <c r="AK253" s="606"/>
      <c r="AL253" s="186"/>
      <c r="AM253" s="462">
        <f t="shared" si="18"/>
        <v>-7</v>
      </c>
      <c r="AN253" s="464"/>
      <c r="AO253" s="388"/>
      <c r="AP253" s="609"/>
      <c r="AQ253" s="389"/>
      <c r="AR253" s="52"/>
      <c r="AS253" s="52"/>
    </row>
    <row r="254" spans="1:45" ht="17.25" customHeight="1" x14ac:dyDescent="0.15">
      <c r="A254" s="445">
        <v>72</v>
      </c>
      <c r="B254" s="13" t="s">
        <v>3772</v>
      </c>
      <c r="C254" s="460" t="s">
        <v>3535</v>
      </c>
      <c r="D254" s="468"/>
      <c r="E254" s="169"/>
      <c r="F254" s="472"/>
      <c r="G254" s="473"/>
      <c r="H254" s="468"/>
      <c r="I254" s="472"/>
      <c r="J254" s="472"/>
      <c r="K254" s="472"/>
      <c r="L254" s="473"/>
      <c r="M254" s="468"/>
      <c r="N254" s="472"/>
      <c r="O254" s="472"/>
      <c r="P254" s="472"/>
      <c r="Q254" s="473"/>
      <c r="R254" s="474"/>
      <c r="S254" s="396"/>
      <c r="T254" s="396"/>
      <c r="U254" s="396"/>
      <c r="V254" s="475"/>
      <c r="W254" s="387" t="s">
        <v>214</v>
      </c>
      <c r="X254" s="387"/>
      <c r="Y254" s="387"/>
      <c r="Z254" s="387"/>
      <c r="AA254" s="387"/>
      <c r="AB254" s="387"/>
      <c r="AC254" s="952"/>
      <c r="AD254" s="952"/>
      <c r="AE254" s="952">
        <f t="shared" si="17"/>
        <v>8</v>
      </c>
      <c r="AF254" s="952"/>
      <c r="AG254" s="654"/>
      <c r="AH254" s="186" t="s">
        <v>2617</v>
      </c>
      <c r="AI254" s="202"/>
      <c r="AJ254" s="606"/>
      <c r="AK254" s="606"/>
      <c r="AL254" s="186"/>
      <c r="AM254" s="462">
        <f t="shared" si="18"/>
        <v>-8</v>
      </c>
      <c r="AN254" s="464"/>
      <c r="AO254" s="388"/>
      <c r="AP254" s="609"/>
      <c r="AQ254" s="389"/>
      <c r="AR254" s="52"/>
      <c r="AS254" s="52"/>
    </row>
    <row r="255" spans="1:45" ht="17.25" customHeight="1" x14ac:dyDescent="0.15">
      <c r="A255" s="445">
        <v>72</v>
      </c>
      <c r="B255" s="13" t="s">
        <v>3773</v>
      </c>
      <c r="C255" s="460" t="s">
        <v>3536</v>
      </c>
      <c r="D255" s="468"/>
      <c r="E255" s="169"/>
      <c r="F255" s="472"/>
      <c r="G255" s="473"/>
      <c r="H255" s="468"/>
      <c r="I255" s="472"/>
      <c r="J255" s="472"/>
      <c r="K255" s="472"/>
      <c r="L255" s="473"/>
      <c r="M255" s="468"/>
      <c r="N255" s="472"/>
      <c r="O255" s="472"/>
      <c r="P255" s="472"/>
      <c r="Q255" s="473"/>
      <c r="R255" s="1009" t="s">
        <v>3048</v>
      </c>
      <c r="S255" s="1010"/>
      <c r="T255" s="1010"/>
      <c r="U255" s="1010"/>
      <c r="V255" s="1011"/>
      <c r="W255" s="387" t="s">
        <v>210</v>
      </c>
      <c r="X255" s="387"/>
      <c r="Y255" s="387"/>
      <c r="Z255" s="387"/>
      <c r="AA255" s="387"/>
      <c r="AB255" s="387"/>
      <c r="AC255" s="952"/>
      <c r="AD255" s="952"/>
      <c r="AE255" s="952">
        <f t="shared" si="17"/>
        <v>9</v>
      </c>
      <c r="AF255" s="952"/>
      <c r="AG255" s="654"/>
      <c r="AH255" s="186" t="s">
        <v>2617</v>
      </c>
      <c r="AI255" s="202"/>
      <c r="AJ255" s="606"/>
      <c r="AK255" s="606"/>
      <c r="AL255" s="186"/>
      <c r="AM255" s="462">
        <f t="shared" si="18"/>
        <v>-9</v>
      </c>
      <c r="AN255" s="464"/>
      <c r="AO255" s="388"/>
      <c r="AP255" s="609"/>
      <c r="AQ255" s="389"/>
      <c r="AR255" s="52"/>
      <c r="AS255" s="52"/>
    </row>
    <row r="256" spans="1:45" ht="17.25" customHeight="1" x14ac:dyDescent="0.15">
      <c r="A256" s="445">
        <v>72</v>
      </c>
      <c r="B256" s="13" t="s">
        <v>3774</v>
      </c>
      <c r="C256" s="460" t="s">
        <v>3537</v>
      </c>
      <c r="D256" s="468"/>
      <c r="E256" s="169"/>
      <c r="F256" s="472"/>
      <c r="G256" s="473"/>
      <c r="H256" s="468"/>
      <c r="I256" s="472"/>
      <c r="J256" s="472"/>
      <c r="K256" s="472"/>
      <c r="L256" s="473"/>
      <c r="M256" s="468"/>
      <c r="N256" s="472"/>
      <c r="O256" s="472"/>
      <c r="P256" s="472"/>
      <c r="Q256" s="473"/>
      <c r="R256" s="1012"/>
      <c r="S256" s="1013"/>
      <c r="T256" s="1013"/>
      <c r="U256" s="1013"/>
      <c r="V256" s="1014"/>
      <c r="W256" s="387" t="s">
        <v>211</v>
      </c>
      <c r="X256" s="387"/>
      <c r="Y256" s="387"/>
      <c r="Z256" s="387"/>
      <c r="AA256" s="387"/>
      <c r="AB256" s="387"/>
      <c r="AC256" s="952"/>
      <c r="AD256" s="952"/>
      <c r="AE256" s="952">
        <f t="shared" si="17"/>
        <v>10</v>
      </c>
      <c r="AF256" s="952"/>
      <c r="AG256" s="654"/>
      <c r="AH256" s="186" t="s">
        <v>2617</v>
      </c>
      <c r="AI256" s="202"/>
      <c r="AJ256" s="606"/>
      <c r="AK256" s="606"/>
      <c r="AL256" s="186"/>
      <c r="AM256" s="462">
        <f t="shared" si="18"/>
        <v>-10</v>
      </c>
      <c r="AN256" s="464"/>
      <c r="AO256" s="388"/>
      <c r="AP256" s="609"/>
      <c r="AQ256" s="389"/>
      <c r="AR256" s="52"/>
      <c r="AS256" s="52"/>
    </row>
    <row r="257" spans="1:45" ht="17.25" customHeight="1" x14ac:dyDescent="0.15">
      <c r="A257" s="445">
        <v>72</v>
      </c>
      <c r="B257" s="13" t="s">
        <v>3775</v>
      </c>
      <c r="C257" s="460" t="s">
        <v>3538</v>
      </c>
      <c r="D257" s="468"/>
      <c r="E257" s="169"/>
      <c r="F257" s="472"/>
      <c r="G257" s="473"/>
      <c r="H257" s="468"/>
      <c r="I257" s="472"/>
      <c r="J257" s="472"/>
      <c r="K257" s="472"/>
      <c r="L257" s="473"/>
      <c r="M257" s="468"/>
      <c r="N257" s="472"/>
      <c r="O257" s="472"/>
      <c r="P257" s="472"/>
      <c r="Q257" s="473"/>
      <c r="R257" s="1012"/>
      <c r="S257" s="1013"/>
      <c r="T257" s="1013"/>
      <c r="U257" s="1013"/>
      <c r="V257" s="1014"/>
      <c r="W257" s="387" t="s">
        <v>212</v>
      </c>
      <c r="X257" s="387"/>
      <c r="Y257" s="387"/>
      <c r="Z257" s="387"/>
      <c r="AA257" s="387"/>
      <c r="AB257" s="387"/>
      <c r="AC257" s="952"/>
      <c r="AD257" s="952"/>
      <c r="AE257" s="952">
        <f t="shared" si="17"/>
        <v>10</v>
      </c>
      <c r="AF257" s="952"/>
      <c r="AG257" s="654"/>
      <c r="AH257" s="186" t="s">
        <v>2617</v>
      </c>
      <c r="AI257" s="202"/>
      <c r="AJ257" s="606"/>
      <c r="AK257" s="606"/>
      <c r="AL257" s="186"/>
      <c r="AM257" s="462">
        <f t="shared" si="18"/>
        <v>-10</v>
      </c>
      <c r="AN257" s="464"/>
      <c r="AO257" s="388"/>
      <c r="AP257" s="609"/>
      <c r="AQ257" s="389"/>
      <c r="AR257" s="52"/>
      <c r="AS257" s="52"/>
    </row>
    <row r="258" spans="1:45" ht="17.25" customHeight="1" x14ac:dyDescent="0.15">
      <c r="A258" s="445">
        <v>72</v>
      </c>
      <c r="B258" s="13" t="s">
        <v>3776</v>
      </c>
      <c r="C258" s="460" t="s">
        <v>3539</v>
      </c>
      <c r="D258" s="468"/>
      <c r="E258" s="169"/>
      <c r="F258" s="472"/>
      <c r="G258" s="473"/>
      <c r="H258" s="468"/>
      <c r="I258" s="472"/>
      <c r="J258" s="472"/>
      <c r="K258" s="472"/>
      <c r="L258" s="473"/>
      <c r="M258" s="468"/>
      <c r="N258" s="472"/>
      <c r="O258" s="472"/>
      <c r="P258" s="472"/>
      <c r="Q258" s="473"/>
      <c r="R258" s="468"/>
      <c r="S258" s="472"/>
      <c r="T258" s="472"/>
      <c r="U258" s="472"/>
      <c r="V258" s="473"/>
      <c r="W258" s="387" t="s">
        <v>213</v>
      </c>
      <c r="X258" s="387"/>
      <c r="Y258" s="387"/>
      <c r="Z258" s="387"/>
      <c r="AA258" s="387"/>
      <c r="AB258" s="387"/>
      <c r="AC258" s="952"/>
      <c r="AD258" s="952"/>
      <c r="AE258" s="952">
        <f t="shared" si="17"/>
        <v>11</v>
      </c>
      <c r="AF258" s="952"/>
      <c r="AG258" s="654"/>
      <c r="AH258" s="186" t="s">
        <v>2617</v>
      </c>
      <c r="AI258" s="202"/>
      <c r="AJ258" s="606"/>
      <c r="AK258" s="606"/>
      <c r="AL258" s="186"/>
      <c r="AM258" s="462">
        <f t="shared" si="18"/>
        <v>-11</v>
      </c>
      <c r="AN258" s="464"/>
      <c r="AO258" s="388"/>
      <c r="AP258" s="609"/>
      <c r="AQ258" s="389"/>
      <c r="AR258" s="52"/>
      <c r="AS258" s="52"/>
    </row>
    <row r="259" spans="1:45" ht="17.25" customHeight="1" x14ac:dyDescent="0.15">
      <c r="A259" s="445">
        <v>72</v>
      </c>
      <c r="B259" s="13" t="s">
        <v>3777</v>
      </c>
      <c r="C259" s="460" t="s">
        <v>3540</v>
      </c>
      <c r="D259" s="468"/>
      <c r="E259" s="169"/>
      <c r="F259" s="472"/>
      <c r="G259" s="473"/>
      <c r="H259" s="468"/>
      <c r="I259" s="472"/>
      <c r="J259" s="472"/>
      <c r="K259" s="472"/>
      <c r="L259" s="473"/>
      <c r="M259" s="468"/>
      <c r="N259" s="472"/>
      <c r="O259" s="472"/>
      <c r="P259" s="472"/>
      <c r="Q259" s="473"/>
      <c r="R259" s="474"/>
      <c r="S259" s="396"/>
      <c r="T259" s="396"/>
      <c r="U259" s="396"/>
      <c r="V259" s="475"/>
      <c r="W259" s="387" t="s">
        <v>214</v>
      </c>
      <c r="X259" s="387"/>
      <c r="Y259" s="387"/>
      <c r="Z259" s="387"/>
      <c r="AA259" s="387"/>
      <c r="AB259" s="387"/>
      <c r="AC259" s="952"/>
      <c r="AD259" s="952"/>
      <c r="AE259" s="952">
        <f t="shared" si="17"/>
        <v>12</v>
      </c>
      <c r="AF259" s="952"/>
      <c r="AG259" s="654"/>
      <c r="AH259" s="186" t="s">
        <v>2617</v>
      </c>
      <c r="AI259" s="202"/>
      <c r="AJ259" s="606"/>
      <c r="AK259" s="606"/>
      <c r="AL259" s="186"/>
      <c r="AM259" s="462">
        <f t="shared" si="18"/>
        <v>-12</v>
      </c>
      <c r="AN259" s="464"/>
      <c r="AO259" s="388"/>
      <c r="AP259" s="609"/>
      <c r="AQ259" s="389"/>
      <c r="AR259" s="52"/>
      <c r="AS259" s="52"/>
    </row>
    <row r="260" spans="1:45" ht="17.25" customHeight="1" x14ac:dyDescent="0.15">
      <c r="A260" s="445">
        <v>72</v>
      </c>
      <c r="B260" s="13" t="s">
        <v>3778</v>
      </c>
      <c r="C260" s="460" t="s">
        <v>3541</v>
      </c>
      <c r="D260" s="468"/>
      <c r="E260" s="169"/>
      <c r="F260" s="472"/>
      <c r="G260" s="473"/>
      <c r="H260" s="468"/>
      <c r="I260" s="472"/>
      <c r="J260" s="472"/>
      <c r="K260" s="472"/>
      <c r="L260" s="473"/>
      <c r="M260" s="468"/>
      <c r="N260" s="472"/>
      <c r="O260" s="472"/>
      <c r="P260" s="472"/>
      <c r="Q260" s="473"/>
      <c r="R260" s="1009" t="s">
        <v>3049</v>
      </c>
      <c r="S260" s="1010"/>
      <c r="T260" s="1010"/>
      <c r="U260" s="1010"/>
      <c r="V260" s="1011"/>
      <c r="W260" s="387" t="s">
        <v>210</v>
      </c>
      <c r="X260" s="387"/>
      <c r="Y260" s="387"/>
      <c r="Z260" s="387"/>
      <c r="AA260" s="387"/>
      <c r="AB260" s="387"/>
      <c r="AC260" s="952"/>
      <c r="AD260" s="952"/>
      <c r="AE260" s="952">
        <f t="shared" si="17"/>
        <v>9</v>
      </c>
      <c r="AF260" s="952"/>
      <c r="AG260" s="654"/>
      <c r="AH260" s="186" t="s">
        <v>2617</v>
      </c>
      <c r="AI260" s="202"/>
      <c r="AJ260" s="606"/>
      <c r="AK260" s="606"/>
      <c r="AL260" s="186"/>
      <c r="AM260" s="462">
        <f t="shared" si="18"/>
        <v>-9</v>
      </c>
      <c r="AN260" s="464"/>
      <c r="AO260" s="388"/>
      <c r="AP260" s="609"/>
      <c r="AQ260" s="389"/>
      <c r="AR260" s="52"/>
      <c r="AS260" s="52"/>
    </row>
    <row r="261" spans="1:45" ht="17.25" customHeight="1" x14ac:dyDescent="0.15">
      <c r="A261" s="445">
        <v>72</v>
      </c>
      <c r="B261" s="13" t="s">
        <v>3779</v>
      </c>
      <c r="C261" s="460" t="s">
        <v>3542</v>
      </c>
      <c r="D261" s="468"/>
      <c r="E261" s="169"/>
      <c r="F261" s="472"/>
      <c r="G261" s="473"/>
      <c r="H261" s="468"/>
      <c r="I261" s="472"/>
      <c r="J261" s="472"/>
      <c r="K261" s="472"/>
      <c r="L261" s="473"/>
      <c r="M261" s="468"/>
      <c r="N261" s="472"/>
      <c r="O261" s="472"/>
      <c r="P261" s="472"/>
      <c r="Q261" s="473"/>
      <c r="R261" s="1012"/>
      <c r="S261" s="1013"/>
      <c r="T261" s="1013"/>
      <c r="U261" s="1013"/>
      <c r="V261" s="1014"/>
      <c r="W261" s="387" t="s">
        <v>211</v>
      </c>
      <c r="X261" s="387"/>
      <c r="Y261" s="387"/>
      <c r="Z261" s="387"/>
      <c r="AA261" s="387"/>
      <c r="AB261" s="387"/>
      <c r="AC261" s="952"/>
      <c r="AD261" s="952"/>
      <c r="AE261" s="952">
        <f t="shared" si="17"/>
        <v>10</v>
      </c>
      <c r="AF261" s="952"/>
      <c r="AG261" s="654"/>
      <c r="AH261" s="186" t="s">
        <v>2617</v>
      </c>
      <c r="AI261" s="202"/>
      <c r="AJ261" s="606"/>
      <c r="AK261" s="606"/>
      <c r="AL261" s="186"/>
      <c r="AM261" s="462">
        <f t="shared" si="18"/>
        <v>-10</v>
      </c>
      <c r="AN261" s="464"/>
      <c r="AO261" s="388"/>
      <c r="AP261" s="609"/>
      <c r="AQ261" s="389"/>
      <c r="AR261" s="52"/>
      <c r="AS261" s="52"/>
    </row>
    <row r="262" spans="1:45" ht="17.25" customHeight="1" x14ac:dyDescent="0.15">
      <c r="A262" s="445">
        <v>72</v>
      </c>
      <c r="B262" s="13" t="s">
        <v>3780</v>
      </c>
      <c r="C262" s="460" t="s">
        <v>3543</v>
      </c>
      <c r="D262" s="468"/>
      <c r="E262" s="169"/>
      <c r="F262" s="472"/>
      <c r="G262" s="473"/>
      <c r="H262" s="468"/>
      <c r="I262" s="472"/>
      <c r="J262" s="472"/>
      <c r="K262" s="472"/>
      <c r="L262" s="473"/>
      <c r="M262" s="468"/>
      <c r="N262" s="472"/>
      <c r="O262" s="472"/>
      <c r="P262" s="472"/>
      <c r="Q262" s="473"/>
      <c r="R262" s="1012"/>
      <c r="S262" s="1013"/>
      <c r="T262" s="1013"/>
      <c r="U262" s="1013"/>
      <c r="V262" s="1014"/>
      <c r="W262" s="387" t="s">
        <v>212</v>
      </c>
      <c r="X262" s="387"/>
      <c r="Y262" s="387"/>
      <c r="Z262" s="387"/>
      <c r="AA262" s="387"/>
      <c r="AB262" s="387"/>
      <c r="AC262" s="952"/>
      <c r="AD262" s="952"/>
      <c r="AE262" s="952">
        <f t="shared" si="17"/>
        <v>11</v>
      </c>
      <c r="AF262" s="952"/>
      <c r="AG262" s="654"/>
      <c r="AH262" s="186" t="s">
        <v>2617</v>
      </c>
      <c r="AI262" s="202"/>
      <c r="AJ262" s="606"/>
      <c r="AK262" s="606"/>
      <c r="AL262" s="186"/>
      <c r="AM262" s="462">
        <f t="shared" si="18"/>
        <v>-11</v>
      </c>
      <c r="AN262" s="464"/>
      <c r="AO262" s="388"/>
      <c r="AP262" s="609"/>
      <c r="AQ262" s="389"/>
      <c r="AR262" s="52"/>
      <c r="AS262" s="52"/>
    </row>
    <row r="263" spans="1:45" ht="17.25" customHeight="1" x14ac:dyDescent="0.15">
      <c r="A263" s="445">
        <v>72</v>
      </c>
      <c r="B263" s="13" t="s">
        <v>3781</v>
      </c>
      <c r="C263" s="460" t="s">
        <v>3544</v>
      </c>
      <c r="D263" s="468"/>
      <c r="E263" s="169"/>
      <c r="F263" s="472"/>
      <c r="G263" s="473"/>
      <c r="H263" s="468"/>
      <c r="I263" s="472"/>
      <c r="J263" s="472"/>
      <c r="K263" s="472"/>
      <c r="L263" s="473"/>
      <c r="M263" s="468"/>
      <c r="N263" s="472"/>
      <c r="O263" s="472"/>
      <c r="P263" s="472"/>
      <c r="Q263" s="473"/>
      <c r="R263" s="468"/>
      <c r="S263" s="472"/>
      <c r="T263" s="472"/>
      <c r="U263" s="472"/>
      <c r="V263" s="473"/>
      <c r="W263" s="387" t="s">
        <v>213</v>
      </c>
      <c r="X263" s="387"/>
      <c r="Y263" s="387"/>
      <c r="Z263" s="387"/>
      <c r="AA263" s="387"/>
      <c r="AB263" s="387"/>
      <c r="AC263" s="952"/>
      <c r="AD263" s="952"/>
      <c r="AE263" s="952">
        <f t="shared" si="17"/>
        <v>12</v>
      </c>
      <c r="AF263" s="952"/>
      <c r="AG263" s="654"/>
      <c r="AH263" s="186" t="s">
        <v>2617</v>
      </c>
      <c r="AI263" s="202"/>
      <c r="AJ263" s="606"/>
      <c r="AK263" s="606"/>
      <c r="AL263" s="186"/>
      <c r="AM263" s="462">
        <f t="shared" si="18"/>
        <v>-12</v>
      </c>
      <c r="AN263" s="464"/>
      <c r="AO263" s="388"/>
      <c r="AP263" s="609"/>
      <c r="AQ263" s="389"/>
      <c r="AR263" s="52"/>
      <c r="AS263" s="52"/>
    </row>
    <row r="264" spans="1:45" ht="17.25" customHeight="1" x14ac:dyDescent="0.15">
      <c r="A264" s="445">
        <v>72</v>
      </c>
      <c r="B264" s="13" t="s">
        <v>3782</v>
      </c>
      <c r="C264" s="460" t="s">
        <v>3545</v>
      </c>
      <c r="D264" s="468"/>
      <c r="E264" s="169"/>
      <c r="F264" s="472"/>
      <c r="G264" s="473"/>
      <c r="H264" s="468"/>
      <c r="I264" s="472"/>
      <c r="J264" s="472"/>
      <c r="K264" s="472"/>
      <c r="L264" s="473"/>
      <c r="M264" s="468"/>
      <c r="N264" s="472"/>
      <c r="O264" s="472"/>
      <c r="P264" s="472"/>
      <c r="Q264" s="473"/>
      <c r="R264" s="474"/>
      <c r="S264" s="396"/>
      <c r="T264" s="396"/>
      <c r="U264" s="396"/>
      <c r="V264" s="475"/>
      <c r="W264" s="387" t="s">
        <v>214</v>
      </c>
      <c r="X264" s="387"/>
      <c r="Y264" s="387"/>
      <c r="Z264" s="387"/>
      <c r="AA264" s="387"/>
      <c r="AB264" s="387"/>
      <c r="AC264" s="952"/>
      <c r="AD264" s="952"/>
      <c r="AE264" s="952">
        <f t="shared" si="17"/>
        <v>13</v>
      </c>
      <c r="AF264" s="952"/>
      <c r="AG264" s="654"/>
      <c r="AH264" s="186" t="s">
        <v>2617</v>
      </c>
      <c r="AI264" s="202"/>
      <c r="AJ264" s="606"/>
      <c r="AK264" s="606"/>
      <c r="AL264" s="186"/>
      <c r="AM264" s="462">
        <f t="shared" si="18"/>
        <v>-13</v>
      </c>
      <c r="AN264" s="464"/>
      <c r="AO264" s="388"/>
      <c r="AP264" s="609"/>
      <c r="AQ264" s="389"/>
      <c r="AR264" s="52"/>
      <c r="AS264" s="52"/>
    </row>
    <row r="265" spans="1:45" ht="17.25" customHeight="1" x14ac:dyDescent="0.15">
      <c r="A265" s="445">
        <v>72</v>
      </c>
      <c r="B265" s="13" t="s">
        <v>3783</v>
      </c>
      <c r="C265" s="460" t="s">
        <v>3546</v>
      </c>
      <c r="D265" s="468"/>
      <c r="E265" s="169"/>
      <c r="F265" s="472"/>
      <c r="G265" s="473"/>
      <c r="H265" s="468"/>
      <c r="I265" s="472"/>
      <c r="J265" s="472"/>
      <c r="K265" s="472"/>
      <c r="L265" s="473"/>
      <c r="M265" s="468"/>
      <c r="N265" s="472"/>
      <c r="O265" s="472"/>
      <c r="P265" s="472"/>
      <c r="Q265" s="473"/>
      <c r="R265" s="1009" t="s">
        <v>3050</v>
      </c>
      <c r="S265" s="1010"/>
      <c r="T265" s="1010"/>
      <c r="U265" s="1010"/>
      <c r="V265" s="1011"/>
      <c r="W265" s="387" t="s">
        <v>210</v>
      </c>
      <c r="X265" s="387"/>
      <c r="Y265" s="387"/>
      <c r="Z265" s="387"/>
      <c r="AA265" s="387"/>
      <c r="AB265" s="387"/>
      <c r="AC265" s="952"/>
      <c r="AD265" s="952"/>
      <c r="AE265" s="952">
        <f t="shared" si="17"/>
        <v>10</v>
      </c>
      <c r="AF265" s="952"/>
      <c r="AG265" s="654"/>
      <c r="AH265" s="186" t="s">
        <v>2617</v>
      </c>
      <c r="AI265" s="202"/>
      <c r="AJ265" s="606"/>
      <c r="AK265" s="606"/>
      <c r="AL265" s="186"/>
      <c r="AM265" s="462">
        <f t="shared" si="18"/>
        <v>-10</v>
      </c>
      <c r="AN265" s="464"/>
      <c r="AO265" s="388"/>
      <c r="AP265" s="609"/>
      <c r="AQ265" s="389"/>
      <c r="AR265" s="52"/>
      <c r="AS265" s="52"/>
    </row>
    <row r="266" spans="1:45" ht="17.25" customHeight="1" x14ac:dyDescent="0.15">
      <c r="A266" s="445">
        <v>72</v>
      </c>
      <c r="B266" s="13" t="s">
        <v>3784</v>
      </c>
      <c r="C266" s="460" t="s">
        <v>3547</v>
      </c>
      <c r="D266" s="468"/>
      <c r="E266" s="169"/>
      <c r="F266" s="472"/>
      <c r="G266" s="473"/>
      <c r="H266" s="468"/>
      <c r="I266" s="472"/>
      <c r="J266" s="472"/>
      <c r="K266" s="472"/>
      <c r="L266" s="473"/>
      <c r="M266" s="468"/>
      <c r="N266" s="472"/>
      <c r="O266" s="472"/>
      <c r="P266" s="472"/>
      <c r="Q266" s="473"/>
      <c r="R266" s="1012"/>
      <c r="S266" s="1013"/>
      <c r="T266" s="1013"/>
      <c r="U266" s="1013"/>
      <c r="V266" s="1014"/>
      <c r="W266" s="387" t="s">
        <v>211</v>
      </c>
      <c r="X266" s="387"/>
      <c r="Y266" s="387"/>
      <c r="Z266" s="387"/>
      <c r="AA266" s="387"/>
      <c r="AB266" s="387"/>
      <c r="AC266" s="952"/>
      <c r="AD266" s="952"/>
      <c r="AE266" s="952">
        <f t="shared" si="17"/>
        <v>11</v>
      </c>
      <c r="AF266" s="952"/>
      <c r="AG266" s="654"/>
      <c r="AH266" s="186" t="s">
        <v>2617</v>
      </c>
      <c r="AI266" s="202"/>
      <c r="AJ266" s="606"/>
      <c r="AK266" s="606"/>
      <c r="AL266" s="186"/>
      <c r="AM266" s="462">
        <f t="shared" si="18"/>
        <v>-11</v>
      </c>
      <c r="AN266" s="464"/>
      <c r="AO266" s="388"/>
      <c r="AP266" s="609"/>
      <c r="AQ266" s="389"/>
      <c r="AR266" s="52"/>
      <c r="AS266" s="52"/>
    </row>
    <row r="267" spans="1:45" ht="17.25" customHeight="1" x14ac:dyDescent="0.15">
      <c r="A267" s="445">
        <v>72</v>
      </c>
      <c r="B267" s="13" t="s">
        <v>3785</v>
      </c>
      <c r="C267" s="460" t="s">
        <v>3548</v>
      </c>
      <c r="D267" s="468"/>
      <c r="E267" s="169"/>
      <c r="F267" s="472"/>
      <c r="G267" s="473"/>
      <c r="H267" s="468"/>
      <c r="I267" s="472"/>
      <c r="J267" s="472"/>
      <c r="K267" s="472"/>
      <c r="L267" s="473"/>
      <c r="M267" s="468"/>
      <c r="N267" s="472"/>
      <c r="O267" s="472"/>
      <c r="P267" s="472"/>
      <c r="Q267" s="473"/>
      <c r="R267" s="1012"/>
      <c r="S267" s="1013"/>
      <c r="T267" s="1013"/>
      <c r="U267" s="1013"/>
      <c r="V267" s="1014"/>
      <c r="W267" s="387" t="s">
        <v>212</v>
      </c>
      <c r="X267" s="387"/>
      <c r="Y267" s="387"/>
      <c r="Z267" s="387"/>
      <c r="AA267" s="387"/>
      <c r="AB267" s="387"/>
      <c r="AC267" s="952"/>
      <c r="AD267" s="952"/>
      <c r="AE267" s="952">
        <f t="shared" si="17"/>
        <v>12</v>
      </c>
      <c r="AF267" s="952"/>
      <c r="AG267" s="654"/>
      <c r="AH267" s="186" t="s">
        <v>2617</v>
      </c>
      <c r="AI267" s="202"/>
      <c r="AJ267" s="606"/>
      <c r="AK267" s="606"/>
      <c r="AL267" s="186"/>
      <c r="AM267" s="462">
        <f t="shared" si="18"/>
        <v>-12</v>
      </c>
      <c r="AN267" s="464"/>
      <c r="AO267" s="388"/>
      <c r="AP267" s="609"/>
      <c r="AQ267" s="389"/>
      <c r="AR267" s="52"/>
      <c r="AS267" s="52"/>
    </row>
    <row r="268" spans="1:45" ht="17.25" customHeight="1" x14ac:dyDescent="0.15">
      <c r="A268" s="445">
        <v>72</v>
      </c>
      <c r="B268" s="13" t="s">
        <v>3786</v>
      </c>
      <c r="C268" s="460" t="s">
        <v>3549</v>
      </c>
      <c r="D268" s="468"/>
      <c r="E268" s="169"/>
      <c r="F268" s="472"/>
      <c r="G268" s="473"/>
      <c r="H268" s="468"/>
      <c r="I268" s="472"/>
      <c r="J268" s="472"/>
      <c r="K268" s="472"/>
      <c r="L268" s="473"/>
      <c r="M268" s="468"/>
      <c r="N268" s="472"/>
      <c r="O268" s="472"/>
      <c r="P268" s="472"/>
      <c r="Q268" s="473"/>
      <c r="R268" s="468"/>
      <c r="S268" s="472"/>
      <c r="T268" s="472"/>
      <c r="U268" s="472"/>
      <c r="V268" s="473"/>
      <c r="W268" s="387" t="s">
        <v>213</v>
      </c>
      <c r="X268" s="387"/>
      <c r="Y268" s="387"/>
      <c r="Z268" s="387"/>
      <c r="AA268" s="387"/>
      <c r="AB268" s="387"/>
      <c r="AC268" s="952"/>
      <c r="AD268" s="952"/>
      <c r="AE268" s="952">
        <f t="shared" si="17"/>
        <v>13</v>
      </c>
      <c r="AF268" s="952"/>
      <c r="AG268" s="654"/>
      <c r="AH268" s="186" t="s">
        <v>2617</v>
      </c>
      <c r="AI268" s="202"/>
      <c r="AJ268" s="606"/>
      <c r="AK268" s="606"/>
      <c r="AL268" s="186"/>
      <c r="AM268" s="462">
        <f t="shared" si="18"/>
        <v>-13</v>
      </c>
      <c r="AN268" s="464"/>
      <c r="AO268" s="388"/>
      <c r="AP268" s="609"/>
      <c r="AQ268" s="389"/>
      <c r="AR268" s="52"/>
      <c r="AS268" s="52"/>
    </row>
    <row r="269" spans="1:45" ht="17.25" customHeight="1" x14ac:dyDescent="0.15">
      <c r="A269" s="445">
        <v>72</v>
      </c>
      <c r="B269" s="13" t="s">
        <v>3787</v>
      </c>
      <c r="C269" s="460" t="s">
        <v>3550</v>
      </c>
      <c r="D269" s="468"/>
      <c r="E269" s="169"/>
      <c r="F269" s="472"/>
      <c r="G269" s="473"/>
      <c r="H269" s="468"/>
      <c r="I269" s="472"/>
      <c r="J269" s="472"/>
      <c r="K269" s="472"/>
      <c r="L269" s="473"/>
      <c r="M269" s="468"/>
      <c r="N269" s="472"/>
      <c r="O269" s="472"/>
      <c r="P269" s="472"/>
      <c r="Q269" s="473"/>
      <c r="R269" s="474"/>
      <c r="S269" s="396"/>
      <c r="T269" s="396"/>
      <c r="U269" s="396"/>
      <c r="V269" s="475"/>
      <c r="W269" s="387" t="s">
        <v>214</v>
      </c>
      <c r="X269" s="387"/>
      <c r="Y269" s="387"/>
      <c r="Z269" s="387"/>
      <c r="AA269" s="387"/>
      <c r="AB269" s="387"/>
      <c r="AC269" s="952"/>
      <c r="AD269" s="952"/>
      <c r="AE269" s="952">
        <f t="shared" si="17"/>
        <v>14</v>
      </c>
      <c r="AF269" s="952"/>
      <c r="AG269" s="654"/>
      <c r="AH269" s="186" t="s">
        <v>2617</v>
      </c>
      <c r="AI269" s="202"/>
      <c r="AJ269" s="606"/>
      <c r="AK269" s="606"/>
      <c r="AL269" s="186"/>
      <c r="AM269" s="462">
        <f t="shared" si="18"/>
        <v>-14</v>
      </c>
      <c r="AN269" s="464"/>
      <c r="AO269" s="388"/>
      <c r="AP269" s="609"/>
      <c r="AQ269" s="389"/>
      <c r="AR269" s="52"/>
      <c r="AS269" s="52"/>
    </row>
    <row r="270" spans="1:45" ht="17.25" customHeight="1" x14ac:dyDescent="0.15">
      <c r="A270" s="445">
        <v>72</v>
      </c>
      <c r="B270" s="13" t="s">
        <v>3788</v>
      </c>
      <c r="C270" s="460" t="s">
        <v>3551</v>
      </c>
      <c r="D270" s="468"/>
      <c r="E270" s="169"/>
      <c r="F270" s="472"/>
      <c r="G270" s="473"/>
      <c r="H270" s="468"/>
      <c r="I270" s="472"/>
      <c r="J270" s="472"/>
      <c r="K270" s="472"/>
      <c r="L270" s="473"/>
      <c r="M270" s="468"/>
      <c r="N270" s="472"/>
      <c r="O270" s="472"/>
      <c r="P270" s="472"/>
      <c r="Q270" s="473"/>
      <c r="R270" s="1009" t="s">
        <v>3051</v>
      </c>
      <c r="S270" s="1010"/>
      <c r="T270" s="1010"/>
      <c r="U270" s="1010"/>
      <c r="V270" s="1011"/>
      <c r="W270" s="387" t="s">
        <v>210</v>
      </c>
      <c r="X270" s="387"/>
      <c r="Y270" s="387"/>
      <c r="Z270" s="387"/>
      <c r="AA270" s="387"/>
      <c r="AB270" s="387"/>
      <c r="AC270" s="952"/>
      <c r="AD270" s="952"/>
      <c r="AE270" s="952">
        <f t="shared" si="17"/>
        <v>10</v>
      </c>
      <c r="AF270" s="952"/>
      <c r="AG270" s="654"/>
      <c r="AH270" s="186" t="s">
        <v>2617</v>
      </c>
      <c r="AI270" s="202"/>
      <c r="AJ270" s="606"/>
      <c r="AK270" s="606"/>
      <c r="AL270" s="186"/>
      <c r="AM270" s="462">
        <f t="shared" si="18"/>
        <v>-10</v>
      </c>
      <c r="AN270" s="464"/>
      <c r="AO270" s="388"/>
      <c r="AP270" s="609"/>
      <c r="AQ270" s="389"/>
      <c r="AR270" s="52"/>
      <c r="AS270" s="52"/>
    </row>
    <row r="271" spans="1:45" ht="17.25" customHeight="1" x14ac:dyDescent="0.15">
      <c r="A271" s="445">
        <v>72</v>
      </c>
      <c r="B271" s="13" t="s">
        <v>3789</v>
      </c>
      <c r="C271" s="460" t="s">
        <v>3552</v>
      </c>
      <c r="D271" s="468"/>
      <c r="E271" s="169"/>
      <c r="F271" s="472"/>
      <c r="G271" s="473"/>
      <c r="H271" s="468"/>
      <c r="I271" s="472"/>
      <c r="J271" s="472"/>
      <c r="K271" s="472"/>
      <c r="L271" s="473"/>
      <c r="M271" s="468"/>
      <c r="N271" s="472"/>
      <c r="O271" s="472"/>
      <c r="P271" s="472"/>
      <c r="Q271" s="473"/>
      <c r="R271" s="1012"/>
      <c r="S271" s="1013"/>
      <c r="T271" s="1013"/>
      <c r="U271" s="1013"/>
      <c r="V271" s="1014"/>
      <c r="W271" s="387" t="s">
        <v>211</v>
      </c>
      <c r="X271" s="387"/>
      <c r="Y271" s="387"/>
      <c r="Z271" s="387"/>
      <c r="AA271" s="387"/>
      <c r="AB271" s="387"/>
      <c r="AC271" s="952"/>
      <c r="AD271" s="952"/>
      <c r="AE271" s="952">
        <f t="shared" si="17"/>
        <v>11</v>
      </c>
      <c r="AF271" s="952"/>
      <c r="AG271" s="654"/>
      <c r="AH271" s="186" t="s">
        <v>2617</v>
      </c>
      <c r="AI271" s="202"/>
      <c r="AJ271" s="606"/>
      <c r="AK271" s="606"/>
      <c r="AL271" s="186"/>
      <c r="AM271" s="462">
        <f t="shared" si="18"/>
        <v>-11</v>
      </c>
      <c r="AN271" s="464"/>
      <c r="AO271" s="388"/>
      <c r="AP271" s="609"/>
      <c r="AQ271" s="389"/>
      <c r="AR271" s="52"/>
      <c r="AS271" s="52"/>
    </row>
    <row r="272" spans="1:45" ht="17.25" customHeight="1" x14ac:dyDescent="0.15">
      <c r="A272" s="445">
        <v>72</v>
      </c>
      <c r="B272" s="13" t="s">
        <v>3790</v>
      </c>
      <c r="C272" s="460" t="s">
        <v>3553</v>
      </c>
      <c r="D272" s="468"/>
      <c r="E272" s="169"/>
      <c r="F272" s="472"/>
      <c r="G272" s="473"/>
      <c r="H272" s="468"/>
      <c r="I272" s="472"/>
      <c r="J272" s="472"/>
      <c r="K272" s="472"/>
      <c r="L272" s="473"/>
      <c r="M272" s="468"/>
      <c r="N272" s="472"/>
      <c r="O272" s="472"/>
      <c r="P272" s="472"/>
      <c r="Q272" s="473"/>
      <c r="R272" s="1012"/>
      <c r="S272" s="1013"/>
      <c r="T272" s="1013"/>
      <c r="U272" s="1013"/>
      <c r="V272" s="1014"/>
      <c r="W272" s="387" t="s">
        <v>212</v>
      </c>
      <c r="X272" s="387"/>
      <c r="Y272" s="387"/>
      <c r="Z272" s="387"/>
      <c r="AA272" s="387"/>
      <c r="AB272" s="387"/>
      <c r="AC272" s="952"/>
      <c r="AD272" s="952"/>
      <c r="AE272" s="952">
        <f t="shared" si="17"/>
        <v>12</v>
      </c>
      <c r="AF272" s="952"/>
      <c r="AG272" s="654"/>
      <c r="AH272" s="186" t="s">
        <v>2617</v>
      </c>
      <c r="AI272" s="202"/>
      <c r="AJ272" s="606"/>
      <c r="AK272" s="606"/>
      <c r="AL272" s="186"/>
      <c r="AM272" s="462">
        <f t="shared" si="18"/>
        <v>-12</v>
      </c>
      <c r="AN272" s="464"/>
      <c r="AO272" s="388"/>
      <c r="AP272" s="609"/>
      <c r="AQ272" s="389"/>
      <c r="AR272" s="52"/>
      <c r="AS272" s="52"/>
    </row>
    <row r="273" spans="1:45" ht="17.25" customHeight="1" x14ac:dyDescent="0.15">
      <c r="A273" s="445">
        <v>72</v>
      </c>
      <c r="B273" s="13" t="s">
        <v>3791</v>
      </c>
      <c r="C273" s="460" t="s">
        <v>3554</v>
      </c>
      <c r="D273" s="468"/>
      <c r="E273" s="169"/>
      <c r="F273" s="472"/>
      <c r="G273" s="473"/>
      <c r="H273" s="468"/>
      <c r="I273" s="472"/>
      <c r="J273" s="472"/>
      <c r="K273" s="472"/>
      <c r="L273" s="473"/>
      <c r="M273" s="468"/>
      <c r="N273" s="472"/>
      <c r="O273" s="472"/>
      <c r="P273" s="472"/>
      <c r="Q273" s="473"/>
      <c r="R273" s="476"/>
      <c r="S273" s="477"/>
      <c r="T273" s="477"/>
      <c r="U273" s="477"/>
      <c r="V273" s="478"/>
      <c r="W273" s="387" t="s">
        <v>213</v>
      </c>
      <c r="X273" s="387"/>
      <c r="Y273" s="387"/>
      <c r="Z273" s="387"/>
      <c r="AA273" s="387"/>
      <c r="AB273" s="387"/>
      <c r="AC273" s="952"/>
      <c r="AD273" s="952"/>
      <c r="AE273" s="952">
        <f t="shared" si="17"/>
        <v>14</v>
      </c>
      <c r="AF273" s="952"/>
      <c r="AG273" s="654"/>
      <c r="AH273" s="186" t="s">
        <v>2617</v>
      </c>
      <c r="AI273" s="202"/>
      <c r="AJ273" s="606"/>
      <c r="AK273" s="606"/>
      <c r="AL273" s="186"/>
      <c r="AM273" s="462">
        <f t="shared" si="18"/>
        <v>-14</v>
      </c>
      <c r="AN273" s="464"/>
      <c r="AO273" s="388"/>
      <c r="AP273" s="609"/>
      <c r="AQ273" s="389"/>
      <c r="AR273" s="52"/>
      <c r="AS273" s="52"/>
    </row>
    <row r="274" spans="1:45" ht="17.25" customHeight="1" x14ac:dyDescent="0.15">
      <c r="A274" s="445">
        <v>72</v>
      </c>
      <c r="B274" s="13" t="s">
        <v>3792</v>
      </c>
      <c r="C274" s="460" t="s">
        <v>3555</v>
      </c>
      <c r="D274" s="468"/>
      <c r="E274" s="169"/>
      <c r="F274" s="472"/>
      <c r="G274" s="473"/>
      <c r="H274" s="468"/>
      <c r="I274" s="472"/>
      <c r="J274" s="472"/>
      <c r="K274" s="472"/>
      <c r="L274" s="473"/>
      <c r="M274" s="474"/>
      <c r="N274" s="396"/>
      <c r="O274" s="396"/>
      <c r="P274" s="396"/>
      <c r="Q274" s="475"/>
      <c r="R274" s="479"/>
      <c r="S274" s="480"/>
      <c r="T274" s="480"/>
      <c r="U274" s="480"/>
      <c r="V274" s="481"/>
      <c r="W274" s="387" t="s">
        <v>214</v>
      </c>
      <c r="X274" s="387"/>
      <c r="Y274" s="387"/>
      <c r="Z274" s="387"/>
      <c r="AA274" s="387"/>
      <c r="AB274" s="387"/>
      <c r="AC274" s="952"/>
      <c r="AD274" s="952"/>
      <c r="AE274" s="952">
        <f t="shared" si="17"/>
        <v>15</v>
      </c>
      <c r="AF274" s="952"/>
      <c r="AG274" s="654"/>
      <c r="AH274" s="186" t="s">
        <v>2617</v>
      </c>
      <c r="AI274" s="202"/>
      <c r="AJ274" s="606"/>
      <c r="AK274" s="606"/>
      <c r="AL274" s="186"/>
      <c r="AM274" s="462">
        <f t="shared" si="18"/>
        <v>-15</v>
      </c>
      <c r="AN274" s="464"/>
      <c r="AO274" s="388"/>
      <c r="AP274" s="609"/>
      <c r="AQ274" s="389"/>
      <c r="AR274" s="52"/>
      <c r="AS274" s="52"/>
    </row>
    <row r="275" spans="1:45" ht="17.25" customHeight="1" x14ac:dyDescent="0.15">
      <c r="A275" s="445">
        <v>72</v>
      </c>
      <c r="B275" s="13" t="s">
        <v>3793</v>
      </c>
      <c r="C275" s="460" t="s">
        <v>3556</v>
      </c>
      <c r="D275" s="468"/>
      <c r="E275" s="169"/>
      <c r="F275" s="472"/>
      <c r="G275" s="473"/>
      <c r="H275" s="468"/>
      <c r="I275" s="472"/>
      <c r="J275" s="472"/>
      <c r="K275" s="472"/>
      <c r="L275" s="473"/>
      <c r="M275" s="1009" t="s">
        <v>3052</v>
      </c>
      <c r="N275" s="1010"/>
      <c r="O275" s="1010"/>
      <c r="P275" s="1010"/>
      <c r="Q275" s="1011"/>
      <c r="R275" s="1009" t="s">
        <v>3053</v>
      </c>
      <c r="S275" s="1010"/>
      <c r="T275" s="1010"/>
      <c r="U275" s="1010"/>
      <c r="V275" s="1011"/>
      <c r="W275" s="387" t="s">
        <v>210</v>
      </c>
      <c r="X275" s="387"/>
      <c r="Y275" s="387"/>
      <c r="Z275" s="387"/>
      <c r="AA275" s="387"/>
      <c r="AB275" s="387"/>
      <c r="AC275" s="952"/>
      <c r="AD275" s="952"/>
      <c r="AE275" s="952">
        <f t="shared" ref="AE275:AE304" si="19">ROUND(AE75*0.01,0)</f>
        <v>5</v>
      </c>
      <c r="AF275" s="952"/>
      <c r="AG275" s="654"/>
      <c r="AH275" s="186" t="s">
        <v>2617</v>
      </c>
      <c r="AI275" s="202"/>
      <c r="AJ275" s="606"/>
      <c r="AK275" s="606"/>
      <c r="AL275" s="186"/>
      <c r="AM275" s="462">
        <f t="shared" si="18"/>
        <v>-5</v>
      </c>
      <c r="AN275" s="464"/>
      <c r="AO275" s="388"/>
      <c r="AP275" s="609"/>
      <c r="AQ275" s="389"/>
      <c r="AR275" s="52"/>
      <c r="AS275" s="52"/>
    </row>
    <row r="276" spans="1:45" ht="17.25" customHeight="1" x14ac:dyDescent="0.15">
      <c r="A276" s="445">
        <v>72</v>
      </c>
      <c r="B276" s="13" t="s">
        <v>3794</v>
      </c>
      <c r="C276" s="460" t="s">
        <v>3557</v>
      </c>
      <c r="D276" s="468"/>
      <c r="E276" s="169"/>
      <c r="F276" s="472"/>
      <c r="G276" s="473"/>
      <c r="H276" s="468"/>
      <c r="I276" s="472"/>
      <c r="J276" s="472"/>
      <c r="K276" s="472"/>
      <c r="L276" s="473"/>
      <c r="M276" s="1012"/>
      <c r="N276" s="1013"/>
      <c r="O276" s="1013"/>
      <c r="P276" s="1013"/>
      <c r="Q276" s="1014"/>
      <c r="R276" s="1012"/>
      <c r="S276" s="1013"/>
      <c r="T276" s="1013"/>
      <c r="U276" s="1013"/>
      <c r="V276" s="1014"/>
      <c r="W276" s="387" t="s">
        <v>211</v>
      </c>
      <c r="X276" s="387"/>
      <c r="Y276" s="387"/>
      <c r="Z276" s="387"/>
      <c r="AA276" s="387"/>
      <c r="AB276" s="387"/>
      <c r="AC276" s="952"/>
      <c r="AD276" s="952"/>
      <c r="AE276" s="952">
        <f t="shared" si="19"/>
        <v>5</v>
      </c>
      <c r="AF276" s="952"/>
      <c r="AG276" s="654"/>
      <c r="AH276" s="186" t="s">
        <v>2617</v>
      </c>
      <c r="AI276" s="202"/>
      <c r="AJ276" s="606"/>
      <c r="AK276" s="606"/>
      <c r="AL276" s="186"/>
      <c r="AM276" s="462">
        <f t="shared" si="18"/>
        <v>-5</v>
      </c>
      <c r="AN276" s="464"/>
      <c r="AO276" s="388"/>
      <c r="AP276" s="609"/>
      <c r="AQ276" s="389"/>
      <c r="AR276" s="52"/>
      <c r="AS276" s="52"/>
    </row>
    <row r="277" spans="1:45" ht="17.25" customHeight="1" x14ac:dyDescent="0.15">
      <c r="A277" s="445">
        <v>72</v>
      </c>
      <c r="B277" s="13" t="s">
        <v>3795</v>
      </c>
      <c r="C277" s="460" t="s">
        <v>3558</v>
      </c>
      <c r="D277" s="468"/>
      <c r="E277" s="169"/>
      <c r="F277" s="472"/>
      <c r="G277" s="473"/>
      <c r="H277" s="468"/>
      <c r="I277" s="472"/>
      <c r="J277" s="472"/>
      <c r="K277" s="472"/>
      <c r="L277" s="473"/>
      <c r="M277" s="1012"/>
      <c r="N277" s="1013"/>
      <c r="O277" s="1013"/>
      <c r="P277" s="1013"/>
      <c r="Q277" s="1014"/>
      <c r="R277" s="1012"/>
      <c r="S277" s="1013"/>
      <c r="T277" s="1013"/>
      <c r="U277" s="1013"/>
      <c r="V277" s="1014"/>
      <c r="W277" s="387" t="s">
        <v>212</v>
      </c>
      <c r="X277" s="387"/>
      <c r="Y277" s="387"/>
      <c r="Z277" s="387"/>
      <c r="AA277" s="387"/>
      <c r="AB277" s="387"/>
      <c r="AC277" s="952"/>
      <c r="AD277" s="952"/>
      <c r="AE277" s="952">
        <f t="shared" si="19"/>
        <v>6</v>
      </c>
      <c r="AF277" s="952"/>
      <c r="AG277" s="654"/>
      <c r="AH277" s="186" t="s">
        <v>2617</v>
      </c>
      <c r="AI277" s="202"/>
      <c r="AJ277" s="606"/>
      <c r="AK277" s="606"/>
      <c r="AL277" s="186"/>
      <c r="AM277" s="462">
        <f t="shared" si="18"/>
        <v>-6</v>
      </c>
      <c r="AN277" s="464"/>
      <c r="AO277" s="388"/>
      <c r="AP277" s="609"/>
      <c r="AQ277" s="389"/>
      <c r="AR277" s="52"/>
      <c r="AS277" s="52"/>
    </row>
    <row r="278" spans="1:45" ht="17.25" customHeight="1" x14ac:dyDescent="0.15">
      <c r="A278" s="445">
        <v>72</v>
      </c>
      <c r="B278" s="13" t="s">
        <v>3797</v>
      </c>
      <c r="C278" s="460" t="s">
        <v>3559</v>
      </c>
      <c r="D278" s="468"/>
      <c r="E278" s="169"/>
      <c r="F278" s="472"/>
      <c r="G278" s="473"/>
      <c r="H278" s="468"/>
      <c r="I278" s="472"/>
      <c r="J278" s="472"/>
      <c r="K278" s="472"/>
      <c r="L278" s="473"/>
      <c r="M278" s="468"/>
      <c r="N278" s="472"/>
      <c r="O278" s="472"/>
      <c r="P278" s="472"/>
      <c r="Q278" s="473"/>
      <c r="R278" s="468"/>
      <c r="S278" s="472"/>
      <c r="T278" s="472"/>
      <c r="U278" s="472"/>
      <c r="V278" s="473"/>
      <c r="W278" s="387" t="s">
        <v>213</v>
      </c>
      <c r="X278" s="387"/>
      <c r="Y278" s="387"/>
      <c r="Z278" s="387"/>
      <c r="AA278" s="387"/>
      <c r="AB278" s="387"/>
      <c r="AC278" s="952"/>
      <c r="AD278" s="952"/>
      <c r="AE278" s="952">
        <f t="shared" si="19"/>
        <v>6</v>
      </c>
      <c r="AF278" s="952"/>
      <c r="AG278" s="654"/>
      <c r="AH278" s="186" t="s">
        <v>2617</v>
      </c>
      <c r="AI278" s="202"/>
      <c r="AJ278" s="606"/>
      <c r="AK278" s="606"/>
      <c r="AL278" s="186"/>
      <c r="AM278" s="462">
        <f t="shared" si="18"/>
        <v>-6</v>
      </c>
      <c r="AN278" s="464"/>
      <c r="AO278" s="388"/>
      <c r="AP278" s="609"/>
      <c r="AQ278" s="389"/>
      <c r="AR278" s="52"/>
      <c r="AS278" s="52"/>
    </row>
    <row r="279" spans="1:45" ht="17.25" customHeight="1" x14ac:dyDescent="0.15">
      <c r="A279" s="445">
        <v>72</v>
      </c>
      <c r="B279" s="13" t="s">
        <v>3798</v>
      </c>
      <c r="C279" s="460" t="s">
        <v>3560</v>
      </c>
      <c r="D279" s="468"/>
      <c r="E279" s="169"/>
      <c r="F279" s="472"/>
      <c r="G279" s="473"/>
      <c r="H279" s="468"/>
      <c r="I279" s="472"/>
      <c r="J279" s="472"/>
      <c r="K279" s="472"/>
      <c r="L279" s="473"/>
      <c r="M279" s="468"/>
      <c r="N279" s="472"/>
      <c r="O279" s="472"/>
      <c r="P279" s="472"/>
      <c r="Q279" s="473"/>
      <c r="R279" s="474"/>
      <c r="S279" s="396"/>
      <c r="T279" s="396"/>
      <c r="U279" s="396"/>
      <c r="V279" s="475"/>
      <c r="W279" s="387" t="s">
        <v>214</v>
      </c>
      <c r="X279" s="387"/>
      <c r="Y279" s="387"/>
      <c r="Z279" s="387"/>
      <c r="AA279" s="387"/>
      <c r="AB279" s="387"/>
      <c r="AC279" s="952"/>
      <c r="AD279" s="952"/>
      <c r="AE279" s="952">
        <f t="shared" si="19"/>
        <v>7</v>
      </c>
      <c r="AF279" s="952"/>
      <c r="AG279" s="654"/>
      <c r="AH279" s="186" t="s">
        <v>2617</v>
      </c>
      <c r="AI279" s="202"/>
      <c r="AJ279" s="606"/>
      <c r="AK279" s="606"/>
      <c r="AL279" s="186"/>
      <c r="AM279" s="462">
        <f t="shared" si="18"/>
        <v>-7</v>
      </c>
      <c r="AN279" s="464"/>
      <c r="AO279" s="388"/>
      <c r="AP279" s="609"/>
      <c r="AQ279" s="389"/>
      <c r="AR279" s="52"/>
      <c r="AS279" s="52"/>
    </row>
    <row r="280" spans="1:45" ht="17.25" customHeight="1" x14ac:dyDescent="0.15">
      <c r="A280" s="445">
        <v>72</v>
      </c>
      <c r="B280" s="13" t="s">
        <v>3799</v>
      </c>
      <c r="C280" s="460" t="s">
        <v>3561</v>
      </c>
      <c r="D280" s="468"/>
      <c r="E280" s="169"/>
      <c r="F280" s="472"/>
      <c r="G280" s="473"/>
      <c r="H280" s="468"/>
      <c r="I280" s="472"/>
      <c r="J280" s="472"/>
      <c r="K280" s="472"/>
      <c r="L280" s="473"/>
      <c r="M280" s="468"/>
      <c r="N280" s="472"/>
      <c r="O280" s="472"/>
      <c r="P280" s="472"/>
      <c r="Q280" s="473"/>
      <c r="R280" s="1009" t="s">
        <v>3054</v>
      </c>
      <c r="S280" s="1010"/>
      <c r="T280" s="1010"/>
      <c r="U280" s="1010"/>
      <c r="V280" s="1011"/>
      <c r="W280" s="387" t="s">
        <v>210</v>
      </c>
      <c r="X280" s="387"/>
      <c r="Y280" s="387"/>
      <c r="Z280" s="387"/>
      <c r="AA280" s="387"/>
      <c r="AB280" s="387"/>
      <c r="AC280" s="952"/>
      <c r="AD280" s="952"/>
      <c r="AE280" s="952">
        <f t="shared" si="19"/>
        <v>5</v>
      </c>
      <c r="AF280" s="952"/>
      <c r="AG280" s="654"/>
      <c r="AH280" s="186" t="s">
        <v>2617</v>
      </c>
      <c r="AI280" s="202"/>
      <c r="AJ280" s="606"/>
      <c r="AK280" s="606"/>
      <c r="AL280" s="186"/>
      <c r="AM280" s="462">
        <f t="shared" si="18"/>
        <v>-5</v>
      </c>
      <c r="AN280" s="464"/>
      <c r="AO280" s="388"/>
      <c r="AP280" s="609"/>
      <c r="AQ280" s="389"/>
      <c r="AR280" s="52"/>
      <c r="AS280" s="52"/>
    </row>
    <row r="281" spans="1:45" ht="17.25" customHeight="1" x14ac:dyDescent="0.15">
      <c r="A281" s="445">
        <v>72</v>
      </c>
      <c r="B281" s="13" t="s">
        <v>3800</v>
      </c>
      <c r="C281" s="460" t="s">
        <v>3562</v>
      </c>
      <c r="D281" s="468"/>
      <c r="E281" s="169"/>
      <c r="F281" s="472"/>
      <c r="G281" s="473"/>
      <c r="H281" s="468"/>
      <c r="I281" s="472"/>
      <c r="J281" s="472"/>
      <c r="K281" s="472"/>
      <c r="L281" s="473"/>
      <c r="M281" s="468"/>
      <c r="N281" s="472"/>
      <c r="O281" s="472"/>
      <c r="P281" s="472"/>
      <c r="Q281" s="473"/>
      <c r="R281" s="1012"/>
      <c r="S281" s="1013"/>
      <c r="T281" s="1013"/>
      <c r="U281" s="1013"/>
      <c r="V281" s="1014"/>
      <c r="W281" s="387" t="s">
        <v>211</v>
      </c>
      <c r="X281" s="387"/>
      <c r="Y281" s="387"/>
      <c r="Z281" s="387"/>
      <c r="AA281" s="387"/>
      <c r="AB281" s="387"/>
      <c r="AC281" s="952"/>
      <c r="AD281" s="952"/>
      <c r="AE281" s="952">
        <f t="shared" si="19"/>
        <v>6</v>
      </c>
      <c r="AF281" s="952"/>
      <c r="AG281" s="654"/>
      <c r="AH281" s="186" t="s">
        <v>2617</v>
      </c>
      <c r="AI281" s="202"/>
      <c r="AJ281" s="606"/>
      <c r="AK281" s="606"/>
      <c r="AL281" s="186"/>
      <c r="AM281" s="462">
        <f t="shared" si="18"/>
        <v>-6</v>
      </c>
      <c r="AN281" s="464"/>
      <c r="AO281" s="388"/>
      <c r="AP281" s="609"/>
      <c r="AQ281" s="389"/>
      <c r="AR281" s="52"/>
      <c r="AS281" s="52"/>
    </row>
    <row r="282" spans="1:45" ht="17.25" customHeight="1" x14ac:dyDescent="0.15">
      <c r="A282" s="445">
        <v>72</v>
      </c>
      <c r="B282" s="13" t="s">
        <v>3801</v>
      </c>
      <c r="C282" s="460" t="s">
        <v>3563</v>
      </c>
      <c r="D282" s="468"/>
      <c r="E282" s="169"/>
      <c r="F282" s="472"/>
      <c r="G282" s="473"/>
      <c r="H282" s="468"/>
      <c r="I282" s="472"/>
      <c r="J282" s="472"/>
      <c r="K282" s="472"/>
      <c r="L282" s="473"/>
      <c r="M282" s="468"/>
      <c r="N282" s="472"/>
      <c r="O282" s="472"/>
      <c r="P282" s="472"/>
      <c r="Q282" s="473"/>
      <c r="R282" s="1012"/>
      <c r="S282" s="1013"/>
      <c r="T282" s="1013"/>
      <c r="U282" s="1013"/>
      <c r="V282" s="1014"/>
      <c r="W282" s="387" t="s">
        <v>212</v>
      </c>
      <c r="X282" s="387"/>
      <c r="Y282" s="387"/>
      <c r="Z282" s="387"/>
      <c r="AA282" s="387"/>
      <c r="AB282" s="387"/>
      <c r="AC282" s="952"/>
      <c r="AD282" s="952"/>
      <c r="AE282" s="952">
        <f t="shared" si="19"/>
        <v>6</v>
      </c>
      <c r="AF282" s="952"/>
      <c r="AG282" s="654"/>
      <c r="AH282" s="186" t="s">
        <v>2617</v>
      </c>
      <c r="AI282" s="202"/>
      <c r="AJ282" s="606"/>
      <c r="AK282" s="606"/>
      <c r="AL282" s="186"/>
      <c r="AM282" s="462">
        <f t="shared" si="18"/>
        <v>-6</v>
      </c>
      <c r="AN282" s="464"/>
      <c r="AO282" s="388"/>
      <c r="AP282" s="609"/>
      <c r="AQ282" s="389"/>
      <c r="AR282" s="52"/>
      <c r="AS282" s="52"/>
    </row>
    <row r="283" spans="1:45" ht="17.25" customHeight="1" x14ac:dyDescent="0.15">
      <c r="A283" s="445">
        <v>72</v>
      </c>
      <c r="B283" s="13" t="s">
        <v>3802</v>
      </c>
      <c r="C283" s="460" t="s">
        <v>3564</v>
      </c>
      <c r="D283" s="468"/>
      <c r="E283" s="169"/>
      <c r="F283" s="472"/>
      <c r="G283" s="473"/>
      <c r="H283" s="468"/>
      <c r="I283" s="472"/>
      <c r="J283" s="472"/>
      <c r="K283" s="472"/>
      <c r="L283" s="473"/>
      <c r="M283" s="468"/>
      <c r="N283" s="472"/>
      <c r="O283" s="472"/>
      <c r="P283" s="472"/>
      <c r="Q283" s="473"/>
      <c r="R283" s="468"/>
      <c r="S283" s="472"/>
      <c r="T283" s="472"/>
      <c r="U283" s="472"/>
      <c r="V283" s="473"/>
      <c r="W283" s="387" t="s">
        <v>213</v>
      </c>
      <c r="X283" s="387"/>
      <c r="Y283" s="387"/>
      <c r="Z283" s="387"/>
      <c r="AA283" s="387"/>
      <c r="AB283" s="387"/>
      <c r="AC283" s="952"/>
      <c r="AD283" s="952"/>
      <c r="AE283" s="952">
        <f t="shared" si="19"/>
        <v>7</v>
      </c>
      <c r="AF283" s="952"/>
      <c r="AG283" s="654"/>
      <c r="AH283" s="186" t="s">
        <v>2617</v>
      </c>
      <c r="AI283" s="202"/>
      <c r="AJ283" s="606"/>
      <c r="AK283" s="606"/>
      <c r="AL283" s="186"/>
      <c r="AM283" s="462">
        <f t="shared" si="18"/>
        <v>-7</v>
      </c>
      <c r="AN283" s="464"/>
      <c r="AO283" s="388"/>
      <c r="AP283" s="609"/>
      <c r="AQ283" s="389"/>
      <c r="AR283" s="52"/>
      <c r="AS283" s="52"/>
    </row>
    <row r="284" spans="1:45" ht="17.25" customHeight="1" x14ac:dyDescent="0.15">
      <c r="A284" s="445">
        <v>72</v>
      </c>
      <c r="B284" s="13" t="s">
        <v>3803</v>
      </c>
      <c r="C284" s="460" t="s">
        <v>3565</v>
      </c>
      <c r="D284" s="468"/>
      <c r="E284" s="169"/>
      <c r="F284" s="472"/>
      <c r="G284" s="473"/>
      <c r="H284" s="468"/>
      <c r="I284" s="472"/>
      <c r="J284" s="472"/>
      <c r="K284" s="472"/>
      <c r="L284" s="473"/>
      <c r="M284" s="468"/>
      <c r="N284" s="472"/>
      <c r="O284" s="472"/>
      <c r="P284" s="472"/>
      <c r="Q284" s="473"/>
      <c r="R284" s="474"/>
      <c r="S284" s="396"/>
      <c r="T284" s="396"/>
      <c r="U284" s="396"/>
      <c r="V284" s="475"/>
      <c r="W284" s="387" t="s">
        <v>214</v>
      </c>
      <c r="X284" s="387"/>
      <c r="Y284" s="387"/>
      <c r="Z284" s="387"/>
      <c r="AA284" s="387"/>
      <c r="AB284" s="387"/>
      <c r="AC284" s="952"/>
      <c r="AD284" s="952"/>
      <c r="AE284" s="952">
        <f t="shared" si="19"/>
        <v>7</v>
      </c>
      <c r="AF284" s="952"/>
      <c r="AG284" s="654"/>
      <c r="AH284" s="186" t="s">
        <v>2617</v>
      </c>
      <c r="AI284" s="202"/>
      <c r="AJ284" s="606"/>
      <c r="AK284" s="606"/>
      <c r="AL284" s="186"/>
      <c r="AM284" s="462">
        <f t="shared" si="18"/>
        <v>-7</v>
      </c>
      <c r="AN284" s="464"/>
      <c r="AO284" s="388"/>
      <c r="AP284" s="609"/>
      <c r="AQ284" s="389"/>
      <c r="AR284" s="52"/>
      <c r="AS284" s="52"/>
    </row>
    <row r="285" spans="1:45" ht="17.25" customHeight="1" x14ac:dyDescent="0.15">
      <c r="A285" s="445">
        <v>72</v>
      </c>
      <c r="B285" s="13" t="s">
        <v>3804</v>
      </c>
      <c r="C285" s="460" t="s">
        <v>3566</v>
      </c>
      <c r="D285" s="468"/>
      <c r="E285" s="169"/>
      <c r="F285" s="472"/>
      <c r="G285" s="473"/>
      <c r="H285" s="468"/>
      <c r="I285" s="472"/>
      <c r="J285" s="472"/>
      <c r="K285" s="472"/>
      <c r="L285" s="473"/>
      <c r="M285" s="468"/>
      <c r="N285" s="472"/>
      <c r="O285" s="472"/>
      <c r="P285" s="472"/>
      <c r="Q285" s="473"/>
      <c r="R285" s="1009" t="s">
        <v>3048</v>
      </c>
      <c r="S285" s="1010"/>
      <c r="T285" s="1010"/>
      <c r="U285" s="1010"/>
      <c r="V285" s="1011"/>
      <c r="W285" s="387" t="s">
        <v>210</v>
      </c>
      <c r="X285" s="387"/>
      <c r="Y285" s="387"/>
      <c r="Z285" s="387"/>
      <c r="AA285" s="387"/>
      <c r="AB285" s="387"/>
      <c r="AC285" s="952"/>
      <c r="AD285" s="952"/>
      <c r="AE285" s="952">
        <f t="shared" si="19"/>
        <v>8</v>
      </c>
      <c r="AF285" s="952"/>
      <c r="AG285" s="654"/>
      <c r="AH285" s="186" t="s">
        <v>2617</v>
      </c>
      <c r="AI285" s="202"/>
      <c r="AJ285" s="606"/>
      <c r="AK285" s="606"/>
      <c r="AL285" s="186"/>
      <c r="AM285" s="462">
        <f t="shared" si="18"/>
        <v>-8</v>
      </c>
      <c r="AN285" s="464"/>
      <c r="AO285" s="388"/>
      <c r="AP285" s="609"/>
      <c r="AQ285" s="389"/>
      <c r="AR285" s="52"/>
      <c r="AS285" s="52"/>
    </row>
    <row r="286" spans="1:45" ht="17.25" customHeight="1" x14ac:dyDescent="0.15">
      <c r="A286" s="445">
        <v>72</v>
      </c>
      <c r="B286" s="13" t="s">
        <v>3805</v>
      </c>
      <c r="C286" s="460" t="s">
        <v>3567</v>
      </c>
      <c r="D286" s="468"/>
      <c r="E286" s="169"/>
      <c r="F286" s="472"/>
      <c r="G286" s="473"/>
      <c r="H286" s="468"/>
      <c r="I286" s="472"/>
      <c r="J286" s="472"/>
      <c r="K286" s="472"/>
      <c r="L286" s="473"/>
      <c r="M286" s="468"/>
      <c r="N286" s="472"/>
      <c r="O286" s="472"/>
      <c r="P286" s="472"/>
      <c r="Q286" s="473"/>
      <c r="R286" s="1012"/>
      <c r="S286" s="1013"/>
      <c r="T286" s="1013"/>
      <c r="U286" s="1013"/>
      <c r="V286" s="1014"/>
      <c r="W286" s="387" t="s">
        <v>211</v>
      </c>
      <c r="X286" s="387"/>
      <c r="Y286" s="387"/>
      <c r="Z286" s="387"/>
      <c r="AA286" s="387"/>
      <c r="AB286" s="387"/>
      <c r="AC286" s="952"/>
      <c r="AD286" s="952"/>
      <c r="AE286" s="952">
        <f t="shared" si="19"/>
        <v>9</v>
      </c>
      <c r="AF286" s="952"/>
      <c r="AG286" s="654"/>
      <c r="AH286" s="186" t="s">
        <v>2617</v>
      </c>
      <c r="AI286" s="202"/>
      <c r="AJ286" s="606"/>
      <c r="AK286" s="606"/>
      <c r="AL286" s="186"/>
      <c r="AM286" s="462">
        <f t="shared" si="18"/>
        <v>-9</v>
      </c>
      <c r="AN286" s="464"/>
      <c r="AO286" s="388"/>
      <c r="AP286" s="609"/>
      <c r="AQ286" s="389"/>
      <c r="AR286" s="52"/>
      <c r="AS286" s="52"/>
    </row>
    <row r="287" spans="1:45" ht="17.25" customHeight="1" x14ac:dyDescent="0.15">
      <c r="A287" s="445">
        <v>72</v>
      </c>
      <c r="B287" s="13" t="s">
        <v>3806</v>
      </c>
      <c r="C287" s="460" t="s">
        <v>3568</v>
      </c>
      <c r="D287" s="468"/>
      <c r="E287" s="169"/>
      <c r="F287" s="472"/>
      <c r="G287" s="473"/>
      <c r="H287" s="468"/>
      <c r="I287" s="472"/>
      <c r="J287" s="472"/>
      <c r="K287" s="472"/>
      <c r="L287" s="473"/>
      <c r="M287" s="468"/>
      <c r="N287" s="472"/>
      <c r="O287" s="472"/>
      <c r="P287" s="472"/>
      <c r="Q287" s="473"/>
      <c r="R287" s="1012"/>
      <c r="S287" s="1013"/>
      <c r="T287" s="1013"/>
      <c r="U287" s="1013"/>
      <c r="V287" s="1014"/>
      <c r="W287" s="387" t="s">
        <v>212</v>
      </c>
      <c r="X287" s="387"/>
      <c r="Y287" s="387"/>
      <c r="Z287" s="387"/>
      <c r="AA287" s="387"/>
      <c r="AB287" s="387"/>
      <c r="AC287" s="952"/>
      <c r="AD287" s="952"/>
      <c r="AE287" s="952">
        <f t="shared" si="19"/>
        <v>9</v>
      </c>
      <c r="AF287" s="952"/>
      <c r="AG287" s="654"/>
      <c r="AH287" s="186" t="s">
        <v>2617</v>
      </c>
      <c r="AI287" s="202"/>
      <c r="AJ287" s="606"/>
      <c r="AK287" s="606"/>
      <c r="AL287" s="186"/>
      <c r="AM287" s="462">
        <f t="shared" si="18"/>
        <v>-9</v>
      </c>
      <c r="AN287" s="464"/>
      <c r="AO287" s="388"/>
      <c r="AP287" s="609"/>
      <c r="AQ287" s="389"/>
      <c r="AR287" s="52"/>
      <c r="AS287" s="52"/>
    </row>
    <row r="288" spans="1:45" ht="17.25" customHeight="1" x14ac:dyDescent="0.15">
      <c r="A288" s="445">
        <v>72</v>
      </c>
      <c r="B288" s="13" t="s">
        <v>3807</v>
      </c>
      <c r="C288" s="460" t="s">
        <v>3569</v>
      </c>
      <c r="D288" s="468"/>
      <c r="E288" s="169"/>
      <c r="F288" s="472"/>
      <c r="G288" s="473"/>
      <c r="H288" s="468"/>
      <c r="I288" s="472"/>
      <c r="J288" s="472"/>
      <c r="K288" s="472"/>
      <c r="L288" s="473"/>
      <c r="M288" s="468"/>
      <c r="N288" s="472"/>
      <c r="O288" s="472"/>
      <c r="P288" s="472"/>
      <c r="Q288" s="473"/>
      <c r="R288" s="468"/>
      <c r="S288" s="472"/>
      <c r="T288" s="472"/>
      <c r="U288" s="472"/>
      <c r="V288" s="473"/>
      <c r="W288" s="387" t="s">
        <v>213</v>
      </c>
      <c r="X288" s="387"/>
      <c r="Y288" s="387"/>
      <c r="Z288" s="387"/>
      <c r="AA288" s="387"/>
      <c r="AB288" s="387"/>
      <c r="AC288" s="952"/>
      <c r="AD288" s="952"/>
      <c r="AE288" s="952">
        <f t="shared" si="19"/>
        <v>10</v>
      </c>
      <c r="AF288" s="952"/>
      <c r="AG288" s="654"/>
      <c r="AH288" s="186" t="s">
        <v>2617</v>
      </c>
      <c r="AI288" s="202"/>
      <c r="AJ288" s="606"/>
      <c r="AK288" s="606"/>
      <c r="AL288" s="186"/>
      <c r="AM288" s="462">
        <f t="shared" si="18"/>
        <v>-10</v>
      </c>
      <c r="AN288" s="464"/>
      <c r="AO288" s="388"/>
      <c r="AP288" s="609"/>
      <c r="AQ288" s="389"/>
      <c r="AR288" s="52"/>
      <c r="AS288" s="52"/>
    </row>
    <row r="289" spans="1:45" ht="17.25" customHeight="1" x14ac:dyDescent="0.15">
      <c r="A289" s="445">
        <v>72</v>
      </c>
      <c r="B289" s="13" t="s">
        <v>3808</v>
      </c>
      <c r="C289" s="460" t="s">
        <v>3570</v>
      </c>
      <c r="D289" s="468"/>
      <c r="E289" s="169"/>
      <c r="F289" s="472"/>
      <c r="G289" s="473"/>
      <c r="H289" s="468"/>
      <c r="I289" s="472"/>
      <c r="J289" s="472"/>
      <c r="K289" s="472"/>
      <c r="L289" s="473"/>
      <c r="M289" s="468"/>
      <c r="N289" s="472"/>
      <c r="O289" s="472"/>
      <c r="P289" s="472"/>
      <c r="Q289" s="473"/>
      <c r="R289" s="474"/>
      <c r="S289" s="396"/>
      <c r="T289" s="396"/>
      <c r="U289" s="396"/>
      <c r="V289" s="475"/>
      <c r="W289" s="387" t="s">
        <v>214</v>
      </c>
      <c r="X289" s="387"/>
      <c r="Y289" s="387"/>
      <c r="Z289" s="387"/>
      <c r="AA289" s="387"/>
      <c r="AB289" s="387"/>
      <c r="AC289" s="952"/>
      <c r="AD289" s="952"/>
      <c r="AE289" s="952">
        <f t="shared" si="19"/>
        <v>11</v>
      </c>
      <c r="AF289" s="952"/>
      <c r="AG289" s="654"/>
      <c r="AH289" s="186" t="s">
        <v>2617</v>
      </c>
      <c r="AI289" s="202"/>
      <c r="AJ289" s="606"/>
      <c r="AK289" s="606"/>
      <c r="AL289" s="186"/>
      <c r="AM289" s="462">
        <f t="shared" si="18"/>
        <v>-11</v>
      </c>
      <c r="AN289" s="464"/>
      <c r="AO289" s="388"/>
      <c r="AP289" s="609"/>
      <c r="AQ289" s="389"/>
      <c r="AR289" s="52"/>
      <c r="AS289" s="52"/>
    </row>
    <row r="290" spans="1:45" ht="17.25" customHeight="1" x14ac:dyDescent="0.15">
      <c r="A290" s="445">
        <v>72</v>
      </c>
      <c r="B290" s="13" t="s">
        <v>3809</v>
      </c>
      <c r="C290" s="460" t="s">
        <v>3571</v>
      </c>
      <c r="D290" s="468"/>
      <c r="E290" s="169"/>
      <c r="F290" s="472"/>
      <c r="G290" s="473"/>
      <c r="H290" s="468"/>
      <c r="I290" s="472"/>
      <c r="J290" s="472"/>
      <c r="K290" s="472"/>
      <c r="L290" s="473"/>
      <c r="M290" s="468"/>
      <c r="N290" s="472"/>
      <c r="O290" s="472"/>
      <c r="P290" s="472"/>
      <c r="Q290" s="473"/>
      <c r="R290" s="1009" t="s">
        <v>3049</v>
      </c>
      <c r="S290" s="1010"/>
      <c r="T290" s="1010"/>
      <c r="U290" s="1010"/>
      <c r="V290" s="1011"/>
      <c r="W290" s="387" t="s">
        <v>210</v>
      </c>
      <c r="X290" s="387"/>
      <c r="Y290" s="387"/>
      <c r="Z290" s="387"/>
      <c r="AA290" s="387"/>
      <c r="AB290" s="387"/>
      <c r="AC290" s="952"/>
      <c r="AD290" s="952"/>
      <c r="AE290" s="952">
        <f t="shared" si="19"/>
        <v>8</v>
      </c>
      <c r="AF290" s="952"/>
      <c r="AG290" s="654"/>
      <c r="AH290" s="186" t="s">
        <v>2617</v>
      </c>
      <c r="AI290" s="202"/>
      <c r="AJ290" s="606"/>
      <c r="AK290" s="606"/>
      <c r="AL290" s="186"/>
      <c r="AM290" s="462">
        <f t="shared" si="18"/>
        <v>-8</v>
      </c>
      <c r="AN290" s="464"/>
      <c r="AO290" s="388"/>
      <c r="AP290" s="609"/>
      <c r="AQ290" s="389"/>
      <c r="AR290" s="52"/>
      <c r="AS290" s="52"/>
    </row>
    <row r="291" spans="1:45" ht="17.25" customHeight="1" x14ac:dyDescent="0.15">
      <c r="A291" s="445">
        <v>72</v>
      </c>
      <c r="B291" s="13" t="s">
        <v>3810</v>
      </c>
      <c r="C291" s="460" t="s">
        <v>3572</v>
      </c>
      <c r="D291" s="468"/>
      <c r="E291" s="169"/>
      <c r="F291" s="472"/>
      <c r="G291" s="473"/>
      <c r="H291" s="468"/>
      <c r="I291" s="472"/>
      <c r="J291" s="472"/>
      <c r="K291" s="472"/>
      <c r="L291" s="473"/>
      <c r="M291" s="468"/>
      <c r="N291" s="472"/>
      <c r="O291" s="472"/>
      <c r="P291" s="472"/>
      <c r="Q291" s="473"/>
      <c r="R291" s="1012"/>
      <c r="S291" s="1013"/>
      <c r="T291" s="1013"/>
      <c r="U291" s="1013"/>
      <c r="V291" s="1014"/>
      <c r="W291" s="387" t="s">
        <v>211</v>
      </c>
      <c r="X291" s="387"/>
      <c r="Y291" s="387"/>
      <c r="Z291" s="387"/>
      <c r="AA291" s="387"/>
      <c r="AB291" s="387"/>
      <c r="AC291" s="952"/>
      <c r="AD291" s="952"/>
      <c r="AE291" s="952">
        <f t="shared" si="19"/>
        <v>9</v>
      </c>
      <c r="AF291" s="952"/>
      <c r="AG291" s="654"/>
      <c r="AH291" s="186" t="s">
        <v>2617</v>
      </c>
      <c r="AI291" s="202"/>
      <c r="AJ291" s="606"/>
      <c r="AK291" s="606"/>
      <c r="AL291" s="186"/>
      <c r="AM291" s="462">
        <f t="shared" si="18"/>
        <v>-9</v>
      </c>
      <c r="AN291" s="464"/>
      <c r="AO291" s="388"/>
      <c r="AP291" s="609"/>
      <c r="AQ291" s="389"/>
      <c r="AR291" s="52"/>
      <c r="AS291" s="52"/>
    </row>
    <row r="292" spans="1:45" ht="17.25" customHeight="1" x14ac:dyDescent="0.15">
      <c r="A292" s="445">
        <v>72</v>
      </c>
      <c r="B292" s="13" t="s">
        <v>3811</v>
      </c>
      <c r="C292" s="460" t="s">
        <v>3573</v>
      </c>
      <c r="D292" s="468"/>
      <c r="E292" s="169"/>
      <c r="F292" s="472"/>
      <c r="G292" s="473"/>
      <c r="H292" s="468"/>
      <c r="I292" s="472"/>
      <c r="J292" s="472"/>
      <c r="K292" s="472"/>
      <c r="L292" s="473"/>
      <c r="M292" s="468"/>
      <c r="N292" s="472"/>
      <c r="O292" s="472"/>
      <c r="P292" s="472"/>
      <c r="Q292" s="473"/>
      <c r="R292" s="1012"/>
      <c r="S292" s="1013"/>
      <c r="T292" s="1013"/>
      <c r="U292" s="1013"/>
      <c r="V292" s="1014"/>
      <c r="W292" s="387" t="s">
        <v>212</v>
      </c>
      <c r="X292" s="387"/>
      <c r="Y292" s="387"/>
      <c r="Z292" s="387"/>
      <c r="AA292" s="387"/>
      <c r="AB292" s="387"/>
      <c r="AC292" s="952"/>
      <c r="AD292" s="952"/>
      <c r="AE292" s="952">
        <f t="shared" si="19"/>
        <v>10</v>
      </c>
      <c r="AF292" s="952"/>
      <c r="AG292" s="654"/>
      <c r="AH292" s="186" t="s">
        <v>2617</v>
      </c>
      <c r="AI292" s="202"/>
      <c r="AJ292" s="606"/>
      <c r="AK292" s="606"/>
      <c r="AL292" s="186"/>
      <c r="AM292" s="462">
        <f t="shared" si="18"/>
        <v>-10</v>
      </c>
      <c r="AN292" s="464"/>
      <c r="AO292" s="388"/>
      <c r="AP292" s="609"/>
      <c r="AQ292" s="389"/>
      <c r="AR292" s="52"/>
      <c r="AS292" s="52"/>
    </row>
    <row r="293" spans="1:45" ht="17.25" customHeight="1" x14ac:dyDescent="0.15">
      <c r="A293" s="445">
        <v>72</v>
      </c>
      <c r="B293" s="13" t="s">
        <v>3812</v>
      </c>
      <c r="C293" s="460" t="s">
        <v>3574</v>
      </c>
      <c r="D293" s="468"/>
      <c r="E293" s="169"/>
      <c r="F293" s="472"/>
      <c r="G293" s="473"/>
      <c r="H293" s="468"/>
      <c r="I293" s="472"/>
      <c r="J293" s="472"/>
      <c r="K293" s="472"/>
      <c r="L293" s="473"/>
      <c r="M293" s="468"/>
      <c r="N293" s="472"/>
      <c r="O293" s="472"/>
      <c r="P293" s="472"/>
      <c r="Q293" s="473"/>
      <c r="R293" s="468"/>
      <c r="S293" s="472"/>
      <c r="T293" s="472"/>
      <c r="U293" s="472"/>
      <c r="V293" s="473"/>
      <c r="W293" s="387" t="s">
        <v>213</v>
      </c>
      <c r="X293" s="387"/>
      <c r="Y293" s="387"/>
      <c r="Z293" s="387"/>
      <c r="AA293" s="387"/>
      <c r="AB293" s="387"/>
      <c r="AC293" s="952"/>
      <c r="AD293" s="952"/>
      <c r="AE293" s="952">
        <f t="shared" si="19"/>
        <v>10</v>
      </c>
      <c r="AF293" s="952"/>
      <c r="AG293" s="654"/>
      <c r="AH293" s="186" t="s">
        <v>2617</v>
      </c>
      <c r="AI293" s="202"/>
      <c r="AJ293" s="606"/>
      <c r="AK293" s="606"/>
      <c r="AL293" s="186"/>
      <c r="AM293" s="462">
        <f t="shared" si="18"/>
        <v>-10</v>
      </c>
      <c r="AN293" s="464"/>
      <c r="AO293" s="388"/>
      <c r="AP293" s="609"/>
      <c r="AQ293" s="389"/>
      <c r="AR293" s="52"/>
      <c r="AS293" s="52"/>
    </row>
    <row r="294" spans="1:45" ht="17.25" customHeight="1" x14ac:dyDescent="0.15">
      <c r="A294" s="445">
        <v>72</v>
      </c>
      <c r="B294" s="13" t="s">
        <v>3813</v>
      </c>
      <c r="C294" s="460" t="s">
        <v>3575</v>
      </c>
      <c r="D294" s="468"/>
      <c r="E294" s="169"/>
      <c r="F294" s="472"/>
      <c r="G294" s="473"/>
      <c r="H294" s="468"/>
      <c r="I294" s="472"/>
      <c r="J294" s="472"/>
      <c r="K294" s="472"/>
      <c r="L294" s="473"/>
      <c r="M294" s="468"/>
      <c r="N294" s="472"/>
      <c r="O294" s="472"/>
      <c r="P294" s="472"/>
      <c r="Q294" s="473"/>
      <c r="R294" s="474"/>
      <c r="S294" s="396"/>
      <c r="T294" s="396"/>
      <c r="U294" s="396"/>
      <c r="V294" s="475"/>
      <c r="W294" s="387" t="s">
        <v>214</v>
      </c>
      <c r="X294" s="387"/>
      <c r="Y294" s="387"/>
      <c r="Z294" s="387"/>
      <c r="AA294" s="387"/>
      <c r="AB294" s="387"/>
      <c r="AC294" s="952"/>
      <c r="AD294" s="952"/>
      <c r="AE294" s="952">
        <f t="shared" si="19"/>
        <v>11</v>
      </c>
      <c r="AF294" s="952"/>
      <c r="AG294" s="654"/>
      <c r="AH294" s="186" t="s">
        <v>2617</v>
      </c>
      <c r="AI294" s="202"/>
      <c r="AJ294" s="606"/>
      <c r="AK294" s="606"/>
      <c r="AL294" s="186"/>
      <c r="AM294" s="462">
        <f t="shared" si="18"/>
        <v>-11</v>
      </c>
      <c r="AN294" s="464"/>
      <c r="AO294" s="388"/>
      <c r="AP294" s="609"/>
      <c r="AQ294" s="389"/>
      <c r="AR294" s="52"/>
      <c r="AS294" s="52"/>
    </row>
    <row r="295" spans="1:45" ht="17.25" customHeight="1" x14ac:dyDescent="0.15">
      <c r="A295" s="445">
        <v>72</v>
      </c>
      <c r="B295" s="13" t="s">
        <v>3814</v>
      </c>
      <c r="C295" s="460" t="s">
        <v>3576</v>
      </c>
      <c r="D295" s="468"/>
      <c r="E295" s="169"/>
      <c r="F295" s="472"/>
      <c r="G295" s="473"/>
      <c r="H295" s="468"/>
      <c r="I295" s="472"/>
      <c r="J295" s="472"/>
      <c r="K295" s="472"/>
      <c r="L295" s="473"/>
      <c r="M295" s="468"/>
      <c r="N295" s="472"/>
      <c r="O295" s="472"/>
      <c r="P295" s="472"/>
      <c r="Q295" s="473"/>
      <c r="R295" s="1009" t="s">
        <v>3050</v>
      </c>
      <c r="S295" s="1010"/>
      <c r="T295" s="1010"/>
      <c r="U295" s="1010"/>
      <c r="V295" s="1011"/>
      <c r="W295" s="387" t="s">
        <v>210</v>
      </c>
      <c r="X295" s="387"/>
      <c r="Y295" s="387"/>
      <c r="Z295" s="387"/>
      <c r="AA295" s="387"/>
      <c r="AB295" s="387"/>
      <c r="AC295" s="952"/>
      <c r="AD295" s="952"/>
      <c r="AE295" s="952">
        <f t="shared" si="19"/>
        <v>9</v>
      </c>
      <c r="AF295" s="952"/>
      <c r="AG295" s="654"/>
      <c r="AH295" s="186" t="s">
        <v>2617</v>
      </c>
      <c r="AI295" s="202"/>
      <c r="AJ295" s="606"/>
      <c r="AK295" s="606"/>
      <c r="AL295" s="186"/>
      <c r="AM295" s="462">
        <f t="shared" si="18"/>
        <v>-9</v>
      </c>
      <c r="AN295" s="464"/>
      <c r="AO295" s="388"/>
      <c r="AP295" s="609"/>
      <c r="AQ295" s="389"/>
      <c r="AR295" s="52"/>
      <c r="AS295" s="52"/>
    </row>
    <row r="296" spans="1:45" ht="17.25" customHeight="1" x14ac:dyDescent="0.15">
      <c r="A296" s="445">
        <v>72</v>
      </c>
      <c r="B296" s="13" t="s">
        <v>3815</v>
      </c>
      <c r="C296" s="460" t="s">
        <v>3577</v>
      </c>
      <c r="D296" s="468"/>
      <c r="E296" s="169"/>
      <c r="F296" s="472"/>
      <c r="G296" s="473"/>
      <c r="H296" s="468"/>
      <c r="I296" s="472"/>
      <c r="J296" s="472"/>
      <c r="K296" s="472"/>
      <c r="L296" s="473"/>
      <c r="M296" s="468"/>
      <c r="N296" s="472"/>
      <c r="O296" s="472"/>
      <c r="P296" s="472"/>
      <c r="Q296" s="473"/>
      <c r="R296" s="1012"/>
      <c r="S296" s="1013"/>
      <c r="T296" s="1013"/>
      <c r="U296" s="1013"/>
      <c r="V296" s="1014"/>
      <c r="W296" s="387" t="s">
        <v>211</v>
      </c>
      <c r="X296" s="387"/>
      <c r="Y296" s="387"/>
      <c r="Z296" s="387"/>
      <c r="AA296" s="387"/>
      <c r="AB296" s="387"/>
      <c r="AC296" s="952"/>
      <c r="AD296" s="952"/>
      <c r="AE296" s="952">
        <f t="shared" si="19"/>
        <v>10</v>
      </c>
      <c r="AF296" s="952"/>
      <c r="AG296" s="654"/>
      <c r="AH296" s="186" t="s">
        <v>2617</v>
      </c>
      <c r="AI296" s="202"/>
      <c r="AJ296" s="606"/>
      <c r="AK296" s="606"/>
      <c r="AL296" s="186"/>
      <c r="AM296" s="462">
        <f t="shared" si="18"/>
        <v>-10</v>
      </c>
      <c r="AN296" s="464"/>
      <c r="AO296" s="388"/>
      <c r="AP296" s="609"/>
      <c r="AQ296" s="389"/>
      <c r="AR296" s="52"/>
      <c r="AS296" s="52"/>
    </row>
    <row r="297" spans="1:45" ht="17.25" customHeight="1" x14ac:dyDescent="0.15">
      <c r="A297" s="445">
        <v>72</v>
      </c>
      <c r="B297" s="13" t="s">
        <v>3816</v>
      </c>
      <c r="C297" s="460" t="s">
        <v>3578</v>
      </c>
      <c r="D297" s="468"/>
      <c r="E297" s="169"/>
      <c r="F297" s="472"/>
      <c r="G297" s="473"/>
      <c r="H297" s="468"/>
      <c r="I297" s="472"/>
      <c r="J297" s="472"/>
      <c r="K297" s="472"/>
      <c r="L297" s="473"/>
      <c r="M297" s="468"/>
      <c r="N297" s="472"/>
      <c r="O297" s="472"/>
      <c r="P297" s="472"/>
      <c r="Q297" s="473"/>
      <c r="R297" s="1012"/>
      <c r="S297" s="1013"/>
      <c r="T297" s="1013"/>
      <c r="U297" s="1013"/>
      <c r="V297" s="1014"/>
      <c r="W297" s="387" t="s">
        <v>212</v>
      </c>
      <c r="X297" s="387"/>
      <c r="Y297" s="387"/>
      <c r="Z297" s="387"/>
      <c r="AA297" s="387"/>
      <c r="AB297" s="387"/>
      <c r="AC297" s="952"/>
      <c r="AD297" s="952"/>
      <c r="AE297" s="952">
        <f t="shared" si="19"/>
        <v>11</v>
      </c>
      <c r="AF297" s="952"/>
      <c r="AG297" s="654"/>
      <c r="AH297" s="186" t="s">
        <v>2617</v>
      </c>
      <c r="AI297" s="202"/>
      <c r="AJ297" s="606"/>
      <c r="AK297" s="606"/>
      <c r="AL297" s="186"/>
      <c r="AM297" s="462">
        <f t="shared" si="18"/>
        <v>-11</v>
      </c>
      <c r="AN297" s="464"/>
      <c r="AO297" s="388"/>
      <c r="AP297" s="609"/>
      <c r="AQ297" s="389"/>
      <c r="AR297" s="52"/>
      <c r="AS297" s="52"/>
    </row>
    <row r="298" spans="1:45" ht="17.25" customHeight="1" x14ac:dyDescent="0.15">
      <c r="A298" s="445">
        <v>72</v>
      </c>
      <c r="B298" s="13" t="s">
        <v>3817</v>
      </c>
      <c r="C298" s="460" t="s">
        <v>3579</v>
      </c>
      <c r="D298" s="468"/>
      <c r="E298" s="169"/>
      <c r="F298" s="472"/>
      <c r="G298" s="473"/>
      <c r="H298" s="468"/>
      <c r="I298" s="472"/>
      <c r="J298" s="472"/>
      <c r="K298" s="472"/>
      <c r="L298" s="473"/>
      <c r="M298" s="468"/>
      <c r="N298" s="472"/>
      <c r="O298" s="472"/>
      <c r="P298" s="472"/>
      <c r="Q298" s="473"/>
      <c r="R298" s="468"/>
      <c r="S298" s="472"/>
      <c r="T298" s="472"/>
      <c r="U298" s="472"/>
      <c r="V298" s="473"/>
      <c r="W298" s="387" t="s">
        <v>213</v>
      </c>
      <c r="X298" s="387"/>
      <c r="Y298" s="387"/>
      <c r="Z298" s="387"/>
      <c r="AA298" s="387"/>
      <c r="AB298" s="387"/>
      <c r="AC298" s="952"/>
      <c r="AD298" s="952"/>
      <c r="AE298" s="952">
        <f t="shared" si="19"/>
        <v>12</v>
      </c>
      <c r="AF298" s="952"/>
      <c r="AG298" s="654"/>
      <c r="AH298" s="186" t="s">
        <v>2617</v>
      </c>
      <c r="AI298" s="202"/>
      <c r="AJ298" s="606"/>
      <c r="AK298" s="606"/>
      <c r="AL298" s="186"/>
      <c r="AM298" s="462">
        <f t="shared" si="18"/>
        <v>-12</v>
      </c>
      <c r="AN298" s="464"/>
      <c r="AO298" s="388"/>
      <c r="AP298" s="609"/>
      <c r="AQ298" s="389"/>
      <c r="AR298" s="52"/>
      <c r="AS298" s="52"/>
    </row>
    <row r="299" spans="1:45" ht="17.25" customHeight="1" x14ac:dyDescent="0.15">
      <c r="A299" s="445">
        <v>72</v>
      </c>
      <c r="B299" s="13" t="s">
        <v>3818</v>
      </c>
      <c r="C299" s="460" t="s">
        <v>3580</v>
      </c>
      <c r="D299" s="468"/>
      <c r="E299" s="169"/>
      <c r="F299" s="472"/>
      <c r="G299" s="473"/>
      <c r="H299" s="468"/>
      <c r="I299" s="472"/>
      <c r="J299" s="472"/>
      <c r="K299" s="472"/>
      <c r="L299" s="473"/>
      <c r="M299" s="468"/>
      <c r="N299" s="472"/>
      <c r="O299" s="472"/>
      <c r="P299" s="472"/>
      <c r="Q299" s="473"/>
      <c r="R299" s="474"/>
      <c r="S299" s="396"/>
      <c r="T299" s="396"/>
      <c r="U299" s="396"/>
      <c r="V299" s="475"/>
      <c r="W299" s="387" t="s">
        <v>214</v>
      </c>
      <c r="X299" s="387"/>
      <c r="Y299" s="387"/>
      <c r="Z299" s="387"/>
      <c r="AA299" s="387"/>
      <c r="AB299" s="387"/>
      <c r="AC299" s="952"/>
      <c r="AD299" s="952"/>
      <c r="AE299" s="952">
        <f t="shared" si="19"/>
        <v>13</v>
      </c>
      <c r="AF299" s="952"/>
      <c r="AG299" s="654"/>
      <c r="AH299" s="186" t="s">
        <v>2617</v>
      </c>
      <c r="AI299" s="202"/>
      <c r="AJ299" s="606"/>
      <c r="AK299" s="606"/>
      <c r="AL299" s="186"/>
      <c r="AM299" s="462">
        <f t="shared" si="18"/>
        <v>-13</v>
      </c>
      <c r="AN299" s="464"/>
      <c r="AO299" s="388"/>
      <c r="AP299" s="609"/>
      <c r="AQ299" s="389"/>
      <c r="AR299" s="52"/>
      <c r="AS299" s="52"/>
    </row>
    <row r="300" spans="1:45" ht="17.25" customHeight="1" x14ac:dyDescent="0.15">
      <c r="A300" s="445">
        <v>72</v>
      </c>
      <c r="B300" s="13" t="s">
        <v>3819</v>
      </c>
      <c r="C300" s="460" t="s">
        <v>3581</v>
      </c>
      <c r="D300" s="468"/>
      <c r="E300" s="169"/>
      <c r="F300" s="472"/>
      <c r="G300" s="473"/>
      <c r="H300" s="468"/>
      <c r="I300" s="472"/>
      <c r="J300" s="472"/>
      <c r="K300" s="472"/>
      <c r="L300" s="473"/>
      <c r="M300" s="468"/>
      <c r="N300" s="472"/>
      <c r="O300" s="472"/>
      <c r="P300" s="472"/>
      <c r="Q300" s="473"/>
      <c r="R300" s="1009" t="s">
        <v>3051</v>
      </c>
      <c r="S300" s="1010"/>
      <c r="T300" s="1010"/>
      <c r="U300" s="1010"/>
      <c r="V300" s="1011"/>
      <c r="W300" s="387" t="s">
        <v>210</v>
      </c>
      <c r="X300" s="387"/>
      <c r="Y300" s="387"/>
      <c r="Z300" s="387"/>
      <c r="AA300" s="387"/>
      <c r="AB300" s="387"/>
      <c r="AC300" s="952"/>
      <c r="AD300" s="952"/>
      <c r="AE300" s="952">
        <f t="shared" si="19"/>
        <v>9</v>
      </c>
      <c r="AF300" s="952"/>
      <c r="AG300" s="654"/>
      <c r="AH300" s="186" t="s">
        <v>2617</v>
      </c>
      <c r="AI300" s="202"/>
      <c r="AJ300" s="606"/>
      <c r="AK300" s="606"/>
      <c r="AL300" s="186"/>
      <c r="AM300" s="462">
        <f t="shared" si="18"/>
        <v>-9</v>
      </c>
      <c r="AN300" s="464"/>
      <c r="AO300" s="388"/>
      <c r="AP300" s="609"/>
      <c r="AQ300" s="389"/>
      <c r="AR300" s="52"/>
      <c r="AS300" s="52"/>
    </row>
    <row r="301" spans="1:45" ht="17.25" customHeight="1" x14ac:dyDescent="0.15">
      <c r="A301" s="445">
        <v>72</v>
      </c>
      <c r="B301" s="13" t="s">
        <v>3820</v>
      </c>
      <c r="C301" s="460" t="s">
        <v>3582</v>
      </c>
      <c r="D301" s="468"/>
      <c r="E301" s="169"/>
      <c r="F301" s="472"/>
      <c r="G301" s="473"/>
      <c r="H301" s="468"/>
      <c r="I301" s="472"/>
      <c r="J301" s="472"/>
      <c r="K301" s="472"/>
      <c r="L301" s="473"/>
      <c r="M301" s="468"/>
      <c r="N301" s="472"/>
      <c r="O301" s="472"/>
      <c r="P301" s="472"/>
      <c r="Q301" s="473"/>
      <c r="R301" s="1012"/>
      <c r="S301" s="1013"/>
      <c r="T301" s="1013"/>
      <c r="U301" s="1013"/>
      <c r="V301" s="1014"/>
      <c r="W301" s="387" t="s">
        <v>211</v>
      </c>
      <c r="X301" s="387"/>
      <c r="Y301" s="387"/>
      <c r="Z301" s="387"/>
      <c r="AA301" s="387"/>
      <c r="AB301" s="387"/>
      <c r="AC301" s="952"/>
      <c r="AD301" s="952"/>
      <c r="AE301" s="952">
        <f t="shared" si="19"/>
        <v>10</v>
      </c>
      <c r="AF301" s="952"/>
      <c r="AG301" s="654"/>
      <c r="AH301" s="186" t="s">
        <v>2617</v>
      </c>
      <c r="AI301" s="202"/>
      <c r="AJ301" s="606"/>
      <c r="AK301" s="606"/>
      <c r="AL301" s="186"/>
      <c r="AM301" s="462">
        <f t="shared" si="18"/>
        <v>-10</v>
      </c>
      <c r="AN301" s="464"/>
      <c r="AO301" s="388"/>
      <c r="AP301" s="609"/>
      <c r="AQ301" s="389"/>
      <c r="AR301" s="52"/>
      <c r="AS301" s="52"/>
    </row>
    <row r="302" spans="1:45" ht="17.25" customHeight="1" x14ac:dyDescent="0.15">
      <c r="A302" s="445">
        <v>72</v>
      </c>
      <c r="B302" s="13" t="s">
        <v>3821</v>
      </c>
      <c r="C302" s="460" t="s">
        <v>3583</v>
      </c>
      <c r="D302" s="468"/>
      <c r="E302" s="169"/>
      <c r="F302" s="472"/>
      <c r="G302" s="473"/>
      <c r="H302" s="468"/>
      <c r="I302" s="472"/>
      <c r="J302" s="472"/>
      <c r="K302" s="472"/>
      <c r="L302" s="473"/>
      <c r="M302" s="468"/>
      <c r="N302" s="472"/>
      <c r="O302" s="472"/>
      <c r="P302" s="472"/>
      <c r="Q302" s="473"/>
      <c r="R302" s="1012"/>
      <c r="S302" s="1013"/>
      <c r="T302" s="1013"/>
      <c r="U302" s="1013"/>
      <c r="V302" s="1014"/>
      <c r="W302" s="387" t="s">
        <v>212</v>
      </c>
      <c r="X302" s="387"/>
      <c r="Y302" s="387"/>
      <c r="Z302" s="387"/>
      <c r="AA302" s="387"/>
      <c r="AB302" s="387"/>
      <c r="AC302" s="952"/>
      <c r="AD302" s="952"/>
      <c r="AE302" s="952">
        <f t="shared" si="19"/>
        <v>11</v>
      </c>
      <c r="AF302" s="952"/>
      <c r="AG302" s="654"/>
      <c r="AH302" s="186" t="s">
        <v>2617</v>
      </c>
      <c r="AI302" s="202"/>
      <c r="AJ302" s="606"/>
      <c r="AK302" s="606"/>
      <c r="AL302" s="186"/>
      <c r="AM302" s="462">
        <f t="shared" si="18"/>
        <v>-11</v>
      </c>
      <c r="AN302" s="464"/>
      <c r="AO302" s="388"/>
      <c r="AP302" s="609"/>
      <c r="AQ302" s="389"/>
      <c r="AR302" s="52"/>
      <c r="AS302" s="52"/>
    </row>
    <row r="303" spans="1:45" ht="17.25" customHeight="1" x14ac:dyDescent="0.15">
      <c r="A303" s="445">
        <v>72</v>
      </c>
      <c r="B303" s="13" t="s">
        <v>3822</v>
      </c>
      <c r="C303" s="460" t="s">
        <v>3584</v>
      </c>
      <c r="D303" s="468"/>
      <c r="E303" s="169"/>
      <c r="F303" s="472"/>
      <c r="G303" s="473"/>
      <c r="H303" s="468"/>
      <c r="I303" s="472"/>
      <c r="J303" s="472"/>
      <c r="K303" s="472"/>
      <c r="L303" s="473"/>
      <c r="M303" s="468"/>
      <c r="N303" s="472"/>
      <c r="O303" s="472"/>
      <c r="P303" s="472"/>
      <c r="Q303" s="473"/>
      <c r="R303" s="468"/>
      <c r="S303" s="472"/>
      <c r="T303" s="472"/>
      <c r="U303" s="472"/>
      <c r="V303" s="473"/>
      <c r="W303" s="387" t="s">
        <v>213</v>
      </c>
      <c r="X303" s="387"/>
      <c r="Y303" s="387"/>
      <c r="Z303" s="387"/>
      <c r="AA303" s="387"/>
      <c r="AB303" s="387"/>
      <c r="AC303" s="952"/>
      <c r="AD303" s="952"/>
      <c r="AE303" s="952">
        <f t="shared" si="19"/>
        <v>12</v>
      </c>
      <c r="AF303" s="952"/>
      <c r="AG303" s="654"/>
      <c r="AH303" s="186" t="s">
        <v>2617</v>
      </c>
      <c r="AI303" s="202"/>
      <c r="AJ303" s="606"/>
      <c r="AK303" s="606"/>
      <c r="AL303" s="186"/>
      <c r="AM303" s="462">
        <f t="shared" si="18"/>
        <v>-12</v>
      </c>
      <c r="AN303" s="464"/>
      <c r="AO303" s="388"/>
      <c r="AP303" s="609"/>
      <c r="AQ303" s="389"/>
      <c r="AR303" s="52"/>
      <c r="AS303" s="52"/>
    </row>
    <row r="304" spans="1:45" ht="17.25" customHeight="1" x14ac:dyDescent="0.15">
      <c r="A304" s="445">
        <v>72</v>
      </c>
      <c r="B304" s="13" t="s">
        <v>3823</v>
      </c>
      <c r="C304" s="460" t="s">
        <v>3585</v>
      </c>
      <c r="D304" s="474"/>
      <c r="E304" s="20"/>
      <c r="F304" s="396"/>
      <c r="G304" s="475"/>
      <c r="H304" s="474"/>
      <c r="I304" s="396"/>
      <c r="J304" s="396"/>
      <c r="K304" s="396"/>
      <c r="L304" s="475"/>
      <c r="M304" s="474"/>
      <c r="N304" s="396"/>
      <c r="O304" s="396"/>
      <c r="P304" s="396"/>
      <c r="Q304" s="475"/>
      <c r="R304" s="474"/>
      <c r="S304" s="396"/>
      <c r="T304" s="396"/>
      <c r="U304" s="396"/>
      <c r="V304" s="475"/>
      <c r="W304" s="387" t="s">
        <v>214</v>
      </c>
      <c r="X304" s="387"/>
      <c r="Y304" s="387"/>
      <c r="Z304" s="387"/>
      <c r="AA304" s="387"/>
      <c r="AB304" s="387"/>
      <c r="AC304" s="952"/>
      <c r="AD304" s="952"/>
      <c r="AE304" s="952">
        <f t="shared" si="19"/>
        <v>13</v>
      </c>
      <c r="AF304" s="952"/>
      <c r="AG304" s="654"/>
      <c r="AH304" s="186" t="s">
        <v>2617</v>
      </c>
      <c r="AI304" s="202"/>
      <c r="AJ304" s="606"/>
      <c r="AK304" s="606"/>
      <c r="AL304" s="186"/>
      <c r="AM304" s="462">
        <f t="shared" si="18"/>
        <v>-13</v>
      </c>
      <c r="AN304" s="507"/>
      <c r="AO304" s="388"/>
      <c r="AP304" s="609"/>
      <c r="AQ304" s="389"/>
      <c r="AR304" s="52"/>
      <c r="AS304" s="52"/>
    </row>
    <row r="305" spans="1:45" ht="17.25" customHeight="1" x14ac:dyDescent="0.15">
      <c r="A305" s="445">
        <v>72</v>
      </c>
      <c r="B305" s="13" t="s">
        <v>3824</v>
      </c>
      <c r="C305" s="460" t="s">
        <v>3586</v>
      </c>
      <c r="D305" s="1009" t="s">
        <v>3263</v>
      </c>
      <c r="E305" s="1010"/>
      <c r="F305" s="1010"/>
      <c r="G305" s="1011"/>
      <c r="H305" s="1009" t="s">
        <v>3055</v>
      </c>
      <c r="I305" s="1010"/>
      <c r="J305" s="1010"/>
      <c r="K305" s="1010"/>
      <c r="L305" s="1010"/>
      <c r="M305" s="1010"/>
      <c r="N305" s="1010"/>
      <c r="O305" s="1010"/>
      <c r="P305" s="1010"/>
      <c r="Q305" s="1011"/>
      <c r="R305" s="1009" t="s">
        <v>3056</v>
      </c>
      <c r="S305" s="1010"/>
      <c r="T305" s="1010"/>
      <c r="U305" s="1010"/>
      <c r="V305" s="1011"/>
      <c r="W305" s="387" t="s">
        <v>210</v>
      </c>
      <c r="X305" s="387"/>
      <c r="Y305" s="387"/>
      <c r="Z305" s="387"/>
      <c r="AA305" s="387"/>
      <c r="AB305" s="387"/>
      <c r="AC305" s="952"/>
      <c r="AD305" s="952"/>
      <c r="AE305" s="952">
        <f t="shared" ref="AE305:AE334" si="20">ROUND(AE125*0.01,0)</f>
        <v>3</v>
      </c>
      <c r="AF305" s="952"/>
      <c r="AG305" s="654"/>
      <c r="AH305" s="186" t="s">
        <v>2617</v>
      </c>
      <c r="AI305" s="202"/>
      <c r="AJ305" s="606"/>
      <c r="AK305" s="606"/>
      <c r="AL305" s="186"/>
      <c r="AM305" s="462">
        <f t="shared" si="18"/>
        <v>-3</v>
      </c>
      <c r="AN305" s="463" t="s">
        <v>209</v>
      </c>
      <c r="AO305" s="388"/>
      <c r="AP305" s="609"/>
      <c r="AQ305" s="389"/>
      <c r="AR305" s="52"/>
      <c r="AS305" s="52"/>
    </row>
    <row r="306" spans="1:45" ht="17.25" customHeight="1" x14ac:dyDescent="0.15">
      <c r="A306" s="445">
        <v>72</v>
      </c>
      <c r="B306" s="13" t="s">
        <v>3825</v>
      </c>
      <c r="C306" s="460" t="s">
        <v>3587</v>
      </c>
      <c r="D306" s="1012"/>
      <c r="E306" s="1013"/>
      <c r="F306" s="1013"/>
      <c r="G306" s="1014"/>
      <c r="H306" s="1012"/>
      <c r="I306" s="1013"/>
      <c r="J306" s="1013"/>
      <c r="K306" s="1013"/>
      <c r="L306" s="1013"/>
      <c r="M306" s="1013"/>
      <c r="N306" s="1013"/>
      <c r="O306" s="1013"/>
      <c r="P306" s="1013"/>
      <c r="Q306" s="1014"/>
      <c r="R306" s="1012"/>
      <c r="S306" s="1013"/>
      <c r="T306" s="1013"/>
      <c r="U306" s="1013"/>
      <c r="V306" s="1014"/>
      <c r="W306" s="387" t="s">
        <v>211</v>
      </c>
      <c r="X306" s="387"/>
      <c r="Y306" s="387"/>
      <c r="Z306" s="387"/>
      <c r="AA306" s="387"/>
      <c r="AB306" s="387"/>
      <c r="AC306" s="952"/>
      <c r="AD306" s="952"/>
      <c r="AE306" s="952">
        <f t="shared" si="20"/>
        <v>3</v>
      </c>
      <c r="AF306" s="952"/>
      <c r="AG306" s="654"/>
      <c r="AH306" s="186" t="s">
        <v>2617</v>
      </c>
      <c r="AI306" s="202"/>
      <c r="AJ306" s="606"/>
      <c r="AK306" s="606"/>
      <c r="AL306" s="186"/>
      <c r="AM306" s="462">
        <f t="shared" si="18"/>
        <v>-3</v>
      </c>
      <c r="AN306" s="464"/>
      <c r="AO306" s="388"/>
      <c r="AP306" s="609"/>
      <c r="AQ306" s="389"/>
      <c r="AR306" s="52"/>
      <c r="AS306" s="52"/>
    </row>
    <row r="307" spans="1:45" ht="17.25" customHeight="1" x14ac:dyDescent="0.15">
      <c r="A307" s="445">
        <v>72</v>
      </c>
      <c r="B307" s="13" t="s">
        <v>3826</v>
      </c>
      <c r="C307" s="460" t="s">
        <v>3588</v>
      </c>
      <c r="D307" s="1012"/>
      <c r="E307" s="1013"/>
      <c r="F307" s="1013"/>
      <c r="G307" s="1014"/>
      <c r="H307" s="1012"/>
      <c r="I307" s="1013"/>
      <c r="J307" s="1013"/>
      <c r="K307" s="1013"/>
      <c r="L307" s="1013"/>
      <c r="M307" s="1013"/>
      <c r="N307" s="1013"/>
      <c r="O307" s="1013"/>
      <c r="P307" s="1013"/>
      <c r="Q307" s="1014"/>
      <c r="R307" s="1012"/>
      <c r="S307" s="1013"/>
      <c r="T307" s="1013"/>
      <c r="U307" s="1013"/>
      <c r="V307" s="1014"/>
      <c r="W307" s="387" t="s">
        <v>212</v>
      </c>
      <c r="X307" s="387"/>
      <c r="Y307" s="387"/>
      <c r="Z307" s="387"/>
      <c r="AA307" s="387"/>
      <c r="AB307" s="387"/>
      <c r="AC307" s="952"/>
      <c r="AD307" s="952"/>
      <c r="AE307" s="952">
        <f t="shared" si="20"/>
        <v>3</v>
      </c>
      <c r="AF307" s="952"/>
      <c r="AG307" s="654"/>
      <c r="AH307" s="186" t="s">
        <v>2617</v>
      </c>
      <c r="AI307" s="202"/>
      <c r="AJ307" s="606"/>
      <c r="AK307" s="606"/>
      <c r="AL307" s="186"/>
      <c r="AM307" s="462">
        <f t="shared" si="18"/>
        <v>-3</v>
      </c>
      <c r="AN307" s="464"/>
      <c r="AO307" s="388"/>
      <c r="AP307" s="609"/>
      <c r="AQ307" s="389"/>
      <c r="AR307" s="52"/>
      <c r="AS307" s="52"/>
    </row>
    <row r="308" spans="1:45" ht="17.25" customHeight="1" x14ac:dyDescent="0.15">
      <c r="A308" s="445">
        <v>72</v>
      </c>
      <c r="B308" s="13" t="s">
        <v>3827</v>
      </c>
      <c r="C308" s="460" t="s">
        <v>3589</v>
      </c>
      <c r="D308" s="1012"/>
      <c r="E308" s="1013"/>
      <c r="F308" s="1013"/>
      <c r="G308" s="1014"/>
      <c r="H308" s="468"/>
      <c r="I308" s="472"/>
      <c r="J308" s="472"/>
      <c r="K308" s="472"/>
      <c r="L308" s="472"/>
      <c r="M308" s="472"/>
      <c r="N308" s="472"/>
      <c r="O308" s="472"/>
      <c r="P308" s="472"/>
      <c r="Q308" s="473"/>
      <c r="R308" s="468"/>
      <c r="S308" s="472"/>
      <c r="T308" s="472"/>
      <c r="U308" s="472"/>
      <c r="V308" s="473"/>
      <c r="W308" s="387" t="s">
        <v>213</v>
      </c>
      <c r="X308" s="387"/>
      <c r="Y308" s="387"/>
      <c r="Z308" s="387"/>
      <c r="AA308" s="387"/>
      <c r="AB308" s="387"/>
      <c r="AC308" s="952"/>
      <c r="AD308" s="952"/>
      <c r="AE308" s="952">
        <f t="shared" si="20"/>
        <v>3</v>
      </c>
      <c r="AF308" s="952"/>
      <c r="AG308" s="654"/>
      <c r="AH308" s="186" t="s">
        <v>2617</v>
      </c>
      <c r="AI308" s="202"/>
      <c r="AJ308" s="606"/>
      <c r="AK308" s="606"/>
      <c r="AL308" s="186"/>
      <c r="AM308" s="462">
        <f t="shared" si="18"/>
        <v>-3</v>
      </c>
      <c r="AN308" s="464"/>
      <c r="AO308" s="388"/>
      <c r="AP308" s="609"/>
      <c r="AQ308" s="389"/>
      <c r="AR308" s="52"/>
      <c r="AS308" s="52"/>
    </row>
    <row r="309" spans="1:45" ht="17.25" customHeight="1" x14ac:dyDescent="0.15">
      <c r="A309" s="445">
        <v>72</v>
      </c>
      <c r="B309" s="13" t="s">
        <v>3828</v>
      </c>
      <c r="C309" s="460" t="s">
        <v>3590</v>
      </c>
      <c r="D309" s="468"/>
      <c r="E309" s="169"/>
      <c r="F309" s="472"/>
      <c r="G309" s="473"/>
      <c r="H309" s="468"/>
      <c r="I309" s="472"/>
      <c r="J309" s="472"/>
      <c r="K309" s="472"/>
      <c r="L309" s="472"/>
      <c r="M309" s="472"/>
      <c r="N309" s="472"/>
      <c r="O309" s="472"/>
      <c r="P309" s="472"/>
      <c r="Q309" s="473"/>
      <c r="R309" s="474"/>
      <c r="S309" s="396"/>
      <c r="T309" s="396"/>
      <c r="U309" s="396"/>
      <c r="V309" s="475"/>
      <c r="W309" s="387" t="s">
        <v>214</v>
      </c>
      <c r="X309" s="387"/>
      <c r="Y309" s="387"/>
      <c r="Z309" s="387"/>
      <c r="AA309" s="387"/>
      <c r="AB309" s="387"/>
      <c r="AC309" s="952"/>
      <c r="AD309" s="952"/>
      <c r="AE309" s="952">
        <f t="shared" si="20"/>
        <v>3</v>
      </c>
      <c r="AF309" s="952"/>
      <c r="AG309" s="654"/>
      <c r="AH309" s="186" t="s">
        <v>2617</v>
      </c>
      <c r="AI309" s="202"/>
      <c r="AJ309" s="606"/>
      <c r="AK309" s="606"/>
      <c r="AL309" s="186"/>
      <c r="AM309" s="462">
        <f t="shared" si="18"/>
        <v>-3</v>
      </c>
      <c r="AN309" s="464"/>
      <c r="AO309" s="388"/>
      <c r="AP309" s="609"/>
      <c r="AQ309" s="389"/>
      <c r="AR309" s="52"/>
      <c r="AS309" s="52"/>
    </row>
    <row r="310" spans="1:45" ht="17.25" customHeight="1" x14ac:dyDescent="0.15">
      <c r="A310" s="445">
        <v>72</v>
      </c>
      <c r="B310" s="13" t="s">
        <v>3829</v>
      </c>
      <c r="C310" s="460" t="s">
        <v>3591</v>
      </c>
      <c r="D310" s="468"/>
      <c r="E310" s="169"/>
      <c r="F310" s="472"/>
      <c r="G310" s="473"/>
      <c r="H310" s="468"/>
      <c r="I310" s="472"/>
      <c r="J310" s="472"/>
      <c r="K310" s="472"/>
      <c r="L310" s="472"/>
      <c r="M310" s="472"/>
      <c r="N310" s="472"/>
      <c r="O310" s="472"/>
      <c r="P310" s="472"/>
      <c r="Q310" s="473"/>
      <c r="R310" s="1009" t="s">
        <v>3057</v>
      </c>
      <c r="S310" s="1010"/>
      <c r="T310" s="1010"/>
      <c r="U310" s="1010"/>
      <c r="V310" s="1011"/>
      <c r="W310" s="387" t="s">
        <v>210</v>
      </c>
      <c r="X310" s="387"/>
      <c r="Y310" s="387"/>
      <c r="Z310" s="387"/>
      <c r="AA310" s="387"/>
      <c r="AB310" s="387"/>
      <c r="AC310" s="952"/>
      <c r="AD310" s="952"/>
      <c r="AE310" s="952">
        <f t="shared" si="20"/>
        <v>3</v>
      </c>
      <c r="AF310" s="952"/>
      <c r="AG310" s="654"/>
      <c r="AH310" s="186" t="s">
        <v>2617</v>
      </c>
      <c r="AI310" s="202"/>
      <c r="AJ310" s="606"/>
      <c r="AK310" s="606"/>
      <c r="AL310" s="186"/>
      <c r="AM310" s="462">
        <f t="shared" ref="AM310:AM334" si="21">-AE310</f>
        <v>-3</v>
      </c>
      <c r="AN310" s="464"/>
      <c r="AO310" s="388"/>
      <c r="AP310" s="609"/>
      <c r="AQ310" s="389"/>
      <c r="AR310" s="52"/>
      <c r="AS310" s="52"/>
    </row>
    <row r="311" spans="1:45" ht="17.25" customHeight="1" x14ac:dyDescent="0.15">
      <c r="A311" s="445">
        <v>72</v>
      </c>
      <c r="B311" s="13" t="s">
        <v>3830</v>
      </c>
      <c r="C311" s="460" t="s">
        <v>3592</v>
      </c>
      <c r="D311" s="468"/>
      <c r="E311" s="169"/>
      <c r="F311" s="472"/>
      <c r="G311" s="473"/>
      <c r="H311" s="468"/>
      <c r="I311" s="472"/>
      <c r="J311" s="472"/>
      <c r="K311" s="472"/>
      <c r="L311" s="472"/>
      <c r="M311" s="472"/>
      <c r="N311" s="472"/>
      <c r="O311" s="472"/>
      <c r="P311" s="472"/>
      <c r="Q311" s="473"/>
      <c r="R311" s="1012"/>
      <c r="S311" s="1013"/>
      <c r="T311" s="1013"/>
      <c r="U311" s="1013"/>
      <c r="V311" s="1014"/>
      <c r="W311" s="387" t="s">
        <v>211</v>
      </c>
      <c r="X311" s="387"/>
      <c r="Y311" s="387"/>
      <c r="Z311" s="387"/>
      <c r="AA311" s="387"/>
      <c r="AB311" s="387"/>
      <c r="AC311" s="952"/>
      <c r="AD311" s="952"/>
      <c r="AE311" s="952">
        <f t="shared" si="20"/>
        <v>3</v>
      </c>
      <c r="AF311" s="952"/>
      <c r="AG311" s="654"/>
      <c r="AH311" s="186" t="s">
        <v>2617</v>
      </c>
      <c r="AI311" s="202"/>
      <c r="AJ311" s="606"/>
      <c r="AK311" s="606"/>
      <c r="AL311" s="186"/>
      <c r="AM311" s="462">
        <f t="shared" si="21"/>
        <v>-3</v>
      </c>
      <c r="AN311" s="464"/>
      <c r="AO311" s="388"/>
      <c r="AP311" s="609"/>
      <c r="AQ311" s="389"/>
      <c r="AR311" s="52"/>
      <c r="AS311" s="52"/>
    </row>
    <row r="312" spans="1:45" ht="17.25" customHeight="1" x14ac:dyDescent="0.15">
      <c r="A312" s="445">
        <v>72</v>
      </c>
      <c r="B312" s="13" t="s">
        <v>3831</v>
      </c>
      <c r="C312" s="460" t="s">
        <v>3593</v>
      </c>
      <c r="D312" s="468"/>
      <c r="E312" s="169"/>
      <c r="F312" s="472"/>
      <c r="G312" s="473"/>
      <c r="H312" s="468"/>
      <c r="I312" s="472"/>
      <c r="J312" s="472"/>
      <c r="K312" s="472"/>
      <c r="L312" s="472"/>
      <c r="M312" s="472"/>
      <c r="N312" s="472"/>
      <c r="O312" s="472"/>
      <c r="P312" s="472"/>
      <c r="Q312" s="473"/>
      <c r="R312" s="1012"/>
      <c r="S312" s="1013"/>
      <c r="T312" s="1013"/>
      <c r="U312" s="1013"/>
      <c r="V312" s="1014"/>
      <c r="W312" s="387" t="s">
        <v>212</v>
      </c>
      <c r="X312" s="387"/>
      <c r="Y312" s="387"/>
      <c r="Z312" s="387"/>
      <c r="AA312" s="387"/>
      <c r="AB312" s="387"/>
      <c r="AC312" s="952"/>
      <c r="AD312" s="952"/>
      <c r="AE312" s="952">
        <f t="shared" si="20"/>
        <v>3</v>
      </c>
      <c r="AF312" s="952"/>
      <c r="AG312" s="654"/>
      <c r="AH312" s="186" t="s">
        <v>2617</v>
      </c>
      <c r="AI312" s="202"/>
      <c r="AJ312" s="606"/>
      <c r="AK312" s="606"/>
      <c r="AL312" s="186"/>
      <c r="AM312" s="462">
        <f t="shared" si="21"/>
        <v>-3</v>
      </c>
      <c r="AN312" s="464"/>
      <c r="AO312" s="388"/>
      <c r="AP312" s="609"/>
      <c r="AQ312" s="389"/>
      <c r="AR312" s="52"/>
      <c r="AS312" s="52"/>
    </row>
    <row r="313" spans="1:45" ht="17.25" customHeight="1" x14ac:dyDescent="0.15">
      <c r="A313" s="445">
        <v>72</v>
      </c>
      <c r="B313" s="13" t="s">
        <v>3832</v>
      </c>
      <c r="C313" s="460" t="s">
        <v>3594</v>
      </c>
      <c r="D313" s="468"/>
      <c r="E313" s="169"/>
      <c r="F313" s="472"/>
      <c r="G313" s="473"/>
      <c r="H313" s="468"/>
      <c r="I313" s="472"/>
      <c r="J313" s="472"/>
      <c r="K313" s="472"/>
      <c r="L313" s="472"/>
      <c r="M313" s="472"/>
      <c r="N313" s="472"/>
      <c r="O313" s="472"/>
      <c r="P313" s="472"/>
      <c r="Q313" s="473"/>
      <c r="R313" s="468"/>
      <c r="S313" s="472"/>
      <c r="T313" s="472"/>
      <c r="U313" s="472"/>
      <c r="V313" s="473"/>
      <c r="W313" s="387" t="s">
        <v>213</v>
      </c>
      <c r="X313" s="387"/>
      <c r="Y313" s="387"/>
      <c r="Z313" s="387"/>
      <c r="AA313" s="387"/>
      <c r="AB313" s="387"/>
      <c r="AC313" s="952"/>
      <c r="AD313" s="952"/>
      <c r="AE313" s="952">
        <f t="shared" si="20"/>
        <v>3</v>
      </c>
      <c r="AF313" s="952"/>
      <c r="AG313" s="654"/>
      <c r="AH313" s="186" t="s">
        <v>2617</v>
      </c>
      <c r="AI313" s="202"/>
      <c r="AJ313" s="606"/>
      <c r="AK313" s="606"/>
      <c r="AL313" s="186"/>
      <c r="AM313" s="462">
        <f t="shared" si="21"/>
        <v>-3</v>
      </c>
      <c r="AN313" s="464"/>
      <c r="AO313" s="388"/>
      <c r="AP313" s="609"/>
      <c r="AQ313" s="389"/>
      <c r="AR313" s="52"/>
      <c r="AS313" s="52"/>
    </row>
    <row r="314" spans="1:45" ht="17.25" customHeight="1" x14ac:dyDescent="0.15">
      <c r="A314" s="445">
        <v>72</v>
      </c>
      <c r="B314" s="13" t="s">
        <v>3833</v>
      </c>
      <c r="C314" s="460" t="s">
        <v>3595</v>
      </c>
      <c r="D314" s="468"/>
      <c r="E314" s="169"/>
      <c r="F314" s="472"/>
      <c r="G314" s="473"/>
      <c r="H314" s="468"/>
      <c r="I314" s="472"/>
      <c r="J314" s="472"/>
      <c r="K314" s="472"/>
      <c r="L314" s="472"/>
      <c r="M314" s="472"/>
      <c r="N314" s="472"/>
      <c r="O314" s="472"/>
      <c r="P314" s="472"/>
      <c r="Q314" s="473"/>
      <c r="R314" s="474"/>
      <c r="S314" s="396"/>
      <c r="T314" s="396"/>
      <c r="U314" s="396"/>
      <c r="V314" s="475"/>
      <c r="W314" s="387" t="s">
        <v>214</v>
      </c>
      <c r="X314" s="387"/>
      <c r="Y314" s="387"/>
      <c r="Z314" s="387"/>
      <c r="AA314" s="387"/>
      <c r="AB314" s="387"/>
      <c r="AC314" s="952"/>
      <c r="AD314" s="952"/>
      <c r="AE314" s="952">
        <f t="shared" si="20"/>
        <v>3</v>
      </c>
      <c r="AF314" s="952"/>
      <c r="AG314" s="654"/>
      <c r="AH314" s="186" t="s">
        <v>2617</v>
      </c>
      <c r="AI314" s="202"/>
      <c r="AJ314" s="606"/>
      <c r="AK314" s="606"/>
      <c r="AL314" s="186"/>
      <c r="AM314" s="462">
        <f t="shared" si="21"/>
        <v>-3</v>
      </c>
      <c r="AN314" s="464"/>
      <c r="AO314" s="388"/>
      <c r="AP314" s="609"/>
      <c r="AQ314" s="389"/>
      <c r="AR314" s="52"/>
      <c r="AS314" s="52"/>
    </row>
    <row r="315" spans="1:45" ht="17.25" customHeight="1" x14ac:dyDescent="0.15">
      <c r="A315" s="445">
        <v>72</v>
      </c>
      <c r="B315" s="13" t="s">
        <v>3834</v>
      </c>
      <c r="C315" s="460" t="s">
        <v>3596</v>
      </c>
      <c r="D315" s="468"/>
      <c r="E315" s="169"/>
      <c r="F315" s="472"/>
      <c r="G315" s="473"/>
      <c r="H315" s="468"/>
      <c r="I315" s="472"/>
      <c r="J315" s="472"/>
      <c r="K315" s="472"/>
      <c r="L315" s="472"/>
      <c r="M315" s="472"/>
      <c r="N315" s="472"/>
      <c r="O315" s="472"/>
      <c r="P315" s="472"/>
      <c r="Q315" s="473"/>
      <c r="R315" s="1009" t="s">
        <v>3058</v>
      </c>
      <c r="S315" s="1010"/>
      <c r="T315" s="1010"/>
      <c r="U315" s="1010"/>
      <c r="V315" s="1011"/>
      <c r="W315" s="387" t="s">
        <v>210</v>
      </c>
      <c r="X315" s="387"/>
      <c r="Y315" s="387"/>
      <c r="Z315" s="387"/>
      <c r="AA315" s="387"/>
      <c r="AB315" s="387"/>
      <c r="AC315" s="952"/>
      <c r="AD315" s="952"/>
      <c r="AE315" s="952">
        <f t="shared" si="20"/>
        <v>4</v>
      </c>
      <c r="AF315" s="952"/>
      <c r="AG315" s="654"/>
      <c r="AH315" s="186" t="s">
        <v>2617</v>
      </c>
      <c r="AI315" s="202"/>
      <c r="AJ315" s="606"/>
      <c r="AK315" s="606"/>
      <c r="AL315" s="186"/>
      <c r="AM315" s="462">
        <f t="shared" si="21"/>
        <v>-4</v>
      </c>
      <c r="AN315" s="464"/>
      <c r="AO315" s="388"/>
      <c r="AP315" s="609"/>
      <c r="AQ315" s="389"/>
      <c r="AR315" s="52"/>
      <c r="AS315" s="52"/>
    </row>
    <row r="316" spans="1:45" ht="17.25" customHeight="1" x14ac:dyDescent="0.15">
      <c r="A316" s="445">
        <v>72</v>
      </c>
      <c r="B316" s="13" t="s">
        <v>3835</v>
      </c>
      <c r="C316" s="460" t="s">
        <v>3597</v>
      </c>
      <c r="D316" s="468"/>
      <c r="E316" s="169"/>
      <c r="F316" s="472"/>
      <c r="G316" s="473"/>
      <c r="H316" s="468"/>
      <c r="I316" s="472"/>
      <c r="J316" s="472"/>
      <c r="K316" s="472"/>
      <c r="L316" s="472"/>
      <c r="M316" s="472"/>
      <c r="N316" s="472"/>
      <c r="O316" s="472"/>
      <c r="P316" s="472"/>
      <c r="Q316" s="473"/>
      <c r="R316" s="1012"/>
      <c r="S316" s="1013"/>
      <c r="T316" s="1013"/>
      <c r="U316" s="1013"/>
      <c r="V316" s="1014"/>
      <c r="W316" s="387" t="s">
        <v>211</v>
      </c>
      <c r="X316" s="387"/>
      <c r="Y316" s="387"/>
      <c r="Z316" s="387"/>
      <c r="AA316" s="387"/>
      <c r="AB316" s="387"/>
      <c r="AC316" s="952"/>
      <c r="AD316" s="952"/>
      <c r="AE316" s="952">
        <f t="shared" si="20"/>
        <v>5</v>
      </c>
      <c r="AF316" s="952"/>
      <c r="AG316" s="654"/>
      <c r="AH316" s="186" t="s">
        <v>2617</v>
      </c>
      <c r="AI316" s="202"/>
      <c r="AJ316" s="606"/>
      <c r="AK316" s="606"/>
      <c r="AL316" s="186"/>
      <c r="AM316" s="462">
        <f t="shared" si="21"/>
        <v>-5</v>
      </c>
      <c r="AN316" s="464"/>
      <c r="AO316" s="388"/>
      <c r="AP316" s="609"/>
      <c r="AQ316" s="389"/>
      <c r="AR316" s="52"/>
      <c r="AS316" s="52"/>
    </row>
    <row r="317" spans="1:45" ht="17.25" customHeight="1" x14ac:dyDescent="0.15">
      <c r="A317" s="445">
        <v>72</v>
      </c>
      <c r="B317" s="13" t="s">
        <v>3836</v>
      </c>
      <c r="C317" s="460" t="s">
        <v>3598</v>
      </c>
      <c r="D317" s="468"/>
      <c r="E317" s="169"/>
      <c r="F317" s="472"/>
      <c r="G317" s="473"/>
      <c r="H317" s="468"/>
      <c r="I317" s="472"/>
      <c r="J317" s="472"/>
      <c r="K317" s="472"/>
      <c r="L317" s="472"/>
      <c r="M317" s="472"/>
      <c r="N317" s="472"/>
      <c r="O317" s="472"/>
      <c r="P317" s="472"/>
      <c r="Q317" s="473"/>
      <c r="R317" s="1012"/>
      <c r="S317" s="1013"/>
      <c r="T317" s="1013"/>
      <c r="U317" s="1013"/>
      <c r="V317" s="1014"/>
      <c r="W317" s="387" t="s">
        <v>212</v>
      </c>
      <c r="X317" s="387"/>
      <c r="Y317" s="387"/>
      <c r="Z317" s="387"/>
      <c r="AA317" s="387"/>
      <c r="AB317" s="387"/>
      <c r="AC317" s="952"/>
      <c r="AD317" s="952"/>
      <c r="AE317" s="952">
        <f t="shared" si="20"/>
        <v>5</v>
      </c>
      <c r="AF317" s="952"/>
      <c r="AG317" s="654"/>
      <c r="AH317" s="186" t="s">
        <v>2617</v>
      </c>
      <c r="AI317" s="202"/>
      <c r="AJ317" s="606"/>
      <c r="AK317" s="606"/>
      <c r="AL317" s="186"/>
      <c r="AM317" s="462">
        <f t="shared" si="21"/>
        <v>-5</v>
      </c>
      <c r="AN317" s="464"/>
      <c r="AO317" s="388"/>
      <c r="AP317" s="609"/>
      <c r="AQ317" s="389"/>
      <c r="AR317" s="52"/>
      <c r="AS317" s="52"/>
    </row>
    <row r="318" spans="1:45" ht="17.25" customHeight="1" x14ac:dyDescent="0.15">
      <c r="A318" s="445">
        <v>72</v>
      </c>
      <c r="B318" s="13" t="s">
        <v>3837</v>
      </c>
      <c r="C318" s="460" t="s">
        <v>3599</v>
      </c>
      <c r="D318" s="468"/>
      <c r="E318" s="169"/>
      <c r="F318" s="472"/>
      <c r="G318" s="473"/>
      <c r="H318" s="468"/>
      <c r="I318" s="472"/>
      <c r="J318" s="472"/>
      <c r="K318" s="472"/>
      <c r="L318" s="472"/>
      <c r="M318" s="472"/>
      <c r="N318" s="472"/>
      <c r="O318" s="472"/>
      <c r="P318" s="472"/>
      <c r="Q318" s="473"/>
      <c r="R318" s="468"/>
      <c r="S318" s="472"/>
      <c r="T318" s="472"/>
      <c r="U318" s="472"/>
      <c r="V318" s="473"/>
      <c r="W318" s="387" t="s">
        <v>213</v>
      </c>
      <c r="X318" s="387"/>
      <c r="Y318" s="387"/>
      <c r="Z318" s="387"/>
      <c r="AA318" s="387"/>
      <c r="AB318" s="387"/>
      <c r="AC318" s="952"/>
      <c r="AD318" s="952"/>
      <c r="AE318" s="952">
        <f t="shared" si="20"/>
        <v>5</v>
      </c>
      <c r="AF318" s="952"/>
      <c r="AG318" s="654"/>
      <c r="AH318" s="186" t="s">
        <v>2617</v>
      </c>
      <c r="AI318" s="202"/>
      <c r="AJ318" s="606"/>
      <c r="AK318" s="606"/>
      <c r="AL318" s="186"/>
      <c r="AM318" s="462">
        <f t="shared" si="21"/>
        <v>-5</v>
      </c>
      <c r="AN318" s="464"/>
      <c r="AO318" s="388"/>
      <c r="AP318" s="609"/>
      <c r="AQ318" s="389"/>
      <c r="AR318" s="52"/>
      <c r="AS318" s="52"/>
    </row>
    <row r="319" spans="1:45" ht="17.25" customHeight="1" x14ac:dyDescent="0.15">
      <c r="A319" s="445">
        <v>72</v>
      </c>
      <c r="B319" s="13" t="s">
        <v>3838</v>
      </c>
      <c r="C319" s="460" t="s">
        <v>3600</v>
      </c>
      <c r="D319" s="468"/>
      <c r="E319" s="169"/>
      <c r="F319" s="472"/>
      <c r="G319" s="473"/>
      <c r="H319" s="468"/>
      <c r="I319" s="472"/>
      <c r="J319" s="472"/>
      <c r="K319" s="472"/>
      <c r="L319" s="472"/>
      <c r="M319" s="472"/>
      <c r="N319" s="472"/>
      <c r="O319" s="472"/>
      <c r="P319" s="472"/>
      <c r="Q319" s="473"/>
      <c r="R319" s="474"/>
      <c r="S319" s="396"/>
      <c r="T319" s="396"/>
      <c r="U319" s="396"/>
      <c r="V319" s="475"/>
      <c r="W319" s="387" t="s">
        <v>214</v>
      </c>
      <c r="X319" s="387"/>
      <c r="Y319" s="387"/>
      <c r="Z319" s="387"/>
      <c r="AA319" s="387"/>
      <c r="AB319" s="387"/>
      <c r="AC319" s="952"/>
      <c r="AD319" s="952"/>
      <c r="AE319" s="952">
        <f t="shared" si="20"/>
        <v>5</v>
      </c>
      <c r="AF319" s="952"/>
      <c r="AG319" s="654"/>
      <c r="AH319" s="186" t="s">
        <v>2617</v>
      </c>
      <c r="AI319" s="202"/>
      <c r="AJ319" s="606"/>
      <c r="AK319" s="606"/>
      <c r="AL319" s="186"/>
      <c r="AM319" s="462">
        <f t="shared" si="21"/>
        <v>-5</v>
      </c>
      <c r="AN319" s="464"/>
      <c r="AO319" s="388"/>
      <c r="AP319" s="609"/>
      <c r="AQ319" s="389"/>
      <c r="AR319" s="52"/>
      <c r="AS319" s="52"/>
    </row>
    <row r="320" spans="1:45" ht="17.25" customHeight="1" x14ac:dyDescent="0.15">
      <c r="A320" s="445">
        <v>72</v>
      </c>
      <c r="B320" s="13" t="s">
        <v>3839</v>
      </c>
      <c r="C320" s="460" t="s">
        <v>3601</v>
      </c>
      <c r="D320" s="468"/>
      <c r="E320" s="169"/>
      <c r="F320" s="472"/>
      <c r="G320" s="473"/>
      <c r="H320" s="468"/>
      <c r="I320" s="472"/>
      <c r="J320" s="472"/>
      <c r="K320" s="472"/>
      <c r="L320" s="472"/>
      <c r="M320" s="472"/>
      <c r="N320" s="472"/>
      <c r="O320" s="472"/>
      <c r="P320" s="472"/>
      <c r="Q320" s="473"/>
      <c r="R320" s="1009" t="s">
        <v>3059</v>
      </c>
      <c r="S320" s="1010"/>
      <c r="T320" s="1010"/>
      <c r="U320" s="1010"/>
      <c r="V320" s="1011"/>
      <c r="W320" s="387" t="s">
        <v>210</v>
      </c>
      <c r="X320" s="387"/>
      <c r="Y320" s="387"/>
      <c r="Z320" s="387"/>
      <c r="AA320" s="387"/>
      <c r="AB320" s="387"/>
      <c r="AC320" s="952"/>
      <c r="AD320" s="952"/>
      <c r="AE320" s="952">
        <f t="shared" si="20"/>
        <v>5</v>
      </c>
      <c r="AF320" s="952"/>
      <c r="AG320" s="654"/>
      <c r="AH320" s="186" t="s">
        <v>2617</v>
      </c>
      <c r="AI320" s="202"/>
      <c r="AJ320" s="606"/>
      <c r="AK320" s="606"/>
      <c r="AL320" s="186"/>
      <c r="AM320" s="462">
        <f t="shared" si="21"/>
        <v>-5</v>
      </c>
      <c r="AN320" s="464"/>
      <c r="AO320" s="388"/>
      <c r="AP320" s="609"/>
      <c r="AQ320" s="389"/>
      <c r="AR320" s="52"/>
      <c r="AS320" s="52"/>
    </row>
    <row r="321" spans="1:45" ht="17.25" customHeight="1" x14ac:dyDescent="0.15">
      <c r="A321" s="445">
        <v>72</v>
      </c>
      <c r="B321" s="13" t="s">
        <v>3840</v>
      </c>
      <c r="C321" s="460" t="s">
        <v>3602</v>
      </c>
      <c r="D321" s="468"/>
      <c r="E321" s="169"/>
      <c r="F321" s="472"/>
      <c r="G321" s="473"/>
      <c r="H321" s="468"/>
      <c r="I321" s="472"/>
      <c r="J321" s="472"/>
      <c r="K321" s="472"/>
      <c r="L321" s="472"/>
      <c r="M321" s="472"/>
      <c r="N321" s="472"/>
      <c r="O321" s="472"/>
      <c r="P321" s="472"/>
      <c r="Q321" s="473"/>
      <c r="R321" s="1012"/>
      <c r="S321" s="1013"/>
      <c r="T321" s="1013"/>
      <c r="U321" s="1013"/>
      <c r="V321" s="1014"/>
      <c r="W321" s="387" t="s">
        <v>211</v>
      </c>
      <c r="X321" s="387"/>
      <c r="Y321" s="387"/>
      <c r="Z321" s="387"/>
      <c r="AA321" s="387"/>
      <c r="AB321" s="387"/>
      <c r="AC321" s="952"/>
      <c r="AD321" s="952"/>
      <c r="AE321" s="952">
        <f t="shared" si="20"/>
        <v>5</v>
      </c>
      <c r="AF321" s="952"/>
      <c r="AG321" s="654"/>
      <c r="AH321" s="186" t="s">
        <v>2617</v>
      </c>
      <c r="AI321" s="202"/>
      <c r="AJ321" s="606"/>
      <c r="AK321" s="606"/>
      <c r="AL321" s="186"/>
      <c r="AM321" s="462">
        <f t="shared" si="21"/>
        <v>-5</v>
      </c>
      <c r="AN321" s="464"/>
      <c r="AO321" s="388"/>
      <c r="AP321" s="609"/>
      <c r="AQ321" s="389"/>
      <c r="AR321" s="52"/>
      <c r="AS321" s="52"/>
    </row>
    <row r="322" spans="1:45" ht="17.25" customHeight="1" x14ac:dyDescent="0.15">
      <c r="A322" s="445">
        <v>72</v>
      </c>
      <c r="B322" s="13" t="s">
        <v>3841</v>
      </c>
      <c r="C322" s="460" t="s">
        <v>3603</v>
      </c>
      <c r="D322" s="468"/>
      <c r="E322" s="169"/>
      <c r="F322" s="472"/>
      <c r="G322" s="473"/>
      <c r="H322" s="468"/>
      <c r="I322" s="472"/>
      <c r="J322" s="472"/>
      <c r="K322" s="472"/>
      <c r="L322" s="472"/>
      <c r="M322" s="472"/>
      <c r="N322" s="472"/>
      <c r="O322" s="472"/>
      <c r="P322" s="472"/>
      <c r="Q322" s="473"/>
      <c r="R322" s="1012"/>
      <c r="S322" s="1013"/>
      <c r="T322" s="1013"/>
      <c r="U322" s="1013"/>
      <c r="V322" s="1014"/>
      <c r="W322" s="387" t="s">
        <v>212</v>
      </c>
      <c r="X322" s="387"/>
      <c r="Y322" s="387"/>
      <c r="Z322" s="387"/>
      <c r="AA322" s="387"/>
      <c r="AB322" s="387"/>
      <c r="AC322" s="952"/>
      <c r="AD322" s="952"/>
      <c r="AE322" s="952">
        <f t="shared" si="20"/>
        <v>5</v>
      </c>
      <c r="AF322" s="952"/>
      <c r="AG322" s="654"/>
      <c r="AH322" s="186" t="s">
        <v>2617</v>
      </c>
      <c r="AI322" s="202"/>
      <c r="AJ322" s="606"/>
      <c r="AK322" s="606"/>
      <c r="AL322" s="186"/>
      <c r="AM322" s="462">
        <f t="shared" si="21"/>
        <v>-5</v>
      </c>
      <c r="AN322" s="464"/>
      <c r="AO322" s="388"/>
      <c r="AP322" s="609"/>
      <c r="AQ322" s="389"/>
      <c r="AR322" s="52"/>
      <c r="AS322" s="52"/>
    </row>
    <row r="323" spans="1:45" ht="17.25" customHeight="1" x14ac:dyDescent="0.15">
      <c r="A323" s="445">
        <v>72</v>
      </c>
      <c r="B323" s="13" t="s">
        <v>3842</v>
      </c>
      <c r="C323" s="460" t="s">
        <v>3604</v>
      </c>
      <c r="D323" s="468"/>
      <c r="E323" s="169"/>
      <c r="F323" s="472"/>
      <c r="G323" s="473"/>
      <c r="H323" s="468"/>
      <c r="I323" s="472"/>
      <c r="J323" s="472"/>
      <c r="K323" s="472"/>
      <c r="L323" s="472"/>
      <c r="M323" s="472"/>
      <c r="N323" s="472"/>
      <c r="O323" s="472"/>
      <c r="P323" s="472"/>
      <c r="Q323" s="473"/>
      <c r="R323" s="468"/>
      <c r="S323" s="472"/>
      <c r="T323" s="472"/>
      <c r="U323" s="472"/>
      <c r="V323" s="473"/>
      <c r="W323" s="387" t="s">
        <v>213</v>
      </c>
      <c r="X323" s="387"/>
      <c r="Y323" s="387"/>
      <c r="Z323" s="387"/>
      <c r="AA323" s="387"/>
      <c r="AB323" s="387"/>
      <c r="AC323" s="952"/>
      <c r="AD323" s="952"/>
      <c r="AE323" s="952">
        <f t="shared" si="20"/>
        <v>5</v>
      </c>
      <c r="AF323" s="952"/>
      <c r="AG323" s="654"/>
      <c r="AH323" s="186" t="s">
        <v>2617</v>
      </c>
      <c r="AI323" s="202"/>
      <c r="AJ323" s="606"/>
      <c r="AK323" s="606"/>
      <c r="AL323" s="186"/>
      <c r="AM323" s="462">
        <f t="shared" si="21"/>
        <v>-5</v>
      </c>
      <c r="AN323" s="464"/>
      <c r="AO323" s="388"/>
      <c r="AP323" s="609"/>
      <c r="AQ323" s="389"/>
      <c r="AR323" s="52"/>
      <c r="AS323" s="52"/>
    </row>
    <row r="324" spans="1:45" ht="17.25" customHeight="1" x14ac:dyDescent="0.15">
      <c r="A324" s="445">
        <v>72</v>
      </c>
      <c r="B324" s="13" t="s">
        <v>3843</v>
      </c>
      <c r="C324" s="460" t="s">
        <v>3605</v>
      </c>
      <c r="D324" s="468"/>
      <c r="E324" s="169"/>
      <c r="F324" s="472"/>
      <c r="G324" s="473"/>
      <c r="H324" s="468"/>
      <c r="I324" s="472"/>
      <c r="J324" s="472"/>
      <c r="K324" s="472"/>
      <c r="L324" s="472"/>
      <c r="M324" s="472"/>
      <c r="N324" s="472"/>
      <c r="O324" s="472"/>
      <c r="P324" s="472"/>
      <c r="Q324" s="473"/>
      <c r="R324" s="474"/>
      <c r="S324" s="396"/>
      <c r="T324" s="396"/>
      <c r="U324" s="396"/>
      <c r="V324" s="475"/>
      <c r="W324" s="387" t="s">
        <v>214</v>
      </c>
      <c r="X324" s="387"/>
      <c r="Y324" s="387"/>
      <c r="Z324" s="387"/>
      <c r="AA324" s="387"/>
      <c r="AB324" s="387"/>
      <c r="AC324" s="952"/>
      <c r="AD324" s="952"/>
      <c r="AE324" s="952">
        <f t="shared" si="20"/>
        <v>5</v>
      </c>
      <c r="AF324" s="952"/>
      <c r="AG324" s="654"/>
      <c r="AH324" s="186" t="s">
        <v>2617</v>
      </c>
      <c r="AI324" s="202"/>
      <c r="AJ324" s="606"/>
      <c r="AK324" s="606"/>
      <c r="AL324" s="186"/>
      <c r="AM324" s="462">
        <f t="shared" si="21"/>
        <v>-5</v>
      </c>
      <c r="AN324" s="464"/>
      <c r="AO324" s="388"/>
      <c r="AP324" s="609"/>
      <c r="AQ324" s="389"/>
      <c r="AR324" s="52"/>
      <c r="AS324" s="52"/>
    </row>
    <row r="325" spans="1:45" ht="17.25" customHeight="1" x14ac:dyDescent="0.15">
      <c r="A325" s="445">
        <v>72</v>
      </c>
      <c r="B325" s="13" t="s">
        <v>3844</v>
      </c>
      <c r="C325" s="460" t="s">
        <v>3606</v>
      </c>
      <c r="D325" s="468"/>
      <c r="E325" s="169"/>
      <c r="F325" s="472"/>
      <c r="G325" s="473"/>
      <c r="H325" s="468"/>
      <c r="I325" s="472"/>
      <c r="J325" s="472"/>
      <c r="K325" s="472"/>
      <c r="L325" s="472"/>
      <c r="M325" s="472"/>
      <c r="N325" s="472"/>
      <c r="O325" s="472"/>
      <c r="P325" s="472"/>
      <c r="Q325" s="473"/>
      <c r="R325" s="1009" t="s">
        <v>2575</v>
      </c>
      <c r="S325" s="1010"/>
      <c r="T325" s="1010"/>
      <c r="U325" s="1010"/>
      <c r="V325" s="1011"/>
      <c r="W325" s="387" t="s">
        <v>210</v>
      </c>
      <c r="X325" s="387"/>
      <c r="Y325" s="387"/>
      <c r="Z325" s="387"/>
      <c r="AA325" s="387"/>
      <c r="AB325" s="387"/>
      <c r="AC325" s="952"/>
      <c r="AD325" s="952"/>
      <c r="AE325" s="952">
        <f t="shared" si="20"/>
        <v>5</v>
      </c>
      <c r="AF325" s="952"/>
      <c r="AG325" s="654"/>
      <c r="AH325" s="186" t="s">
        <v>2617</v>
      </c>
      <c r="AI325" s="202"/>
      <c r="AJ325" s="606"/>
      <c r="AK325" s="606"/>
      <c r="AL325" s="186"/>
      <c r="AM325" s="462">
        <f t="shared" si="21"/>
        <v>-5</v>
      </c>
      <c r="AN325" s="464"/>
      <c r="AO325" s="388"/>
      <c r="AP325" s="609"/>
      <c r="AQ325" s="389"/>
      <c r="AR325" s="52"/>
      <c r="AS325" s="52"/>
    </row>
    <row r="326" spans="1:45" ht="17.25" customHeight="1" x14ac:dyDescent="0.15">
      <c r="A326" s="445">
        <v>72</v>
      </c>
      <c r="B326" s="13" t="s">
        <v>3845</v>
      </c>
      <c r="C326" s="460" t="s">
        <v>3607</v>
      </c>
      <c r="D326" s="468"/>
      <c r="E326" s="169"/>
      <c r="F326" s="472"/>
      <c r="G326" s="473"/>
      <c r="H326" s="468"/>
      <c r="I326" s="472"/>
      <c r="J326" s="472"/>
      <c r="K326" s="472"/>
      <c r="L326" s="472"/>
      <c r="M326" s="472"/>
      <c r="N326" s="472"/>
      <c r="O326" s="472"/>
      <c r="P326" s="472"/>
      <c r="Q326" s="473"/>
      <c r="R326" s="1012"/>
      <c r="S326" s="1013"/>
      <c r="T326" s="1013"/>
      <c r="U326" s="1013"/>
      <c r="V326" s="1014"/>
      <c r="W326" s="387" t="s">
        <v>211</v>
      </c>
      <c r="X326" s="387"/>
      <c r="Y326" s="387"/>
      <c r="Z326" s="387"/>
      <c r="AA326" s="387"/>
      <c r="AB326" s="387"/>
      <c r="AC326" s="952"/>
      <c r="AD326" s="952"/>
      <c r="AE326" s="952">
        <f t="shared" si="20"/>
        <v>5</v>
      </c>
      <c r="AF326" s="952"/>
      <c r="AG326" s="654"/>
      <c r="AH326" s="186" t="s">
        <v>2617</v>
      </c>
      <c r="AI326" s="202"/>
      <c r="AJ326" s="606"/>
      <c r="AK326" s="606"/>
      <c r="AL326" s="186"/>
      <c r="AM326" s="462">
        <f t="shared" si="21"/>
        <v>-5</v>
      </c>
      <c r="AN326" s="464"/>
      <c r="AO326" s="388"/>
      <c r="AP326" s="609"/>
      <c r="AQ326" s="389"/>
      <c r="AR326" s="52"/>
      <c r="AS326" s="52"/>
    </row>
    <row r="327" spans="1:45" ht="17.25" customHeight="1" x14ac:dyDescent="0.15">
      <c r="A327" s="445">
        <v>72</v>
      </c>
      <c r="B327" s="13" t="s">
        <v>3846</v>
      </c>
      <c r="C327" s="460" t="s">
        <v>3608</v>
      </c>
      <c r="D327" s="468"/>
      <c r="E327" s="169"/>
      <c r="F327" s="472"/>
      <c r="G327" s="473"/>
      <c r="H327" s="468"/>
      <c r="I327" s="472"/>
      <c r="J327" s="472"/>
      <c r="K327" s="472"/>
      <c r="L327" s="472"/>
      <c r="M327" s="472"/>
      <c r="N327" s="472"/>
      <c r="O327" s="472"/>
      <c r="P327" s="472"/>
      <c r="Q327" s="473"/>
      <c r="R327" s="1012"/>
      <c r="S327" s="1013"/>
      <c r="T327" s="1013"/>
      <c r="U327" s="1013"/>
      <c r="V327" s="1014"/>
      <c r="W327" s="387" t="s">
        <v>212</v>
      </c>
      <c r="X327" s="387"/>
      <c r="Y327" s="387"/>
      <c r="Z327" s="387"/>
      <c r="AA327" s="387"/>
      <c r="AB327" s="387"/>
      <c r="AC327" s="952"/>
      <c r="AD327" s="952"/>
      <c r="AE327" s="952">
        <f t="shared" si="20"/>
        <v>6</v>
      </c>
      <c r="AF327" s="952"/>
      <c r="AG327" s="654"/>
      <c r="AH327" s="186" t="s">
        <v>2617</v>
      </c>
      <c r="AI327" s="202"/>
      <c r="AJ327" s="606"/>
      <c r="AK327" s="606"/>
      <c r="AL327" s="186"/>
      <c r="AM327" s="462">
        <f t="shared" si="21"/>
        <v>-6</v>
      </c>
      <c r="AN327" s="464"/>
      <c r="AO327" s="388"/>
      <c r="AP327" s="609"/>
      <c r="AQ327" s="389"/>
      <c r="AR327" s="52"/>
      <c r="AS327" s="52"/>
    </row>
    <row r="328" spans="1:45" ht="17.25" customHeight="1" x14ac:dyDescent="0.15">
      <c r="A328" s="445">
        <v>72</v>
      </c>
      <c r="B328" s="13" t="s">
        <v>3847</v>
      </c>
      <c r="C328" s="460" t="s">
        <v>3609</v>
      </c>
      <c r="D328" s="468"/>
      <c r="E328" s="169"/>
      <c r="F328" s="472"/>
      <c r="G328" s="473"/>
      <c r="H328" s="468"/>
      <c r="I328" s="472"/>
      <c r="J328" s="472"/>
      <c r="K328" s="472"/>
      <c r="L328" s="472"/>
      <c r="M328" s="472"/>
      <c r="N328" s="472"/>
      <c r="O328" s="472"/>
      <c r="P328" s="472"/>
      <c r="Q328" s="473"/>
      <c r="R328" s="468"/>
      <c r="S328" s="472"/>
      <c r="T328" s="472"/>
      <c r="U328" s="472"/>
      <c r="V328" s="473"/>
      <c r="W328" s="387" t="s">
        <v>213</v>
      </c>
      <c r="X328" s="387"/>
      <c r="Y328" s="387"/>
      <c r="Z328" s="387"/>
      <c r="AA328" s="387"/>
      <c r="AB328" s="387"/>
      <c r="AC328" s="952"/>
      <c r="AD328" s="952"/>
      <c r="AE328" s="952">
        <f t="shared" si="20"/>
        <v>6</v>
      </c>
      <c r="AF328" s="952"/>
      <c r="AG328" s="654"/>
      <c r="AH328" s="186" t="s">
        <v>2617</v>
      </c>
      <c r="AI328" s="202"/>
      <c r="AJ328" s="606"/>
      <c r="AK328" s="606"/>
      <c r="AL328" s="186"/>
      <c r="AM328" s="462">
        <f t="shared" si="21"/>
        <v>-6</v>
      </c>
      <c r="AN328" s="464"/>
      <c r="AO328" s="388"/>
      <c r="AP328" s="609"/>
      <c r="AQ328" s="389"/>
      <c r="AR328" s="52"/>
      <c r="AS328" s="52"/>
    </row>
    <row r="329" spans="1:45" ht="17.25" customHeight="1" x14ac:dyDescent="0.15">
      <c r="A329" s="445">
        <v>72</v>
      </c>
      <c r="B329" s="13" t="s">
        <v>3848</v>
      </c>
      <c r="C329" s="460" t="s">
        <v>3610</v>
      </c>
      <c r="D329" s="468"/>
      <c r="E329" s="169"/>
      <c r="F329" s="472"/>
      <c r="G329" s="473"/>
      <c r="H329" s="468"/>
      <c r="I329" s="472"/>
      <c r="J329" s="472"/>
      <c r="K329" s="472"/>
      <c r="L329" s="472"/>
      <c r="M329" s="472"/>
      <c r="N329" s="472"/>
      <c r="O329" s="472"/>
      <c r="P329" s="472"/>
      <c r="Q329" s="473"/>
      <c r="R329" s="474"/>
      <c r="S329" s="396"/>
      <c r="T329" s="396"/>
      <c r="U329" s="396"/>
      <c r="V329" s="475"/>
      <c r="W329" s="387" t="s">
        <v>214</v>
      </c>
      <c r="X329" s="387"/>
      <c r="Y329" s="387"/>
      <c r="Z329" s="387"/>
      <c r="AA329" s="387"/>
      <c r="AB329" s="387"/>
      <c r="AC329" s="952"/>
      <c r="AD329" s="952"/>
      <c r="AE329" s="952">
        <f t="shared" si="20"/>
        <v>6</v>
      </c>
      <c r="AF329" s="952"/>
      <c r="AG329" s="654"/>
      <c r="AH329" s="186" t="s">
        <v>2617</v>
      </c>
      <c r="AI329" s="202"/>
      <c r="AJ329" s="606"/>
      <c r="AK329" s="606"/>
      <c r="AL329" s="186"/>
      <c r="AM329" s="462">
        <f t="shared" si="21"/>
        <v>-6</v>
      </c>
      <c r="AN329" s="464"/>
      <c r="AO329" s="388"/>
      <c r="AP329" s="609"/>
      <c r="AQ329" s="389"/>
      <c r="AR329" s="52"/>
      <c r="AS329" s="52"/>
    </row>
    <row r="330" spans="1:45" ht="17.25" customHeight="1" x14ac:dyDescent="0.15">
      <c r="A330" s="445">
        <v>72</v>
      </c>
      <c r="B330" s="13" t="s">
        <v>3849</v>
      </c>
      <c r="C330" s="460" t="s">
        <v>3611</v>
      </c>
      <c r="D330" s="468"/>
      <c r="E330" s="169"/>
      <c r="F330" s="472"/>
      <c r="G330" s="473"/>
      <c r="H330" s="468"/>
      <c r="I330" s="472"/>
      <c r="J330" s="472"/>
      <c r="K330" s="472"/>
      <c r="L330" s="472"/>
      <c r="M330" s="472"/>
      <c r="N330" s="472"/>
      <c r="O330" s="472"/>
      <c r="P330" s="472"/>
      <c r="Q330" s="473"/>
      <c r="R330" s="1009" t="s">
        <v>2581</v>
      </c>
      <c r="S330" s="1010"/>
      <c r="T330" s="1010"/>
      <c r="U330" s="1010"/>
      <c r="V330" s="1011"/>
      <c r="W330" s="387" t="s">
        <v>210</v>
      </c>
      <c r="X330" s="387"/>
      <c r="Y330" s="387"/>
      <c r="Z330" s="387"/>
      <c r="AA330" s="387"/>
      <c r="AB330" s="387"/>
      <c r="AC330" s="952"/>
      <c r="AD330" s="952"/>
      <c r="AE330" s="952">
        <f t="shared" si="20"/>
        <v>5</v>
      </c>
      <c r="AF330" s="952"/>
      <c r="AG330" s="654"/>
      <c r="AH330" s="186" t="s">
        <v>2617</v>
      </c>
      <c r="AI330" s="202"/>
      <c r="AJ330" s="606"/>
      <c r="AK330" s="606"/>
      <c r="AL330" s="186"/>
      <c r="AM330" s="462">
        <f t="shared" si="21"/>
        <v>-5</v>
      </c>
      <c r="AN330" s="464"/>
      <c r="AO330" s="388"/>
      <c r="AP330" s="609"/>
      <c r="AQ330" s="389"/>
      <c r="AR330" s="52"/>
      <c r="AS330" s="52"/>
    </row>
    <row r="331" spans="1:45" ht="17.25" customHeight="1" x14ac:dyDescent="0.15">
      <c r="A331" s="445">
        <v>72</v>
      </c>
      <c r="B331" s="13" t="s">
        <v>3850</v>
      </c>
      <c r="C331" s="460" t="s">
        <v>3612</v>
      </c>
      <c r="D331" s="468"/>
      <c r="E331" s="169"/>
      <c r="F331" s="472"/>
      <c r="G331" s="473"/>
      <c r="H331" s="468"/>
      <c r="I331" s="472"/>
      <c r="J331" s="472"/>
      <c r="K331" s="472"/>
      <c r="L331" s="472"/>
      <c r="M331" s="472"/>
      <c r="N331" s="472"/>
      <c r="O331" s="472"/>
      <c r="P331" s="472"/>
      <c r="Q331" s="473"/>
      <c r="R331" s="1012"/>
      <c r="S331" s="1013"/>
      <c r="T331" s="1013"/>
      <c r="U331" s="1013"/>
      <c r="V331" s="1014"/>
      <c r="W331" s="387" t="s">
        <v>211</v>
      </c>
      <c r="X331" s="387"/>
      <c r="Y331" s="387"/>
      <c r="Z331" s="387"/>
      <c r="AA331" s="387"/>
      <c r="AB331" s="387"/>
      <c r="AC331" s="952"/>
      <c r="AD331" s="952"/>
      <c r="AE331" s="952">
        <f t="shared" si="20"/>
        <v>6</v>
      </c>
      <c r="AF331" s="952"/>
      <c r="AG331" s="654"/>
      <c r="AH331" s="186" t="s">
        <v>2617</v>
      </c>
      <c r="AI331" s="202"/>
      <c r="AJ331" s="606"/>
      <c r="AK331" s="606"/>
      <c r="AL331" s="186"/>
      <c r="AM331" s="462">
        <f t="shared" si="21"/>
        <v>-6</v>
      </c>
      <c r="AN331" s="464"/>
      <c r="AO331" s="388"/>
      <c r="AP331" s="609"/>
      <c r="AQ331" s="389"/>
      <c r="AR331" s="52"/>
      <c r="AS331" s="52"/>
    </row>
    <row r="332" spans="1:45" ht="17.25" customHeight="1" x14ac:dyDescent="0.15">
      <c r="A332" s="445">
        <v>72</v>
      </c>
      <c r="B332" s="13" t="s">
        <v>3851</v>
      </c>
      <c r="C332" s="460" t="s">
        <v>3613</v>
      </c>
      <c r="D332" s="468"/>
      <c r="E332" s="169"/>
      <c r="F332" s="472"/>
      <c r="G332" s="473"/>
      <c r="H332" s="468"/>
      <c r="I332" s="472"/>
      <c r="J332" s="472"/>
      <c r="K332" s="472"/>
      <c r="L332" s="472"/>
      <c r="M332" s="472"/>
      <c r="N332" s="472"/>
      <c r="O332" s="472"/>
      <c r="P332" s="472"/>
      <c r="Q332" s="473"/>
      <c r="R332" s="1012"/>
      <c r="S332" s="1013"/>
      <c r="T332" s="1013"/>
      <c r="U332" s="1013"/>
      <c r="V332" s="1014"/>
      <c r="W332" s="387" t="s">
        <v>212</v>
      </c>
      <c r="X332" s="387"/>
      <c r="Y332" s="387"/>
      <c r="Z332" s="387"/>
      <c r="AA332" s="387"/>
      <c r="AB332" s="387"/>
      <c r="AC332" s="952"/>
      <c r="AD332" s="952"/>
      <c r="AE332" s="952">
        <f t="shared" si="20"/>
        <v>6</v>
      </c>
      <c r="AF332" s="952"/>
      <c r="AG332" s="654"/>
      <c r="AH332" s="186" t="s">
        <v>2617</v>
      </c>
      <c r="AI332" s="202"/>
      <c r="AJ332" s="606"/>
      <c r="AK332" s="606"/>
      <c r="AL332" s="186"/>
      <c r="AM332" s="462">
        <f t="shared" si="21"/>
        <v>-6</v>
      </c>
      <c r="AN332" s="464"/>
      <c r="AO332" s="388"/>
      <c r="AP332" s="609"/>
      <c r="AQ332" s="389"/>
      <c r="AR332" s="52"/>
      <c r="AS332" s="52"/>
    </row>
    <row r="333" spans="1:45" ht="17.25" customHeight="1" x14ac:dyDescent="0.15">
      <c r="A333" s="445">
        <v>72</v>
      </c>
      <c r="B333" s="13" t="s">
        <v>3852</v>
      </c>
      <c r="C333" s="460" t="s">
        <v>3614</v>
      </c>
      <c r="D333" s="468"/>
      <c r="E333" s="169"/>
      <c r="F333" s="472"/>
      <c r="G333" s="473"/>
      <c r="H333" s="468"/>
      <c r="I333" s="472"/>
      <c r="J333" s="472"/>
      <c r="K333" s="472"/>
      <c r="L333" s="472"/>
      <c r="M333" s="472"/>
      <c r="N333" s="472"/>
      <c r="O333" s="472"/>
      <c r="P333" s="472"/>
      <c r="Q333" s="473"/>
      <c r="R333" s="468"/>
      <c r="S333" s="472"/>
      <c r="T333" s="472"/>
      <c r="U333" s="472"/>
      <c r="V333" s="473"/>
      <c r="W333" s="387" t="s">
        <v>213</v>
      </c>
      <c r="X333" s="387"/>
      <c r="Y333" s="387"/>
      <c r="Z333" s="387"/>
      <c r="AA333" s="387"/>
      <c r="AB333" s="387"/>
      <c r="AC333" s="952"/>
      <c r="AD333" s="952"/>
      <c r="AE333" s="952">
        <f t="shared" si="20"/>
        <v>6</v>
      </c>
      <c r="AF333" s="952"/>
      <c r="AG333" s="654"/>
      <c r="AH333" s="186" t="s">
        <v>2617</v>
      </c>
      <c r="AI333" s="202"/>
      <c r="AJ333" s="606"/>
      <c r="AK333" s="606"/>
      <c r="AL333" s="186"/>
      <c r="AM333" s="462">
        <f t="shared" si="21"/>
        <v>-6</v>
      </c>
      <c r="AN333" s="464"/>
      <c r="AO333" s="388"/>
      <c r="AP333" s="609"/>
      <c r="AQ333" s="389"/>
      <c r="AR333" s="52"/>
      <c r="AS333" s="52"/>
    </row>
    <row r="334" spans="1:45" ht="17.25" customHeight="1" x14ac:dyDescent="0.15">
      <c r="A334" s="445">
        <v>72</v>
      </c>
      <c r="B334" s="13" t="s">
        <v>3853</v>
      </c>
      <c r="C334" s="460" t="s">
        <v>3615</v>
      </c>
      <c r="D334" s="474"/>
      <c r="E334" s="20"/>
      <c r="F334" s="396"/>
      <c r="G334" s="475"/>
      <c r="H334" s="474"/>
      <c r="I334" s="396"/>
      <c r="J334" s="396"/>
      <c r="K334" s="396"/>
      <c r="L334" s="396"/>
      <c r="M334" s="396"/>
      <c r="N334" s="396"/>
      <c r="O334" s="396"/>
      <c r="P334" s="396"/>
      <c r="Q334" s="475"/>
      <c r="R334" s="474"/>
      <c r="S334" s="396"/>
      <c r="T334" s="396"/>
      <c r="U334" s="396"/>
      <c r="V334" s="475"/>
      <c r="W334" s="387" t="s">
        <v>214</v>
      </c>
      <c r="X334" s="387"/>
      <c r="Y334" s="387"/>
      <c r="Z334" s="387"/>
      <c r="AA334" s="387"/>
      <c r="AB334" s="387"/>
      <c r="AC334" s="952"/>
      <c r="AD334" s="952"/>
      <c r="AE334" s="952">
        <f t="shared" si="20"/>
        <v>6</v>
      </c>
      <c r="AF334" s="952"/>
      <c r="AG334" s="654"/>
      <c r="AH334" s="186" t="s">
        <v>2617</v>
      </c>
      <c r="AI334" s="202"/>
      <c r="AJ334" s="606"/>
      <c r="AK334" s="606"/>
      <c r="AL334" s="186"/>
      <c r="AM334" s="462">
        <f t="shared" si="21"/>
        <v>-6</v>
      </c>
      <c r="AN334" s="464"/>
      <c r="AO334" s="388"/>
      <c r="AP334" s="609"/>
      <c r="AQ334" s="389"/>
      <c r="AR334" s="52"/>
      <c r="AS334" s="52"/>
    </row>
    <row r="335" spans="1:45" s="380" customFormat="1" ht="17.25" customHeight="1" x14ac:dyDescent="0.15">
      <c r="A335" s="12">
        <v>72</v>
      </c>
      <c r="B335" s="312">
        <v>6600</v>
      </c>
      <c r="C335" s="313" t="s">
        <v>2586</v>
      </c>
      <c r="D335" s="355" t="s">
        <v>2587</v>
      </c>
      <c r="E335" s="356"/>
      <c r="F335" s="356"/>
      <c r="G335" s="356"/>
      <c r="H335" s="356"/>
      <c r="I335" s="356"/>
      <c r="J335" s="357"/>
      <c r="K335" s="358"/>
      <c r="L335" s="315"/>
      <c r="M335" s="314"/>
      <c r="N335" s="315"/>
      <c r="O335" s="378"/>
      <c r="P335" s="316"/>
      <c r="Q335" s="317"/>
      <c r="R335" s="318"/>
      <c r="S335" s="318"/>
      <c r="T335" s="318"/>
      <c r="U335" s="318"/>
      <c r="V335" s="318"/>
      <c r="W335" s="318"/>
      <c r="X335" s="378"/>
      <c r="Y335" s="318"/>
      <c r="Z335" s="319"/>
      <c r="AA335" s="319"/>
      <c r="AB335" s="317"/>
      <c r="AC335" s="378"/>
      <c r="AD335" s="386" t="s">
        <v>328</v>
      </c>
      <c r="AE335" s="956">
        <v>0.03</v>
      </c>
      <c r="AF335" s="952"/>
      <c r="AG335" s="318"/>
      <c r="AH335" s="387" t="s">
        <v>811</v>
      </c>
      <c r="AI335" s="378"/>
      <c r="AJ335" s="378"/>
      <c r="AK335" s="378"/>
      <c r="AL335" s="379"/>
      <c r="AM335" s="320"/>
      <c r="AN335" s="395"/>
    </row>
    <row r="336" spans="1:45" s="380" customFormat="1" ht="17.25" customHeight="1" x14ac:dyDescent="0.15">
      <c r="A336" s="12">
        <v>72</v>
      </c>
      <c r="B336" s="312">
        <v>6601</v>
      </c>
      <c r="C336" s="313" t="s">
        <v>1739</v>
      </c>
      <c r="D336" s="942" t="s">
        <v>2588</v>
      </c>
      <c r="E336" s="943"/>
      <c r="F336" s="943"/>
      <c r="G336" s="943"/>
      <c r="H336" s="943"/>
      <c r="I336" s="943"/>
      <c r="J336" s="943"/>
      <c r="K336" s="943"/>
      <c r="L336" s="943"/>
      <c r="M336" s="944"/>
      <c r="N336" s="322" t="s">
        <v>2426</v>
      </c>
      <c r="O336" s="378"/>
      <c r="P336" s="316"/>
      <c r="Q336" s="317"/>
      <c r="R336" s="318"/>
      <c r="S336" s="318"/>
      <c r="T336" s="318"/>
      <c r="U336" s="318"/>
      <c r="V336" s="318"/>
      <c r="W336" s="318"/>
      <c r="X336" s="378"/>
      <c r="Y336" s="318"/>
      <c r="Z336" s="319"/>
      <c r="AA336" s="319"/>
      <c r="AB336" s="317"/>
      <c r="AC336" s="378"/>
      <c r="AD336" s="378"/>
      <c r="AE336" s="952">
        <v>50</v>
      </c>
      <c r="AF336" s="952"/>
      <c r="AG336" s="318"/>
      <c r="AH336" s="387" t="s">
        <v>307</v>
      </c>
      <c r="AI336" s="378"/>
      <c r="AJ336" s="378"/>
      <c r="AK336" s="378"/>
      <c r="AL336" s="379"/>
      <c r="AM336" s="320">
        <f>AE336</f>
        <v>50</v>
      </c>
      <c r="AN336" s="323"/>
    </row>
    <row r="337" spans="1:41" s="380" customFormat="1" ht="17.25" customHeight="1" x14ac:dyDescent="0.15">
      <c r="A337" s="12">
        <v>72</v>
      </c>
      <c r="B337" s="312">
        <v>6602</v>
      </c>
      <c r="C337" s="313" t="s">
        <v>1740</v>
      </c>
      <c r="D337" s="945"/>
      <c r="E337" s="946"/>
      <c r="F337" s="946"/>
      <c r="G337" s="946"/>
      <c r="H337" s="946"/>
      <c r="I337" s="946"/>
      <c r="J337" s="946"/>
      <c r="K337" s="946"/>
      <c r="L337" s="946"/>
      <c r="M337" s="947"/>
      <c r="N337" s="324" t="s">
        <v>1613</v>
      </c>
      <c r="O337" s="381"/>
      <c r="P337" s="325"/>
      <c r="Q337" s="326"/>
      <c r="R337" s="327"/>
      <c r="S337" s="318"/>
      <c r="T337" s="327"/>
      <c r="U337" s="327"/>
      <c r="V337" s="327"/>
      <c r="W337" s="327"/>
      <c r="X337" s="378"/>
      <c r="Y337" s="327"/>
      <c r="Z337" s="319"/>
      <c r="AA337" s="319"/>
      <c r="AB337" s="317"/>
      <c r="AC337" s="378"/>
      <c r="AD337" s="378"/>
      <c r="AE337" s="952">
        <v>100</v>
      </c>
      <c r="AF337" s="952"/>
      <c r="AG337" s="318"/>
      <c r="AH337" s="387" t="s">
        <v>307</v>
      </c>
      <c r="AI337" s="378"/>
      <c r="AJ337" s="378"/>
      <c r="AK337" s="378"/>
      <c r="AL337" s="382"/>
      <c r="AM337" s="320">
        <f t="shared" ref="AM337:AM340" si="22">AE337</f>
        <v>100</v>
      </c>
      <c r="AN337" s="323"/>
    </row>
    <row r="338" spans="1:41" s="380" customFormat="1" ht="17.25" customHeight="1" x14ac:dyDescent="0.15">
      <c r="A338" s="12">
        <v>72</v>
      </c>
      <c r="B338" s="312">
        <v>6603</v>
      </c>
      <c r="C338" s="313" t="s">
        <v>1741</v>
      </c>
      <c r="D338" s="945"/>
      <c r="E338" s="946"/>
      <c r="F338" s="946"/>
      <c r="G338" s="946"/>
      <c r="H338" s="946"/>
      <c r="I338" s="946"/>
      <c r="J338" s="946"/>
      <c r="K338" s="946"/>
      <c r="L338" s="946"/>
      <c r="M338" s="947"/>
      <c r="N338" s="324" t="s">
        <v>1614</v>
      </c>
      <c r="O338" s="381"/>
      <c r="P338" s="325"/>
      <c r="Q338" s="326"/>
      <c r="R338" s="327"/>
      <c r="S338" s="318"/>
      <c r="T338" s="327"/>
      <c r="U338" s="327"/>
      <c r="V338" s="327"/>
      <c r="W338" s="327"/>
      <c r="X338" s="378"/>
      <c r="Y338" s="327"/>
      <c r="Z338" s="319"/>
      <c r="AA338" s="319"/>
      <c r="AB338" s="317"/>
      <c r="AC338" s="378"/>
      <c r="AD338" s="378"/>
      <c r="AE338" s="952">
        <v>150</v>
      </c>
      <c r="AF338" s="952"/>
      <c r="AG338" s="318"/>
      <c r="AH338" s="387" t="s">
        <v>307</v>
      </c>
      <c r="AI338" s="378"/>
      <c r="AJ338" s="378"/>
      <c r="AK338" s="378"/>
      <c r="AL338" s="382"/>
      <c r="AM338" s="320">
        <f t="shared" si="22"/>
        <v>150</v>
      </c>
      <c r="AN338" s="323"/>
    </row>
    <row r="339" spans="1:41" s="380" customFormat="1" ht="17.25" customHeight="1" x14ac:dyDescent="0.15">
      <c r="A339" s="12">
        <v>72</v>
      </c>
      <c r="B339" s="312">
        <v>6604</v>
      </c>
      <c r="C339" s="313" t="s">
        <v>1742</v>
      </c>
      <c r="D339" s="945"/>
      <c r="E339" s="946"/>
      <c r="F339" s="946"/>
      <c r="G339" s="946"/>
      <c r="H339" s="946"/>
      <c r="I339" s="946"/>
      <c r="J339" s="946"/>
      <c r="K339" s="946"/>
      <c r="L339" s="946"/>
      <c r="M339" s="947"/>
      <c r="N339" s="324" t="s">
        <v>1615</v>
      </c>
      <c r="O339" s="381"/>
      <c r="P339" s="325"/>
      <c r="Q339" s="326"/>
      <c r="R339" s="327"/>
      <c r="S339" s="318"/>
      <c r="T339" s="327"/>
      <c r="U339" s="327"/>
      <c r="V339" s="327"/>
      <c r="W339" s="327"/>
      <c r="X339" s="378"/>
      <c r="Y339" s="327"/>
      <c r="Z339" s="319"/>
      <c r="AA339" s="319"/>
      <c r="AB339" s="317"/>
      <c r="AC339" s="378"/>
      <c r="AD339" s="378"/>
      <c r="AE339" s="952">
        <v>200</v>
      </c>
      <c r="AF339" s="952"/>
      <c r="AG339" s="318"/>
      <c r="AH339" s="387" t="s">
        <v>307</v>
      </c>
      <c r="AI339" s="378"/>
      <c r="AJ339" s="378"/>
      <c r="AK339" s="378"/>
      <c r="AL339" s="382"/>
      <c r="AM339" s="320">
        <f t="shared" si="22"/>
        <v>200</v>
      </c>
      <c r="AN339" s="323"/>
    </row>
    <row r="340" spans="1:41" s="380" customFormat="1" ht="17.25" customHeight="1" x14ac:dyDescent="0.15">
      <c r="A340" s="12">
        <v>72</v>
      </c>
      <c r="B340" s="312">
        <v>6605</v>
      </c>
      <c r="C340" s="313" t="s">
        <v>1743</v>
      </c>
      <c r="D340" s="948"/>
      <c r="E340" s="949"/>
      <c r="F340" s="949"/>
      <c r="G340" s="949"/>
      <c r="H340" s="949"/>
      <c r="I340" s="949"/>
      <c r="J340" s="949"/>
      <c r="K340" s="949"/>
      <c r="L340" s="949"/>
      <c r="M340" s="950"/>
      <c r="N340" s="324" t="s">
        <v>1616</v>
      </c>
      <c r="O340" s="381"/>
      <c r="P340" s="325"/>
      <c r="Q340" s="326"/>
      <c r="R340" s="327"/>
      <c r="S340" s="318"/>
      <c r="T340" s="327"/>
      <c r="U340" s="327"/>
      <c r="V340" s="327"/>
      <c r="W340" s="327"/>
      <c r="X340" s="378"/>
      <c r="Y340" s="327"/>
      <c r="Z340" s="319"/>
      <c r="AA340" s="319"/>
      <c r="AB340" s="317"/>
      <c r="AC340" s="378"/>
      <c r="AD340" s="378"/>
      <c r="AE340" s="952">
        <v>250</v>
      </c>
      <c r="AF340" s="952"/>
      <c r="AG340" s="318"/>
      <c r="AH340" s="387" t="s">
        <v>307</v>
      </c>
      <c r="AI340" s="378"/>
      <c r="AJ340" s="378"/>
      <c r="AK340" s="378"/>
      <c r="AL340" s="382"/>
      <c r="AM340" s="320">
        <f t="shared" si="22"/>
        <v>250</v>
      </c>
      <c r="AN340" s="328"/>
    </row>
    <row r="341" spans="1:41" ht="17.25" customHeight="1" x14ac:dyDescent="0.15">
      <c r="A341" s="12">
        <v>72</v>
      </c>
      <c r="B341" s="13">
        <v>8110</v>
      </c>
      <c r="C341" s="267" t="s">
        <v>2589</v>
      </c>
      <c r="D341" s="604"/>
      <c r="E341" s="605" t="s">
        <v>2590</v>
      </c>
      <c r="F341" s="605"/>
      <c r="G341" s="605"/>
      <c r="H341" s="605"/>
      <c r="I341" s="605"/>
      <c r="J341" s="605"/>
      <c r="K341" s="605"/>
      <c r="L341" s="605"/>
      <c r="M341" s="605"/>
      <c r="N341" s="605"/>
      <c r="O341" s="606"/>
      <c r="P341" s="605"/>
      <c r="Q341" s="605"/>
      <c r="R341" s="606"/>
      <c r="S341" s="605"/>
      <c r="T341" s="605"/>
      <c r="U341" s="605"/>
      <c r="V341" s="605"/>
      <c r="W341" s="605"/>
      <c r="X341" s="605"/>
      <c r="Y341" s="605"/>
      <c r="Z341" s="605"/>
      <c r="AA341" s="186"/>
      <c r="AB341" s="186"/>
      <c r="AC341" s="32"/>
      <c r="AD341" s="32" t="s">
        <v>328</v>
      </c>
      <c r="AE341" s="854">
        <v>0.05</v>
      </c>
      <c r="AF341" s="854"/>
      <c r="AG341" s="202"/>
      <c r="AH341" s="186" t="s">
        <v>811</v>
      </c>
      <c r="AI341" s="572"/>
      <c r="AJ341" s="605"/>
      <c r="AK341" s="40"/>
      <c r="AL341" s="209"/>
      <c r="AM341" s="402"/>
      <c r="AN341" s="400" t="s">
        <v>2591</v>
      </c>
    </row>
    <row r="342" spans="1:41" ht="17.25" customHeight="1" x14ac:dyDescent="0.15">
      <c r="A342" s="12">
        <v>72</v>
      </c>
      <c r="B342" s="12">
        <v>5301</v>
      </c>
      <c r="C342" s="49" t="s">
        <v>1611</v>
      </c>
      <c r="D342" s="34"/>
      <c r="E342" s="17" t="s">
        <v>1541</v>
      </c>
      <c r="F342" s="17"/>
      <c r="G342" s="17"/>
      <c r="H342" s="17"/>
      <c r="I342" s="17"/>
      <c r="J342" s="17"/>
      <c r="K342" s="1"/>
      <c r="L342" s="1"/>
      <c r="M342" s="185" t="s">
        <v>1542</v>
      </c>
      <c r="N342" s="202"/>
      <c r="O342" s="186"/>
      <c r="P342" s="186"/>
      <c r="Q342" s="186"/>
      <c r="R342" s="186"/>
      <c r="S342" s="186"/>
      <c r="T342" s="186"/>
      <c r="U342" s="186"/>
      <c r="V342" s="186"/>
      <c r="W342" s="186"/>
      <c r="X342" s="186"/>
      <c r="Y342" s="186"/>
      <c r="Z342" s="186"/>
      <c r="AA342" s="186"/>
      <c r="AB342" s="186"/>
      <c r="AC342" s="32"/>
      <c r="AD342" s="32"/>
      <c r="AE342" s="848">
        <v>40</v>
      </c>
      <c r="AF342" s="848"/>
      <c r="AG342" s="572"/>
      <c r="AH342" s="186" t="s">
        <v>307</v>
      </c>
      <c r="AI342" s="186"/>
      <c r="AJ342" s="186"/>
      <c r="AK342" s="40"/>
      <c r="AL342" s="22"/>
      <c r="AM342" s="402">
        <f>AE342</f>
        <v>40</v>
      </c>
      <c r="AN342" s="18"/>
      <c r="AO342" s="609"/>
    </row>
    <row r="343" spans="1:41" ht="17.25" customHeight="1" x14ac:dyDescent="0.15">
      <c r="A343" s="12">
        <v>72</v>
      </c>
      <c r="B343" s="12">
        <v>5303</v>
      </c>
      <c r="C343" s="49" t="s">
        <v>2592</v>
      </c>
      <c r="D343" s="35"/>
      <c r="E343" s="20"/>
      <c r="F343" s="20"/>
      <c r="G343" s="20"/>
      <c r="H343" s="20"/>
      <c r="I343" s="20"/>
      <c r="J343" s="20"/>
      <c r="K343" s="184"/>
      <c r="L343" s="184"/>
      <c r="M343" s="185" t="s">
        <v>1543</v>
      </c>
      <c r="N343" s="202"/>
      <c r="O343" s="576"/>
      <c r="P343" s="576"/>
      <c r="Q343" s="576"/>
      <c r="R343" s="576"/>
      <c r="S343" s="576"/>
      <c r="T343" s="576"/>
      <c r="U343" s="576"/>
      <c r="V343" s="576"/>
      <c r="W343" s="576"/>
      <c r="X343" s="576"/>
      <c r="Y343" s="576"/>
      <c r="Z343" s="576"/>
      <c r="AA343" s="576"/>
      <c r="AB343" s="576"/>
      <c r="AC343" s="576"/>
      <c r="AD343" s="576"/>
      <c r="AE343" s="848">
        <v>55</v>
      </c>
      <c r="AF343" s="848"/>
      <c r="AG343" s="572"/>
      <c r="AH343" s="186" t="s">
        <v>307</v>
      </c>
      <c r="AI343" s="186"/>
      <c r="AJ343" s="186"/>
      <c r="AK343" s="40"/>
      <c r="AL343" s="22"/>
      <c r="AM343" s="402">
        <f>AE343</f>
        <v>55</v>
      </c>
      <c r="AN343" s="29"/>
      <c r="AO343" s="609"/>
    </row>
    <row r="344" spans="1:41" ht="17.25" customHeight="1" x14ac:dyDescent="0.15">
      <c r="A344" s="12">
        <v>72</v>
      </c>
      <c r="B344" s="12">
        <v>4001</v>
      </c>
      <c r="C344" s="49" t="s">
        <v>2593</v>
      </c>
      <c r="D344" s="34"/>
      <c r="E344" s="17" t="s">
        <v>2594</v>
      </c>
      <c r="F344" s="17"/>
      <c r="G344" s="17"/>
      <c r="H344" s="17"/>
      <c r="I344" s="1"/>
      <c r="J344" s="1"/>
      <c r="K344" s="1"/>
      <c r="L344" s="15"/>
      <c r="M344" s="186" t="s">
        <v>1963</v>
      </c>
      <c r="N344" s="186"/>
      <c r="O344" s="186"/>
      <c r="P344" s="186"/>
      <c r="Q344" s="186"/>
      <c r="R344" s="186"/>
      <c r="S344" s="186"/>
      <c r="T344" s="186"/>
      <c r="U344" s="186"/>
      <c r="V344" s="186"/>
      <c r="W344" s="186"/>
      <c r="X344" s="186"/>
      <c r="Y344" s="186"/>
      <c r="Z344" s="186"/>
      <c r="AA344" s="186"/>
      <c r="AB344" s="186"/>
      <c r="AC344" s="32"/>
      <c r="AD344" s="32"/>
      <c r="AE344" s="848">
        <v>100</v>
      </c>
      <c r="AF344" s="848"/>
      <c r="AG344" s="572"/>
      <c r="AH344" s="186" t="s">
        <v>307</v>
      </c>
      <c r="AI344" s="186"/>
      <c r="AJ344" s="186"/>
      <c r="AK344" s="40"/>
      <c r="AL344" s="22"/>
      <c r="AM344" s="402">
        <f t="shared" ref="AM344" si="23">AE344</f>
        <v>100</v>
      </c>
      <c r="AN344" s="400" t="s">
        <v>1355</v>
      </c>
      <c r="AO344" s="609"/>
    </row>
    <row r="345" spans="1:41" ht="17.25" customHeight="1" x14ac:dyDescent="0.15">
      <c r="A345" s="12">
        <v>72</v>
      </c>
      <c r="B345" s="12">
        <v>4002</v>
      </c>
      <c r="C345" s="49" t="s">
        <v>1507</v>
      </c>
      <c r="D345" s="517"/>
      <c r="E345" s="169"/>
      <c r="F345" s="169"/>
      <c r="G345" s="169"/>
      <c r="H345" s="169"/>
      <c r="I345" s="169"/>
      <c r="J345" s="169"/>
      <c r="K345" s="169"/>
      <c r="L345" s="518"/>
      <c r="M345" s="34" t="s">
        <v>2595</v>
      </c>
      <c r="N345" s="614"/>
      <c r="O345" s="614"/>
      <c r="P345" s="614"/>
      <c r="Q345" s="614"/>
      <c r="R345" s="1"/>
      <c r="S345" s="1"/>
      <c r="T345" s="1"/>
      <c r="U345" s="15"/>
      <c r="V345" s="186"/>
      <c r="W345" s="186"/>
      <c r="X345" s="186"/>
      <c r="Y345" s="186"/>
      <c r="Z345" s="186"/>
      <c r="AA345" s="186"/>
      <c r="AB345" s="186"/>
      <c r="AC345" s="32"/>
      <c r="AD345" s="32"/>
      <c r="AE345" s="848">
        <v>200</v>
      </c>
      <c r="AF345" s="848"/>
      <c r="AG345" s="32"/>
      <c r="AH345" s="186" t="s">
        <v>307</v>
      </c>
      <c r="AI345" s="605"/>
      <c r="AJ345" s="605"/>
      <c r="AK345" s="596"/>
      <c r="AL345" s="605"/>
      <c r="AM345" s="403">
        <f>AE345</f>
        <v>200</v>
      </c>
      <c r="AN345" s="18"/>
      <c r="AO345" s="609"/>
    </row>
    <row r="346" spans="1:41" ht="17.25" customHeight="1" x14ac:dyDescent="0.15">
      <c r="A346" s="12">
        <v>72</v>
      </c>
      <c r="B346" s="12">
        <v>4003</v>
      </c>
      <c r="C346" s="49" t="s">
        <v>1508</v>
      </c>
      <c r="D346" s="35"/>
      <c r="E346" s="20"/>
      <c r="F346" s="20"/>
      <c r="G346" s="20"/>
      <c r="H346" s="20"/>
      <c r="I346" s="20"/>
      <c r="J346" s="20"/>
      <c r="K346" s="20"/>
      <c r="L346" s="42"/>
      <c r="M346" s="304"/>
      <c r="N346" s="20" t="s">
        <v>2596</v>
      </c>
      <c r="O346" s="619"/>
      <c r="P346" s="619"/>
      <c r="Q346" s="619"/>
      <c r="R346" s="184"/>
      <c r="S346" s="184"/>
      <c r="T346" s="184"/>
      <c r="U346" s="42"/>
      <c r="V346" s="896" t="s">
        <v>2597</v>
      </c>
      <c r="W346" s="896"/>
      <c r="X346" s="896"/>
      <c r="Y346" s="896"/>
      <c r="Z346" s="896"/>
      <c r="AA346" s="896"/>
      <c r="AB346" s="896"/>
      <c r="AC346" s="896"/>
      <c r="AD346" s="896"/>
      <c r="AE346" s="848">
        <v>100</v>
      </c>
      <c r="AF346" s="848"/>
      <c r="AG346" s="32"/>
      <c r="AH346" s="186" t="s">
        <v>307</v>
      </c>
      <c r="AI346" s="605"/>
      <c r="AJ346" s="605"/>
      <c r="AK346" s="596"/>
      <c r="AL346" s="605"/>
      <c r="AM346" s="403">
        <f t="shared" ref="AM346" si="24">AE346</f>
        <v>100</v>
      </c>
      <c r="AN346" s="29"/>
      <c r="AO346" s="609"/>
    </row>
    <row r="347" spans="1:41" ht="17.25" customHeight="1" x14ac:dyDescent="0.15">
      <c r="A347" s="12">
        <v>72</v>
      </c>
      <c r="B347" s="12">
        <v>5050</v>
      </c>
      <c r="C347" s="49" t="s">
        <v>1539</v>
      </c>
      <c r="D347" s="34"/>
      <c r="E347" s="17" t="s">
        <v>348</v>
      </c>
      <c r="F347" s="17"/>
      <c r="G347" s="17"/>
      <c r="H347" s="17"/>
      <c r="I347" s="17"/>
      <c r="J347" s="17"/>
      <c r="K347" s="17"/>
      <c r="L347" s="67"/>
      <c r="M347" s="17" t="s">
        <v>1544</v>
      </c>
      <c r="N347" s="605"/>
      <c r="O347" s="605"/>
      <c r="P347" s="605"/>
      <c r="Q347" s="605"/>
      <c r="R347" s="605"/>
      <c r="S347" s="605"/>
      <c r="T347" s="605"/>
      <c r="U347" s="605"/>
      <c r="V347" s="605"/>
      <c r="W347" s="605"/>
      <c r="X347" s="605"/>
      <c r="Y347" s="605"/>
      <c r="Z347" s="605"/>
      <c r="AA347" s="605"/>
      <c r="AB347" s="605"/>
      <c r="AC347" s="32"/>
      <c r="AD347" s="32"/>
      <c r="AE347" s="848">
        <v>27</v>
      </c>
      <c r="AF347" s="848"/>
      <c r="AG347" s="572"/>
      <c r="AH347" s="186" t="s">
        <v>307</v>
      </c>
      <c r="AI347" s="605"/>
      <c r="AJ347" s="605"/>
      <c r="AK347" s="596"/>
      <c r="AL347" s="43"/>
      <c r="AM347" s="402">
        <f>AE347</f>
        <v>27</v>
      </c>
      <c r="AN347" s="18" t="s">
        <v>729</v>
      </c>
      <c r="AO347" s="609"/>
    </row>
    <row r="348" spans="1:41" ht="17.25" customHeight="1" x14ac:dyDescent="0.15">
      <c r="A348" s="12">
        <v>72</v>
      </c>
      <c r="B348" s="12">
        <v>5051</v>
      </c>
      <c r="C348" s="49" t="s">
        <v>1540</v>
      </c>
      <c r="D348" s="35"/>
      <c r="E348" s="20"/>
      <c r="F348" s="20"/>
      <c r="G348" s="20"/>
      <c r="H348" s="20"/>
      <c r="I348" s="20"/>
      <c r="J348" s="20"/>
      <c r="K348" s="20"/>
      <c r="L348" s="42"/>
      <c r="M348" s="17" t="s">
        <v>1545</v>
      </c>
      <c r="N348" s="605"/>
      <c r="O348" s="605"/>
      <c r="P348" s="605"/>
      <c r="Q348" s="605"/>
      <c r="R348" s="605"/>
      <c r="S348" s="605"/>
      <c r="T348" s="605"/>
      <c r="U348" s="605"/>
      <c r="V348" s="605"/>
      <c r="W348" s="605"/>
      <c r="X348" s="605"/>
      <c r="Y348" s="605"/>
      <c r="Z348" s="605"/>
      <c r="AA348" s="605"/>
      <c r="AB348" s="605"/>
      <c r="AC348" s="32"/>
      <c r="AD348" s="32"/>
      <c r="AE348" s="848">
        <v>20</v>
      </c>
      <c r="AF348" s="848"/>
      <c r="AG348" s="572"/>
      <c r="AH348" s="186" t="s">
        <v>307</v>
      </c>
      <c r="AI348" s="605"/>
      <c r="AJ348" s="605"/>
      <c r="AK348" s="596"/>
      <c r="AL348" s="43"/>
      <c r="AM348" s="402">
        <f>AE348</f>
        <v>20</v>
      </c>
      <c r="AN348" s="400" t="s">
        <v>2598</v>
      </c>
      <c r="AO348" s="609"/>
    </row>
    <row r="349" spans="1:41" ht="17.25" customHeight="1" x14ac:dyDescent="0.15">
      <c r="A349" s="12">
        <v>72</v>
      </c>
      <c r="B349" s="12">
        <v>6124</v>
      </c>
      <c r="C349" s="49" t="s">
        <v>2599</v>
      </c>
      <c r="D349" s="16" t="s">
        <v>2600</v>
      </c>
      <c r="E349" s="17" t="s">
        <v>1509</v>
      </c>
      <c r="F349" s="17"/>
      <c r="G349" s="17"/>
      <c r="H349" s="17"/>
      <c r="I349" s="1"/>
      <c r="J349" s="1"/>
      <c r="K349" s="1"/>
      <c r="L349" s="608"/>
      <c r="M349" s="186" t="s">
        <v>2601</v>
      </c>
      <c r="N349" s="186"/>
      <c r="O349" s="186"/>
      <c r="P349" s="186"/>
      <c r="Q349" s="186"/>
      <c r="R349" s="186"/>
      <c r="S349" s="184"/>
      <c r="T349" s="184"/>
      <c r="U349" s="20"/>
      <c r="V349" s="601"/>
      <c r="W349" s="601"/>
      <c r="X349" s="601"/>
      <c r="Y349" s="601"/>
      <c r="Z349" s="601"/>
      <c r="AA349" s="601"/>
      <c r="AB349" s="601"/>
      <c r="AC349" s="601"/>
      <c r="AD349" s="601"/>
      <c r="AE349" s="848">
        <v>30</v>
      </c>
      <c r="AF349" s="848"/>
      <c r="AG349" s="32"/>
      <c r="AH349" s="186" t="s">
        <v>307</v>
      </c>
      <c r="AI349" s="605"/>
      <c r="AJ349" s="605"/>
      <c r="AK349" s="596"/>
      <c r="AL349" s="605"/>
      <c r="AM349" s="403">
        <f t="shared" ref="AM349:AM363" si="25">AE349</f>
        <v>30</v>
      </c>
      <c r="AN349" s="18"/>
      <c r="AO349" s="609"/>
    </row>
    <row r="350" spans="1:41" ht="17.25" customHeight="1" x14ac:dyDescent="0.15">
      <c r="A350" s="12">
        <v>72</v>
      </c>
      <c r="B350" s="12">
        <v>6125</v>
      </c>
      <c r="C350" s="49" t="s">
        <v>2602</v>
      </c>
      <c r="D350" s="23"/>
      <c r="E350" s="169"/>
      <c r="F350" s="169"/>
      <c r="G350" s="169"/>
      <c r="H350" s="169"/>
      <c r="I350" s="9"/>
      <c r="J350" s="9"/>
      <c r="K350" s="9"/>
      <c r="L350" s="610"/>
      <c r="M350" s="184" t="s">
        <v>2603</v>
      </c>
      <c r="N350" s="184"/>
      <c r="O350" s="186"/>
      <c r="P350" s="186"/>
      <c r="Q350" s="186"/>
      <c r="R350" s="186"/>
      <c r="S350" s="184"/>
      <c r="T350" s="184"/>
      <c r="U350" s="20"/>
      <c r="V350" s="601"/>
      <c r="W350" s="601"/>
      <c r="X350" s="601"/>
      <c r="Y350" s="601"/>
      <c r="Z350" s="601"/>
      <c r="AA350" s="601"/>
      <c r="AB350" s="601"/>
      <c r="AC350" s="601"/>
      <c r="AD350" s="601"/>
      <c r="AE350" s="848">
        <v>60</v>
      </c>
      <c r="AF350" s="848"/>
      <c r="AG350" s="32"/>
      <c r="AH350" s="186" t="s">
        <v>307</v>
      </c>
      <c r="AI350" s="605"/>
      <c r="AJ350" s="605"/>
      <c r="AK350" s="596"/>
      <c r="AL350" s="605"/>
      <c r="AM350" s="403">
        <f t="shared" si="25"/>
        <v>60</v>
      </c>
      <c r="AN350" s="18"/>
      <c r="AO350" s="609"/>
    </row>
    <row r="351" spans="1:41" ht="17.25" customHeight="1" x14ac:dyDescent="0.15">
      <c r="A351" s="12">
        <v>72</v>
      </c>
      <c r="B351" s="12">
        <v>6109</v>
      </c>
      <c r="C351" s="49" t="s">
        <v>553</v>
      </c>
      <c r="D351" s="604"/>
      <c r="E351" s="605" t="s">
        <v>810</v>
      </c>
      <c r="F351" s="605"/>
      <c r="G351" s="605"/>
      <c r="H351" s="605"/>
      <c r="I351" s="605"/>
      <c r="J351" s="605"/>
      <c r="K351" s="605"/>
      <c r="L351" s="605"/>
      <c r="M351" s="605"/>
      <c r="N351" s="605"/>
      <c r="O351" s="605"/>
      <c r="P351" s="605"/>
      <c r="Q351" s="605"/>
      <c r="R351" s="605"/>
      <c r="S351" s="605"/>
      <c r="T351" s="605"/>
      <c r="U351" s="605"/>
      <c r="V351" s="605"/>
      <c r="W351" s="605"/>
      <c r="X351" s="605"/>
      <c r="Y351" s="605"/>
      <c r="Z351" s="605"/>
      <c r="AA351" s="605"/>
      <c r="AB351" s="605"/>
      <c r="AC351" s="32"/>
      <c r="AD351" s="32"/>
      <c r="AE351" s="848">
        <v>60</v>
      </c>
      <c r="AF351" s="848"/>
      <c r="AG351" s="32"/>
      <c r="AH351" s="186" t="s">
        <v>307</v>
      </c>
      <c r="AI351" s="605"/>
      <c r="AJ351" s="605"/>
      <c r="AK351" s="596"/>
      <c r="AL351" s="605"/>
      <c r="AM351" s="403">
        <f t="shared" si="25"/>
        <v>60</v>
      </c>
      <c r="AN351" s="92" t="s">
        <v>729</v>
      </c>
      <c r="AO351" s="609"/>
    </row>
    <row r="352" spans="1:41" ht="17.25" customHeight="1" x14ac:dyDescent="0.15">
      <c r="A352" s="12">
        <v>72</v>
      </c>
      <c r="B352" s="12">
        <v>6116</v>
      </c>
      <c r="C352" s="49" t="s">
        <v>2604</v>
      </c>
      <c r="D352" s="604"/>
      <c r="E352" s="605" t="s">
        <v>2605</v>
      </c>
      <c r="F352" s="605"/>
      <c r="G352" s="605"/>
      <c r="H352" s="605"/>
      <c r="I352" s="605"/>
      <c r="J352" s="605"/>
      <c r="K352" s="605"/>
      <c r="L352" s="605"/>
      <c r="M352" s="605"/>
      <c r="N352" s="605"/>
      <c r="O352" s="605"/>
      <c r="P352" s="605"/>
      <c r="Q352" s="605"/>
      <c r="R352" s="605"/>
      <c r="S352" s="605"/>
      <c r="T352" s="605"/>
      <c r="U352" s="605"/>
      <c r="V352" s="605"/>
      <c r="W352" s="605"/>
      <c r="X352" s="605"/>
      <c r="Y352" s="605"/>
      <c r="Z352" s="605"/>
      <c r="AA352" s="605"/>
      <c r="AB352" s="605"/>
      <c r="AC352" s="32"/>
      <c r="AD352" s="32"/>
      <c r="AE352" s="848">
        <v>50</v>
      </c>
      <c r="AF352" s="848"/>
      <c r="AG352" s="32"/>
      <c r="AH352" s="186" t="s">
        <v>307</v>
      </c>
      <c r="AI352" s="605"/>
      <c r="AJ352" s="605"/>
      <c r="AK352" s="596"/>
      <c r="AL352" s="605"/>
      <c r="AM352" s="403">
        <f t="shared" si="25"/>
        <v>50</v>
      </c>
      <c r="AN352" s="400" t="s">
        <v>2429</v>
      </c>
      <c r="AO352" s="609"/>
    </row>
    <row r="353" spans="1:44" ht="17.25" customHeight="1" x14ac:dyDescent="0.15">
      <c r="A353" s="12">
        <v>72</v>
      </c>
      <c r="B353" s="12">
        <v>5606</v>
      </c>
      <c r="C353" s="49" t="s">
        <v>728</v>
      </c>
      <c r="D353" s="604"/>
      <c r="E353" s="605" t="s">
        <v>495</v>
      </c>
      <c r="F353" s="605"/>
      <c r="G353" s="605"/>
      <c r="H353" s="605"/>
      <c r="I353" s="605"/>
      <c r="J353" s="605"/>
      <c r="K353" s="605"/>
      <c r="L353" s="605"/>
      <c r="M353" s="605"/>
      <c r="N353" s="605"/>
      <c r="O353" s="605"/>
      <c r="P353" s="605"/>
      <c r="Q353" s="605"/>
      <c r="R353" s="605"/>
      <c r="S353" s="605"/>
      <c r="T353" s="605"/>
      <c r="U353" s="605"/>
      <c r="V353" s="605"/>
      <c r="W353" s="605"/>
      <c r="X353" s="605"/>
      <c r="Y353" s="605"/>
      <c r="Z353" s="605"/>
      <c r="AA353" s="605"/>
      <c r="AB353" s="605"/>
      <c r="AC353" s="605"/>
      <c r="AD353" s="605"/>
      <c r="AE353" s="848">
        <v>200</v>
      </c>
      <c r="AF353" s="848"/>
      <c r="AG353" s="32"/>
      <c r="AH353" s="186" t="s">
        <v>307</v>
      </c>
      <c r="AI353" s="202"/>
      <c r="AJ353" s="202"/>
      <c r="AK353" s="605"/>
      <c r="AL353" s="596"/>
      <c r="AM353" s="402">
        <f t="shared" si="25"/>
        <v>200</v>
      </c>
      <c r="AN353" s="133" t="s">
        <v>742</v>
      </c>
    </row>
    <row r="354" spans="1:44" ht="17.25" customHeight="1" x14ac:dyDescent="0.15">
      <c r="A354" s="12">
        <v>72</v>
      </c>
      <c r="B354" s="12">
        <v>6202</v>
      </c>
      <c r="C354" s="49" t="s">
        <v>2606</v>
      </c>
      <c r="D354" s="34"/>
      <c r="E354" s="1025" t="s">
        <v>2607</v>
      </c>
      <c r="F354" s="1025"/>
      <c r="G354" s="1025"/>
      <c r="H354" s="1025"/>
      <c r="I354" s="1025"/>
      <c r="J354" s="1025"/>
      <c r="K354" s="1025"/>
      <c r="L354" s="1026"/>
      <c r="M354" s="605" t="s">
        <v>2608</v>
      </c>
      <c r="N354" s="605"/>
      <c r="O354" s="605"/>
      <c r="P354" s="605"/>
      <c r="Q354" s="605"/>
      <c r="R354" s="605"/>
      <c r="S354" s="605"/>
      <c r="T354" s="605"/>
      <c r="U354" s="605"/>
      <c r="V354" s="605"/>
      <c r="W354" s="605"/>
      <c r="X354" s="605"/>
      <c r="Y354" s="605"/>
      <c r="Z354" s="605"/>
      <c r="AA354" s="605"/>
      <c r="AB354" s="605"/>
      <c r="AC354" s="32"/>
      <c r="AD354" s="32"/>
      <c r="AE354" s="848">
        <v>20</v>
      </c>
      <c r="AF354" s="848"/>
      <c r="AG354" s="32"/>
      <c r="AH354" s="186" t="s">
        <v>307</v>
      </c>
      <c r="AI354" s="605"/>
      <c r="AJ354" s="605"/>
      <c r="AK354" s="596"/>
      <c r="AL354" s="605"/>
      <c r="AM354" s="403">
        <f t="shared" si="25"/>
        <v>20</v>
      </c>
      <c r="AN354" s="133" t="s">
        <v>2609</v>
      </c>
      <c r="AO354" s="609"/>
    </row>
    <row r="355" spans="1:44" ht="17.25" customHeight="1" x14ac:dyDescent="0.15">
      <c r="A355" s="12">
        <v>72</v>
      </c>
      <c r="B355" s="12">
        <v>6201</v>
      </c>
      <c r="C355" s="49" t="s">
        <v>2610</v>
      </c>
      <c r="D355" s="35"/>
      <c r="E355" s="20"/>
      <c r="F355" s="20"/>
      <c r="G355" s="20"/>
      <c r="H355" s="20"/>
      <c r="I355" s="20"/>
      <c r="J355" s="20"/>
      <c r="K355" s="20"/>
      <c r="L355" s="42"/>
      <c r="M355" s="605" t="s">
        <v>2611</v>
      </c>
      <c r="N355" s="605"/>
      <c r="O355" s="605"/>
      <c r="P355" s="605"/>
      <c r="Q355" s="605"/>
      <c r="R355" s="605"/>
      <c r="S355" s="605"/>
      <c r="T355" s="605"/>
      <c r="U355" s="605"/>
      <c r="V355" s="605"/>
      <c r="W355" s="605"/>
      <c r="X355" s="605"/>
      <c r="Y355" s="605"/>
      <c r="Z355" s="605"/>
      <c r="AA355" s="605"/>
      <c r="AB355" s="605"/>
      <c r="AC355" s="32"/>
      <c r="AD355" s="32"/>
      <c r="AE355" s="848">
        <v>5</v>
      </c>
      <c r="AF355" s="848"/>
      <c r="AG355" s="32"/>
      <c r="AH355" s="186" t="s">
        <v>307</v>
      </c>
      <c r="AI355" s="605"/>
      <c r="AJ355" s="605"/>
      <c r="AK355" s="596"/>
      <c r="AL355" s="605"/>
      <c r="AM355" s="403">
        <f t="shared" si="25"/>
        <v>5</v>
      </c>
      <c r="AN355" s="294"/>
      <c r="AO355" s="609"/>
    </row>
    <row r="356" spans="1:44" ht="17.25" customHeight="1" x14ac:dyDescent="0.15">
      <c r="A356" s="12">
        <v>72</v>
      </c>
      <c r="B356" s="12">
        <v>5607</v>
      </c>
      <c r="C356" s="49" t="s">
        <v>1546</v>
      </c>
      <c r="D356" s="517"/>
      <c r="E356" s="169" t="s">
        <v>2612</v>
      </c>
      <c r="F356" s="169"/>
      <c r="G356" s="169"/>
      <c r="H356" s="169"/>
      <c r="I356" s="169"/>
      <c r="J356" s="169"/>
      <c r="K356" s="169"/>
      <c r="L356" s="518"/>
      <c r="M356" s="605" t="s">
        <v>2613</v>
      </c>
      <c r="N356" s="605"/>
      <c r="O356" s="605"/>
      <c r="P356" s="605"/>
      <c r="Q356" s="605"/>
      <c r="R356" s="605"/>
      <c r="S356" s="605"/>
      <c r="T356" s="605"/>
      <c r="U356" s="605"/>
      <c r="V356" s="605"/>
      <c r="W356" s="605"/>
      <c r="X356" s="605"/>
      <c r="Y356" s="605"/>
      <c r="Z356" s="605"/>
      <c r="AA356" s="605"/>
      <c r="AB356" s="605"/>
      <c r="AC356" s="605"/>
      <c r="AD356" s="605"/>
      <c r="AE356" s="848">
        <v>150</v>
      </c>
      <c r="AF356" s="848"/>
      <c r="AG356" s="32"/>
      <c r="AH356" s="186" t="s">
        <v>307</v>
      </c>
      <c r="AI356" s="202"/>
      <c r="AJ356" s="202"/>
      <c r="AK356" s="605"/>
      <c r="AL356" s="596"/>
      <c r="AM356" s="403">
        <f>AE356</f>
        <v>150</v>
      </c>
      <c r="AN356" s="133" t="s">
        <v>742</v>
      </c>
    </row>
    <row r="357" spans="1:44" ht="17.25" customHeight="1" x14ac:dyDescent="0.15">
      <c r="A357" s="12">
        <v>72</v>
      </c>
      <c r="B357" s="12">
        <v>5608</v>
      </c>
      <c r="C357" s="49" t="s">
        <v>1547</v>
      </c>
      <c r="D357" s="35"/>
      <c r="E357" s="20"/>
      <c r="F357" s="20"/>
      <c r="G357" s="20"/>
      <c r="H357" s="20"/>
      <c r="I357" s="20"/>
      <c r="J357" s="20"/>
      <c r="K357" s="20"/>
      <c r="L357" s="42"/>
      <c r="M357" s="605" t="s">
        <v>2614</v>
      </c>
      <c r="N357" s="605"/>
      <c r="O357" s="605"/>
      <c r="P357" s="605"/>
      <c r="Q357" s="605"/>
      <c r="R357" s="605"/>
      <c r="S357" s="605"/>
      <c r="T357" s="605"/>
      <c r="U357" s="605"/>
      <c r="V357" s="605"/>
      <c r="W357" s="605"/>
      <c r="X357" s="605"/>
      <c r="Y357" s="605"/>
      <c r="Z357" s="605"/>
      <c r="AA357" s="605"/>
      <c r="AB357" s="605"/>
      <c r="AC357" s="605"/>
      <c r="AD357" s="605"/>
      <c r="AE357" s="848">
        <v>160</v>
      </c>
      <c r="AF357" s="848"/>
      <c r="AG357" s="32"/>
      <c r="AH357" s="186" t="s">
        <v>307</v>
      </c>
      <c r="AI357" s="202"/>
      <c r="AJ357" s="202"/>
      <c r="AK357" s="605"/>
      <c r="AL357" s="596"/>
      <c r="AM357" s="403">
        <f t="shared" ref="AM357" si="26">AE357</f>
        <v>160</v>
      </c>
      <c r="AN357" s="294"/>
    </row>
    <row r="358" spans="1:44" ht="17.25" customHeight="1" x14ac:dyDescent="0.15">
      <c r="A358" s="12">
        <v>72</v>
      </c>
      <c r="B358" s="12">
        <v>6361</v>
      </c>
      <c r="C358" s="49" t="s">
        <v>1548</v>
      </c>
      <c r="D358" s="34"/>
      <c r="E358" s="605" t="s">
        <v>2615</v>
      </c>
      <c r="F358" s="652"/>
      <c r="G358" s="652"/>
      <c r="H358" s="652"/>
      <c r="I358" s="652"/>
      <c r="J358" s="652"/>
      <c r="K358" s="652"/>
      <c r="L358" s="652"/>
      <c r="M358" s="652"/>
      <c r="N358" s="576"/>
      <c r="O358" s="576"/>
      <c r="P358" s="576"/>
      <c r="Q358" s="576"/>
      <c r="R358" s="576"/>
      <c r="S358" s="576"/>
      <c r="T358" s="576"/>
      <c r="U358" s="576"/>
      <c r="V358" s="576"/>
      <c r="W358" s="576"/>
      <c r="X358" s="576"/>
      <c r="Y358" s="576"/>
      <c r="Z358" s="576"/>
      <c r="AA358" s="576"/>
      <c r="AB358" s="576"/>
      <c r="AC358" s="576"/>
      <c r="AD358" s="576"/>
      <c r="AE358" s="848">
        <v>40</v>
      </c>
      <c r="AF358" s="848"/>
      <c r="AG358" s="572"/>
      <c r="AH358" s="186" t="s">
        <v>307</v>
      </c>
      <c r="AI358" s="186"/>
      <c r="AJ358" s="186"/>
      <c r="AK358" s="40"/>
      <c r="AL358" s="22"/>
      <c r="AM358" s="172">
        <f>AE358</f>
        <v>40</v>
      </c>
      <c r="AN358" s="92" t="s">
        <v>2616</v>
      </c>
    </row>
    <row r="359" spans="1:44" ht="17.25" customHeight="1" x14ac:dyDescent="0.15">
      <c r="A359" s="12">
        <v>72</v>
      </c>
      <c r="B359" s="12">
        <v>5611</v>
      </c>
      <c r="C359" s="49" t="s">
        <v>1104</v>
      </c>
      <c r="D359" s="34"/>
      <c r="E359" s="853" t="s">
        <v>1106</v>
      </c>
      <c r="F359" s="853"/>
      <c r="G359" s="853"/>
      <c r="H359" s="853"/>
      <c r="I359" s="853"/>
      <c r="J359" s="853"/>
      <c r="K359" s="853"/>
      <c r="L359" s="853"/>
      <c r="M359" s="853"/>
      <c r="N359" s="853"/>
      <c r="O359" s="853"/>
      <c r="P359" s="853"/>
      <c r="Q359" s="853"/>
      <c r="R359" s="853"/>
      <c r="S359" s="853"/>
      <c r="T359" s="853"/>
      <c r="U359" s="853"/>
      <c r="V359" s="853"/>
      <c r="W359" s="853"/>
      <c r="X359" s="853"/>
      <c r="Y359" s="853"/>
      <c r="Z359" s="853"/>
      <c r="AA359" s="853"/>
      <c r="AB359" s="853"/>
      <c r="AC359" s="853"/>
      <c r="AD359" s="853"/>
      <c r="AE359" s="848">
        <v>94</v>
      </c>
      <c r="AF359" s="848"/>
      <c r="AG359" s="32"/>
      <c r="AH359" s="186" t="s">
        <v>426</v>
      </c>
      <c r="AI359" s="202"/>
      <c r="AJ359" s="202"/>
      <c r="AK359" s="605"/>
      <c r="AL359" s="596"/>
      <c r="AM359" s="403">
        <f>-AE359</f>
        <v>-94</v>
      </c>
      <c r="AN359" s="400" t="s">
        <v>729</v>
      </c>
    </row>
    <row r="360" spans="1:44" ht="17.25" customHeight="1" x14ac:dyDescent="0.15">
      <c r="A360" s="12">
        <v>72</v>
      </c>
      <c r="B360" s="12">
        <v>5612</v>
      </c>
      <c r="C360" s="49" t="s">
        <v>199</v>
      </c>
      <c r="D360" s="34"/>
      <c r="E360" s="605" t="s">
        <v>1105</v>
      </c>
      <c r="F360" s="179"/>
      <c r="G360" s="179"/>
      <c r="H360" s="179"/>
      <c r="I360" s="179"/>
      <c r="J360" s="179"/>
      <c r="K360" s="179"/>
      <c r="L360" s="179"/>
      <c r="M360" s="179"/>
      <c r="N360" s="179"/>
      <c r="O360" s="179"/>
      <c r="P360" s="179"/>
      <c r="Q360" s="179"/>
      <c r="R360" s="179"/>
      <c r="S360" s="179"/>
      <c r="T360" s="179"/>
      <c r="U360" s="179"/>
      <c r="V360" s="179"/>
      <c r="W360" s="605"/>
      <c r="X360" s="605"/>
      <c r="Y360" s="605"/>
      <c r="Z360" s="605"/>
      <c r="AA360" s="605"/>
      <c r="AB360" s="605"/>
      <c r="AC360" s="605"/>
      <c r="AD360" s="605"/>
      <c r="AE360" s="848">
        <v>47</v>
      </c>
      <c r="AF360" s="848"/>
      <c r="AG360" s="32"/>
      <c r="AH360" s="186" t="s">
        <v>426</v>
      </c>
      <c r="AI360" s="202"/>
      <c r="AJ360" s="202"/>
      <c r="AK360" s="605"/>
      <c r="AL360" s="596"/>
      <c r="AM360" s="403">
        <f>-AE360</f>
        <v>-47</v>
      </c>
      <c r="AN360" s="398" t="s">
        <v>1102</v>
      </c>
    </row>
    <row r="361" spans="1:44" ht="17.25" customHeight="1" x14ac:dyDescent="0.15">
      <c r="A361" s="12">
        <v>72</v>
      </c>
      <c r="B361" s="12">
        <v>6099</v>
      </c>
      <c r="C361" s="49" t="s">
        <v>1744</v>
      </c>
      <c r="D361" s="1018" t="s">
        <v>2618</v>
      </c>
      <c r="E361" s="1019"/>
      <c r="F361" s="1019"/>
      <c r="G361" s="1019"/>
      <c r="H361" s="1019"/>
      <c r="I361" s="1019"/>
      <c r="J361" s="1019"/>
      <c r="K361" s="1019"/>
      <c r="L361" s="1020"/>
      <c r="M361" s="185" t="s">
        <v>2619</v>
      </c>
      <c r="N361" s="605"/>
      <c r="O361" s="605"/>
      <c r="P361" s="605"/>
      <c r="Q361" s="605"/>
      <c r="R361" s="605"/>
      <c r="S361" s="605"/>
      <c r="T361" s="605"/>
      <c r="U361" s="605"/>
      <c r="V361" s="605"/>
      <c r="W361" s="605"/>
      <c r="X361" s="605"/>
      <c r="Y361" s="605"/>
      <c r="Z361" s="605"/>
      <c r="AA361" s="605"/>
      <c r="AB361" s="605"/>
      <c r="AC361" s="32"/>
      <c r="AD361" s="32"/>
      <c r="AE361" s="848">
        <v>22</v>
      </c>
      <c r="AF361" s="848"/>
      <c r="AG361" s="32"/>
      <c r="AH361" s="186" t="s">
        <v>307</v>
      </c>
      <c r="AI361" s="605"/>
      <c r="AJ361" s="605"/>
      <c r="AK361" s="596"/>
      <c r="AL361" s="605"/>
      <c r="AM361" s="403">
        <f t="shared" ref="AM361" si="27">AE361</f>
        <v>22</v>
      </c>
      <c r="AN361" s="18" t="s">
        <v>2620</v>
      </c>
      <c r="AO361" s="609"/>
    </row>
    <row r="362" spans="1:44" ht="17.25" customHeight="1" x14ac:dyDescent="0.15">
      <c r="A362" s="12">
        <v>72</v>
      </c>
      <c r="B362" s="12">
        <v>6100</v>
      </c>
      <c r="C362" s="49" t="s">
        <v>1745</v>
      </c>
      <c r="D362" s="696"/>
      <c r="E362" s="697"/>
      <c r="F362" s="697"/>
      <c r="G362" s="697"/>
      <c r="H362" s="697"/>
      <c r="I362" s="697"/>
      <c r="J362" s="697"/>
      <c r="K362" s="697"/>
      <c r="L362" s="698"/>
      <c r="M362" s="185" t="s">
        <v>2621</v>
      </c>
      <c r="N362" s="605"/>
      <c r="O362" s="605"/>
      <c r="P362" s="605"/>
      <c r="Q362" s="605"/>
      <c r="R362" s="605"/>
      <c r="S362" s="605"/>
      <c r="T362" s="605"/>
      <c r="U362" s="605"/>
      <c r="V362" s="605"/>
      <c r="W362" s="605"/>
      <c r="X362" s="605"/>
      <c r="Y362" s="605"/>
      <c r="Z362" s="605"/>
      <c r="AA362" s="605"/>
      <c r="AB362" s="605"/>
      <c r="AC362" s="32"/>
      <c r="AD362" s="32"/>
      <c r="AE362" s="848">
        <v>18</v>
      </c>
      <c r="AF362" s="848"/>
      <c r="AG362" s="32"/>
      <c r="AH362" s="186" t="s">
        <v>307</v>
      </c>
      <c r="AI362" s="605"/>
      <c r="AJ362" s="605"/>
      <c r="AK362" s="596"/>
      <c r="AL362" s="605"/>
      <c r="AM362" s="403">
        <f t="shared" si="25"/>
        <v>18</v>
      </c>
      <c r="AN362" s="18"/>
      <c r="AO362" s="609"/>
    </row>
    <row r="363" spans="1:44" ht="17.25" customHeight="1" x14ac:dyDescent="0.15">
      <c r="A363" s="12">
        <v>72</v>
      </c>
      <c r="B363" s="12">
        <v>6102</v>
      </c>
      <c r="C363" s="49" t="s">
        <v>1746</v>
      </c>
      <c r="D363" s="187"/>
      <c r="E363" s="26"/>
      <c r="F363" s="30"/>
      <c r="G363" s="30"/>
      <c r="H363" s="30"/>
      <c r="I363" s="184"/>
      <c r="J363" s="184"/>
      <c r="K363" s="184"/>
      <c r="L363" s="21"/>
      <c r="M363" s="185" t="s">
        <v>2622</v>
      </c>
      <c r="N363" s="605"/>
      <c r="O363" s="605"/>
      <c r="P363" s="605"/>
      <c r="Q363" s="605"/>
      <c r="R363" s="605"/>
      <c r="S363" s="605"/>
      <c r="T363" s="605"/>
      <c r="U363" s="605"/>
      <c r="V363" s="605"/>
      <c r="W363" s="605"/>
      <c r="X363" s="605"/>
      <c r="Y363" s="605"/>
      <c r="Z363" s="605"/>
      <c r="AA363" s="605"/>
      <c r="AB363" s="605"/>
      <c r="AC363" s="32"/>
      <c r="AD363" s="32"/>
      <c r="AE363" s="848">
        <v>6</v>
      </c>
      <c r="AF363" s="848"/>
      <c r="AG363" s="32"/>
      <c r="AH363" s="186" t="s">
        <v>307</v>
      </c>
      <c r="AI363" s="605"/>
      <c r="AJ363" s="605"/>
      <c r="AK363" s="596"/>
      <c r="AL363" s="605"/>
      <c r="AM363" s="403">
        <f t="shared" si="25"/>
        <v>6</v>
      </c>
      <c r="AN363" s="47"/>
      <c r="AO363" s="609"/>
    </row>
    <row r="364" spans="1:44" ht="17.25" customHeight="1" x14ac:dyDescent="0.15">
      <c r="A364" s="12">
        <v>72</v>
      </c>
      <c r="B364" s="12">
        <v>6107</v>
      </c>
      <c r="C364" s="742" t="s">
        <v>4560</v>
      </c>
      <c r="D364" s="1021" t="s">
        <v>4153</v>
      </c>
      <c r="E364" s="1022"/>
      <c r="F364" s="1022"/>
      <c r="G364" s="1022"/>
      <c r="H364" s="1022"/>
      <c r="I364" s="744" t="s">
        <v>4549</v>
      </c>
      <c r="J364" s="741"/>
      <c r="K364" s="741"/>
      <c r="L364" s="741"/>
      <c r="M364" s="741"/>
      <c r="N364" s="741"/>
      <c r="O364" s="741"/>
      <c r="P364" s="741"/>
      <c r="Q364" s="741"/>
      <c r="R364" s="745"/>
      <c r="S364" s="745"/>
      <c r="T364" s="186"/>
      <c r="U364" s="186"/>
      <c r="V364" s="186"/>
      <c r="W364" s="202"/>
      <c r="X364" s="108"/>
      <c r="Y364" s="727"/>
      <c r="Z364" s="186"/>
      <c r="AA364" s="186"/>
      <c r="AB364" s="186"/>
      <c r="AC364" s="186"/>
      <c r="AD364" s="186"/>
      <c r="AE364" s="32"/>
      <c r="AF364" s="32" t="s">
        <v>328</v>
      </c>
      <c r="AG364" s="787" t="s">
        <v>4599</v>
      </c>
      <c r="AH364" s="787"/>
      <c r="AI364" s="787"/>
      <c r="AJ364" s="186" t="s">
        <v>811</v>
      </c>
      <c r="AK364" s="202"/>
      <c r="AL364" s="209"/>
      <c r="AM364" s="268"/>
      <c r="AN364" s="419" t="s">
        <v>2616</v>
      </c>
      <c r="AO364" s="390"/>
      <c r="AP364" s="52"/>
      <c r="AQ364" s="143"/>
      <c r="AR364" s="52"/>
    </row>
    <row r="365" spans="1:44" ht="17.25" customHeight="1" x14ac:dyDescent="0.15">
      <c r="A365" s="760">
        <v>72</v>
      </c>
      <c r="B365" s="760">
        <v>6183</v>
      </c>
      <c r="C365" s="769" t="s">
        <v>4522</v>
      </c>
      <c r="D365" s="1023"/>
      <c r="E365" s="1024"/>
      <c r="F365" s="1024"/>
      <c r="G365" s="1024"/>
      <c r="H365" s="1024"/>
      <c r="I365" s="762" t="s">
        <v>4516</v>
      </c>
      <c r="J365" s="763"/>
      <c r="K365" s="763"/>
      <c r="L365" s="763"/>
      <c r="M365" s="763"/>
      <c r="N365" s="763"/>
      <c r="O365" s="763"/>
      <c r="P365" s="763"/>
      <c r="Q365" s="763"/>
      <c r="R365" s="765"/>
      <c r="S365" s="765"/>
      <c r="T365" s="765"/>
      <c r="U365" s="765"/>
      <c r="V365" s="765"/>
      <c r="W365" s="772"/>
      <c r="X365" s="773"/>
      <c r="Y365" s="766"/>
      <c r="Z365" s="765"/>
      <c r="AA365" s="765"/>
      <c r="AB365" s="765"/>
      <c r="AC365" s="765"/>
      <c r="AD365" s="765"/>
      <c r="AE365" s="764"/>
      <c r="AF365" s="764" t="s">
        <v>328</v>
      </c>
      <c r="AG365" s="788" t="s">
        <v>4600</v>
      </c>
      <c r="AH365" s="788"/>
      <c r="AI365" s="788"/>
      <c r="AJ365" s="765" t="s">
        <v>811</v>
      </c>
      <c r="AK365" s="772"/>
      <c r="AL365" s="789"/>
      <c r="AM365" s="790"/>
      <c r="AN365" s="791"/>
      <c r="AO365" s="390"/>
      <c r="AP365" s="52"/>
      <c r="AQ365" s="143"/>
      <c r="AR365" s="52"/>
    </row>
    <row r="366" spans="1:44" ht="17.25" customHeight="1" x14ac:dyDescent="0.15">
      <c r="A366" s="12">
        <v>72</v>
      </c>
      <c r="B366" s="12">
        <v>6106</v>
      </c>
      <c r="C366" s="742" t="s">
        <v>4561</v>
      </c>
      <c r="D366" s="1023"/>
      <c r="E366" s="1024"/>
      <c r="F366" s="1024"/>
      <c r="G366" s="1024"/>
      <c r="H366" s="1024"/>
      <c r="I366" s="744" t="s">
        <v>4551</v>
      </c>
      <c r="J366" s="741"/>
      <c r="K366" s="741"/>
      <c r="L366" s="741"/>
      <c r="M366" s="741"/>
      <c r="N366" s="741"/>
      <c r="O366" s="741"/>
      <c r="P366" s="741"/>
      <c r="Q366" s="741"/>
      <c r="R366" s="745"/>
      <c r="S366" s="745"/>
      <c r="T366" s="186"/>
      <c r="U366" s="186"/>
      <c r="V366" s="186"/>
      <c r="W366" s="202"/>
      <c r="X366" s="108"/>
      <c r="Y366" s="727"/>
      <c r="Z366" s="186"/>
      <c r="AA366" s="186"/>
      <c r="AB366" s="186"/>
      <c r="AC366" s="186"/>
      <c r="AD366" s="186"/>
      <c r="AE366" s="32"/>
      <c r="AF366" s="32" t="s">
        <v>328</v>
      </c>
      <c r="AG366" s="787" t="s">
        <v>4601</v>
      </c>
      <c r="AH366" s="787"/>
      <c r="AI366" s="787"/>
      <c r="AJ366" s="186" t="s">
        <v>811</v>
      </c>
      <c r="AK366" s="202"/>
      <c r="AL366" s="209"/>
      <c r="AM366" s="268"/>
      <c r="AN366" s="732"/>
      <c r="AO366" s="390"/>
      <c r="AP366" s="52"/>
      <c r="AQ366" s="143"/>
      <c r="AR366" s="52"/>
    </row>
    <row r="367" spans="1:44" ht="17.25" customHeight="1" x14ac:dyDescent="0.15">
      <c r="A367" s="760">
        <v>72</v>
      </c>
      <c r="B367" s="760">
        <v>6184</v>
      </c>
      <c r="C367" s="769" t="s">
        <v>4523</v>
      </c>
      <c r="D367" s="792"/>
      <c r="E367" s="793"/>
      <c r="F367" s="793"/>
      <c r="G367" s="793"/>
      <c r="H367" s="793"/>
      <c r="I367" s="762" t="s">
        <v>4517</v>
      </c>
      <c r="J367" s="763"/>
      <c r="K367" s="763"/>
      <c r="L367" s="763"/>
      <c r="M367" s="763"/>
      <c r="N367" s="763"/>
      <c r="O367" s="763"/>
      <c r="P367" s="763"/>
      <c r="Q367" s="763"/>
      <c r="R367" s="765"/>
      <c r="S367" s="765"/>
      <c r="T367" s="765"/>
      <c r="U367" s="765"/>
      <c r="V367" s="765"/>
      <c r="W367" s="772"/>
      <c r="X367" s="773"/>
      <c r="Y367" s="766"/>
      <c r="Z367" s="765"/>
      <c r="AA367" s="765"/>
      <c r="AB367" s="765"/>
      <c r="AC367" s="765"/>
      <c r="AD367" s="765"/>
      <c r="AE367" s="764"/>
      <c r="AF367" s="764" t="s">
        <v>328</v>
      </c>
      <c r="AG367" s="788" t="s">
        <v>4602</v>
      </c>
      <c r="AH367" s="788"/>
      <c r="AI367" s="788"/>
      <c r="AJ367" s="765" t="s">
        <v>811</v>
      </c>
      <c r="AK367" s="772"/>
      <c r="AL367" s="789"/>
      <c r="AM367" s="790"/>
      <c r="AN367" s="794"/>
      <c r="AO367" s="390"/>
      <c r="AP367" s="52"/>
      <c r="AQ367" s="143"/>
      <c r="AR367" s="52"/>
    </row>
    <row r="368" spans="1:44" ht="17.25" customHeight="1" x14ac:dyDescent="0.15">
      <c r="A368" s="12">
        <v>72</v>
      </c>
      <c r="B368" s="12">
        <v>6103</v>
      </c>
      <c r="C368" s="49" t="s">
        <v>812</v>
      </c>
      <c r="D368" s="23"/>
      <c r="E368" s="9"/>
      <c r="F368" s="9"/>
      <c r="G368" s="9"/>
      <c r="H368" s="9"/>
      <c r="I368" s="744" t="s">
        <v>4552</v>
      </c>
      <c r="J368" s="741"/>
      <c r="K368" s="741"/>
      <c r="L368" s="741"/>
      <c r="M368" s="741"/>
      <c r="N368" s="741"/>
      <c r="O368" s="741"/>
      <c r="P368" s="741"/>
      <c r="Q368" s="741"/>
      <c r="R368" s="745"/>
      <c r="S368" s="745"/>
      <c r="T368" s="186"/>
      <c r="U368" s="186"/>
      <c r="V368" s="186"/>
      <c r="W368" s="202"/>
      <c r="X368" s="108"/>
      <c r="Y368" s="727"/>
      <c r="Z368" s="186"/>
      <c r="AA368" s="186"/>
      <c r="AB368" s="186"/>
      <c r="AC368" s="186"/>
      <c r="AD368" s="186"/>
      <c r="AE368" s="32"/>
      <c r="AF368" s="32" t="s">
        <v>328</v>
      </c>
      <c r="AG368" s="787" t="s">
        <v>4603</v>
      </c>
      <c r="AH368" s="787"/>
      <c r="AI368" s="787"/>
      <c r="AJ368" s="186" t="s">
        <v>811</v>
      </c>
      <c r="AK368" s="202"/>
      <c r="AL368" s="209"/>
      <c r="AM368" s="268"/>
      <c r="AN368" s="732"/>
      <c r="AO368" s="390"/>
      <c r="AP368" s="52"/>
      <c r="AQ368" s="143"/>
      <c r="AR368" s="52"/>
    </row>
    <row r="369" spans="1:44" ht="17.25" customHeight="1" x14ac:dyDescent="0.15">
      <c r="A369" s="12">
        <v>72</v>
      </c>
      <c r="B369" s="12">
        <v>6380</v>
      </c>
      <c r="C369" s="49" t="s">
        <v>2623</v>
      </c>
      <c r="D369" s="721"/>
      <c r="E369" s="722"/>
      <c r="F369" s="722"/>
      <c r="G369" s="722"/>
      <c r="H369" s="722"/>
      <c r="I369" s="744" t="s">
        <v>4553</v>
      </c>
      <c r="J369" s="741"/>
      <c r="K369" s="741"/>
      <c r="L369" s="741"/>
      <c r="M369" s="741"/>
      <c r="N369" s="741"/>
      <c r="O369" s="741"/>
      <c r="P369" s="741"/>
      <c r="Q369" s="741"/>
      <c r="R369" s="745"/>
      <c r="S369" s="745"/>
      <c r="T369" s="32"/>
      <c r="U369" s="32"/>
      <c r="V369" s="727"/>
      <c r="W369" s="202"/>
      <c r="X369" s="202"/>
      <c r="Y369" s="202"/>
      <c r="Z369" s="202"/>
      <c r="AA369" s="202"/>
      <c r="AB369" s="202"/>
      <c r="AC369" s="202"/>
      <c r="AD369" s="202"/>
      <c r="AE369" s="202"/>
      <c r="AF369" s="32" t="s">
        <v>328</v>
      </c>
      <c r="AG369" s="741" t="s">
        <v>4604</v>
      </c>
      <c r="AH369" s="741"/>
      <c r="AI369" s="741"/>
      <c r="AJ369" s="186" t="s">
        <v>811</v>
      </c>
      <c r="AK369" s="202"/>
      <c r="AL369" s="209"/>
      <c r="AM369" s="268"/>
      <c r="AN369" s="211"/>
      <c r="AO369" s="390"/>
      <c r="AP369" s="52"/>
      <c r="AQ369" s="143"/>
      <c r="AR369" s="52"/>
    </row>
  </sheetData>
  <mergeCells count="676">
    <mergeCell ref="AC333:AD333"/>
    <mergeCell ref="AE333:AF333"/>
    <mergeCell ref="AC334:AD334"/>
    <mergeCell ref="AE334:AF334"/>
    <mergeCell ref="AC328:AD328"/>
    <mergeCell ref="AE328:AF328"/>
    <mergeCell ref="AC329:AD329"/>
    <mergeCell ref="AE329:AF329"/>
    <mergeCell ref="R330:V332"/>
    <mergeCell ref="AC330:AD330"/>
    <mergeCell ref="AE330:AF330"/>
    <mergeCell ref="AC331:AD331"/>
    <mergeCell ref="AE331:AF331"/>
    <mergeCell ref="AC332:AD332"/>
    <mergeCell ref="AE332:AF332"/>
    <mergeCell ref="AC323:AD323"/>
    <mergeCell ref="AE323:AF323"/>
    <mergeCell ref="AC324:AD324"/>
    <mergeCell ref="AE324:AF324"/>
    <mergeCell ref="R325:V327"/>
    <mergeCell ref="AC325:AD325"/>
    <mergeCell ref="AE325:AF325"/>
    <mergeCell ref="AC326:AD326"/>
    <mergeCell ref="AE326:AF326"/>
    <mergeCell ref="AC327:AD327"/>
    <mergeCell ref="AE327:AF327"/>
    <mergeCell ref="AC318:AD318"/>
    <mergeCell ref="AE318:AF318"/>
    <mergeCell ref="AC319:AD319"/>
    <mergeCell ref="AE319:AF319"/>
    <mergeCell ref="R320:V322"/>
    <mergeCell ref="AC320:AD320"/>
    <mergeCell ref="AE320:AF320"/>
    <mergeCell ref="AC321:AD321"/>
    <mergeCell ref="AE321:AF321"/>
    <mergeCell ref="AC322:AD322"/>
    <mergeCell ref="AE322:AF322"/>
    <mergeCell ref="AC313:AD313"/>
    <mergeCell ref="AE313:AF313"/>
    <mergeCell ref="AC314:AD314"/>
    <mergeCell ref="AE314:AF314"/>
    <mergeCell ref="R315:V317"/>
    <mergeCell ref="AC315:AD315"/>
    <mergeCell ref="AE315:AF315"/>
    <mergeCell ref="AC316:AD316"/>
    <mergeCell ref="AE316:AF316"/>
    <mergeCell ref="AC317:AD317"/>
    <mergeCell ref="AE317:AF317"/>
    <mergeCell ref="AC309:AD309"/>
    <mergeCell ref="AE309:AF309"/>
    <mergeCell ref="R310:V312"/>
    <mergeCell ref="AC310:AD310"/>
    <mergeCell ref="AE310:AF310"/>
    <mergeCell ref="AC311:AD311"/>
    <mergeCell ref="AE311:AF311"/>
    <mergeCell ref="AC312:AD312"/>
    <mergeCell ref="AE312:AF312"/>
    <mergeCell ref="AC303:AD303"/>
    <mergeCell ref="AE303:AF303"/>
    <mergeCell ref="AC304:AD304"/>
    <mergeCell ref="AE304:AF304"/>
    <mergeCell ref="D305:G308"/>
    <mergeCell ref="H305:Q307"/>
    <mergeCell ref="R305:V307"/>
    <mergeCell ref="AC305:AD305"/>
    <mergeCell ref="AE305:AF305"/>
    <mergeCell ref="AC306:AD306"/>
    <mergeCell ref="AE306:AF306"/>
    <mergeCell ref="AC307:AD307"/>
    <mergeCell ref="AE307:AF307"/>
    <mergeCell ref="AC308:AD308"/>
    <mergeCell ref="AE308:AF308"/>
    <mergeCell ref="AC298:AD298"/>
    <mergeCell ref="AE298:AF298"/>
    <mergeCell ref="AC299:AD299"/>
    <mergeCell ref="AE299:AF299"/>
    <mergeCell ref="R300:V302"/>
    <mergeCell ref="AC300:AD300"/>
    <mergeCell ref="AE300:AF300"/>
    <mergeCell ref="AC301:AD301"/>
    <mergeCell ref="AE301:AF301"/>
    <mergeCell ref="AC302:AD302"/>
    <mergeCell ref="AE302:AF302"/>
    <mergeCell ref="AC293:AD293"/>
    <mergeCell ref="AE293:AF293"/>
    <mergeCell ref="AC294:AD294"/>
    <mergeCell ref="AE294:AF294"/>
    <mergeCell ref="R295:V297"/>
    <mergeCell ref="AC295:AD295"/>
    <mergeCell ref="AE295:AF295"/>
    <mergeCell ref="AC296:AD296"/>
    <mergeCell ref="AE296:AF296"/>
    <mergeCell ref="AC297:AD297"/>
    <mergeCell ref="AE297:AF297"/>
    <mergeCell ref="AC288:AD288"/>
    <mergeCell ref="AE288:AF288"/>
    <mergeCell ref="AC289:AD289"/>
    <mergeCell ref="AE289:AF289"/>
    <mergeCell ref="R290:V292"/>
    <mergeCell ref="AC290:AD290"/>
    <mergeCell ref="AE290:AF290"/>
    <mergeCell ref="AC291:AD291"/>
    <mergeCell ref="AE291:AF291"/>
    <mergeCell ref="AC292:AD292"/>
    <mergeCell ref="AE292:AF292"/>
    <mergeCell ref="AC283:AD283"/>
    <mergeCell ref="AE283:AF283"/>
    <mergeCell ref="AC284:AD284"/>
    <mergeCell ref="AE284:AF284"/>
    <mergeCell ref="R285:V287"/>
    <mergeCell ref="AC285:AD285"/>
    <mergeCell ref="AE285:AF285"/>
    <mergeCell ref="AC286:AD286"/>
    <mergeCell ref="AE286:AF286"/>
    <mergeCell ref="AC287:AD287"/>
    <mergeCell ref="AE287:AF287"/>
    <mergeCell ref="AC278:AD278"/>
    <mergeCell ref="AE278:AF278"/>
    <mergeCell ref="AC279:AD279"/>
    <mergeCell ref="AE279:AF279"/>
    <mergeCell ref="R280:V282"/>
    <mergeCell ref="AC280:AD280"/>
    <mergeCell ref="AE280:AF280"/>
    <mergeCell ref="AC281:AD281"/>
    <mergeCell ref="AE281:AF281"/>
    <mergeCell ref="AC282:AD282"/>
    <mergeCell ref="AE282:AF282"/>
    <mergeCell ref="AC273:AD273"/>
    <mergeCell ref="AE273:AF273"/>
    <mergeCell ref="AC274:AD274"/>
    <mergeCell ref="AE274:AF274"/>
    <mergeCell ref="M275:Q277"/>
    <mergeCell ref="R275:V277"/>
    <mergeCell ref="AC275:AD275"/>
    <mergeCell ref="AE275:AF275"/>
    <mergeCell ref="AC276:AD276"/>
    <mergeCell ref="AE276:AF276"/>
    <mergeCell ref="AC277:AD277"/>
    <mergeCell ref="AE277:AF277"/>
    <mergeCell ref="AC268:AD268"/>
    <mergeCell ref="AE268:AF268"/>
    <mergeCell ref="AC269:AD269"/>
    <mergeCell ref="AE269:AF269"/>
    <mergeCell ref="R270:V272"/>
    <mergeCell ref="AC270:AD270"/>
    <mergeCell ref="AE270:AF270"/>
    <mergeCell ref="AC271:AD271"/>
    <mergeCell ref="AE271:AF271"/>
    <mergeCell ref="AC272:AD272"/>
    <mergeCell ref="AE272:AF272"/>
    <mergeCell ref="AC263:AD263"/>
    <mergeCell ref="AE263:AF263"/>
    <mergeCell ref="AC264:AD264"/>
    <mergeCell ref="AE264:AF264"/>
    <mergeCell ref="R265:V267"/>
    <mergeCell ref="AC265:AD265"/>
    <mergeCell ref="AE265:AF265"/>
    <mergeCell ref="AC266:AD266"/>
    <mergeCell ref="AE266:AF266"/>
    <mergeCell ref="AC267:AD267"/>
    <mergeCell ref="AE267:AF267"/>
    <mergeCell ref="AC258:AD258"/>
    <mergeCell ref="AE258:AF258"/>
    <mergeCell ref="AC259:AD259"/>
    <mergeCell ref="AE259:AF259"/>
    <mergeCell ref="R260:V262"/>
    <mergeCell ref="AC260:AD260"/>
    <mergeCell ref="AE260:AF260"/>
    <mergeCell ref="AC261:AD261"/>
    <mergeCell ref="AE261:AF261"/>
    <mergeCell ref="AC262:AD262"/>
    <mergeCell ref="AE262:AF262"/>
    <mergeCell ref="AC253:AD253"/>
    <mergeCell ref="AE253:AF253"/>
    <mergeCell ref="AC254:AD254"/>
    <mergeCell ref="AE254:AF254"/>
    <mergeCell ref="R255:V257"/>
    <mergeCell ref="AC255:AD255"/>
    <mergeCell ref="AE255:AF255"/>
    <mergeCell ref="AC256:AD256"/>
    <mergeCell ref="AE256:AF256"/>
    <mergeCell ref="AC257:AD257"/>
    <mergeCell ref="AE257:AF257"/>
    <mergeCell ref="AC236:AD236"/>
    <mergeCell ref="AE236:AF236"/>
    <mergeCell ref="AC237:AD237"/>
    <mergeCell ref="AE237:AF237"/>
    <mergeCell ref="AC238:AD238"/>
    <mergeCell ref="AE238:AF238"/>
    <mergeCell ref="AC241:AD241"/>
    <mergeCell ref="AE241:AF241"/>
    <mergeCell ref="AC242:AD242"/>
    <mergeCell ref="AE242:AF242"/>
    <mergeCell ref="AC249:AD249"/>
    <mergeCell ref="AE249:AF249"/>
    <mergeCell ref="R250:V252"/>
    <mergeCell ref="AC250:AD250"/>
    <mergeCell ref="AE250:AF250"/>
    <mergeCell ref="AC251:AD251"/>
    <mergeCell ref="AE251:AF251"/>
    <mergeCell ref="AC252:AD252"/>
    <mergeCell ref="AE252:AF252"/>
    <mergeCell ref="AC245:AD245"/>
    <mergeCell ref="AE245:AF245"/>
    <mergeCell ref="AC246:AD246"/>
    <mergeCell ref="AE246:AF246"/>
    <mergeCell ref="AC247:AD247"/>
    <mergeCell ref="AE247:AF247"/>
    <mergeCell ref="AC248:AD248"/>
    <mergeCell ref="AE248:AF248"/>
    <mergeCell ref="R225:V227"/>
    <mergeCell ref="R230:V232"/>
    <mergeCell ref="R235:V237"/>
    <mergeCell ref="R240:V242"/>
    <mergeCell ref="AC244:AD244"/>
    <mergeCell ref="AE244:AF244"/>
    <mergeCell ref="AC239:AD239"/>
    <mergeCell ref="AE239:AF239"/>
    <mergeCell ref="AC240:AD240"/>
    <mergeCell ref="AE240:AF240"/>
    <mergeCell ref="AC243:AD243"/>
    <mergeCell ref="AE243:AF243"/>
    <mergeCell ref="AC234:AD234"/>
    <mergeCell ref="AE234:AF234"/>
    <mergeCell ref="AC235:AD235"/>
    <mergeCell ref="AE235:AF235"/>
    <mergeCell ref="R185:V187"/>
    <mergeCell ref="R190:V192"/>
    <mergeCell ref="H155:L157"/>
    <mergeCell ref="M155:Q157"/>
    <mergeCell ref="R155:V157"/>
    <mergeCell ref="D215:G218"/>
    <mergeCell ref="D245:G248"/>
    <mergeCell ref="H245:L247"/>
    <mergeCell ref="M245:Q247"/>
    <mergeCell ref="R245:V247"/>
    <mergeCell ref="H215:Q217"/>
    <mergeCell ref="R175:V177"/>
    <mergeCell ref="R180:V182"/>
    <mergeCell ref="M185:Q187"/>
    <mergeCell ref="AC229:AD229"/>
    <mergeCell ref="AE229:AF229"/>
    <mergeCell ref="AC230:AD230"/>
    <mergeCell ref="AE230:AF230"/>
    <mergeCell ref="AC231:AD231"/>
    <mergeCell ref="AE231:AF231"/>
    <mergeCell ref="AC232:AD232"/>
    <mergeCell ref="AE232:AF232"/>
    <mergeCell ref="AC233:AD233"/>
    <mergeCell ref="AE233:AF233"/>
    <mergeCell ref="AC221:AD221"/>
    <mergeCell ref="AE221:AF221"/>
    <mergeCell ref="AC222:AD222"/>
    <mergeCell ref="AE222:AF222"/>
    <mergeCell ref="AC223:AD223"/>
    <mergeCell ref="AE223:AF223"/>
    <mergeCell ref="AC224:AD224"/>
    <mergeCell ref="AE224:AF224"/>
    <mergeCell ref="AC225:AD225"/>
    <mergeCell ref="AE225:AF225"/>
    <mergeCell ref="AC226:AD226"/>
    <mergeCell ref="AE226:AF226"/>
    <mergeCell ref="AC227:AD227"/>
    <mergeCell ref="AE227:AF227"/>
    <mergeCell ref="AC228:AD228"/>
    <mergeCell ref="AE228:AF228"/>
    <mergeCell ref="AC210:AD210"/>
    <mergeCell ref="AE210:AF210"/>
    <mergeCell ref="AC219:AD219"/>
    <mergeCell ref="AE219:AF219"/>
    <mergeCell ref="AC220:AD220"/>
    <mergeCell ref="AE220:AF220"/>
    <mergeCell ref="AC211:AD211"/>
    <mergeCell ref="AE211:AF211"/>
    <mergeCell ref="AC212:AD212"/>
    <mergeCell ref="AE212:AF212"/>
    <mergeCell ref="AC213:AD213"/>
    <mergeCell ref="AE213:AF213"/>
    <mergeCell ref="AC214:AD214"/>
    <mergeCell ref="AE214:AF214"/>
    <mergeCell ref="AC215:AD215"/>
    <mergeCell ref="AE215:AF215"/>
    <mergeCell ref="AC216:AD216"/>
    <mergeCell ref="AE216:AF216"/>
    <mergeCell ref="AC203:AD203"/>
    <mergeCell ref="AE203:AF203"/>
    <mergeCell ref="AC204:AD204"/>
    <mergeCell ref="AE204:AF204"/>
    <mergeCell ref="AC217:AD217"/>
    <mergeCell ref="AE217:AF217"/>
    <mergeCell ref="AC218:AD218"/>
    <mergeCell ref="AE218:AF218"/>
    <mergeCell ref="AC205:AD205"/>
    <mergeCell ref="AE205:AF205"/>
    <mergeCell ref="AC206:AD206"/>
    <mergeCell ref="AE206:AF206"/>
    <mergeCell ref="AC207:AD207"/>
    <mergeCell ref="AE207:AF207"/>
    <mergeCell ref="AC208:AD208"/>
    <mergeCell ref="AE208:AF208"/>
    <mergeCell ref="AC209:AD209"/>
    <mergeCell ref="AE209:AF209"/>
    <mergeCell ref="AC198:AD198"/>
    <mergeCell ref="AE198:AF198"/>
    <mergeCell ref="AC199:AD199"/>
    <mergeCell ref="AE199:AF199"/>
    <mergeCell ref="AC200:AD200"/>
    <mergeCell ref="AE200:AF200"/>
    <mergeCell ref="AC201:AD201"/>
    <mergeCell ref="AE201:AF201"/>
    <mergeCell ref="AC202:AD202"/>
    <mergeCell ref="AE202:AF202"/>
    <mergeCell ref="AC193:AD193"/>
    <mergeCell ref="AE193:AF193"/>
    <mergeCell ref="AC194:AD194"/>
    <mergeCell ref="AE194:AF194"/>
    <mergeCell ref="AC195:AD195"/>
    <mergeCell ref="AE195:AF195"/>
    <mergeCell ref="AC196:AD196"/>
    <mergeCell ref="AE196:AF196"/>
    <mergeCell ref="AC197:AD197"/>
    <mergeCell ref="AE197:AF197"/>
    <mergeCell ref="AE188:AF188"/>
    <mergeCell ref="AC189:AD189"/>
    <mergeCell ref="AE189:AF189"/>
    <mergeCell ref="AC190:AD190"/>
    <mergeCell ref="AE190:AF190"/>
    <mergeCell ref="AC191:AD191"/>
    <mergeCell ref="AE191:AF191"/>
    <mergeCell ref="AC192:AD192"/>
    <mergeCell ref="AE192:AF192"/>
    <mergeCell ref="AE31:AF31"/>
    <mergeCell ref="AE32:AF32"/>
    <mergeCell ref="AE33:AF33"/>
    <mergeCell ref="AE34:AF34"/>
    <mergeCell ref="AE47:AF47"/>
    <mergeCell ref="AE48:AF48"/>
    <mergeCell ref="AE49:AF49"/>
    <mergeCell ref="AE50:AF50"/>
    <mergeCell ref="AE51:AF51"/>
    <mergeCell ref="AE35:AF35"/>
    <mergeCell ref="AE36:AF36"/>
    <mergeCell ref="AE37:AF37"/>
    <mergeCell ref="AE38:AF38"/>
    <mergeCell ref="AE39:AF39"/>
    <mergeCell ref="AE40:AF40"/>
    <mergeCell ref="AE9:AF9"/>
    <mergeCell ref="AJ9:AK9"/>
    <mergeCell ref="AE25:AF25"/>
    <mergeCell ref="AE26:AF26"/>
    <mergeCell ref="AE27:AF27"/>
    <mergeCell ref="AE28:AF28"/>
    <mergeCell ref="AE5:AF5"/>
    <mergeCell ref="AJ5:AK5"/>
    <mergeCell ref="AE6:AF6"/>
    <mergeCell ref="AJ6:AK6"/>
    <mergeCell ref="AE7:AF7"/>
    <mergeCell ref="AJ7:AK7"/>
    <mergeCell ref="AE8:AF8"/>
    <mergeCell ref="AJ8:AK8"/>
    <mergeCell ref="AJ16:AK16"/>
    <mergeCell ref="AE17:AF17"/>
    <mergeCell ref="AJ17:AK17"/>
    <mergeCell ref="AE18:AF18"/>
    <mergeCell ref="AJ18:AK18"/>
    <mergeCell ref="AE19:AF19"/>
    <mergeCell ref="AJ19:AK19"/>
    <mergeCell ref="AE10:AF10"/>
    <mergeCell ref="AJ10:AK10"/>
    <mergeCell ref="AE11:AF11"/>
    <mergeCell ref="AE52:AF52"/>
    <mergeCell ref="AE41:AF41"/>
    <mergeCell ref="AE42:AF42"/>
    <mergeCell ref="AE43:AF43"/>
    <mergeCell ref="AE44:AF44"/>
    <mergeCell ref="AE45:AF45"/>
    <mergeCell ref="AE46:AF46"/>
    <mergeCell ref="AE58:AF58"/>
    <mergeCell ref="AE59:AF59"/>
    <mergeCell ref="AE53:AF53"/>
    <mergeCell ref="AE54:AF54"/>
    <mergeCell ref="AE55:AF55"/>
    <mergeCell ref="AE57:AF57"/>
    <mergeCell ref="AE60:AF60"/>
    <mergeCell ref="AJ60:AK60"/>
    <mergeCell ref="AE61:AF61"/>
    <mergeCell ref="AJ61:AK61"/>
    <mergeCell ref="AJ59:AK59"/>
    <mergeCell ref="AE80:AF80"/>
    <mergeCell ref="AJ74:AK74"/>
    <mergeCell ref="AE83:AF83"/>
    <mergeCell ref="AE81:AF81"/>
    <mergeCell ref="AE82:AF82"/>
    <mergeCell ref="AE75:AF75"/>
    <mergeCell ref="AE76:AF76"/>
    <mergeCell ref="AE74:AF74"/>
    <mergeCell ref="AE77:AF77"/>
    <mergeCell ref="AE78:AF78"/>
    <mergeCell ref="AE79:AF79"/>
    <mergeCell ref="AE66:AF66"/>
    <mergeCell ref="AE84:AF84"/>
    <mergeCell ref="AE85:AF85"/>
    <mergeCell ref="AE86:AF86"/>
    <mergeCell ref="AE87:AF87"/>
    <mergeCell ref="AE88:AF88"/>
    <mergeCell ref="AJ109:AK109"/>
    <mergeCell ref="AE125:AF125"/>
    <mergeCell ref="AE126:AF126"/>
    <mergeCell ref="AE95:AF95"/>
    <mergeCell ref="AE96:AF96"/>
    <mergeCell ref="AE97:AF97"/>
    <mergeCell ref="AE98:AF98"/>
    <mergeCell ref="AE99:AF99"/>
    <mergeCell ref="AE100:AF100"/>
    <mergeCell ref="AE89:AF89"/>
    <mergeCell ref="AE90:AF90"/>
    <mergeCell ref="AE91:AF91"/>
    <mergeCell ref="AE92:AF92"/>
    <mergeCell ref="AE93:AF93"/>
    <mergeCell ref="AE94:AF94"/>
    <mergeCell ref="AE101:AF101"/>
    <mergeCell ref="AE102:AF102"/>
    <mergeCell ref="AE103:AF103"/>
    <mergeCell ref="AJ111:AK111"/>
    <mergeCell ref="AJ112:AK112"/>
    <mergeCell ref="AE113:AF113"/>
    <mergeCell ref="AJ113:AK113"/>
    <mergeCell ref="AE114:AF114"/>
    <mergeCell ref="AJ114:AK114"/>
    <mergeCell ref="AE119:AF119"/>
    <mergeCell ref="AE124:AF124"/>
    <mergeCell ref="AJ124:AK124"/>
    <mergeCell ref="AJ119:AK119"/>
    <mergeCell ref="AJ120:AK120"/>
    <mergeCell ref="AJ121:AK121"/>
    <mergeCell ref="AJ122:AK122"/>
    <mergeCell ref="AJ123:AK123"/>
    <mergeCell ref="AJ115:AK115"/>
    <mergeCell ref="AJ116:AK116"/>
    <mergeCell ref="AJ117:AK117"/>
    <mergeCell ref="AJ118:AK118"/>
    <mergeCell ref="AJ105:AK105"/>
    <mergeCell ref="AE106:AF106"/>
    <mergeCell ref="AJ106:AK106"/>
    <mergeCell ref="AE107:AF107"/>
    <mergeCell ref="AJ107:AK107"/>
    <mergeCell ref="AE108:AF108"/>
    <mergeCell ref="AJ108:AK108"/>
    <mergeCell ref="AE110:AF110"/>
    <mergeCell ref="AJ110:AK110"/>
    <mergeCell ref="AC161:AD161"/>
    <mergeCell ref="AE161:AF161"/>
    <mergeCell ref="AC162:AD162"/>
    <mergeCell ref="AE162:AF162"/>
    <mergeCell ref="AC163:AD163"/>
    <mergeCell ref="AE104:AF104"/>
    <mergeCell ref="AE105:AF105"/>
    <mergeCell ref="AE109:AF109"/>
    <mergeCell ref="AE130:AF130"/>
    <mergeCell ref="AE131:AF131"/>
    <mergeCell ref="AE132:AF132"/>
    <mergeCell ref="AE139:AF139"/>
    <mergeCell ref="AE140:AF140"/>
    <mergeCell ref="AE141:AF141"/>
    <mergeCell ref="AE111:AF111"/>
    <mergeCell ref="AE133:AF133"/>
    <mergeCell ref="AE134:AF134"/>
    <mergeCell ref="AE135:AF135"/>
    <mergeCell ref="AE136:AF136"/>
    <mergeCell ref="AE137:AF137"/>
    <mergeCell ref="AE127:AF127"/>
    <mergeCell ref="AE128:AF128"/>
    <mergeCell ref="AE129:AF129"/>
    <mergeCell ref="AE112:AF112"/>
    <mergeCell ref="AE350:AF350"/>
    <mergeCell ref="AE341:AF341"/>
    <mergeCell ref="AE342:AF342"/>
    <mergeCell ref="AE343:AF343"/>
    <mergeCell ref="AC174:AD174"/>
    <mergeCell ref="AE174:AF174"/>
    <mergeCell ref="AC175:AD175"/>
    <mergeCell ref="AE175:AF175"/>
    <mergeCell ref="AC176:AD176"/>
    <mergeCell ref="AC177:AD177"/>
    <mergeCell ref="AE177:AF177"/>
    <mergeCell ref="AC179:AD179"/>
    <mergeCell ref="AE179:AF179"/>
    <mergeCell ref="AC180:AD180"/>
    <mergeCell ref="AE180:AF180"/>
    <mergeCell ref="AC181:AD181"/>
    <mergeCell ref="AE176:AF176"/>
    <mergeCell ref="AE181:AF181"/>
    <mergeCell ref="AC184:AD184"/>
    <mergeCell ref="AE184:AF184"/>
    <mergeCell ref="AC185:AD185"/>
    <mergeCell ref="AE185:AF185"/>
    <mergeCell ref="AC186:AD186"/>
    <mergeCell ref="AE186:AF186"/>
    <mergeCell ref="AE335:AF335"/>
    <mergeCell ref="AE336:AF336"/>
    <mergeCell ref="AE337:AF337"/>
    <mergeCell ref="AE163:AF163"/>
    <mergeCell ref="AC164:AD164"/>
    <mergeCell ref="AE164:AF164"/>
    <mergeCell ref="AC165:AD165"/>
    <mergeCell ref="AE165:AF165"/>
    <mergeCell ref="AE349:AF349"/>
    <mergeCell ref="AC173:AD173"/>
    <mergeCell ref="AE173:AF173"/>
    <mergeCell ref="AE168:AF168"/>
    <mergeCell ref="AC169:AD169"/>
    <mergeCell ref="AE169:AF169"/>
    <mergeCell ref="AC168:AD168"/>
    <mergeCell ref="AC170:AD170"/>
    <mergeCell ref="AE170:AF170"/>
    <mergeCell ref="AC171:AD171"/>
    <mergeCell ref="AE171:AF171"/>
    <mergeCell ref="AC172:AD172"/>
    <mergeCell ref="AE172:AF172"/>
    <mergeCell ref="AC187:AD187"/>
    <mergeCell ref="AE187:AF187"/>
    <mergeCell ref="AC188:AD188"/>
    <mergeCell ref="D361:L361"/>
    <mergeCell ref="D364:H366"/>
    <mergeCell ref="D336:M340"/>
    <mergeCell ref="AE338:AF338"/>
    <mergeCell ref="AE339:AF339"/>
    <mergeCell ref="AE340:AF340"/>
    <mergeCell ref="AE351:AF351"/>
    <mergeCell ref="AE352:AF352"/>
    <mergeCell ref="AE353:AF353"/>
    <mergeCell ref="AE363:AF363"/>
    <mergeCell ref="AE361:AF361"/>
    <mergeCell ref="AE362:AF362"/>
    <mergeCell ref="AE356:AF356"/>
    <mergeCell ref="AE357:AF357"/>
    <mergeCell ref="AE358:AF358"/>
    <mergeCell ref="E359:AD359"/>
    <mergeCell ref="AE359:AF359"/>
    <mergeCell ref="AE360:AF360"/>
    <mergeCell ref="E354:L354"/>
    <mergeCell ref="AE354:AF354"/>
    <mergeCell ref="AE355:AF355"/>
    <mergeCell ref="V346:AD346"/>
    <mergeCell ref="AE344:AF344"/>
    <mergeCell ref="AE345:AF345"/>
    <mergeCell ref="AC182:AD182"/>
    <mergeCell ref="AE182:AF182"/>
    <mergeCell ref="AC183:AD183"/>
    <mergeCell ref="AE183:AF183"/>
    <mergeCell ref="AC178:AD178"/>
    <mergeCell ref="AE178:AF178"/>
    <mergeCell ref="D105:D124"/>
    <mergeCell ref="U120:AA121"/>
    <mergeCell ref="AE120:AF120"/>
    <mergeCell ref="AE138:AF138"/>
    <mergeCell ref="AC159:AD159"/>
    <mergeCell ref="AE159:AF159"/>
    <mergeCell ref="AC160:AD160"/>
    <mergeCell ref="AE160:AF160"/>
    <mergeCell ref="AC155:AD155"/>
    <mergeCell ref="AE155:AF155"/>
    <mergeCell ref="AE121:AF121"/>
    <mergeCell ref="AE122:AF122"/>
    <mergeCell ref="AE123:AF123"/>
    <mergeCell ref="AE115:AF115"/>
    <mergeCell ref="AE116:AF116"/>
    <mergeCell ref="AE117:AF117"/>
    <mergeCell ref="AE118:AF118"/>
    <mergeCell ref="AE142:AF142"/>
    <mergeCell ref="AE143:AF143"/>
    <mergeCell ref="AE144:AF144"/>
    <mergeCell ref="D155:G158"/>
    <mergeCell ref="R160:V162"/>
    <mergeCell ref="AC167:AD167"/>
    <mergeCell ref="AE167:AF167"/>
    <mergeCell ref="AE145:AF145"/>
    <mergeCell ref="AE146:AF146"/>
    <mergeCell ref="AE147:AF147"/>
    <mergeCell ref="AE148:AF148"/>
    <mergeCell ref="AE149:AF149"/>
    <mergeCell ref="AE150:AF150"/>
    <mergeCell ref="AC166:AD166"/>
    <mergeCell ref="AE166:AF166"/>
    <mergeCell ref="AE151:AF151"/>
    <mergeCell ref="AE152:AF152"/>
    <mergeCell ref="AE153:AF153"/>
    <mergeCell ref="AE154:AF154"/>
    <mergeCell ref="AC156:AD156"/>
    <mergeCell ref="AE156:AF156"/>
    <mergeCell ref="AC157:AD157"/>
    <mergeCell ref="AE157:AF157"/>
    <mergeCell ref="AC158:AD158"/>
    <mergeCell ref="AE158:AF158"/>
    <mergeCell ref="AE346:AF346"/>
    <mergeCell ref="AE347:AF347"/>
    <mergeCell ref="AE348:AF348"/>
    <mergeCell ref="U10:AA11"/>
    <mergeCell ref="X13:Y13"/>
    <mergeCell ref="R195:V197"/>
    <mergeCell ref="R200:V202"/>
    <mergeCell ref="R205:V207"/>
    <mergeCell ref="R210:V212"/>
    <mergeCell ref="R215:V217"/>
    <mergeCell ref="R220:V222"/>
    <mergeCell ref="N65:T66"/>
    <mergeCell ref="N15:T16"/>
    <mergeCell ref="Q18:R18"/>
    <mergeCell ref="U20:AA21"/>
    <mergeCell ref="X23:Y23"/>
    <mergeCell ref="U60:AA61"/>
    <mergeCell ref="U110:AA111"/>
    <mergeCell ref="X113:Y113"/>
    <mergeCell ref="X123:Y123"/>
    <mergeCell ref="N115:T116"/>
    <mergeCell ref="Q118:R118"/>
    <mergeCell ref="R165:V167"/>
    <mergeCell ref="R170:V172"/>
    <mergeCell ref="AE15:AF15"/>
    <mergeCell ref="AJ15:AK15"/>
    <mergeCell ref="AE16:AF16"/>
    <mergeCell ref="AJ11:AK11"/>
    <mergeCell ref="AE12:AF12"/>
    <mergeCell ref="AJ12:AK12"/>
    <mergeCell ref="AE13:AF13"/>
    <mergeCell ref="AJ13:AK13"/>
    <mergeCell ref="AE14:AF14"/>
    <mergeCell ref="AJ14:AK14"/>
    <mergeCell ref="X73:Y73"/>
    <mergeCell ref="AE73:AF73"/>
    <mergeCell ref="AJ73:AK73"/>
    <mergeCell ref="AE20:AF20"/>
    <mergeCell ref="AJ20:AK20"/>
    <mergeCell ref="AE21:AF21"/>
    <mergeCell ref="AJ21:AK21"/>
    <mergeCell ref="AE22:AF22"/>
    <mergeCell ref="AJ22:AK22"/>
    <mergeCell ref="AE23:AF23"/>
    <mergeCell ref="AJ23:AK23"/>
    <mergeCell ref="AE24:AF24"/>
    <mergeCell ref="AJ24:AK24"/>
    <mergeCell ref="AJ57:AK57"/>
    <mergeCell ref="AJ58:AK58"/>
    <mergeCell ref="AJ62:AK62"/>
    <mergeCell ref="AE72:AF72"/>
    <mergeCell ref="AJ72:AK72"/>
    <mergeCell ref="AJ63:AK63"/>
    <mergeCell ref="AE64:AF64"/>
    <mergeCell ref="AJ64:AK64"/>
    <mergeCell ref="AE65:AF65"/>
    <mergeCell ref="AJ65:AK65"/>
    <mergeCell ref="AJ66:AK66"/>
    <mergeCell ref="D5:D24"/>
    <mergeCell ref="E5:E24"/>
    <mergeCell ref="D55:D74"/>
    <mergeCell ref="E55:E74"/>
    <mergeCell ref="AE67:AF67"/>
    <mergeCell ref="AJ67:AK67"/>
    <mergeCell ref="Q68:R68"/>
    <mergeCell ref="AE68:AF68"/>
    <mergeCell ref="AJ68:AK68"/>
    <mergeCell ref="AE69:AF69"/>
    <mergeCell ref="AJ69:AK69"/>
    <mergeCell ref="U70:AA71"/>
    <mergeCell ref="AE70:AF70"/>
    <mergeCell ref="AJ70:AK70"/>
    <mergeCell ref="AE71:AF71"/>
    <mergeCell ref="AJ71:AK71"/>
    <mergeCell ref="AE62:AF62"/>
    <mergeCell ref="X63:Y63"/>
    <mergeCell ref="AE63:AF63"/>
    <mergeCell ref="AE29:AF29"/>
    <mergeCell ref="AE30:AF30"/>
    <mergeCell ref="AJ55:AK55"/>
    <mergeCell ref="AE56:AF56"/>
    <mergeCell ref="AJ56:AK56"/>
  </mergeCells>
  <phoneticPr fontId="8"/>
  <printOptions horizontalCentered="1"/>
  <pageMargins left="0.39370078740157483" right="0.39370078740157483" top="0.78740157480314965" bottom="0.59055118110236227" header="0.51181102362204722" footer="0.31496062992125984"/>
  <pageSetup paperSize="9" scale="63" firstPageNumber="17" orientation="portrait" useFirstPageNumber="1" r:id="rId1"/>
  <headerFooter alignWithMargins="0">
    <oddHeader>&amp;R&amp;9認知症対応型通所介護</oddHeader>
    <oddFooter>&amp;C&amp;14&amp;P</oddFooter>
  </headerFooter>
  <rowBreaks count="6" manualBreakCount="6">
    <brk id="54" max="39" man="1"/>
    <brk id="104" max="39" man="1"/>
    <brk id="154" max="39" man="1"/>
    <brk id="214" max="39" man="1"/>
    <brk id="244" max="39" man="1"/>
    <brk id="30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R154"/>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2.875" style="434" customWidth="1"/>
    <col min="19" max="19" width="2.5" style="434" customWidth="1"/>
    <col min="20" max="21" width="2.875" style="434" customWidth="1"/>
    <col min="22" max="22" width="2.125" style="434" customWidth="1"/>
    <col min="23" max="33" width="2.5" style="434" customWidth="1"/>
    <col min="34" max="34" width="3.125" style="58" customWidth="1"/>
    <col min="35" max="35" width="2.5" style="58" customWidth="1"/>
    <col min="36" max="36" width="2.5" style="434" customWidth="1"/>
    <col min="37" max="37" width="2.875" style="58" customWidth="1"/>
    <col min="38" max="39" width="1.875" style="434" customWidth="1"/>
    <col min="40" max="40" width="1.5" style="434" customWidth="1"/>
    <col min="41" max="41" width="8.5" style="58" customWidth="1"/>
    <col min="42" max="42" width="8.5" style="434" customWidth="1"/>
    <col min="43" max="16384" width="9" style="434"/>
  </cols>
  <sheetData>
    <row r="1" spans="1:42" ht="17.25" x14ac:dyDescent="0.2">
      <c r="B1" s="57" t="s">
        <v>349</v>
      </c>
    </row>
    <row r="2" spans="1:42" ht="5.25" customHeight="1" x14ac:dyDescent="0.15"/>
    <row r="3" spans="1:42" ht="17.25" customHeight="1" x14ac:dyDescent="0.15">
      <c r="A3" s="2" t="s">
        <v>202</v>
      </c>
      <c r="B3" s="201"/>
      <c r="C3" s="3" t="s">
        <v>203</v>
      </c>
      <c r="D3" s="210"/>
      <c r="E3" s="607"/>
      <c r="F3" s="607"/>
      <c r="G3" s="607"/>
      <c r="H3" s="607"/>
      <c r="I3" s="607"/>
      <c r="J3" s="607"/>
      <c r="K3" s="607"/>
      <c r="L3" s="607"/>
      <c r="M3" s="607"/>
      <c r="N3" s="607"/>
      <c r="O3" s="607"/>
      <c r="P3" s="607"/>
      <c r="Q3" s="607"/>
      <c r="R3" s="607"/>
      <c r="S3" s="4" t="s">
        <v>204</v>
      </c>
      <c r="T3" s="607"/>
      <c r="U3" s="607"/>
      <c r="V3" s="607"/>
      <c r="W3" s="607"/>
      <c r="X3" s="4"/>
      <c r="Y3" s="607"/>
      <c r="Z3" s="607"/>
      <c r="AA3" s="607"/>
      <c r="AB3" s="607"/>
      <c r="AC3" s="607"/>
      <c r="AD3" s="607"/>
      <c r="AE3" s="607"/>
      <c r="AF3" s="607"/>
      <c r="AG3" s="607"/>
      <c r="AH3" s="607"/>
      <c r="AI3" s="37"/>
      <c r="AJ3" s="37"/>
      <c r="AK3" s="607"/>
      <c r="AL3" s="607"/>
      <c r="AM3" s="607"/>
      <c r="AN3" s="607"/>
      <c r="AO3" s="5" t="s">
        <v>2624</v>
      </c>
      <c r="AP3" s="5" t="s">
        <v>2625</v>
      </c>
    </row>
    <row r="4" spans="1:42" ht="17.25" customHeight="1" x14ac:dyDescent="0.15">
      <c r="A4" s="6" t="s">
        <v>205</v>
      </c>
      <c r="B4" s="7" t="s">
        <v>206</v>
      </c>
      <c r="C4" s="714"/>
      <c r="D4" s="712"/>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38"/>
      <c r="AJ4" s="38"/>
      <c r="AK4" s="713"/>
      <c r="AL4" s="713"/>
      <c r="AM4" s="713"/>
      <c r="AN4" s="713"/>
      <c r="AO4" s="8" t="s">
        <v>390</v>
      </c>
      <c r="AP4" s="8" t="s">
        <v>391</v>
      </c>
    </row>
    <row r="5" spans="1:42" ht="17.25" customHeight="1" x14ac:dyDescent="0.15">
      <c r="A5" s="12">
        <v>72</v>
      </c>
      <c r="B5" s="13">
        <v>8401</v>
      </c>
      <c r="C5" s="39" t="s">
        <v>2626</v>
      </c>
      <c r="D5" s="1007" t="s">
        <v>207</v>
      </c>
      <c r="E5" s="1007" t="s">
        <v>1361</v>
      </c>
      <c r="F5" s="833" t="s">
        <v>3861</v>
      </c>
      <c r="G5" s="834"/>
      <c r="H5" s="834"/>
      <c r="I5" s="834"/>
      <c r="J5" s="834"/>
      <c r="K5" s="834"/>
      <c r="L5" s="834"/>
      <c r="M5" s="144"/>
      <c r="N5" s="52"/>
      <c r="O5" s="506"/>
      <c r="P5" s="34"/>
      <c r="Q5" s="17"/>
      <c r="R5" s="17"/>
      <c r="S5" s="607"/>
      <c r="T5" s="608"/>
      <c r="U5" s="607"/>
      <c r="V5" s="607"/>
      <c r="W5" s="17"/>
      <c r="X5" s="17"/>
      <c r="Y5" s="67"/>
      <c r="Z5" s="604" t="s">
        <v>210</v>
      </c>
      <c r="AA5" s="202"/>
      <c r="AB5" s="202"/>
      <c r="AC5" s="202"/>
      <c r="AD5" s="841">
        <f>認知通所介護!AE5</f>
        <v>569</v>
      </c>
      <c r="AE5" s="841"/>
      <c r="AF5" s="612" t="s">
        <v>391</v>
      </c>
      <c r="AG5" s="202"/>
      <c r="AH5" s="32" t="s">
        <v>2627</v>
      </c>
      <c r="AI5" s="831">
        <v>0.7</v>
      </c>
      <c r="AJ5" s="831"/>
      <c r="AK5" s="32" t="s">
        <v>2628</v>
      </c>
      <c r="AL5" s="831">
        <f>認知通所介護!AJ5</f>
        <v>0.63</v>
      </c>
      <c r="AM5" s="831"/>
      <c r="AN5" s="209"/>
      <c r="AO5" s="402">
        <f>ROUND(ROUND(AD5*AI5,0)*AL5,0)</f>
        <v>251</v>
      </c>
      <c r="AP5" s="18" t="s">
        <v>209</v>
      </c>
    </row>
    <row r="6" spans="1:42" ht="17.25" customHeight="1" x14ac:dyDescent="0.15">
      <c r="A6" s="12">
        <v>72</v>
      </c>
      <c r="B6" s="13">
        <v>8402</v>
      </c>
      <c r="C6" s="39" t="s">
        <v>1468</v>
      </c>
      <c r="D6" s="1008"/>
      <c r="E6" s="1008"/>
      <c r="F6" s="836"/>
      <c r="G6" s="837"/>
      <c r="H6" s="837"/>
      <c r="I6" s="837"/>
      <c r="J6" s="837"/>
      <c r="K6" s="837"/>
      <c r="L6" s="837"/>
      <c r="M6" s="997" t="s">
        <v>1586</v>
      </c>
      <c r="N6" s="998"/>
      <c r="O6" s="999"/>
      <c r="P6" s="517"/>
      <c r="Q6" s="169"/>
      <c r="R6" s="169"/>
      <c r="S6" s="609"/>
      <c r="T6" s="610"/>
      <c r="U6" s="609"/>
      <c r="V6" s="609"/>
      <c r="W6" s="169"/>
      <c r="X6" s="169"/>
      <c r="Y6" s="518"/>
      <c r="Z6" s="604" t="s">
        <v>211</v>
      </c>
      <c r="AA6" s="202"/>
      <c r="AB6" s="202"/>
      <c r="AC6" s="202"/>
      <c r="AD6" s="841">
        <f>認知通所介護!AE6</f>
        <v>626</v>
      </c>
      <c r="AE6" s="841"/>
      <c r="AF6" s="612" t="s">
        <v>391</v>
      </c>
      <c r="AG6" s="202"/>
      <c r="AH6" s="32" t="s">
        <v>2629</v>
      </c>
      <c r="AI6" s="831">
        <f>$AI$5</f>
        <v>0.7</v>
      </c>
      <c r="AJ6" s="831"/>
      <c r="AK6" s="32" t="s">
        <v>254</v>
      </c>
      <c r="AL6" s="831">
        <f>$AL$5</f>
        <v>0.63</v>
      </c>
      <c r="AM6" s="831"/>
      <c r="AN6" s="209"/>
      <c r="AO6" s="402">
        <f>ROUND(ROUND(AD6*AI6,0)*AL6,0)</f>
        <v>276</v>
      </c>
      <c r="AP6" s="41"/>
    </row>
    <row r="7" spans="1:42" ht="17.25" customHeight="1" x14ac:dyDescent="0.15">
      <c r="A7" s="12">
        <v>72</v>
      </c>
      <c r="B7" s="13">
        <v>8403</v>
      </c>
      <c r="C7" s="39" t="s">
        <v>1469</v>
      </c>
      <c r="D7" s="1008"/>
      <c r="E7" s="1008"/>
      <c r="F7" s="517"/>
      <c r="G7" s="10"/>
      <c r="H7" s="609"/>
      <c r="I7" s="279"/>
      <c r="J7" s="24"/>
      <c r="K7" s="169"/>
      <c r="L7" s="169"/>
      <c r="M7" s="997"/>
      <c r="N7" s="998"/>
      <c r="O7" s="999"/>
      <c r="P7" s="517"/>
      <c r="Q7" s="169"/>
      <c r="R7" s="169"/>
      <c r="S7" s="609"/>
      <c r="T7" s="610"/>
      <c r="U7" s="609"/>
      <c r="V7" s="609"/>
      <c r="W7" s="169"/>
      <c r="X7" s="169"/>
      <c r="Y7" s="518"/>
      <c r="Z7" s="604" t="s">
        <v>212</v>
      </c>
      <c r="AA7" s="202"/>
      <c r="AB7" s="202"/>
      <c r="AC7" s="202"/>
      <c r="AD7" s="841">
        <f>認知通所介護!AE7</f>
        <v>684</v>
      </c>
      <c r="AE7" s="841"/>
      <c r="AF7" s="612" t="s">
        <v>391</v>
      </c>
      <c r="AG7" s="202"/>
      <c r="AH7" s="32" t="s">
        <v>2630</v>
      </c>
      <c r="AI7" s="831">
        <f>$AI$5</f>
        <v>0.7</v>
      </c>
      <c r="AJ7" s="831"/>
      <c r="AK7" s="32" t="s">
        <v>2631</v>
      </c>
      <c r="AL7" s="831">
        <f>$AL$5</f>
        <v>0.63</v>
      </c>
      <c r="AM7" s="831"/>
      <c r="AN7" s="209"/>
      <c r="AO7" s="402">
        <f>ROUND(ROUND(AD7*AI7,0)*AL7,0)</f>
        <v>302</v>
      </c>
      <c r="AP7" s="41"/>
    </row>
    <row r="8" spans="1:42" ht="17.25" customHeight="1" x14ac:dyDescent="0.15">
      <c r="A8" s="12">
        <v>72</v>
      </c>
      <c r="B8" s="13">
        <v>8404</v>
      </c>
      <c r="C8" s="39" t="s">
        <v>2632</v>
      </c>
      <c r="D8" s="1008"/>
      <c r="E8" s="1008"/>
      <c r="F8" s="517"/>
      <c r="G8" s="10"/>
      <c r="H8" s="609"/>
      <c r="I8" s="279"/>
      <c r="J8" s="24"/>
      <c r="K8" s="169"/>
      <c r="L8" s="169"/>
      <c r="M8" s="997"/>
      <c r="N8" s="998"/>
      <c r="O8" s="999"/>
      <c r="P8" s="517"/>
      <c r="Q8" s="169"/>
      <c r="R8" s="169"/>
      <c r="S8" s="609"/>
      <c r="T8" s="610"/>
      <c r="U8" s="609"/>
      <c r="V8" s="609"/>
      <c r="W8" s="169"/>
      <c r="X8" s="169"/>
      <c r="Y8" s="518"/>
      <c r="Z8" s="604" t="s">
        <v>213</v>
      </c>
      <c r="AA8" s="202"/>
      <c r="AB8" s="202"/>
      <c r="AC8" s="202"/>
      <c r="AD8" s="841">
        <f>認知通所介護!AE8</f>
        <v>741</v>
      </c>
      <c r="AE8" s="841"/>
      <c r="AF8" s="612" t="s">
        <v>391</v>
      </c>
      <c r="AG8" s="202"/>
      <c r="AH8" s="32" t="s">
        <v>254</v>
      </c>
      <c r="AI8" s="831">
        <f>$AI$5</f>
        <v>0.7</v>
      </c>
      <c r="AJ8" s="831"/>
      <c r="AK8" s="32" t="s">
        <v>2631</v>
      </c>
      <c r="AL8" s="831">
        <f>$AL$5</f>
        <v>0.63</v>
      </c>
      <c r="AM8" s="831"/>
      <c r="AN8" s="209"/>
      <c r="AO8" s="402">
        <f>ROUND(ROUND(AD8*AI8,0)*AL8,0)</f>
        <v>327</v>
      </c>
      <c r="AP8" s="41"/>
    </row>
    <row r="9" spans="1:42" ht="17.25" customHeight="1" x14ac:dyDescent="0.15">
      <c r="A9" s="12">
        <v>72</v>
      </c>
      <c r="B9" s="13">
        <v>8405</v>
      </c>
      <c r="C9" s="39" t="s">
        <v>2633</v>
      </c>
      <c r="D9" s="1008"/>
      <c r="E9" s="1008"/>
      <c r="F9" s="517"/>
      <c r="G9" s="10"/>
      <c r="H9" s="609"/>
      <c r="I9" s="279"/>
      <c r="J9" s="24"/>
      <c r="K9" s="169"/>
      <c r="L9" s="169"/>
      <c r="M9" s="997"/>
      <c r="N9" s="998"/>
      <c r="O9" s="999"/>
      <c r="P9" s="517"/>
      <c r="Q9" s="169"/>
      <c r="R9" s="169"/>
      <c r="S9" s="609"/>
      <c r="T9" s="610"/>
      <c r="U9" s="713"/>
      <c r="V9" s="713"/>
      <c r="W9" s="20"/>
      <c r="X9" s="20"/>
      <c r="Y9" s="42"/>
      <c r="Z9" s="604" t="s">
        <v>214</v>
      </c>
      <c r="AA9" s="202"/>
      <c r="AB9" s="202"/>
      <c r="AC9" s="202"/>
      <c r="AD9" s="841">
        <f>認知通所介護!AE9</f>
        <v>799</v>
      </c>
      <c r="AE9" s="841"/>
      <c r="AF9" s="612" t="s">
        <v>391</v>
      </c>
      <c r="AG9" s="202"/>
      <c r="AH9" s="32" t="s">
        <v>2341</v>
      </c>
      <c r="AI9" s="831">
        <f>$AI$5</f>
        <v>0.7</v>
      </c>
      <c r="AJ9" s="831"/>
      <c r="AK9" s="32" t="s">
        <v>2563</v>
      </c>
      <c r="AL9" s="831">
        <f>$AL$5</f>
        <v>0.63</v>
      </c>
      <c r="AM9" s="831"/>
      <c r="AN9" s="209"/>
      <c r="AO9" s="402">
        <f>ROUND(ROUND(AD9*AI9,0)*AL9,0)</f>
        <v>352</v>
      </c>
      <c r="AP9" s="41"/>
    </row>
    <row r="10" spans="1:42" ht="17.25" customHeight="1" x14ac:dyDescent="0.15">
      <c r="A10" s="12">
        <v>72</v>
      </c>
      <c r="B10" s="13">
        <v>8701</v>
      </c>
      <c r="C10" s="267" t="s">
        <v>3963</v>
      </c>
      <c r="D10" s="1008"/>
      <c r="E10" s="1008"/>
      <c r="F10" s="517"/>
      <c r="G10" s="169"/>
      <c r="H10" s="169"/>
      <c r="I10" s="10"/>
      <c r="J10" s="609"/>
      <c r="K10" s="279"/>
      <c r="L10" s="278"/>
      <c r="M10" s="997"/>
      <c r="N10" s="998"/>
      <c r="O10" s="999"/>
      <c r="P10" s="448"/>
      <c r="Q10" s="449"/>
      <c r="R10" s="449"/>
      <c r="S10" s="450"/>
      <c r="T10" s="451"/>
      <c r="U10" s="983" t="s">
        <v>3880</v>
      </c>
      <c r="V10" s="983"/>
      <c r="W10" s="983"/>
      <c r="X10" s="983"/>
      <c r="Y10" s="984"/>
      <c r="Z10" s="604" t="s">
        <v>210</v>
      </c>
      <c r="AA10" s="202"/>
      <c r="AB10" s="202"/>
      <c r="AC10" s="202"/>
      <c r="AD10" s="980">
        <f>$AD$5</f>
        <v>569</v>
      </c>
      <c r="AE10" s="980"/>
      <c r="AF10" s="612" t="s">
        <v>391</v>
      </c>
      <c r="AG10" s="202"/>
      <c r="AH10" s="32" t="s">
        <v>254</v>
      </c>
      <c r="AI10" s="926">
        <f t="shared" ref="AI10:AI24" si="0">$AI$5</f>
        <v>0.7</v>
      </c>
      <c r="AJ10" s="981"/>
      <c r="AK10" s="32" t="s">
        <v>254</v>
      </c>
      <c r="AL10" s="926">
        <f t="shared" ref="AL10:AL24" si="1">$AL$5</f>
        <v>0.63</v>
      </c>
      <c r="AM10" s="981"/>
      <c r="AN10" s="43"/>
      <c r="AO10" s="399">
        <f>ROUND((ROUND(AD10*AI10,0)-ROUND(AD10*$V$13,0))*AL10,0)</f>
        <v>247</v>
      </c>
      <c r="AP10" s="41"/>
    </row>
    <row r="11" spans="1:42" ht="17.25" customHeight="1" x14ac:dyDescent="0.15">
      <c r="A11" s="12">
        <v>72</v>
      </c>
      <c r="B11" s="13">
        <v>8702</v>
      </c>
      <c r="C11" s="267" t="s">
        <v>3964</v>
      </c>
      <c r="D11" s="1008"/>
      <c r="E11" s="1008"/>
      <c r="F11" s="517"/>
      <c r="G11" s="169"/>
      <c r="H11" s="169"/>
      <c r="I11" s="10"/>
      <c r="J11" s="609"/>
      <c r="K11" s="279"/>
      <c r="L11" s="278"/>
      <c r="M11" s="997"/>
      <c r="N11" s="998"/>
      <c r="O11" s="999"/>
      <c r="P11" s="448"/>
      <c r="Q11" s="449"/>
      <c r="R11" s="449"/>
      <c r="S11" s="450"/>
      <c r="T11" s="451"/>
      <c r="U11" s="986"/>
      <c r="V11" s="986"/>
      <c r="W11" s="986"/>
      <c r="X11" s="986"/>
      <c r="Y11" s="987"/>
      <c r="Z11" s="604" t="s">
        <v>211</v>
      </c>
      <c r="AA11" s="202"/>
      <c r="AB11" s="202"/>
      <c r="AC11" s="202"/>
      <c r="AD11" s="980">
        <f>$AD$6</f>
        <v>626</v>
      </c>
      <c r="AE11" s="980"/>
      <c r="AF11" s="612" t="s">
        <v>391</v>
      </c>
      <c r="AG11" s="202"/>
      <c r="AH11" s="32" t="s">
        <v>254</v>
      </c>
      <c r="AI11" s="926">
        <f t="shared" si="0"/>
        <v>0.7</v>
      </c>
      <c r="AJ11" s="981"/>
      <c r="AK11" s="32" t="s">
        <v>254</v>
      </c>
      <c r="AL11" s="926">
        <f t="shared" si="1"/>
        <v>0.63</v>
      </c>
      <c r="AM11" s="981"/>
      <c r="AN11" s="43"/>
      <c r="AO11" s="399">
        <f>ROUND((ROUND(AD11*AI11,0)-ROUND(AD11*$V$13,0))*AL11,0)</f>
        <v>272</v>
      </c>
      <c r="AP11" s="41"/>
    </row>
    <row r="12" spans="1:42" ht="17.25" customHeight="1" x14ac:dyDescent="0.15">
      <c r="A12" s="12">
        <v>72</v>
      </c>
      <c r="B12" s="13">
        <v>8703</v>
      </c>
      <c r="C12" s="267" t="s">
        <v>3965</v>
      </c>
      <c r="D12" s="1008"/>
      <c r="E12" s="1008"/>
      <c r="F12" s="517"/>
      <c r="G12" s="169"/>
      <c r="H12" s="169"/>
      <c r="I12" s="10"/>
      <c r="J12" s="609"/>
      <c r="K12" s="279"/>
      <c r="L12" s="278"/>
      <c r="M12" s="997"/>
      <c r="N12" s="998"/>
      <c r="O12" s="999"/>
      <c r="P12" s="448"/>
      <c r="Q12" s="449"/>
      <c r="R12" s="449"/>
      <c r="S12" s="450"/>
      <c r="T12" s="451"/>
      <c r="U12" s="449"/>
      <c r="V12" s="449"/>
      <c r="W12" s="449"/>
      <c r="X12" s="449"/>
      <c r="Y12" s="452"/>
      <c r="Z12" s="604" t="s">
        <v>212</v>
      </c>
      <c r="AA12" s="202"/>
      <c r="AB12" s="202"/>
      <c r="AC12" s="202"/>
      <c r="AD12" s="980">
        <f>$AD$7</f>
        <v>684</v>
      </c>
      <c r="AE12" s="980"/>
      <c r="AF12" s="612" t="s">
        <v>391</v>
      </c>
      <c r="AG12" s="202"/>
      <c r="AH12" s="32" t="s">
        <v>254</v>
      </c>
      <c r="AI12" s="926">
        <f t="shared" si="0"/>
        <v>0.7</v>
      </c>
      <c r="AJ12" s="981"/>
      <c r="AK12" s="32" t="s">
        <v>254</v>
      </c>
      <c r="AL12" s="926">
        <f t="shared" si="1"/>
        <v>0.63</v>
      </c>
      <c r="AM12" s="981"/>
      <c r="AN12" s="43"/>
      <c r="AO12" s="399">
        <f>ROUND((ROUND(AD12*AI12,0)-ROUND(AD12*$V$13,0))*AL12,0)</f>
        <v>297</v>
      </c>
      <c r="AP12" s="41"/>
    </row>
    <row r="13" spans="1:42" ht="17.25" customHeight="1" x14ac:dyDescent="0.15">
      <c r="A13" s="12">
        <v>72</v>
      </c>
      <c r="B13" s="13">
        <v>8704</v>
      </c>
      <c r="C13" s="267" t="s">
        <v>3966</v>
      </c>
      <c r="D13" s="1008"/>
      <c r="E13" s="1008"/>
      <c r="F13" s="517"/>
      <c r="G13" s="169"/>
      <c r="H13" s="169"/>
      <c r="I13" s="10"/>
      <c r="J13" s="609"/>
      <c r="K13" s="279"/>
      <c r="L13" s="278"/>
      <c r="M13" s="997"/>
      <c r="N13" s="998"/>
      <c r="O13" s="999"/>
      <c r="P13" s="448"/>
      <c r="Q13" s="449"/>
      <c r="R13" s="449"/>
      <c r="S13" s="450"/>
      <c r="T13" s="451"/>
      <c r="U13" s="449"/>
      <c r="V13" s="935">
        <v>0.01</v>
      </c>
      <c r="W13" s="935"/>
      <c r="X13" s="444" t="s">
        <v>3863</v>
      </c>
      <c r="Y13" s="452"/>
      <c r="Z13" s="604" t="s">
        <v>213</v>
      </c>
      <c r="AA13" s="202"/>
      <c r="AB13" s="202"/>
      <c r="AC13" s="202"/>
      <c r="AD13" s="980">
        <f>$AD$8</f>
        <v>741</v>
      </c>
      <c r="AE13" s="980"/>
      <c r="AF13" s="612" t="s">
        <v>391</v>
      </c>
      <c r="AG13" s="202"/>
      <c r="AH13" s="32" t="s">
        <v>254</v>
      </c>
      <c r="AI13" s="926">
        <f t="shared" si="0"/>
        <v>0.7</v>
      </c>
      <c r="AJ13" s="981"/>
      <c r="AK13" s="32" t="s">
        <v>254</v>
      </c>
      <c r="AL13" s="926">
        <f t="shared" si="1"/>
        <v>0.63</v>
      </c>
      <c r="AM13" s="981"/>
      <c r="AN13" s="43"/>
      <c r="AO13" s="399">
        <f>ROUND((ROUND(AD13*AI13,0)-ROUND(AD13*$V$13,0))*AL13,0)</f>
        <v>323</v>
      </c>
      <c r="AP13" s="41"/>
    </row>
    <row r="14" spans="1:42" ht="17.25" customHeight="1" x14ac:dyDescent="0.15">
      <c r="A14" s="12">
        <v>72</v>
      </c>
      <c r="B14" s="13">
        <v>8705</v>
      </c>
      <c r="C14" s="267" t="s">
        <v>3967</v>
      </c>
      <c r="D14" s="1008"/>
      <c r="E14" s="1008"/>
      <c r="F14" s="517"/>
      <c r="G14" s="169"/>
      <c r="H14" s="169"/>
      <c r="I14" s="10"/>
      <c r="J14" s="609"/>
      <c r="K14" s="279"/>
      <c r="L14" s="278"/>
      <c r="M14" s="997"/>
      <c r="N14" s="998"/>
      <c r="O14" s="999"/>
      <c r="P14" s="453"/>
      <c r="Q14" s="327"/>
      <c r="R14" s="327"/>
      <c r="S14" s="381"/>
      <c r="T14" s="454"/>
      <c r="U14" s="327"/>
      <c r="V14" s="327"/>
      <c r="W14" s="327"/>
      <c r="X14" s="327"/>
      <c r="Y14" s="382"/>
      <c r="Z14" s="604" t="s">
        <v>214</v>
      </c>
      <c r="AA14" s="202"/>
      <c r="AB14" s="202"/>
      <c r="AC14" s="202"/>
      <c r="AD14" s="980">
        <f>$AD$9</f>
        <v>799</v>
      </c>
      <c r="AE14" s="980"/>
      <c r="AF14" s="612" t="s">
        <v>391</v>
      </c>
      <c r="AG14" s="202"/>
      <c r="AH14" s="32" t="s">
        <v>254</v>
      </c>
      <c r="AI14" s="926">
        <f t="shared" si="0"/>
        <v>0.7</v>
      </c>
      <c r="AJ14" s="981"/>
      <c r="AK14" s="32" t="s">
        <v>254</v>
      </c>
      <c r="AL14" s="926">
        <f t="shared" si="1"/>
        <v>0.63</v>
      </c>
      <c r="AM14" s="981"/>
      <c r="AN14" s="43"/>
      <c r="AO14" s="399">
        <f>ROUND((ROUND(AD14*AI14,0)-ROUND(AD14*$V$13,0))*AL14,0)</f>
        <v>347</v>
      </c>
      <c r="AP14" s="41"/>
    </row>
    <row r="15" spans="1:42" ht="17.25" customHeight="1" x14ac:dyDescent="0.15">
      <c r="A15" s="12">
        <v>72</v>
      </c>
      <c r="B15" s="13">
        <v>8706</v>
      </c>
      <c r="C15" s="267" t="s">
        <v>3968</v>
      </c>
      <c r="D15" s="1008"/>
      <c r="E15" s="1008"/>
      <c r="F15" s="517"/>
      <c r="G15" s="169"/>
      <c r="H15" s="169"/>
      <c r="I15" s="10"/>
      <c r="J15" s="609"/>
      <c r="K15" s="279"/>
      <c r="L15" s="278"/>
      <c r="M15" s="275"/>
      <c r="N15" s="276"/>
      <c r="O15" s="277"/>
      <c r="P15" s="982" t="s">
        <v>3881</v>
      </c>
      <c r="Q15" s="983"/>
      <c r="R15" s="983"/>
      <c r="S15" s="983"/>
      <c r="T15" s="984"/>
      <c r="U15" s="640"/>
      <c r="V15" s="447"/>
      <c r="W15" s="447"/>
      <c r="X15" s="447"/>
      <c r="Y15" s="455"/>
      <c r="Z15" s="604" t="s">
        <v>210</v>
      </c>
      <c r="AA15" s="202"/>
      <c r="AB15" s="202"/>
      <c r="AC15" s="32"/>
      <c r="AD15" s="980">
        <f>$AD$5</f>
        <v>569</v>
      </c>
      <c r="AE15" s="980"/>
      <c r="AF15" s="612" t="s">
        <v>391</v>
      </c>
      <c r="AG15" s="202"/>
      <c r="AH15" s="32" t="s">
        <v>254</v>
      </c>
      <c r="AI15" s="926">
        <f t="shared" si="0"/>
        <v>0.7</v>
      </c>
      <c r="AJ15" s="981"/>
      <c r="AK15" s="32" t="s">
        <v>254</v>
      </c>
      <c r="AL15" s="926">
        <f t="shared" si="1"/>
        <v>0.63</v>
      </c>
      <c r="AM15" s="981"/>
      <c r="AN15" s="43"/>
      <c r="AO15" s="399">
        <f>ROUND((ROUND(AD15*AI15,0)-ROUND(AD15*$Q$18,0))*AL15,0)</f>
        <v>247</v>
      </c>
      <c r="AP15" s="41"/>
    </row>
    <row r="16" spans="1:42" ht="17.25" customHeight="1" x14ac:dyDescent="0.15">
      <c r="A16" s="12">
        <v>72</v>
      </c>
      <c r="B16" s="13">
        <v>8707</v>
      </c>
      <c r="C16" s="267" t="s">
        <v>3969</v>
      </c>
      <c r="D16" s="1008"/>
      <c r="E16" s="1008"/>
      <c r="F16" s="517"/>
      <c r="G16" s="169"/>
      <c r="H16" s="169"/>
      <c r="I16" s="10"/>
      <c r="J16" s="609"/>
      <c r="K16" s="279"/>
      <c r="L16" s="278"/>
      <c r="M16" s="275"/>
      <c r="N16" s="276"/>
      <c r="O16" s="277"/>
      <c r="P16" s="985"/>
      <c r="Q16" s="986"/>
      <c r="R16" s="986"/>
      <c r="S16" s="986"/>
      <c r="T16" s="987"/>
      <c r="U16" s="641"/>
      <c r="V16" s="449"/>
      <c r="W16" s="449"/>
      <c r="X16" s="449"/>
      <c r="Y16" s="452"/>
      <c r="Z16" s="604" t="s">
        <v>211</v>
      </c>
      <c r="AA16" s="202"/>
      <c r="AB16" s="202"/>
      <c r="AC16" s="32"/>
      <c r="AD16" s="980">
        <f>$AD$6</f>
        <v>626</v>
      </c>
      <c r="AE16" s="980"/>
      <c r="AF16" s="612" t="s">
        <v>391</v>
      </c>
      <c r="AG16" s="202"/>
      <c r="AH16" s="32" t="s">
        <v>254</v>
      </c>
      <c r="AI16" s="926">
        <f t="shared" si="0"/>
        <v>0.7</v>
      </c>
      <c r="AJ16" s="981"/>
      <c r="AK16" s="32" t="s">
        <v>254</v>
      </c>
      <c r="AL16" s="926">
        <f t="shared" si="1"/>
        <v>0.63</v>
      </c>
      <c r="AM16" s="981"/>
      <c r="AN16" s="43"/>
      <c r="AO16" s="399">
        <f>ROUND((ROUND(AD16*AI16,0)-ROUND(AD16*$Q$18,0))*AL16,0)</f>
        <v>272</v>
      </c>
      <c r="AP16" s="41"/>
    </row>
    <row r="17" spans="1:43" ht="17.25" customHeight="1" x14ac:dyDescent="0.15">
      <c r="A17" s="12">
        <v>72</v>
      </c>
      <c r="B17" s="13">
        <v>8708</v>
      </c>
      <c r="C17" s="267" t="s">
        <v>3970</v>
      </c>
      <c r="D17" s="1008"/>
      <c r="E17" s="1008"/>
      <c r="F17" s="517"/>
      <c r="G17" s="169"/>
      <c r="H17" s="169"/>
      <c r="I17" s="10"/>
      <c r="J17" s="609"/>
      <c r="K17" s="279"/>
      <c r="L17" s="278"/>
      <c r="M17" s="275"/>
      <c r="N17" s="276"/>
      <c r="O17" s="277"/>
      <c r="P17" s="985"/>
      <c r="Q17" s="986"/>
      <c r="R17" s="986"/>
      <c r="S17" s="986"/>
      <c r="T17" s="987"/>
      <c r="U17" s="449"/>
      <c r="V17" s="449"/>
      <c r="W17" s="449"/>
      <c r="X17" s="449"/>
      <c r="Y17" s="452"/>
      <c r="Z17" s="604" t="s">
        <v>212</v>
      </c>
      <c r="AA17" s="202"/>
      <c r="AB17" s="202"/>
      <c r="AC17" s="32"/>
      <c r="AD17" s="980">
        <f>$AD$7</f>
        <v>684</v>
      </c>
      <c r="AE17" s="980"/>
      <c r="AF17" s="612" t="s">
        <v>391</v>
      </c>
      <c r="AG17" s="202"/>
      <c r="AH17" s="32" t="s">
        <v>254</v>
      </c>
      <c r="AI17" s="926">
        <f t="shared" si="0"/>
        <v>0.7</v>
      </c>
      <c r="AJ17" s="981"/>
      <c r="AK17" s="32" t="s">
        <v>254</v>
      </c>
      <c r="AL17" s="926">
        <f t="shared" si="1"/>
        <v>0.63</v>
      </c>
      <c r="AM17" s="981"/>
      <c r="AN17" s="43"/>
      <c r="AO17" s="399">
        <f>ROUND((ROUND(AD17*AI17,0)-ROUND(AD17*$Q$18,0))*AL17,0)</f>
        <v>297</v>
      </c>
      <c r="AP17" s="41"/>
    </row>
    <row r="18" spans="1:43" ht="17.25" customHeight="1" x14ac:dyDescent="0.15">
      <c r="A18" s="12">
        <v>72</v>
      </c>
      <c r="B18" s="13">
        <v>8709</v>
      </c>
      <c r="C18" s="267" t="s">
        <v>3971</v>
      </c>
      <c r="D18" s="1008"/>
      <c r="E18" s="1008"/>
      <c r="F18" s="517"/>
      <c r="G18" s="169"/>
      <c r="H18" s="169"/>
      <c r="I18" s="10"/>
      <c r="J18" s="609"/>
      <c r="K18" s="279"/>
      <c r="L18" s="278"/>
      <c r="M18" s="275"/>
      <c r="N18" s="276"/>
      <c r="O18" s="277"/>
      <c r="P18" s="456"/>
      <c r="Q18" s="935">
        <v>0.01</v>
      </c>
      <c r="R18" s="935"/>
      <c r="S18" s="444" t="s">
        <v>3863</v>
      </c>
      <c r="T18" s="451"/>
      <c r="U18" s="450"/>
      <c r="V18" s="449"/>
      <c r="W18" s="449"/>
      <c r="X18" s="449"/>
      <c r="Y18" s="452"/>
      <c r="Z18" s="604" t="s">
        <v>213</v>
      </c>
      <c r="AA18" s="202"/>
      <c r="AB18" s="202"/>
      <c r="AC18" s="32"/>
      <c r="AD18" s="980">
        <f>$AD$8</f>
        <v>741</v>
      </c>
      <c r="AE18" s="980"/>
      <c r="AF18" s="612" t="s">
        <v>391</v>
      </c>
      <c r="AG18" s="202"/>
      <c r="AH18" s="32" t="s">
        <v>254</v>
      </c>
      <c r="AI18" s="926">
        <f t="shared" si="0"/>
        <v>0.7</v>
      </c>
      <c r="AJ18" s="981"/>
      <c r="AK18" s="32" t="s">
        <v>254</v>
      </c>
      <c r="AL18" s="926">
        <f t="shared" si="1"/>
        <v>0.63</v>
      </c>
      <c r="AM18" s="981"/>
      <c r="AN18" s="43"/>
      <c r="AO18" s="399">
        <f>ROUND((ROUND(AD18*AI18,0)-ROUND(AD18*$Q$18,0))*AL18,0)</f>
        <v>323</v>
      </c>
      <c r="AP18" s="41"/>
    </row>
    <row r="19" spans="1:43" ht="17.25" customHeight="1" x14ac:dyDescent="0.15">
      <c r="A19" s="12">
        <v>72</v>
      </c>
      <c r="B19" s="13">
        <v>8710</v>
      </c>
      <c r="C19" s="267" t="s">
        <v>3972</v>
      </c>
      <c r="D19" s="1008"/>
      <c r="E19" s="1008"/>
      <c r="F19" s="517"/>
      <c r="G19" s="169"/>
      <c r="H19" s="169"/>
      <c r="I19" s="10"/>
      <c r="J19" s="609"/>
      <c r="K19" s="279"/>
      <c r="L19" s="278"/>
      <c r="M19" s="275"/>
      <c r="N19" s="276"/>
      <c r="O19" s="277"/>
      <c r="P19" s="456"/>
      <c r="Q19" s="450"/>
      <c r="R19" s="449"/>
      <c r="S19" s="449"/>
      <c r="T19" s="451"/>
      <c r="U19" s="327"/>
      <c r="V19" s="327"/>
      <c r="W19" s="327"/>
      <c r="X19" s="327"/>
      <c r="Y19" s="382"/>
      <c r="Z19" s="604" t="s">
        <v>214</v>
      </c>
      <c r="AA19" s="202"/>
      <c r="AB19" s="202"/>
      <c r="AC19" s="32"/>
      <c r="AD19" s="980">
        <f>$AD$9</f>
        <v>799</v>
      </c>
      <c r="AE19" s="980"/>
      <c r="AF19" s="612" t="s">
        <v>391</v>
      </c>
      <c r="AG19" s="202"/>
      <c r="AH19" s="32" t="s">
        <v>254</v>
      </c>
      <c r="AI19" s="926">
        <f t="shared" si="0"/>
        <v>0.7</v>
      </c>
      <c r="AJ19" s="981"/>
      <c r="AK19" s="32" t="s">
        <v>254</v>
      </c>
      <c r="AL19" s="926">
        <f t="shared" si="1"/>
        <v>0.63</v>
      </c>
      <c r="AM19" s="981"/>
      <c r="AN19" s="43"/>
      <c r="AO19" s="399">
        <f>ROUND((ROUND(AD19*AI19,0)-ROUND(AD19*$Q$18,0))*AL19,0)</f>
        <v>347</v>
      </c>
      <c r="AP19" s="41"/>
    </row>
    <row r="20" spans="1:43" ht="17.25" customHeight="1" x14ac:dyDescent="0.15">
      <c r="A20" s="12">
        <v>72</v>
      </c>
      <c r="B20" s="13">
        <v>8711</v>
      </c>
      <c r="C20" s="267" t="s">
        <v>3973</v>
      </c>
      <c r="D20" s="1008"/>
      <c r="E20" s="1008"/>
      <c r="F20" s="517"/>
      <c r="G20" s="169"/>
      <c r="H20" s="169"/>
      <c r="I20" s="10"/>
      <c r="J20" s="609"/>
      <c r="K20" s="279"/>
      <c r="L20" s="278"/>
      <c r="M20" s="275"/>
      <c r="N20" s="276"/>
      <c r="O20" s="277"/>
      <c r="P20" s="448"/>
      <c r="Q20" s="449"/>
      <c r="R20" s="449"/>
      <c r="S20" s="450"/>
      <c r="T20" s="451"/>
      <c r="U20" s="982" t="s">
        <v>3880</v>
      </c>
      <c r="V20" s="983"/>
      <c r="W20" s="983"/>
      <c r="X20" s="983"/>
      <c r="Y20" s="984"/>
      <c r="Z20" s="604" t="s">
        <v>210</v>
      </c>
      <c r="AA20" s="202"/>
      <c r="AB20" s="202"/>
      <c r="AC20" s="32"/>
      <c r="AD20" s="980">
        <f>$AD$5</f>
        <v>569</v>
      </c>
      <c r="AE20" s="980"/>
      <c r="AF20" s="612" t="s">
        <v>391</v>
      </c>
      <c r="AG20" s="202"/>
      <c r="AH20" s="32" t="s">
        <v>254</v>
      </c>
      <c r="AI20" s="926">
        <f t="shared" si="0"/>
        <v>0.7</v>
      </c>
      <c r="AJ20" s="981"/>
      <c r="AK20" s="32" t="s">
        <v>254</v>
      </c>
      <c r="AL20" s="926">
        <f t="shared" si="1"/>
        <v>0.63</v>
      </c>
      <c r="AM20" s="981"/>
      <c r="AN20" s="43"/>
      <c r="AO20" s="399">
        <f>ROUND((ROUND(AD20*AI20,0)-ROUND(AD20*$Q$18,0)-ROUND(AD20*$V$23,0))*AL20,0)</f>
        <v>243</v>
      </c>
      <c r="AP20" s="41"/>
    </row>
    <row r="21" spans="1:43" ht="17.25" customHeight="1" x14ac:dyDescent="0.15">
      <c r="A21" s="12">
        <v>72</v>
      </c>
      <c r="B21" s="13">
        <v>8712</v>
      </c>
      <c r="C21" s="267" t="s">
        <v>3974</v>
      </c>
      <c r="D21" s="1008"/>
      <c r="E21" s="1008"/>
      <c r="F21" s="517"/>
      <c r="G21" s="169"/>
      <c r="H21" s="169"/>
      <c r="I21" s="10"/>
      <c r="J21" s="609"/>
      <c r="K21" s="279"/>
      <c r="L21" s="278"/>
      <c r="M21" s="275"/>
      <c r="N21" s="276"/>
      <c r="O21" s="277"/>
      <c r="P21" s="448"/>
      <c r="Q21" s="449"/>
      <c r="R21" s="449"/>
      <c r="S21" s="450"/>
      <c r="T21" s="451"/>
      <c r="U21" s="985"/>
      <c r="V21" s="986"/>
      <c r="W21" s="986"/>
      <c r="X21" s="986"/>
      <c r="Y21" s="987"/>
      <c r="Z21" s="604" t="s">
        <v>211</v>
      </c>
      <c r="AA21" s="202"/>
      <c r="AB21" s="202"/>
      <c r="AC21" s="32"/>
      <c r="AD21" s="980">
        <f>$AD$6</f>
        <v>626</v>
      </c>
      <c r="AE21" s="980"/>
      <c r="AF21" s="612" t="s">
        <v>391</v>
      </c>
      <c r="AG21" s="202"/>
      <c r="AH21" s="32" t="s">
        <v>254</v>
      </c>
      <c r="AI21" s="926">
        <f t="shared" si="0"/>
        <v>0.7</v>
      </c>
      <c r="AJ21" s="981"/>
      <c r="AK21" s="32" t="s">
        <v>254</v>
      </c>
      <c r="AL21" s="926">
        <f t="shared" si="1"/>
        <v>0.63</v>
      </c>
      <c r="AM21" s="981"/>
      <c r="AN21" s="43"/>
      <c r="AO21" s="399">
        <f>ROUND((ROUND(AD21*AI21,0)-ROUND(AD21*$Q$18,0)-ROUND(AD21*$V$23,0))*AL21,0)</f>
        <v>268</v>
      </c>
      <c r="AP21" s="41"/>
    </row>
    <row r="22" spans="1:43" ht="17.25" customHeight="1" x14ac:dyDescent="0.15">
      <c r="A22" s="12">
        <v>72</v>
      </c>
      <c r="B22" s="13">
        <v>8713</v>
      </c>
      <c r="C22" s="267" t="s">
        <v>3975</v>
      </c>
      <c r="D22" s="1008"/>
      <c r="E22" s="1008"/>
      <c r="F22" s="517"/>
      <c r="G22" s="169"/>
      <c r="H22" s="169"/>
      <c r="I22" s="10"/>
      <c r="J22" s="609"/>
      <c r="K22" s="279"/>
      <c r="L22" s="278"/>
      <c r="M22" s="275"/>
      <c r="N22" s="276"/>
      <c r="O22" s="277"/>
      <c r="P22" s="448"/>
      <c r="Q22" s="449"/>
      <c r="R22" s="449"/>
      <c r="S22" s="450"/>
      <c r="T22" s="451"/>
      <c r="U22" s="448"/>
      <c r="V22" s="449"/>
      <c r="W22" s="449"/>
      <c r="X22" s="449"/>
      <c r="Y22" s="452"/>
      <c r="Z22" s="604" t="s">
        <v>212</v>
      </c>
      <c r="AA22" s="202"/>
      <c r="AB22" s="202"/>
      <c r="AC22" s="32"/>
      <c r="AD22" s="980">
        <f>$AD$7</f>
        <v>684</v>
      </c>
      <c r="AE22" s="980"/>
      <c r="AF22" s="612" t="s">
        <v>391</v>
      </c>
      <c r="AG22" s="202"/>
      <c r="AH22" s="32" t="s">
        <v>254</v>
      </c>
      <c r="AI22" s="926">
        <f t="shared" si="0"/>
        <v>0.7</v>
      </c>
      <c r="AJ22" s="981"/>
      <c r="AK22" s="32" t="s">
        <v>254</v>
      </c>
      <c r="AL22" s="926">
        <f t="shared" si="1"/>
        <v>0.63</v>
      </c>
      <c r="AM22" s="981"/>
      <c r="AN22" s="43"/>
      <c r="AO22" s="399">
        <f>ROUND((ROUND(AD22*AI22,0)-ROUND(AD22*$Q$18,0)-ROUND(AD22*$V$23,0))*AL22,0)</f>
        <v>293</v>
      </c>
      <c r="AP22" s="41"/>
    </row>
    <row r="23" spans="1:43" ht="17.25" customHeight="1" x14ac:dyDescent="0.15">
      <c r="A23" s="12">
        <v>72</v>
      </c>
      <c r="B23" s="13">
        <v>8714</v>
      </c>
      <c r="C23" s="267" t="s">
        <v>3976</v>
      </c>
      <c r="D23" s="1008"/>
      <c r="E23" s="1008"/>
      <c r="F23" s="517"/>
      <c r="G23" s="169"/>
      <c r="H23" s="169"/>
      <c r="I23" s="10"/>
      <c r="J23" s="609"/>
      <c r="K23" s="279"/>
      <c r="L23" s="278"/>
      <c r="M23" s="275"/>
      <c r="N23" s="276"/>
      <c r="O23" s="277"/>
      <c r="P23" s="448"/>
      <c r="Q23" s="449"/>
      <c r="R23" s="449"/>
      <c r="S23" s="450"/>
      <c r="T23" s="451"/>
      <c r="U23" s="448"/>
      <c r="V23" s="935">
        <v>0.01</v>
      </c>
      <c r="W23" s="935"/>
      <c r="X23" s="444" t="s">
        <v>3863</v>
      </c>
      <c r="Y23" s="452"/>
      <c r="Z23" s="604" t="s">
        <v>213</v>
      </c>
      <c r="AA23" s="202"/>
      <c r="AB23" s="202"/>
      <c r="AC23" s="32"/>
      <c r="AD23" s="980">
        <f>$AD$8</f>
        <v>741</v>
      </c>
      <c r="AE23" s="980"/>
      <c r="AF23" s="612" t="s">
        <v>391</v>
      </c>
      <c r="AG23" s="202"/>
      <c r="AH23" s="32" t="s">
        <v>254</v>
      </c>
      <c r="AI23" s="926">
        <f t="shared" si="0"/>
        <v>0.7</v>
      </c>
      <c r="AJ23" s="981"/>
      <c r="AK23" s="32" t="s">
        <v>254</v>
      </c>
      <c r="AL23" s="926">
        <f t="shared" si="1"/>
        <v>0.63</v>
      </c>
      <c r="AM23" s="981"/>
      <c r="AN23" s="43"/>
      <c r="AO23" s="399">
        <f>ROUND((ROUND(AD23*AI23,0)-ROUND(AD23*$Q$18,0)-ROUND(AD23*$V$23,0))*AL23,0)</f>
        <v>318</v>
      </c>
      <c r="AP23" s="41"/>
    </row>
    <row r="24" spans="1:43" ht="17.25" customHeight="1" x14ac:dyDescent="0.15">
      <c r="A24" s="12">
        <v>72</v>
      </c>
      <c r="B24" s="13">
        <v>8715</v>
      </c>
      <c r="C24" s="267" t="s">
        <v>3977</v>
      </c>
      <c r="D24" s="1008"/>
      <c r="E24" s="1008"/>
      <c r="F24" s="35"/>
      <c r="G24" s="20"/>
      <c r="H24" s="20"/>
      <c r="I24" s="45"/>
      <c r="J24" s="713"/>
      <c r="K24" s="46"/>
      <c r="L24" s="28"/>
      <c r="M24" s="275"/>
      <c r="N24" s="276"/>
      <c r="O24" s="277"/>
      <c r="P24" s="453"/>
      <c r="Q24" s="327"/>
      <c r="R24" s="327"/>
      <c r="S24" s="381"/>
      <c r="T24" s="454"/>
      <c r="U24" s="453"/>
      <c r="V24" s="327"/>
      <c r="W24" s="327"/>
      <c r="X24" s="327"/>
      <c r="Y24" s="382"/>
      <c r="Z24" s="604" t="s">
        <v>214</v>
      </c>
      <c r="AA24" s="202"/>
      <c r="AB24" s="202"/>
      <c r="AC24" s="32"/>
      <c r="AD24" s="980">
        <f>$AD$9</f>
        <v>799</v>
      </c>
      <c r="AE24" s="980"/>
      <c r="AF24" s="612" t="s">
        <v>391</v>
      </c>
      <c r="AG24" s="202"/>
      <c r="AH24" s="32" t="s">
        <v>254</v>
      </c>
      <c r="AI24" s="926">
        <f t="shared" si="0"/>
        <v>0.7</v>
      </c>
      <c r="AJ24" s="981"/>
      <c r="AK24" s="32" t="s">
        <v>254</v>
      </c>
      <c r="AL24" s="926">
        <f t="shared" si="1"/>
        <v>0.63</v>
      </c>
      <c r="AM24" s="981"/>
      <c r="AN24" s="43"/>
      <c r="AO24" s="399">
        <f>ROUND((ROUND(AD24*AI24,0)-ROUND(AD24*$Q$18,0)-ROUND(AD24*$V$23,0))*AL24,0)</f>
        <v>342</v>
      </c>
      <c r="AP24" s="41"/>
    </row>
    <row r="25" spans="1:43" ht="17.25" customHeight="1" x14ac:dyDescent="0.15">
      <c r="A25" s="12">
        <v>72</v>
      </c>
      <c r="B25" s="13">
        <v>8411</v>
      </c>
      <c r="C25" s="39" t="s">
        <v>350</v>
      </c>
      <c r="D25" s="1008"/>
      <c r="E25" s="1008"/>
      <c r="F25" s="833" t="s">
        <v>3957</v>
      </c>
      <c r="G25" s="834"/>
      <c r="H25" s="834"/>
      <c r="I25" s="834"/>
      <c r="J25" s="834"/>
      <c r="K25" s="834"/>
      <c r="L25" s="834"/>
      <c r="M25" s="275"/>
      <c r="N25" s="276"/>
      <c r="O25" s="277"/>
      <c r="P25" s="34"/>
      <c r="Q25" s="17"/>
      <c r="R25" s="17"/>
      <c r="S25" s="607"/>
      <c r="T25" s="607"/>
      <c r="U25" s="607"/>
      <c r="V25" s="607"/>
      <c r="W25" s="17"/>
      <c r="X25" s="17"/>
      <c r="Y25" s="67"/>
      <c r="Z25" s="604" t="s">
        <v>210</v>
      </c>
      <c r="AA25" s="202"/>
      <c r="AB25" s="202"/>
      <c r="AC25" s="202"/>
      <c r="AD25" s="841">
        <f>認知通所介護!AE25</f>
        <v>543</v>
      </c>
      <c r="AE25" s="841"/>
      <c r="AF25" s="186" t="s">
        <v>391</v>
      </c>
      <c r="AG25" s="202"/>
      <c r="AH25" s="32" t="s">
        <v>2634</v>
      </c>
      <c r="AI25" s="831">
        <f t="shared" ref="AI25:AI59" si="2">$AI$5</f>
        <v>0.7</v>
      </c>
      <c r="AJ25" s="831"/>
      <c r="AK25" s="190"/>
      <c r="AL25" s="40"/>
      <c r="AM25" s="605"/>
      <c r="AN25" s="209"/>
      <c r="AO25" s="403">
        <f t="shared" ref="AO25:AO54" si="3">ROUND(AD25*AI25,0)</f>
        <v>380</v>
      </c>
      <c r="AP25" s="41"/>
    </row>
    <row r="26" spans="1:43" ht="17.25" customHeight="1" x14ac:dyDescent="0.15">
      <c r="A26" s="12">
        <v>72</v>
      </c>
      <c r="B26" s="13">
        <v>8412</v>
      </c>
      <c r="C26" s="39" t="s">
        <v>351</v>
      </c>
      <c r="D26" s="1008"/>
      <c r="E26" s="1008"/>
      <c r="F26" s="836"/>
      <c r="G26" s="837"/>
      <c r="H26" s="837"/>
      <c r="I26" s="837"/>
      <c r="J26" s="837"/>
      <c r="K26" s="837"/>
      <c r="L26" s="837"/>
      <c r="M26" s="275"/>
      <c r="N26" s="276"/>
      <c r="O26" s="277"/>
      <c r="P26" s="517"/>
      <c r="Q26" s="169"/>
      <c r="R26" s="169"/>
      <c r="S26" s="609"/>
      <c r="T26" s="609"/>
      <c r="U26" s="609"/>
      <c r="V26" s="609"/>
      <c r="W26" s="169"/>
      <c r="X26" s="169"/>
      <c r="Y26" s="518"/>
      <c r="Z26" s="604" t="s">
        <v>211</v>
      </c>
      <c r="AA26" s="202"/>
      <c r="AB26" s="202"/>
      <c r="AC26" s="202"/>
      <c r="AD26" s="841">
        <f>認知通所介護!AE26</f>
        <v>597</v>
      </c>
      <c r="AE26" s="841"/>
      <c r="AF26" s="186" t="s">
        <v>391</v>
      </c>
      <c r="AG26" s="202"/>
      <c r="AH26" s="32" t="s">
        <v>2563</v>
      </c>
      <c r="AI26" s="831">
        <f t="shared" si="2"/>
        <v>0.7</v>
      </c>
      <c r="AJ26" s="831"/>
      <c r="AK26" s="190"/>
      <c r="AL26" s="40"/>
      <c r="AM26" s="605"/>
      <c r="AN26" s="209"/>
      <c r="AO26" s="403">
        <f t="shared" si="3"/>
        <v>418</v>
      </c>
      <c r="AP26" s="41"/>
      <c r="AQ26" s="659"/>
    </row>
    <row r="27" spans="1:43" ht="17.25" customHeight="1" x14ac:dyDescent="0.15">
      <c r="A27" s="12">
        <v>72</v>
      </c>
      <c r="B27" s="13">
        <v>8413</v>
      </c>
      <c r="C27" s="39" t="s">
        <v>352</v>
      </c>
      <c r="D27" s="1008"/>
      <c r="E27" s="1008"/>
      <c r="F27" s="517"/>
      <c r="G27" s="169"/>
      <c r="H27" s="609"/>
      <c r="I27" s="169"/>
      <c r="J27" s="169"/>
      <c r="K27" s="169"/>
      <c r="L27" s="169"/>
      <c r="M27" s="275"/>
      <c r="N27" s="276"/>
      <c r="O27" s="277"/>
      <c r="P27" s="517"/>
      <c r="Q27" s="169"/>
      <c r="R27" s="169"/>
      <c r="S27" s="609"/>
      <c r="T27" s="609"/>
      <c r="U27" s="609"/>
      <c r="V27" s="609"/>
      <c r="W27" s="169"/>
      <c r="X27" s="169"/>
      <c r="Y27" s="518"/>
      <c r="Z27" s="604" t="s">
        <v>212</v>
      </c>
      <c r="AA27" s="202"/>
      <c r="AB27" s="202"/>
      <c r="AC27" s="202"/>
      <c r="AD27" s="841">
        <f>認知通所介護!AE27</f>
        <v>653</v>
      </c>
      <c r="AE27" s="841"/>
      <c r="AF27" s="186" t="s">
        <v>391</v>
      </c>
      <c r="AG27" s="202"/>
      <c r="AH27" s="32" t="s">
        <v>2562</v>
      </c>
      <c r="AI27" s="831">
        <f t="shared" si="2"/>
        <v>0.7</v>
      </c>
      <c r="AJ27" s="831"/>
      <c r="AK27" s="190"/>
      <c r="AL27" s="40"/>
      <c r="AM27" s="605"/>
      <c r="AN27" s="209"/>
      <c r="AO27" s="403">
        <f t="shared" si="3"/>
        <v>457</v>
      </c>
      <c r="AP27" s="41"/>
    </row>
    <row r="28" spans="1:43" ht="17.25" customHeight="1" x14ac:dyDescent="0.15">
      <c r="A28" s="12">
        <v>72</v>
      </c>
      <c r="B28" s="13">
        <v>8414</v>
      </c>
      <c r="C28" s="39" t="s">
        <v>353</v>
      </c>
      <c r="D28" s="1008"/>
      <c r="E28" s="1008"/>
      <c r="F28" s="517"/>
      <c r="G28" s="169"/>
      <c r="H28" s="609"/>
      <c r="I28" s="169"/>
      <c r="J28" s="169"/>
      <c r="K28" s="169"/>
      <c r="L28" s="169"/>
      <c r="M28" s="505"/>
      <c r="N28" s="52"/>
      <c r="O28" s="506"/>
      <c r="P28" s="517"/>
      <c r="Q28" s="169"/>
      <c r="R28" s="169"/>
      <c r="S28" s="609"/>
      <c r="T28" s="609"/>
      <c r="U28" s="609"/>
      <c r="V28" s="609"/>
      <c r="W28" s="169"/>
      <c r="X28" s="169"/>
      <c r="Y28" s="518"/>
      <c r="Z28" s="604" t="s">
        <v>213</v>
      </c>
      <c r="AA28" s="202"/>
      <c r="AB28" s="202"/>
      <c r="AC28" s="202"/>
      <c r="AD28" s="841">
        <f>認知通所介護!AE28</f>
        <v>708</v>
      </c>
      <c r="AE28" s="841"/>
      <c r="AF28" s="186" t="s">
        <v>391</v>
      </c>
      <c r="AG28" s="202"/>
      <c r="AH28" s="32" t="s">
        <v>2635</v>
      </c>
      <c r="AI28" s="831">
        <f t="shared" si="2"/>
        <v>0.7</v>
      </c>
      <c r="AJ28" s="831"/>
      <c r="AK28" s="190"/>
      <c r="AL28" s="40"/>
      <c r="AM28" s="605"/>
      <c r="AN28" s="209"/>
      <c r="AO28" s="403">
        <f t="shared" si="3"/>
        <v>496</v>
      </c>
      <c r="AP28" s="41"/>
    </row>
    <row r="29" spans="1:43" ht="17.25" customHeight="1" x14ac:dyDescent="0.15">
      <c r="A29" s="12">
        <v>72</v>
      </c>
      <c r="B29" s="13">
        <v>8415</v>
      </c>
      <c r="C29" s="39" t="s">
        <v>354</v>
      </c>
      <c r="D29" s="1008"/>
      <c r="E29" s="1008"/>
      <c r="F29" s="35"/>
      <c r="G29" s="20"/>
      <c r="H29" s="713"/>
      <c r="I29" s="20"/>
      <c r="J29" s="20"/>
      <c r="K29" s="20"/>
      <c r="L29" s="20"/>
      <c r="M29" s="505"/>
      <c r="N29" s="52"/>
      <c r="O29" s="506"/>
      <c r="P29" s="517"/>
      <c r="Q29" s="169"/>
      <c r="R29" s="169"/>
      <c r="S29" s="609"/>
      <c r="T29" s="609"/>
      <c r="U29" s="609"/>
      <c r="V29" s="609"/>
      <c r="W29" s="169"/>
      <c r="X29" s="169"/>
      <c r="Y29" s="518"/>
      <c r="Z29" s="604" t="s">
        <v>214</v>
      </c>
      <c r="AA29" s="202"/>
      <c r="AB29" s="202"/>
      <c r="AC29" s="202"/>
      <c r="AD29" s="841">
        <f>認知通所介護!AE29</f>
        <v>762</v>
      </c>
      <c r="AE29" s="841"/>
      <c r="AF29" s="186" t="s">
        <v>391</v>
      </c>
      <c r="AG29" s="202"/>
      <c r="AH29" s="32" t="s">
        <v>2635</v>
      </c>
      <c r="AI29" s="831">
        <f t="shared" si="2"/>
        <v>0.7</v>
      </c>
      <c r="AJ29" s="831"/>
      <c r="AK29" s="190"/>
      <c r="AL29" s="40"/>
      <c r="AM29" s="605"/>
      <c r="AN29" s="209"/>
      <c r="AO29" s="403">
        <f t="shared" si="3"/>
        <v>533</v>
      </c>
      <c r="AP29" s="41"/>
    </row>
    <row r="30" spans="1:43" ht="17.25" customHeight="1" x14ac:dyDescent="0.15">
      <c r="A30" s="12">
        <v>72</v>
      </c>
      <c r="B30" s="13">
        <v>8456</v>
      </c>
      <c r="C30" s="39" t="s">
        <v>355</v>
      </c>
      <c r="D30" s="1008"/>
      <c r="E30" s="1008"/>
      <c r="F30" s="833" t="s">
        <v>3958</v>
      </c>
      <c r="G30" s="834"/>
      <c r="H30" s="834"/>
      <c r="I30" s="834"/>
      <c r="J30" s="834"/>
      <c r="K30" s="834"/>
      <c r="L30" s="834"/>
      <c r="M30" s="505"/>
      <c r="N30" s="52"/>
      <c r="O30" s="506"/>
      <c r="P30" s="517"/>
      <c r="Q30" s="169"/>
      <c r="R30" s="169"/>
      <c r="S30" s="609"/>
      <c r="T30" s="609"/>
      <c r="U30" s="609"/>
      <c r="V30" s="609"/>
      <c r="W30" s="169"/>
      <c r="X30" s="169"/>
      <c r="Y30" s="518"/>
      <c r="Z30" s="604" t="s">
        <v>210</v>
      </c>
      <c r="AA30" s="202"/>
      <c r="AB30" s="202"/>
      <c r="AC30" s="202"/>
      <c r="AD30" s="841">
        <f>認知通所介護!AE30</f>
        <v>569</v>
      </c>
      <c r="AE30" s="841"/>
      <c r="AF30" s="186" t="s">
        <v>391</v>
      </c>
      <c r="AG30" s="202"/>
      <c r="AH30" s="32" t="s">
        <v>2562</v>
      </c>
      <c r="AI30" s="831">
        <f t="shared" si="2"/>
        <v>0.7</v>
      </c>
      <c r="AJ30" s="831"/>
      <c r="AK30" s="190"/>
      <c r="AL30" s="40"/>
      <c r="AM30" s="605"/>
      <c r="AN30" s="209"/>
      <c r="AO30" s="403">
        <f t="shared" si="3"/>
        <v>398</v>
      </c>
      <c r="AP30" s="41"/>
    </row>
    <row r="31" spans="1:43" ht="17.25" customHeight="1" x14ac:dyDescent="0.15">
      <c r="A31" s="12">
        <v>72</v>
      </c>
      <c r="B31" s="13">
        <v>8457</v>
      </c>
      <c r="C31" s="39" t="s">
        <v>356</v>
      </c>
      <c r="D31" s="1008"/>
      <c r="E31" s="1008"/>
      <c r="F31" s="836"/>
      <c r="G31" s="837"/>
      <c r="H31" s="837"/>
      <c r="I31" s="837"/>
      <c r="J31" s="837"/>
      <c r="K31" s="837"/>
      <c r="L31" s="837"/>
      <c r="M31" s="505"/>
      <c r="N31" s="52"/>
      <c r="O31" s="506"/>
      <c r="P31" s="517"/>
      <c r="Q31" s="169"/>
      <c r="R31" s="169"/>
      <c r="S31" s="609"/>
      <c r="T31" s="609"/>
      <c r="U31" s="609"/>
      <c r="V31" s="609"/>
      <c r="W31" s="169"/>
      <c r="X31" s="169"/>
      <c r="Y31" s="518"/>
      <c r="Z31" s="604" t="s">
        <v>211</v>
      </c>
      <c r="AA31" s="202"/>
      <c r="AB31" s="202"/>
      <c r="AC31" s="202"/>
      <c r="AD31" s="841">
        <f>認知通所介護!AE31</f>
        <v>626</v>
      </c>
      <c r="AE31" s="841"/>
      <c r="AF31" s="186" t="s">
        <v>391</v>
      </c>
      <c r="AG31" s="202"/>
      <c r="AH31" s="32" t="s">
        <v>254</v>
      </c>
      <c r="AI31" s="831">
        <f t="shared" si="2"/>
        <v>0.7</v>
      </c>
      <c r="AJ31" s="831"/>
      <c r="AK31" s="190"/>
      <c r="AL31" s="40"/>
      <c r="AM31" s="605"/>
      <c r="AN31" s="209"/>
      <c r="AO31" s="403">
        <f t="shared" si="3"/>
        <v>438</v>
      </c>
      <c r="AP31" s="41"/>
      <c r="AQ31" s="659"/>
    </row>
    <row r="32" spans="1:43" ht="17.25" customHeight="1" x14ac:dyDescent="0.15">
      <c r="A32" s="12">
        <v>72</v>
      </c>
      <c r="B32" s="13">
        <v>8458</v>
      </c>
      <c r="C32" s="39" t="s">
        <v>357</v>
      </c>
      <c r="D32" s="1008"/>
      <c r="E32" s="1008"/>
      <c r="F32" s="517"/>
      <c r="G32" s="169"/>
      <c r="H32" s="609"/>
      <c r="I32" s="169"/>
      <c r="J32" s="169"/>
      <c r="K32" s="169"/>
      <c r="L32" s="169"/>
      <c r="M32" s="50"/>
      <c r="N32" s="657"/>
      <c r="O32" s="51"/>
      <c r="P32" s="517"/>
      <c r="Q32" s="169"/>
      <c r="R32" s="169"/>
      <c r="S32" s="609"/>
      <c r="T32" s="609"/>
      <c r="U32" s="609"/>
      <c r="V32" s="609"/>
      <c r="W32" s="169"/>
      <c r="X32" s="169"/>
      <c r="Y32" s="518"/>
      <c r="Z32" s="604" t="s">
        <v>212</v>
      </c>
      <c r="AA32" s="202"/>
      <c r="AB32" s="202"/>
      <c r="AC32" s="202"/>
      <c r="AD32" s="841">
        <f>認知通所介護!AE32</f>
        <v>684</v>
      </c>
      <c r="AE32" s="841"/>
      <c r="AF32" s="186" t="s">
        <v>391</v>
      </c>
      <c r="AG32" s="202"/>
      <c r="AH32" s="32" t="s">
        <v>254</v>
      </c>
      <c r="AI32" s="831">
        <f t="shared" si="2"/>
        <v>0.7</v>
      </c>
      <c r="AJ32" s="831"/>
      <c r="AK32" s="190"/>
      <c r="AL32" s="40"/>
      <c r="AM32" s="605"/>
      <c r="AN32" s="209"/>
      <c r="AO32" s="403">
        <f t="shared" si="3"/>
        <v>479</v>
      </c>
      <c r="AP32" s="41"/>
    </row>
    <row r="33" spans="1:42" ht="17.25" customHeight="1" x14ac:dyDescent="0.15">
      <c r="A33" s="12">
        <v>72</v>
      </c>
      <c r="B33" s="13">
        <v>8459</v>
      </c>
      <c r="C33" s="39" t="s">
        <v>358</v>
      </c>
      <c r="D33" s="1008"/>
      <c r="E33" s="1008"/>
      <c r="F33" s="517"/>
      <c r="G33" s="169"/>
      <c r="H33" s="609"/>
      <c r="I33" s="169"/>
      <c r="J33" s="169"/>
      <c r="K33" s="169"/>
      <c r="L33" s="169"/>
      <c r="M33" s="505"/>
      <c r="N33" s="52"/>
      <c r="O33" s="506"/>
      <c r="P33" s="517"/>
      <c r="Q33" s="169"/>
      <c r="R33" s="169"/>
      <c r="S33" s="609"/>
      <c r="T33" s="609"/>
      <c r="U33" s="609"/>
      <c r="V33" s="609"/>
      <c r="W33" s="169"/>
      <c r="X33" s="169"/>
      <c r="Y33" s="518"/>
      <c r="Z33" s="604" t="s">
        <v>213</v>
      </c>
      <c r="AA33" s="202"/>
      <c r="AB33" s="202"/>
      <c r="AC33" s="202"/>
      <c r="AD33" s="841">
        <f>認知通所介護!AE33</f>
        <v>741</v>
      </c>
      <c r="AE33" s="841"/>
      <c r="AF33" s="186" t="s">
        <v>391</v>
      </c>
      <c r="AG33" s="202"/>
      <c r="AH33" s="32" t="s">
        <v>2562</v>
      </c>
      <c r="AI33" s="831">
        <f t="shared" si="2"/>
        <v>0.7</v>
      </c>
      <c r="AJ33" s="831"/>
      <c r="AK33" s="190"/>
      <c r="AL33" s="40"/>
      <c r="AM33" s="605"/>
      <c r="AN33" s="209"/>
      <c r="AO33" s="403">
        <f t="shared" si="3"/>
        <v>519</v>
      </c>
      <c r="AP33" s="41"/>
    </row>
    <row r="34" spans="1:42" ht="17.25" customHeight="1" x14ac:dyDescent="0.15">
      <c r="A34" s="12">
        <v>72</v>
      </c>
      <c r="B34" s="13">
        <v>8460</v>
      </c>
      <c r="C34" s="39" t="s">
        <v>359</v>
      </c>
      <c r="D34" s="1008"/>
      <c r="E34" s="1008"/>
      <c r="F34" s="35"/>
      <c r="G34" s="20"/>
      <c r="H34" s="713"/>
      <c r="I34" s="20"/>
      <c r="J34" s="20"/>
      <c r="K34" s="20"/>
      <c r="L34" s="20"/>
      <c r="M34" s="505"/>
      <c r="N34" s="52"/>
      <c r="O34" s="506"/>
      <c r="P34" s="517"/>
      <c r="Q34" s="169"/>
      <c r="R34" s="169"/>
      <c r="S34" s="609"/>
      <c r="T34" s="609"/>
      <c r="U34" s="609"/>
      <c r="V34" s="609"/>
      <c r="W34" s="169"/>
      <c r="X34" s="169"/>
      <c r="Y34" s="518"/>
      <c r="Z34" s="604" t="s">
        <v>214</v>
      </c>
      <c r="AA34" s="202"/>
      <c r="AB34" s="202"/>
      <c r="AC34" s="202"/>
      <c r="AD34" s="841">
        <f>認知通所介護!AE34</f>
        <v>799</v>
      </c>
      <c r="AE34" s="841"/>
      <c r="AF34" s="186" t="s">
        <v>391</v>
      </c>
      <c r="AG34" s="202"/>
      <c r="AH34" s="32" t="s">
        <v>2562</v>
      </c>
      <c r="AI34" s="831">
        <f t="shared" si="2"/>
        <v>0.7</v>
      </c>
      <c r="AJ34" s="831"/>
      <c r="AK34" s="190"/>
      <c r="AL34" s="40"/>
      <c r="AM34" s="605"/>
      <c r="AN34" s="209"/>
      <c r="AO34" s="403">
        <f t="shared" si="3"/>
        <v>559</v>
      </c>
      <c r="AP34" s="41"/>
    </row>
    <row r="35" spans="1:42" ht="17.25" customHeight="1" x14ac:dyDescent="0.15">
      <c r="A35" s="12">
        <v>72</v>
      </c>
      <c r="B35" s="13">
        <v>8421</v>
      </c>
      <c r="C35" s="39" t="s">
        <v>360</v>
      </c>
      <c r="D35" s="1008"/>
      <c r="E35" s="1008"/>
      <c r="F35" s="833" t="s">
        <v>3959</v>
      </c>
      <c r="G35" s="834"/>
      <c r="H35" s="834"/>
      <c r="I35" s="834"/>
      <c r="J35" s="834"/>
      <c r="K35" s="834"/>
      <c r="L35" s="834"/>
      <c r="M35" s="505"/>
      <c r="N35" s="52"/>
      <c r="O35" s="506"/>
      <c r="P35" s="517"/>
      <c r="Q35" s="169"/>
      <c r="R35" s="169"/>
      <c r="S35" s="609"/>
      <c r="T35" s="609"/>
      <c r="U35" s="609"/>
      <c r="V35" s="609"/>
      <c r="W35" s="169"/>
      <c r="X35" s="169"/>
      <c r="Y35" s="518"/>
      <c r="Z35" s="604" t="s">
        <v>210</v>
      </c>
      <c r="AA35" s="202"/>
      <c r="AB35" s="202"/>
      <c r="AC35" s="202"/>
      <c r="AD35" s="841">
        <f>認知通所介護!AE35</f>
        <v>858</v>
      </c>
      <c r="AE35" s="841"/>
      <c r="AF35" s="186" t="s">
        <v>391</v>
      </c>
      <c r="AG35" s="202"/>
      <c r="AH35" s="32" t="s">
        <v>2636</v>
      </c>
      <c r="AI35" s="831">
        <f t="shared" si="2"/>
        <v>0.7</v>
      </c>
      <c r="AJ35" s="831"/>
      <c r="AK35" s="190"/>
      <c r="AL35" s="40"/>
      <c r="AM35" s="605"/>
      <c r="AN35" s="209"/>
      <c r="AO35" s="403">
        <f t="shared" si="3"/>
        <v>601</v>
      </c>
      <c r="AP35" s="41"/>
    </row>
    <row r="36" spans="1:42" ht="17.25" customHeight="1" x14ac:dyDescent="0.15">
      <c r="A36" s="12">
        <v>72</v>
      </c>
      <c r="B36" s="13">
        <v>8422</v>
      </c>
      <c r="C36" s="39" t="s">
        <v>361</v>
      </c>
      <c r="D36" s="1008"/>
      <c r="E36" s="1008"/>
      <c r="F36" s="836"/>
      <c r="G36" s="837"/>
      <c r="H36" s="837"/>
      <c r="I36" s="837"/>
      <c r="J36" s="837"/>
      <c r="K36" s="837"/>
      <c r="L36" s="837"/>
      <c r="M36" s="505"/>
      <c r="N36" s="52"/>
      <c r="O36" s="506"/>
      <c r="P36" s="517"/>
      <c r="Q36" s="169"/>
      <c r="R36" s="169"/>
      <c r="S36" s="609"/>
      <c r="T36" s="609"/>
      <c r="U36" s="609"/>
      <c r="V36" s="609"/>
      <c r="W36" s="169"/>
      <c r="X36" s="169"/>
      <c r="Y36" s="518"/>
      <c r="Z36" s="604" t="s">
        <v>211</v>
      </c>
      <c r="AA36" s="202"/>
      <c r="AB36" s="202"/>
      <c r="AC36" s="202"/>
      <c r="AD36" s="841">
        <f>認知通所介護!AE36</f>
        <v>950</v>
      </c>
      <c r="AE36" s="841"/>
      <c r="AF36" s="186" t="s">
        <v>391</v>
      </c>
      <c r="AG36" s="202"/>
      <c r="AH36" s="32" t="s">
        <v>2637</v>
      </c>
      <c r="AI36" s="831">
        <f t="shared" si="2"/>
        <v>0.7</v>
      </c>
      <c r="AJ36" s="831"/>
      <c r="AK36" s="190"/>
      <c r="AL36" s="40"/>
      <c r="AM36" s="605"/>
      <c r="AN36" s="209"/>
      <c r="AO36" s="403">
        <f t="shared" si="3"/>
        <v>665</v>
      </c>
      <c r="AP36" s="41"/>
    </row>
    <row r="37" spans="1:42" ht="17.25" customHeight="1" x14ac:dyDescent="0.15">
      <c r="A37" s="12">
        <v>72</v>
      </c>
      <c r="B37" s="13">
        <v>8423</v>
      </c>
      <c r="C37" s="39" t="s">
        <v>362</v>
      </c>
      <c r="D37" s="1008"/>
      <c r="E37" s="1008"/>
      <c r="F37" s="517"/>
      <c r="G37" s="169"/>
      <c r="H37" s="609"/>
      <c r="I37" s="169"/>
      <c r="J37" s="169"/>
      <c r="K37" s="169"/>
      <c r="L37" s="169"/>
      <c r="M37" s="505"/>
      <c r="N37" s="52"/>
      <c r="O37" s="506"/>
      <c r="P37" s="517"/>
      <c r="Q37" s="169"/>
      <c r="R37" s="169"/>
      <c r="S37" s="609"/>
      <c r="T37" s="609"/>
      <c r="U37" s="609"/>
      <c r="V37" s="609"/>
      <c r="W37" s="169"/>
      <c r="X37" s="169"/>
      <c r="Y37" s="518"/>
      <c r="Z37" s="604" t="s">
        <v>212</v>
      </c>
      <c r="AA37" s="202"/>
      <c r="AB37" s="202"/>
      <c r="AC37" s="202"/>
      <c r="AD37" s="841">
        <f>認知通所介護!AE37</f>
        <v>1040</v>
      </c>
      <c r="AE37" s="841"/>
      <c r="AF37" s="186" t="s">
        <v>391</v>
      </c>
      <c r="AG37" s="202"/>
      <c r="AH37" s="32" t="s">
        <v>2638</v>
      </c>
      <c r="AI37" s="831">
        <f t="shared" si="2"/>
        <v>0.7</v>
      </c>
      <c r="AJ37" s="831"/>
      <c r="AK37" s="190"/>
      <c r="AL37" s="40"/>
      <c r="AM37" s="605"/>
      <c r="AN37" s="209"/>
      <c r="AO37" s="403">
        <f t="shared" si="3"/>
        <v>728</v>
      </c>
      <c r="AP37" s="41"/>
    </row>
    <row r="38" spans="1:42" ht="17.25" customHeight="1" x14ac:dyDescent="0.15">
      <c r="A38" s="12">
        <v>72</v>
      </c>
      <c r="B38" s="13">
        <v>8424</v>
      </c>
      <c r="C38" s="39" t="s">
        <v>363</v>
      </c>
      <c r="D38" s="1008"/>
      <c r="E38" s="1008"/>
      <c r="F38" s="517"/>
      <c r="G38" s="169"/>
      <c r="H38" s="609"/>
      <c r="I38" s="169"/>
      <c r="J38" s="169"/>
      <c r="K38" s="169"/>
      <c r="L38" s="169"/>
      <c r="M38" s="505"/>
      <c r="N38" s="52"/>
      <c r="O38" s="506"/>
      <c r="P38" s="517"/>
      <c r="Q38" s="169"/>
      <c r="R38" s="169"/>
      <c r="S38" s="609"/>
      <c r="T38" s="609"/>
      <c r="U38" s="609"/>
      <c r="V38" s="609"/>
      <c r="W38" s="169"/>
      <c r="X38" s="169"/>
      <c r="Y38" s="518"/>
      <c r="Z38" s="604" t="s">
        <v>213</v>
      </c>
      <c r="AA38" s="202"/>
      <c r="AB38" s="202"/>
      <c r="AC38" s="202"/>
      <c r="AD38" s="841">
        <f>認知通所介護!AE38</f>
        <v>1132</v>
      </c>
      <c r="AE38" s="841"/>
      <c r="AF38" s="186" t="s">
        <v>391</v>
      </c>
      <c r="AG38" s="202"/>
      <c r="AH38" s="32" t="s">
        <v>2637</v>
      </c>
      <c r="AI38" s="831">
        <f t="shared" si="2"/>
        <v>0.7</v>
      </c>
      <c r="AJ38" s="831"/>
      <c r="AK38" s="190"/>
      <c r="AL38" s="40"/>
      <c r="AM38" s="605"/>
      <c r="AN38" s="209"/>
      <c r="AO38" s="403">
        <f t="shared" si="3"/>
        <v>792</v>
      </c>
      <c r="AP38" s="41"/>
    </row>
    <row r="39" spans="1:42" ht="17.25" customHeight="1" x14ac:dyDescent="0.15">
      <c r="A39" s="12">
        <v>72</v>
      </c>
      <c r="B39" s="13">
        <v>8425</v>
      </c>
      <c r="C39" s="39" t="s">
        <v>364</v>
      </c>
      <c r="D39" s="1008"/>
      <c r="E39" s="1008"/>
      <c r="F39" s="35"/>
      <c r="G39" s="20"/>
      <c r="H39" s="713"/>
      <c r="I39" s="20"/>
      <c r="J39" s="20"/>
      <c r="K39" s="20"/>
      <c r="L39" s="20"/>
      <c r="M39" s="505"/>
      <c r="N39" s="52"/>
      <c r="O39" s="506"/>
      <c r="P39" s="517"/>
      <c r="Q39" s="169"/>
      <c r="R39" s="169"/>
      <c r="S39" s="609"/>
      <c r="T39" s="609"/>
      <c r="U39" s="609"/>
      <c r="V39" s="609"/>
      <c r="W39" s="169"/>
      <c r="X39" s="169"/>
      <c r="Y39" s="518"/>
      <c r="Z39" s="604" t="s">
        <v>214</v>
      </c>
      <c r="AA39" s="202"/>
      <c r="AB39" s="202"/>
      <c r="AC39" s="202"/>
      <c r="AD39" s="841">
        <f>認知通所介護!AE39</f>
        <v>1225</v>
      </c>
      <c r="AE39" s="841"/>
      <c r="AF39" s="186" t="s">
        <v>391</v>
      </c>
      <c r="AG39" s="202"/>
      <c r="AH39" s="32" t="s">
        <v>2638</v>
      </c>
      <c r="AI39" s="831">
        <f t="shared" si="2"/>
        <v>0.7</v>
      </c>
      <c r="AJ39" s="831"/>
      <c r="AK39" s="190"/>
      <c r="AL39" s="40"/>
      <c r="AM39" s="605"/>
      <c r="AN39" s="209"/>
      <c r="AO39" s="403">
        <f t="shared" si="3"/>
        <v>858</v>
      </c>
      <c r="AP39" s="41"/>
    </row>
    <row r="40" spans="1:42" ht="17.25" customHeight="1" x14ac:dyDescent="0.15">
      <c r="A40" s="12">
        <v>72</v>
      </c>
      <c r="B40" s="13">
        <v>8466</v>
      </c>
      <c r="C40" s="39" t="s">
        <v>2639</v>
      </c>
      <c r="D40" s="1008"/>
      <c r="E40" s="1008"/>
      <c r="F40" s="833" t="s">
        <v>3960</v>
      </c>
      <c r="G40" s="834"/>
      <c r="H40" s="834"/>
      <c r="I40" s="834"/>
      <c r="J40" s="834"/>
      <c r="K40" s="834"/>
      <c r="L40" s="834"/>
      <c r="M40" s="505"/>
      <c r="N40" s="52"/>
      <c r="O40" s="506"/>
      <c r="P40" s="517"/>
      <c r="Q40" s="169"/>
      <c r="R40" s="169"/>
      <c r="S40" s="609"/>
      <c r="T40" s="609"/>
      <c r="U40" s="609"/>
      <c r="V40" s="609"/>
      <c r="W40" s="169"/>
      <c r="X40" s="169"/>
      <c r="Y40" s="518"/>
      <c r="Z40" s="604" t="s">
        <v>210</v>
      </c>
      <c r="AA40" s="202"/>
      <c r="AB40" s="202"/>
      <c r="AC40" s="202"/>
      <c r="AD40" s="841">
        <f>認知通所介護!AE40</f>
        <v>880</v>
      </c>
      <c r="AE40" s="841"/>
      <c r="AF40" s="186" t="s">
        <v>391</v>
      </c>
      <c r="AG40" s="202"/>
      <c r="AH40" s="32" t="s">
        <v>2563</v>
      </c>
      <c r="AI40" s="831">
        <f t="shared" si="2"/>
        <v>0.7</v>
      </c>
      <c r="AJ40" s="831"/>
      <c r="AK40" s="190"/>
      <c r="AL40" s="40"/>
      <c r="AM40" s="605"/>
      <c r="AN40" s="209"/>
      <c r="AO40" s="403">
        <f t="shared" si="3"/>
        <v>616</v>
      </c>
      <c r="AP40" s="41"/>
    </row>
    <row r="41" spans="1:42" ht="17.25" customHeight="1" x14ac:dyDescent="0.15">
      <c r="A41" s="12">
        <v>72</v>
      </c>
      <c r="B41" s="13">
        <v>8467</v>
      </c>
      <c r="C41" s="39" t="s">
        <v>2640</v>
      </c>
      <c r="D41" s="1008"/>
      <c r="E41" s="1008"/>
      <c r="F41" s="836"/>
      <c r="G41" s="837"/>
      <c r="H41" s="837"/>
      <c r="I41" s="837"/>
      <c r="J41" s="837"/>
      <c r="K41" s="837"/>
      <c r="L41" s="837"/>
      <c r="M41" s="505"/>
      <c r="N41" s="52"/>
      <c r="O41" s="506"/>
      <c r="P41" s="517"/>
      <c r="Q41" s="169"/>
      <c r="R41" s="169"/>
      <c r="S41" s="609"/>
      <c r="T41" s="609"/>
      <c r="U41" s="609"/>
      <c r="V41" s="609"/>
      <c r="W41" s="169"/>
      <c r="X41" s="169"/>
      <c r="Y41" s="518"/>
      <c r="Z41" s="604" t="s">
        <v>211</v>
      </c>
      <c r="AA41" s="202"/>
      <c r="AB41" s="202"/>
      <c r="AC41" s="202"/>
      <c r="AD41" s="841">
        <f>認知通所介護!AE41</f>
        <v>974</v>
      </c>
      <c r="AE41" s="841"/>
      <c r="AF41" s="186" t="s">
        <v>391</v>
      </c>
      <c r="AG41" s="202"/>
      <c r="AH41" s="32" t="s">
        <v>2631</v>
      </c>
      <c r="AI41" s="831">
        <f t="shared" si="2"/>
        <v>0.7</v>
      </c>
      <c r="AJ41" s="831"/>
      <c r="AK41" s="190"/>
      <c r="AL41" s="40"/>
      <c r="AM41" s="605"/>
      <c r="AN41" s="209"/>
      <c r="AO41" s="403">
        <f t="shared" si="3"/>
        <v>682</v>
      </c>
      <c r="AP41" s="41"/>
    </row>
    <row r="42" spans="1:42" ht="17.25" customHeight="1" x14ac:dyDescent="0.15">
      <c r="A42" s="12">
        <v>72</v>
      </c>
      <c r="B42" s="13">
        <v>8468</v>
      </c>
      <c r="C42" s="39" t="s">
        <v>2641</v>
      </c>
      <c r="D42" s="1008"/>
      <c r="E42" s="1008"/>
      <c r="F42" s="517"/>
      <c r="G42" s="169"/>
      <c r="H42" s="609"/>
      <c r="I42" s="169"/>
      <c r="J42" s="169"/>
      <c r="K42" s="169"/>
      <c r="L42" s="169"/>
      <c r="M42" s="505"/>
      <c r="N42" s="52"/>
      <c r="O42" s="506"/>
      <c r="P42" s="517"/>
      <c r="Q42" s="169"/>
      <c r="R42" s="169"/>
      <c r="S42" s="609"/>
      <c r="T42" s="609"/>
      <c r="U42" s="609"/>
      <c r="V42" s="609"/>
      <c r="W42" s="169"/>
      <c r="X42" s="169"/>
      <c r="Y42" s="518"/>
      <c r="Z42" s="604" t="s">
        <v>212</v>
      </c>
      <c r="AA42" s="202"/>
      <c r="AB42" s="202"/>
      <c r="AC42" s="202"/>
      <c r="AD42" s="841">
        <f>認知通所介護!AE42</f>
        <v>1066</v>
      </c>
      <c r="AE42" s="841"/>
      <c r="AF42" s="186" t="s">
        <v>391</v>
      </c>
      <c r="AG42" s="202"/>
      <c r="AH42" s="32" t="s">
        <v>2631</v>
      </c>
      <c r="AI42" s="831">
        <f t="shared" si="2"/>
        <v>0.7</v>
      </c>
      <c r="AJ42" s="831"/>
      <c r="AK42" s="190"/>
      <c r="AL42" s="40"/>
      <c r="AM42" s="605"/>
      <c r="AN42" s="209"/>
      <c r="AO42" s="403">
        <f t="shared" si="3"/>
        <v>746</v>
      </c>
      <c r="AP42" s="41"/>
    </row>
    <row r="43" spans="1:42" ht="17.25" customHeight="1" x14ac:dyDescent="0.15">
      <c r="A43" s="12">
        <v>72</v>
      </c>
      <c r="B43" s="13">
        <v>8469</v>
      </c>
      <c r="C43" s="39" t="s">
        <v>2642</v>
      </c>
      <c r="D43" s="1008"/>
      <c r="E43" s="1008"/>
      <c r="F43" s="517"/>
      <c r="G43" s="169"/>
      <c r="H43" s="609"/>
      <c r="I43" s="169"/>
      <c r="J43" s="169"/>
      <c r="K43" s="169"/>
      <c r="L43" s="169"/>
      <c r="M43" s="505"/>
      <c r="N43" s="52"/>
      <c r="O43" s="506"/>
      <c r="P43" s="517"/>
      <c r="Q43" s="169"/>
      <c r="R43" s="169"/>
      <c r="S43" s="609"/>
      <c r="T43" s="609"/>
      <c r="U43" s="609"/>
      <c r="V43" s="609"/>
      <c r="W43" s="169"/>
      <c r="X43" s="169"/>
      <c r="Y43" s="518"/>
      <c r="Z43" s="604" t="s">
        <v>213</v>
      </c>
      <c r="AA43" s="202"/>
      <c r="AB43" s="202"/>
      <c r="AC43" s="202"/>
      <c r="AD43" s="841">
        <f>認知通所介護!AE43</f>
        <v>1161</v>
      </c>
      <c r="AE43" s="841"/>
      <c r="AF43" s="186" t="s">
        <v>391</v>
      </c>
      <c r="AG43" s="202"/>
      <c r="AH43" s="32" t="s">
        <v>2631</v>
      </c>
      <c r="AI43" s="831">
        <f t="shared" si="2"/>
        <v>0.7</v>
      </c>
      <c r="AJ43" s="831"/>
      <c r="AK43" s="190"/>
      <c r="AL43" s="40"/>
      <c r="AM43" s="605"/>
      <c r="AN43" s="209"/>
      <c r="AO43" s="403">
        <f t="shared" si="3"/>
        <v>813</v>
      </c>
      <c r="AP43" s="41"/>
    </row>
    <row r="44" spans="1:42" ht="17.25" customHeight="1" x14ac:dyDescent="0.15">
      <c r="A44" s="12">
        <v>72</v>
      </c>
      <c r="B44" s="13">
        <v>8470</v>
      </c>
      <c r="C44" s="39" t="s">
        <v>2643</v>
      </c>
      <c r="D44" s="1008"/>
      <c r="E44" s="1008"/>
      <c r="F44" s="35"/>
      <c r="G44" s="20"/>
      <c r="H44" s="713"/>
      <c r="I44" s="20"/>
      <c r="J44" s="20"/>
      <c r="K44" s="20"/>
      <c r="L44" s="20"/>
      <c r="M44" s="505"/>
      <c r="N44" s="52"/>
      <c r="O44" s="506"/>
      <c r="P44" s="517"/>
      <c r="Q44" s="169"/>
      <c r="R44" s="169"/>
      <c r="S44" s="609"/>
      <c r="T44" s="609"/>
      <c r="U44" s="609"/>
      <c r="V44" s="609"/>
      <c r="W44" s="169"/>
      <c r="X44" s="169"/>
      <c r="Y44" s="518"/>
      <c r="Z44" s="604" t="s">
        <v>214</v>
      </c>
      <c r="AA44" s="202"/>
      <c r="AB44" s="202"/>
      <c r="AC44" s="202"/>
      <c r="AD44" s="841">
        <f>認知通所介護!AE44</f>
        <v>1256</v>
      </c>
      <c r="AE44" s="841"/>
      <c r="AF44" s="186" t="s">
        <v>391</v>
      </c>
      <c r="AG44" s="202"/>
      <c r="AH44" s="32" t="s">
        <v>2563</v>
      </c>
      <c r="AI44" s="831">
        <f t="shared" si="2"/>
        <v>0.7</v>
      </c>
      <c r="AJ44" s="831"/>
      <c r="AK44" s="190"/>
      <c r="AL44" s="40"/>
      <c r="AM44" s="605"/>
      <c r="AN44" s="209"/>
      <c r="AO44" s="403">
        <f t="shared" si="3"/>
        <v>879</v>
      </c>
      <c r="AP44" s="41"/>
    </row>
    <row r="45" spans="1:42" ht="17.25" customHeight="1" x14ac:dyDescent="0.15">
      <c r="A45" s="12">
        <v>72</v>
      </c>
      <c r="B45" s="13">
        <v>8431</v>
      </c>
      <c r="C45" s="39" t="s">
        <v>2644</v>
      </c>
      <c r="D45" s="1008"/>
      <c r="E45" s="1008"/>
      <c r="F45" s="833" t="s">
        <v>3961</v>
      </c>
      <c r="G45" s="834"/>
      <c r="H45" s="834"/>
      <c r="I45" s="834"/>
      <c r="J45" s="834"/>
      <c r="K45" s="834"/>
      <c r="L45" s="834"/>
      <c r="M45" s="505"/>
      <c r="N45" s="52"/>
      <c r="O45" s="506"/>
      <c r="P45" s="517"/>
      <c r="Q45" s="169"/>
      <c r="R45" s="169"/>
      <c r="S45" s="609"/>
      <c r="T45" s="609"/>
      <c r="U45" s="609"/>
      <c r="V45" s="609"/>
      <c r="W45" s="169"/>
      <c r="X45" s="169"/>
      <c r="Y45" s="518"/>
      <c r="Z45" s="604" t="s">
        <v>210</v>
      </c>
      <c r="AA45" s="202"/>
      <c r="AB45" s="202"/>
      <c r="AC45" s="202"/>
      <c r="AD45" s="841">
        <f>認知通所介護!AE45</f>
        <v>994</v>
      </c>
      <c r="AE45" s="841"/>
      <c r="AF45" s="186" t="s">
        <v>391</v>
      </c>
      <c r="AG45" s="202"/>
      <c r="AH45" s="32" t="s">
        <v>2563</v>
      </c>
      <c r="AI45" s="831">
        <f t="shared" si="2"/>
        <v>0.7</v>
      </c>
      <c r="AJ45" s="831"/>
      <c r="AK45" s="190"/>
      <c r="AL45" s="40"/>
      <c r="AM45" s="605"/>
      <c r="AN45" s="209"/>
      <c r="AO45" s="403">
        <f t="shared" si="3"/>
        <v>696</v>
      </c>
      <c r="AP45" s="41"/>
    </row>
    <row r="46" spans="1:42" ht="17.25" customHeight="1" x14ac:dyDescent="0.15">
      <c r="A46" s="12">
        <v>72</v>
      </c>
      <c r="B46" s="13">
        <v>8432</v>
      </c>
      <c r="C46" s="39" t="s">
        <v>2645</v>
      </c>
      <c r="D46" s="1008"/>
      <c r="E46" s="1008"/>
      <c r="F46" s="836"/>
      <c r="G46" s="837"/>
      <c r="H46" s="837"/>
      <c r="I46" s="837"/>
      <c r="J46" s="837"/>
      <c r="K46" s="837"/>
      <c r="L46" s="837"/>
      <c r="M46" s="505"/>
      <c r="N46" s="52"/>
      <c r="O46" s="506"/>
      <c r="P46" s="517"/>
      <c r="Q46" s="169"/>
      <c r="R46" s="169"/>
      <c r="S46" s="609"/>
      <c r="T46" s="609"/>
      <c r="U46" s="609"/>
      <c r="V46" s="609"/>
      <c r="W46" s="169"/>
      <c r="X46" s="169"/>
      <c r="Y46" s="518"/>
      <c r="Z46" s="604" t="s">
        <v>211</v>
      </c>
      <c r="AA46" s="202"/>
      <c r="AB46" s="202"/>
      <c r="AC46" s="202"/>
      <c r="AD46" s="841">
        <f>認知通所介護!AE46</f>
        <v>1102</v>
      </c>
      <c r="AE46" s="841"/>
      <c r="AF46" s="186" t="s">
        <v>391</v>
      </c>
      <c r="AG46" s="202"/>
      <c r="AH46" s="32" t="s">
        <v>2646</v>
      </c>
      <c r="AI46" s="831">
        <f t="shared" si="2"/>
        <v>0.7</v>
      </c>
      <c r="AJ46" s="831"/>
      <c r="AK46" s="190"/>
      <c r="AL46" s="40"/>
      <c r="AM46" s="605"/>
      <c r="AN46" s="209"/>
      <c r="AO46" s="403">
        <f t="shared" si="3"/>
        <v>771</v>
      </c>
      <c r="AP46" s="41"/>
    </row>
    <row r="47" spans="1:42" ht="17.25" customHeight="1" x14ac:dyDescent="0.15">
      <c r="A47" s="12">
        <v>72</v>
      </c>
      <c r="B47" s="13">
        <v>8433</v>
      </c>
      <c r="C47" s="39" t="s">
        <v>2647</v>
      </c>
      <c r="D47" s="1008"/>
      <c r="E47" s="1008"/>
      <c r="F47" s="517"/>
      <c r="G47" s="169"/>
      <c r="H47" s="10"/>
      <c r="I47" s="279"/>
      <c r="J47" s="24"/>
      <c r="K47" s="169"/>
      <c r="L47" s="169"/>
      <c r="M47" s="505"/>
      <c r="N47" s="52"/>
      <c r="O47" s="506"/>
      <c r="P47" s="517"/>
      <c r="Q47" s="169"/>
      <c r="R47" s="169"/>
      <c r="S47" s="609"/>
      <c r="T47" s="609"/>
      <c r="U47" s="609"/>
      <c r="V47" s="609"/>
      <c r="W47" s="169"/>
      <c r="X47" s="169"/>
      <c r="Y47" s="518"/>
      <c r="Z47" s="604" t="s">
        <v>212</v>
      </c>
      <c r="AA47" s="202"/>
      <c r="AB47" s="202"/>
      <c r="AC47" s="202"/>
      <c r="AD47" s="841">
        <f>認知通所介護!AE47</f>
        <v>1210</v>
      </c>
      <c r="AE47" s="841"/>
      <c r="AF47" s="186" t="s">
        <v>391</v>
      </c>
      <c r="AG47" s="202"/>
      <c r="AH47" s="32" t="s">
        <v>2648</v>
      </c>
      <c r="AI47" s="831">
        <f t="shared" si="2"/>
        <v>0.7</v>
      </c>
      <c r="AJ47" s="831"/>
      <c r="AK47" s="190"/>
      <c r="AL47" s="40"/>
      <c r="AM47" s="605"/>
      <c r="AN47" s="209"/>
      <c r="AO47" s="403">
        <f t="shared" si="3"/>
        <v>847</v>
      </c>
      <c r="AP47" s="41"/>
    </row>
    <row r="48" spans="1:42" ht="17.25" customHeight="1" x14ac:dyDescent="0.15">
      <c r="A48" s="12">
        <v>72</v>
      </c>
      <c r="B48" s="13">
        <v>8434</v>
      </c>
      <c r="C48" s="39" t="s">
        <v>2649</v>
      </c>
      <c r="D48" s="1008"/>
      <c r="E48" s="1008"/>
      <c r="F48" s="517"/>
      <c r="G48" s="169"/>
      <c r="H48" s="10"/>
      <c r="I48" s="279"/>
      <c r="J48" s="24"/>
      <c r="K48" s="169"/>
      <c r="L48" s="169"/>
      <c r="M48" s="505"/>
      <c r="N48" s="52"/>
      <c r="O48" s="506"/>
      <c r="P48" s="517"/>
      <c r="Q48" s="169"/>
      <c r="R48" s="169"/>
      <c r="S48" s="609"/>
      <c r="T48" s="609"/>
      <c r="U48" s="609"/>
      <c r="V48" s="609"/>
      <c r="W48" s="169"/>
      <c r="X48" s="169"/>
      <c r="Y48" s="518"/>
      <c r="Z48" s="604" t="s">
        <v>213</v>
      </c>
      <c r="AA48" s="202"/>
      <c r="AB48" s="202"/>
      <c r="AC48" s="202"/>
      <c r="AD48" s="841">
        <f>認知通所介護!AE48</f>
        <v>1319</v>
      </c>
      <c r="AE48" s="841"/>
      <c r="AF48" s="186" t="s">
        <v>391</v>
      </c>
      <c r="AG48" s="202"/>
      <c r="AH48" s="32" t="s">
        <v>2650</v>
      </c>
      <c r="AI48" s="831">
        <f t="shared" si="2"/>
        <v>0.7</v>
      </c>
      <c r="AJ48" s="831"/>
      <c r="AK48" s="190"/>
      <c r="AL48" s="40"/>
      <c r="AM48" s="605"/>
      <c r="AN48" s="209"/>
      <c r="AO48" s="403">
        <f t="shared" si="3"/>
        <v>923</v>
      </c>
      <c r="AP48" s="41"/>
    </row>
    <row r="49" spans="1:44" ht="17.25" customHeight="1" x14ac:dyDescent="0.15">
      <c r="A49" s="12">
        <v>72</v>
      </c>
      <c r="B49" s="13">
        <v>8435</v>
      </c>
      <c r="C49" s="39" t="s">
        <v>2651</v>
      </c>
      <c r="D49" s="1008"/>
      <c r="E49" s="1008"/>
      <c r="F49" s="35"/>
      <c r="G49" s="20"/>
      <c r="H49" s="45"/>
      <c r="I49" s="46"/>
      <c r="J49" s="26"/>
      <c r="K49" s="20"/>
      <c r="L49" s="20"/>
      <c r="M49" s="505"/>
      <c r="N49" s="52"/>
      <c r="O49" s="506"/>
      <c r="P49" s="517"/>
      <c r="Q49" s="169"/>
      <c r="R49" s="169"/>
      <c r="S49" s="609"/>
      <c r="T49" s="609"/>
      <c r="U49" s="609"/>
      <c r="V49" s="609"/>
      <c r="W49" s="169"/>
      <c r="X49" s="169"/>
      <c r="Y49" s="518"/>
      <c r="Z49" s="604" t="s">
        <v>214</v>
      </c>
      <c r="AA49" s="202"/>
      <c r="AB49" s="202"/>
      <c r="AC49" s="202"/>
      <c r="AD49" s="841">
        <f>認知通所介護!AE49</f>
        <v>1427</v>
      </c>
      <c r="AE49" s="841"/>
      <c r="AF49" s="186" t="s">
        <v>391</v>
      </c>
      <c r="AG49" s="202"/>
      <c r="AH49" s="32" t="s">
        <v>2635</v>
      </c>
      <c r="AI49" s="831">
        <f t="shared" si="2"/>
        <v>0.7</v>
      </c>
      <c r="AJ49" s="831"/>
      <c r="AK49" s="190"/>
      <c r="AL49" s="40"/>
      <c r="AM49" s="605"/>
      <c r="AN49" s="209"/>
      <c r="AO49" s="403">
        <f t="shared" si="3"/>
        <v>999</v>
      </c>
      <c r="AP49" s="41"/>
    </row>
    <row r="50" spans="1:44" ht="17.25" customHeight="1" x14ac:dyDescent="0.15">
      <c r="A50" s="12">
        <v>72</v>
      </c>
      <c r="B50" s="13">
        <v>8476</v>
      </c>
      <c r="C50" s="39" t="s">
        <v>2652</v>
      </c>
      <c r="D50" s="1008"/>
      <c r="E50" s="1008"/>
      <c r="F50" s="833" t="s">
        <v>3962</v>
      </c>
      <c r="G50" s="834"/>
      <c r="H50" s="834"/>
      <c r="I50" s="834"/>
      <c r="J50" s="834"/>
      <c r="K50" s="834"/>
      <c r="L50" s="834"/>
      <c r="M50" s="505"/>
      <c r="N50" s="52"/>
      <c r="O50" s="506"/>
      <c r="P50" s="517"/>
      <c r="Q50" s="169"/>
      <c r="R50" s="169"/>
      <c r="S50" s="609"/>
      <c r="T50" s="609"/>
      <c r="U50" s="609"/>
      <c r="V50" s="609"/>
      <c r="W50" s="169"/>
      <c r="X50" s="169"/>
      <c r="Y50" s="518"/>
      <c r="Z50" s="604" t="s">
        <v>210</v>
      </c>
      <c r="AA50" s="202"/>
      <c r="AB50" s="202"/>
      <c r="AC50" s="202"/>
      <c r="AD50" s="841">
        <f>認知通所介護!AE50</f>
        <v>1026</v>
      </c>
      <c r="AE50" s="841"/>
      <c r="AF50" s="186" t="s">
        <v>391</v>
      </c>
      <c r="AG50" s="202"/>
      <c r="AH50" s="32" t="s">
        <v>2627</v>
      </c>
      <c r="AI50" s="831">
        <f t="shared" si="2"/>
        <v>0.7</v>
      </c>
      <c r="AJ50" s="831"/>
      <c r="AK50" s="190"/>
      <c r="AL50" s="40"/>
      <c r="AM50" s="605"/>
      <c r="AN50" s="209"/>
      <c r="AO50" s="403">
        <f t="shared" si="3"/>
        <v>718</v>
      </c>
      <c r="AP50" s="41"/>
    </row>
    <row r="51" spans="1:44" ht="17.25" customHeight="1" x14ac:dyDescent="0.15">
      <c r="A51" s="12">
        <v>72</v>
      </c>
      <c r="B51" s="13">
        <v>8477</v>
      </c>
      <c r="C51" s="39" t="s">
        <v>2653</v>
      </c>
      <c r="D51" s="1008"/>
      <c r="E51" s="1008"/>
      <c r="F51" s="836"/>
      <c r="G51" s="837"/>
      <c r="H51" s="837"/>
      <c r="I51" s="837"/>
      <c r="J51" s="837"/>
      <c r="K51" s="837"/>
      <c r="L51" s="837"/>
      <c r="M51" s="505"/>
      <c r="N51" s="52"/>
      <c r="O51" s="506"/>
      <c r="P51" s="517"/>
      <c r="Q51" s="169"/>
      <c r="R51" s="169"/>
      <c r="S51" s="609"/>
      <c r="T51" s="609"/>
      <c r="U51" s="609"/>
      <c r="V51" s="609"/>
      <c r="W51" s="169"/>
      <c r="X51" s="169"/>
      <c r="Y51" s="518"/>
      <c r="Z51" s="604" t="s">
        <v>211</v>
      </c>
      <c r="AA51" s="202"/>
      <c r="AB51" s="202"/>
      <c r="AC51" s="202"/>
      <c r="AD51" s="841">
        <f>認知通所介護!AE51</f>
        <v>1137</v>
      </c>
      <c r="AE51" s="841"/>
      <c r="AF51" s="186" t="s">
        <v>391</v>
      </c>
      <c r="AG51" s="202"/>
      <c r="AH51" s="32" t="s">
        <v>2631</v>
      </c>
      <c r="AI51" s="831">
        <f t="shared" si="2"/>
        <v>0.7</v>
      </c>
      <c r="AJ51" s="831"/>
      <c r="AK51" s="190"/>
      <c r="AL51" s="40"/>
      <c r="AM51" s="605"/>
      <c r="AN51" s="209"/>
      <c r="AO51" s="403">
        <f t="shared" si="3"/>
        <v>796</v>
      </c>
      <c r="AP51" s="41"/>
    </row>
    <row r="52" spans="1:44" ht="17.25" customHeight="1" x14ac:dyDescent="0.15">
      <c r="A52" s="12">
        <v>72</v>
      </c>
      <c r="B52" s="13">
        <v>8478</v>
      </c>
      <c r="C52" s="39" t="s">
        <v>2654</v>
      </c>
      <c r="D52" s="1008"/>
      <c r="E52" s="1008"/>
      <c r="F52" s="517"/>
      <c r="G52" s="169"/>
      <c r="H52" s="10"/>
      <c r="I52" s="279"/>
      <c r="J52" s="24"/>
      <c r="K52" s="169"/>
      <c r="L52" s="169"/>
      <c r="M52" s="505"/>
      <c r="N52" s="52"/>
      <c r="O52" s="506"/>
      <c r="P52" s="517"/>
      <c r="Q52" s="169"/>
      <c r="R52" s="169"/>
      <c r="S52" s="609"/>
      <c r="T52" s="609"/>
      <c r="U52" s="609"/>
      <c r="V52" s="609"/>
      <c r="W52" s="169"/>
      <c r="X52" s="169"/>
      <c r="Y52" s="518"/>
      <c r="Z52" s="604" t="s">
        <v>212</v>
      </c>
      <c r="AA52" s="202"/>
      <c r="AB52" s="202"/>
      <c r="AC52" s="202"/>
      <c r="AD52" s="841">
        <f>認知通所介護!AE52</f>
        <v>1248</v>
      </c>
      <c r="AE52" s="841"/>
      <c r="AF52" s="186" t="s">
        <v>391</v>
      </c>
      <c r="AG52" s="202"/>
      <c r="AH52" s="32" t="s">
        <v>2655</v>
      </c>
      <c r="AI52" s="831">
        <f t="shared" si="2"/>
        <v>0.7</v>
      </c>
      <c r="AJ52" s="831"/>
      <c r="AK52" s="190"/>
      <c r="AL52" s="40"/>
      <c r="AM52" s="605"/>
      <c r="AN52" s="209"/>
      <c r="AO52" s="403">
        <f t="shared" si="3"/>
        <v>874</v>
      </c>
      <c r="AP52" s="41"/>
    </row>
    <row r="53" spans="1:44" ht="17.25" customHeight="1" x14ac:dyDescent="0.15">
      <c r="A53" s="12">
        <v>72</v>
      </c>
      <c r="B53" s="13">
        <v>8479</v>
      </c>
      <c r="C53" s="39" t="s">
        <v>2656</v>
      </c>
      <c r="D53" s="1008"/>
      <c r="E53" s="1008"/>
      <c r="F53" s="517"/>
      <c r="G53" s="169"/>
      <c r="H53" s="10"/>
      <c r="I53" s="279"/>
      <c r="J53" s="24"/>
      <c r="K53" s="169"/>
      <c r="L53" s="169"/>
      <c r="M53" s="505"/>
      <c r="N53" s="52"/>
      <c r="O53" s="506"/>
      <c r="P53" s="517"/>
      <c r="Q53" s="169"/>
      <c r="R53" s="169"/>
      <c r="S53" s="609"/>
      <c r="T53" s="609"/>
      <c r="U53" s="609"/>
      <c r="V53" s="609"/>
      <c r="W53" s="169"/>
      <c r="X53" s="169"/>
      <c r="Y53" s="518"/>
      <c r="Z53" s="604" t="s">
        <v>213</v>
      </c>
      <c r="AA53" s="202"/>
      <c r="AB53" s="202"/>
      <c r="AC53" s="202"/>
      <c r="AD53" s="841">
        <f>認知通所介護!AE53</f>
        <v>1362</v>
      </c>
      <c r="AE53" s="841"/>
      <c r="AF53" s="186" t="s">
        <v>391</v>
      </c>
      <c r="AG53" s="202"/>
      <c r="AH53" s="32" t="s">
        <v>2562</v>
      </c>
      <c r="AI53" s="831">
        <f t="shared" si="2"/>
        <v>0.7</v>
      </c>
      <c r="AJ53" s="831"/>
      <c r="AK53" s="190"/>
      <c r="AL53" s="40"/>
      <c r="AM53" s="605"/>
      <c r="AN53" s="209"/>
      <c r="AO53" s="403">
        <f t="shared" si="3"/>
        <v>953</v>
      </c>
      <c r="AP53" s="41"/>
    </row>
    <row r="54" spans="1:44" ht="17.25" customHeight="1" x14ac:dyDescent="0.15">
      <c r="A54" s="12">
        <v>72</v>
      </c>
      <c r="B54" s="13">
        <v>8480</v>
      </c>
      <c r="C54" s="39" t="s">
        <v>2657</v>
      </c>
      <c r="D54" s="1028"/>
      <c r="E54" s="1028"/>
      <c r="F54" s="35"/>
      <c r="G54" s="20"/>
      <c r="H54" s="45"/>
      <c r="I54" s="46"/>
      <c r="J54" s="26"/>
      <c r="K54" s="20"/>
      <c r="L54" s="20"/>
      <c r="M54" s="191"/>
      <c r="N54" s="53"/>
      <c r="O54" s="174"/>
      <c r="P54" s="35"/>
      <c r="Q54" s="20"/>
      <c r="R54" s="20"/>
      <c r="S54" s="713"/>
      <c r="T54" s="713"/>
      <c r="U54" s="713"/>
      <c r="V54" s="713"/>
      <c r="W54" s="20"/>
      <c r="X54" s="20"/>
      <c r="Y54" s="42"/>
      <c r="Z54" s="604" t="s">
        <v>214</v>
      </c>
      <c r="AA54" s="202"/>
      <c r="AB54" s="202"/>
      <c r="AC54" s="202"/>
      <c r="AD54" s="841">
        <f>認知通所介護!AE54</f>
        <v>1472</v>
      </c>
      <c r="AE54" s="841"/>
      <c r="AF54" s="186" t="s">
        <v>391</v>
      </c>
      <c r="AG54" s="202"/>
      <c r="AH54" s="32" t="s">
        <v>2635</v>
      </c>
      <c r="AI54" s="831">
        <f t="shared" si="2"/>
        <v>0.7</v>
      </c>
      <c r="AJ54" s="831"/>
      <c r="AK54" s="190"/>
      <c r="AL54" s="40"/>
      <c r="AM54" s="605"/>
      <c r="AN54" s="209"/>
      <c r="AO54" s="403">
        <f t="shared" si="3"/>
        <v>1030</v>
      </c>
      <c r="AP54" s="47"/>
      <c r="AR54" s="405"/>
    </row>
    <row r="55" spans="1:44" ht="17.25" customHeight="1" x14ac:dyDescent="0.15">
      <c r="A55" s="12">
        <v>72</v>
      </c>
      <c r="B55" s="13">
        <v>8501</v>
      </c>
      <c r="C55" s="39" t="s">
        <v>2658</v>
      </c>
      <c r="D55" s="1007" t="s">
        <v>2659</v>
      </c>
      <c r="E55" s="1007" t="s">
        <v>1363</v>
      </c>
      <c r="F55" s="833" t="s">
        <v>3861</v>
      </c>
      <c r="G55" s="834"/>
      <c r="H55" s="834"/>
      <c r="I55" s="834"/>
      <c r="J55" s="834"/>
      <c r="K55" s="834"/>
      <c r="L55" s="834"/>
      <c r="M55" s="418"/>
      <c r="N55" s="160"/>
      <c r="O55" s="419"/>
      <c r="P55" s="34"/>
      <c r="Q55" s="17"/>
      <c r="R55" s="17"/>
      <c r="S55" s="607"/>
      <c r="T55" s="608"/>
      <c r="U55" s="607"/>
      <c r="V55" s="607"/>
      <c r="W55" s="17"/>
      <c r="X55" s="17"/>
      <c r="Y55" s="67"/>
      <c r="Z55" s="604" t="s">
        <v>210</v>
      </c>
      <c r="AA55" s="202"/>
      <c r="AB55" s="202"/>
      <c r="AC55" s="202"/>
      <c r="AD55" s="841">
        <f>認知通所介護!AE55</f>
        <v>515</v>
      </c>
      <c r="AE55" s="841"/>
      <c r="AF55" s="612" t="s">
        <v>391</v>
      </c>
      <c r="AG55" s="202"/>
      <c r="AH55" s="32" t="s">
        <v>2655</v>
      </c>
      <c r="AI55" s="831">
        <f t="shared" si="2"/>
        <v>0.7</v>
      </c>
      <c r="AJ55" s="831"/>
      <c r="AK55" s="32" t="s">
        <v>2655</v>
      </c>
      <c r="AL55" s="831">
        <f>$AL$5</f>
        <v>0.63</v>
      </c>
      <c r="AM55" s="831"/>
      <c r="AN55" s="209"/>
      <c r="AO55" s="402">
        <f>ROUND(ROUND(AD55*AI55,0)*AL55,0)</f>
        <v>227</v>
      </c>
      <c r="AP55" s="400" t="s">
        <v>209</v>
      </c>
    </row>
    <row r="56" spans="1:44" ht="17.25" customHeight="1" x14ac:dyDescent="0.15">
      <c r="A56" s="12">
        <v>72</v>
      </c>
      <c r="B56" s="13">
        <v>8502</v>
      </c>
      <c r="C56" s="39" t="s">
        <v>2660</v>
      </c>
      <c r="D56" s="1008"/>
      <c r="E56" s="1008"/>
      <c r="F56" s="836"/>
      <c r="G56" s="837"/>
      <c r="H56" s="837"/>
      <c r="I56" s="837"/>
      <c r="J56" s="837"/>
      <c r="K56" s="837"/>
      <c r="L56" s="837"/>
      <c r="M56" s="997" t="s">
        <v>1586</v>
      </c>
      <c r="N56" s="998"/>
      <c r="O56" s="999"/>
      <c r="P56" s="517"/>
      <c r="Q56" s="169"/>
      <c r="R56" s="169"/>
      <c r="S56" s="609"/>
      <c r="T56" s="610"/>
      <c r="U56" s="609"/>
      <c r="V56" s="609"/>
      <c r="W56" s="169"/>
      <c r="X56" s="169"/>
      <c r="Y56" s="518"/>
      <c r="Z56" s="604" t="s">
        <v>211</v>
      </c>
      <c r="AA56" s="202"/>
      <c r="AB56" s="202"/>
      <c r="AC56" s="202"/>
      <c r="AD56" s="841">
        <f>認知通所介護!AE56</f>
        <v>566</v>
      </c>
      <c r="AE56" s="841"/>
      <c r="AF56" s="612" t="s">
        <v>391</v>
      </c>
      <c r="AG56" s="202"/>
      <c r="AH56" s="32" t="s">
        <v>2562</v>
      </c>
      <c r="AI56" s="831">
        <f t="shared" si="2"/>
        <v>0.7</v>
      </c>
      <c r="AJ56" s="831"/>
      <c r="AK56" s="32" t="s">
        <v>2635</v>
      </c>
      <c r="AL56" s="831">
        <f>$AL$5</f>
        <v>0.63</v>
      </c>
      <c r="AM56" s="831"/>
      <c r="AN56" s="209"/>
      <c r="AO56" s="402">
        <f>ROUND(ROUND(AD56*AI56,0)*AL56,0)</f>
        <v>249</v>
      </c>
      <c r="AP56" s="41"/>
    </row>
    <row r="57" spans="1:44" ht="17.25" customHeight="1" x14ac:dyDescent="0.15">
      <c r="A57" s="12">
        <v>72</v>
      </c>
      <c r="B57" s="13">
        <v>8503</v>
      </c>
      <c r="C57" s="39" t="s">
        <v>2661</v>
      </c>
      <c r="D57" s="1008"/>
      <c r="E57" s="1008"/>
      <c r="F57" s="517"/>
      <c r="G57" s="10"/>
      <c r="H57" s="609"/>
      <c r="I57" s="279"/>
      <c r="J57" s="24"/>
      <c r="K57" s="169"/>
      <c r="L57" s="169"/>
      <c r="M57" s="997"/>
      <c r="N57" s="998"/>
      <c r="O57" s="999"/>
      <c r="P57" s="517"/>
      <c r="Q57" s="169"/>
      <c r="R57" s="169"/>
      <c r="S57" s="609"/>
      <c r="T57" s="610"/>
      <c r="U57" s="609"/>
      <c r="V57" s="609"/>
      <c r="W57" s="169"/>
      <c r="X57" s="169"/>
      <c r="Y57" s="518"/>
      <c r="Z57" s="604" t="s">
        <v>212</v>
      </c>
      <c r="AA57" s="202"/>
      <c r="AB57" s="202"/>
      <c r="AC57" s="202"/>
      <c r="AD57" s="841">
        <f>認知通所介護!AE57</f>
        <v>618</v>
      </c>
      <c r="AE57" s="841"/>
      <c r="AF57" s="612" t="s">
        <v>391</v>
      </c>
      <c r="AG57" s="202"/>
      <c r="AH57" s="32" t="s">
        <v>2562</v>
      </c>
      <c r="AI57" s="831">
        <f t="shared" si="2"/>
        <v>0.7</v>
      </c>
      <c r="AJ57" s="831"/>
      <c r="AK57" s="32" t="s">
        <v>2562</v>
      </c>
      <c r="AL57" s="831">
        <f>$AL$5</f>
        <v>0.63</v>
      </c>
      <c r="AM57" s="831"/>
      <c r="AN57" s="209"/>
      <c r="AO57" s="402">
        <f>ROUND(ROUND(AD57*AI57,0)*AL57,0)</f>
        <v>273</v>
      </c>
      <c r="AP57" s="41"/>
    </row>
    <row r="58" spans="1:44" ht="17.25" customHeight="1" x14ac:dyDescent="0.15">
      <c r="A58" s="12">
        <v>72</v>
      </c>
      <c r="B58" s="13">
        <v>8504</v>
      </c>
      <c r="C58" s="39" t="s">
        <v>2662</v>
      </c>
      <c r="D58" s="1008"/>
      <c r="E58" s="1008"/>
      <c r="F58" s="517"/>
      <c r="G58" s="10"/>
      <c r="H58" s="609"/>
      <c r="I58" s="279"/>
      <c r="J58" s="24"/>
      <c r="K58" s="169"/>
      <c r="L58" s="169"/>
      <c r="M58" s="997"/>
      <c r="N58" s="998"/>
      <c r="O58" s="999"/>
      <c r="P58" s="517"/>
      <c r="Q58" s="169"/>
      <c r="R58" s="169"/>
      <c r="S58" s="609"/>
      <c r="T58" s="610"/>
      <c r="U58" s="609"/>
      <c r="V58" s="609"/>
      <c r="W58" s="169"/>
      <c r="X58" s="169"/>
      <c r="Y58" s="518"/>
      <c r="Z58" s="604" t="s">
        <v>213</v>
      </c>
      <c r="AA58" s="202"/>
      <c r="AB58" s="202"/>
      <c r="AC58" s="202"/>
      <c r="AD58" s="841">
        <f>認知通所介護!AE58</f>
        <v>669</v>
      </c>
      <c r="AE58" s="841"/>
      <c r="AF58" s="612" t="s">
        <v>391</v>
      </c>
      <c r="AG58" s="202"/>
      <c r="AH58" s="32" t="s">
        <v>2562</v>
      </c>
      <c r="AI58" s="831">
        <f t="shared" si="2"/>
        <v>0.7</v>
      </c>
      <c r="AJ58" s="831"/>
      <c r="AK58" s="32" t="s">
        <v>2650</v>
      </c>
      <c r="AL58" s="831">
        <f>$AL$5</f>
        <v>0.63</v>
      </c>
      <c r="AM58" s="831"/>
      <c r="AN58" s="209"/>
      <c r="AO58" s="402">
        <f>ROUND(ROUND(AD58*AI58,0)*AL58,0)</f>
        <v>295</v>
      </c>
      <c r="AP58" s="41"/>
    </row>
    <row r="59" spans="1:44" ht="17.25" customHeight="1" x14ac:dyDescent="0.15">
      <c r="A59" s="12">
        <v>72</v>
      </c>
      <c r="B59" s="13">
        <v>8505</v>
      </c>
      <c r="C59" s="39" t="s">
        <v>2663</v>
      </c>
      <c r="D59" s="1008"/>
      <c r="E59" s="1008"/>
      <c r="F59" s="517"/>
      <c r="G59" s="10"/>
      <c r="H59" s="609"/>
      <c r="I59" s="279"/>
      <c r="J59" s="24"/>
      <c r="K59" s="169"/>
      <c r="L59" s="169"/>
      <c r="M59" s="997"/>
      <c r="N59" s="998"/>
      <c r="O59" s="999"/>
      <c r="P59" s="517"/>
      <c r="Q59" s="169"/>
      <c r="R59" s="169"/>
      <c r="S59" s="609"/>
      <c r="T59" s="610"/>
      <c r="U59" s="713"/>
      <c r="V59" s="713"/>
      <c r="W59" s="20"/>
      <c r="X59" s="20"/>
      <c r="Y59" s="42"/>
      <c r="Z59" s="604" t="s">
        <v>214</v>
      </c>
      <c r="AA59" s="202"/>
      <c r="AB59" s="202"/>
      <c r="AC59" s="202"/>
      <c r="AD59" s="841">
        <f>認知通所介護!AE59</f>
        <v>720</v>
      </c>
      <c r="AE59" s="841"/>
      <c r="AF59" s="612" t="s">
        <v>391</v>
      </c>
      <c r="AG59" s="202"/>
      <c r="AH59" s="32" t="s">
        <v>2631</v>
      </c>
      <c r="AI59" s="831">
        <f t="shared" si="2"/>
        <v>0.7</v>
      </c>
      <c r="AJ59" s="831"/>
      <c r="AK59" s="32" t="s">
        <v>2631</v>
      </c>
      <c r="AL59" s="831">
        <f>$AL$5</f>
        <v>0.63</v>
      </c>
      <c r="AM59" s="831"/>
      <c r="AN59" s="209"/>
      <c r="AO59" s="402">
        <f>ROUND(ROUND(AD59*AI59,0)*AL59,0)</f>
        <v>318</v>
      </c>
      <c r="AP59" s="41"/>
    </row>
    <row r="60" spans="1:44" ht="17.25" customHeight="1" x14ac:dyDescent="0.15">
      <c r="A60" s="12">
        <v>72</v>
      </c>
      <c r="B60" s="13">
        <v>8716</v>
      </c>
      <c r="C60" s="267" t="s">
        <v>3978</v>
      </c>
      <c r="D60" s="1008"/>
      <c r="E60" s="1008"/>
      <c r="F60" s="517"/>
      <c r="G60" s="169"/>
      <c r="H60" s="169"/>
      <c r="I60" s="10"/>
      <c r="J60" s="609"/>
      <c r="K60" s="279"/>
      <c r="L60" s="278"/>
      <c r="M60" s="997"/>
      <c r="N60" s="998"/>
      <c r="O60" s="999"/>
      <c r="P60" s="448"/>
      <c r="Q60" s="449"/>
      <c r="R60" s="449"/>
      <c r="S60" s="450"/>
      <c r="T60" s="451"/>
      <c r="U60" s="983" t="s">
        <v>3880</v>
      </c>
      <c r="V60" s="983"/>
      <c r="W60" s="983"/>
      <c r="X60" s="983"/>
      <c r="Y60" s="984"/>
      <c r="Z60" s="604" t="s">
        <v>210</v>
      </c>
      <c r="AA60" s="202"/>
      <c r="AB60" s="202"/>
      <c r="AC60" s="202"/>
      <c r="AD60" s="980">
        <f>$AD$55</f>
        <v>515</v>
      </c>
      <c r="AE60" s="980"/>
      <c r="AF60" s="612" t="s">
        <v>391</v>
      </c>
      <c r="AG60" s="202"/>
      <c r="AH60" s="32" t="s">
        <v>254</v>
      </c>
      <c r="AI60" s="926">
        <f t="shared" ref="AI60:AI74" si="4">$AI$5</f>
        <v>0.7</v>
      </c>
      <c r="AJ60" s="981"/>
      <c r="AK60" s="32" t="s">
        <v>254</v>
      </c>
      <c r="AL60" s="926">
        <f t="shared" ref="AL60:AL74" si="5">$AL$5</f>
        <v>0.63</v>
      </c>
      <c r="AM60" s="981"/>
      <c r="AN60" s="43"/>
      <c r="AO60" s="399">
        <f>ROUND((ROUND(AD60*AI60,0)-ROUND(AD60*$V$63,0))*AL60,0)</f>
        <v>224</v>
      </c>
      <c r="AP60" s="41"/>
    </row>
    <row r="61" spans="1:44" ht="17.25" customHeight="1" x14ac:dyDescent="0.15">
      <c r="A61" s="12">
        <v>72</v>
      </c>
      <c r="B61" s="13">
        <v>8717</v>
      </c>
      <c r="C61" s="267" t="s">
        <v>3979</v>
      </c>
      <c r="D61" s="1008"/>
      <c r="E61" s="1008"/>
      <c r="F61" s="517"/>
      <c r="G61" s="169"/>
      <c r="H61" s="169"/>
      <c r="I61" s="10"/>
      <c r="J61" s="609"/>
      <c r="K61" s="279"/>
      <c r="L61" s="278"/>
      <c r="M61" s="997"/>
      <c r="N61" s="998"/>
      <c r="O61" s="999"/>
      <c r="P61" s="448"/>
      <c r="Q61" s="449"/>
      <c r="R61" s="449"/>
      <c r="S61" s="450"/>
      <c r="T61" s="451"/>
      <c r="U61" s="986"/>
      <c r="V61" s="986"/>
      <c r="W61" s="986"/>
      <c r="X61" s="986"/>
      <c r="Y61" s="987"/>
      <c r="Z61" s="604" t="s">
        <v>211</v>
      </c>
      <c r="AA61" s="202"/>
      <c r="AB61" s="202"/>
      <c r="AC61" s="202"/>
      <c r="AD61" s="980">
        <f>$AD$56</f>
        <v>566</v>
      </c>
      <c r="AE61" s="980"/>
      <c r="AF61" s="612" t="s">
        <v>391</v>
      </c>
      <c r="AG61" s="202"/>
      <c r="AH61" s="32" t="s">
        <v>254</v>
      </c>
      <c r="AI61" s="926">
        <f t="shared" si="4"/>
        <v>0.7</v>
      </c>
      <c r="AJ61" s="981"/>
      <c r="AK61" s="32" t="s">
        <v>254</v>
      </c>
      <c r="AL61" s="926">
        <f t="shared" si="5"/>
        <v>0.63</v>
      </c>
      <c r="AM61" s="981"/>
      <c r="AN61" s="43"/>
      <c r="AO61" s="399">
        <f>ROUND((ROUND(AD61*AI61,0)-ROUND(AD61*$V$63,0))*AL61,0)</f>
        <v>246</v>
      </c>
      <c r="AP61" s="41"/>
    </row>
    <row r="62" spans="1:44" ht="17.25" customHeight="1" x14ac:dyDescent="0.15">
      <c r="A62" s="12">
        <v>72</v>
      </c>
      <c r="B62" s="13">
        <v>8718</v>
      </c>
      <c r="C62" s="267" t="s">
        <v>3980</v>
      </c>
      <c r="D62" s="1008"/>
      <c r="E62" s="1008"/>
      <c r="F62" s="517"/>
      <c r="G62" s="169"/>
      <c r="H62" s="169"/>
      <c r="I62" s="10"/>
      <c r="J62" s="609"/>
      <c r="K62" s="279"/>
      <c r="L62" s="278"/>
      <c r="M62" s="997"/>
      <c r="N62" s="998"/>
      <c r="O62" s="999"/>
      <c r="P62" s="448"/>
      <c r="Q62" s="449"/>
      <c r="R62" s="449"/>
      <c r="S62" s="450"/>
      <c r="T62" s="451"/>
      <c r="U62" s="449"/>
      <c r="V62" s="449"/>
      <c r="W62" s="449"/>
      <c r="X62" s="449"/>
      <c r="Y62" s="452"/>
      <c r="Z62" s="604" t="s">
        <v>212</v>
      </c>
      <c r="AA62" s="202"/>
      <c r="AB62" s="202"/>
      <c r="AC62" s="202"/>
      <c r="AD62" s="980">
        <f>$AD$57</f>
        <v>618</v>
      </c>
      <c r="AE62" s="980"/>
      <c r="AF62" s="612" t="s">
        <v>391</v>
      </c>
      <c r="AG62" s="202"/>
      <c r="AH62" s="32" t="s">
        <v>254</v>
      </c>
      <c r="AI62" s="926">
        <f t="shared" si="4"/>
        <v>0.7</v>
      </c>
      <c r="AJ62" s="981"/>
      <c r="AK62" s="32" t="s">
        <v>254</v>
      </c>
      <c r="AL62" s="926">
        <f t="shared" si="5"/>
        <v>0.63</v>
      </c>
      <c r="AM62" s="981"/>
      <c r="AN62" s="43"/>
      <c r="AO62" s="399">
        <f>ROUND((ROUND(AD62*AI62,0)-ROUND(AD62*$V$63,0))*AL62,0)</f>
        <v>269</v>
      </c>
      <c r="AP62" s="41"/>
    </row>
    <row r="63" spans="1:44" ht="17.25" customHeight="1" x14ac:dyDescent="0.15">
      <c r="A63" s="12">
        <v>72</v>
      </c>
      <c r="B63" s="13">
        <v>8719</v>
      </c>
      <c r="C63" s="267" t="s">
        <v>3981</v>
      </c>
      <c r="D63" s="1008"/>
      <c r="E63" s="1008"/>
      <c r="F63" s="517"/>
      <c r="G63" s="169"/>
      <c r="H63" s="169"/>
      <c r="I63" s="10"/>
      <c r="J63" s="609"/>
      <c r="K63" s="279"/>
      <c r="L63" s="278"/>
      <c r="M63" s="997"/>
      <c r="N63" s="998"/>
      <c r="O63" s="999"/>
      <c r="P63" s="448"/>
      <c r="Q63" s="449"/>
      <c r="R63" s="449"/>
      <c r="S63" s="450"/>
      <c r="T63" s="451"/>
      <c r="U63" s="449"/>
      <c r="V63" s="935">
        <v>0.01</v>
      </c>
      <c r="W63" s="935"/>
      <c r="X63" s="444" t="s">
        <v>3863</v>
      </c>
      <c r="Y63" s="452"/>
      <c r="Z63" s="604" t="s">
        <v>213</v>
      </c>
      <c r="AA63" s="202"/>
      <c r="AB63" s="202"/>
      <c r="AC63" s="202"/>
      <c r="AD63" s="980">
        <f>$AD$58</f>
        <v>669</v>
      </c>
      <c r="AE63" s="980"/>
      <c r="AF63" s="612" t="s">
        <v>391</v>
      </c>
      <c r="AG63" s="202"/>
      <c r="AH63" s="32" t="s">
        <v>254</v>
      </c>
      <c r="AI63" s="926">
        <f t="shared" si="4"/>
        <v>0.7</v>
      </c>
      <c r="AJ63" s="981"/>
      <c r="AK63" s="32" t="s">
        <v>254</v>
      </c>
      <c r="AL63" s="926">
        <f t="shared" si="5"/>
        <v>0.63</v>
      </c>
      <c r="AM63" s="981"/>
      <c r="AN63" s="43"/>
      <c r="AO63" s="399">
        <f>ROUND((ROUND(AD63*AI63,0)-ROUND(AD63*$V$63,0))*AL63,0)</f>
        <v>290</v>
      </c>
      <c r="AP63" s="41"/>
    </row>
    <row r="64" spans="1:44" ht="17.25" customHeight="1" x14ac:dyDescent="0.15">
      <c r="A64" s="12">
        <v>72</v>
      </c>
      <c r="B64" s="13">
        <v>8720</v>
      </c>
      <c r="C64" s="267" t="s">
        <v>3982</v>
      </c>
      <c r="D64" s="1008"/>
      <c r="E64" s="1008"/>
      <c r="F64" s="517"/>
      <c r="G64" s="169"/>
      <c r="H64" s="169"/>
      <c r="I64" s="10"/>
      <c r="J64" s="609"/>
      <c r="K64" s="279"/>
      <c r="L64" s="278"/>
      <c r="M64" s="997"/>
      <c r="N64" s="998"/>
      <c r="O64" s="999"/>
      <c r="P64" s="453"/>
      <c r="Q64" s="327"/>
      <c r="R64" s="327"/>
      <c r="S64" s="381"/>
      <c r="T64" s="454"/>
      <c r="U64" s="327"/>
      <c r="V64" s="327"/>
      <c r="W64" s="327"/>
      <c r="X64" s="327"/>
      <c r="Y64" s="382"/>
      <c r="Z64" s="604" t="s">
        <v>214</v>
      </c>
      <c r="AA64" s="202"/>
      <c r="AB64" s="202"/>
      <c r="AC64" s="202"/>
      <c r="AD64" s="980">
        <f>$AD$59</f>
        <v>720</v>
      </c>
      <c r="AE64" s="980"/>
      <c r="AF64" s="612" t="s">
        <v>391</v>
      </c>
      <c r="AG64" s="202"/>
      <c r="AH64" s="32" t="s">
        <v>254</v>
      </c>
      <c r="AI64" s="926">
        <f t="shared" si="4"/>
        <v>0.7</v>
      </c>
      <c r="AJ64" s="981"/>
      <c r="AK64" s="32" t="s">
        <v>254</v>
      </c>
      <c r="AL64" s="926">
        <f t="shared" si="5"/>
        <v>0.63</v>
      </c>
      <c r="AM64" s="981"/>
      <c r="AN64" s="43"/>
      <c r="AO64" s="399">
        <f>ROUND((ROUND(AD64*AI64,0)-ROUND(AD64*$V$63,0))*AL64,0)</f>
        <v>313</v>
      </c>
      <c r="AP64" s="41"/>
    </row>
    <row r="65" spans="1:42" ht="17.25" customHeight="1" x14ac:dyDescent="0.15">
      <c r="A65" s="12">
        <v>72</v>
      </c>
      <c r="B65" s="13">
        <v>8721</v>
      </c>
      <c r="C65" s="267" t="s">
        <v>3983</v>
      </c>
      <c r="D65" s="1008"/>
      <c r="E65" s="1008"/>
      <c r="F65" s="517"/>
      <c r="G65" s="169"/>
      <c r="H65" s="169"/>
      <c r="I65" s="10"/>
      <c r="J65" s="609"/>
      <c r="K65" s="279"/>
      <c r="L65" s="278"/>
      <c r="M65" s="275"/>
      <c r="N65" s="276"/>
      <c r="O65" s="277"/>
      <c r="P65" s="982" t="s">
        <v>3881</v>
      </c>
      <c r="Q65" s="983"/>
      <c r="R65" s="983"/>
      <c r="S65" s="983"/>
      <c r="T65" s="984"/>
      <c r="U65" s="640"/>
      <c r="V65" s="447"/>
      <c r="W65" s="447"/>
      <c r="X65" s="447"/>
      <c r="Y65" s="455"/>
      <c r="Z65" s="604" t="s">
        <v>210</v>
      </c>
      <c r="AA65" s="202"/>
      <c r="AB65" s="202"/>
      <c r="AC65" s="32"/>
      <c r="AD65" s="980">
        <f>$AD$55</f>
        <v>515</v>
      </c>
      <c r="AE65" s="980"/>
      <c r="AF65" s="612" t="s">
        <v>391</v>
      </c>
      <c r="AG65" s="202"/>
      <c r="AH65" s="32" t="s">
        <v>254</v>
      </c>
      <c r="AI65" s="926">
        <f t="shared" si="4"/>
        <v>0.7</v>
      </c>
      <c r="AJ65" s="981"/>
      <c r="AK65" s="32" t="s">
        <v>254</v>
      </c>
      <c r="AL65" s="926">
        <f t="shared" si="5"/>
        <v>0.63</v>
      </c>
      <c r="AM65" s="981"/>
      <c r="AN65" s="43"/>
      <c r="AO65" s="399">
        <f>ROUND((ROUND(AD65*AI65,0)-ROUND(AD65*$Q$68,0))*AL65,0)</f>
        <v>224</v>
      </c>
      <c r="AP65" s="41"/>
    </row>
    <row r="66" spans="1:42" ht="17.25" customHeight="1" x14ac:dyDescent="0.15">
      <c r="A66" s="12">
        <v>72</v>
      </c>
      <c r="B66" s="13">
        <v>8722</v>
      </c>
      <c r="C66" s="267" t="s">
        <v>3984</v>
      </c>
      <c r="D66" s="1008"/>
      <c r="E66" s="1008"/>
      <c r="F66" s="517"/>
      <c r="G66" s="169"/>
      <c r="H66" s="169"/>
      <c r="I66" s="10"/>
      <c r="J66" s="609"/>
      <c r="K66" s="279"/>
      <c r="L66" s="278"/>
      <c r="M66" s="275"/>
      <c r="N66" s="276"/>
      <c r="O66" s="277"/>
      <c r="P66" s="985"/>
      <c r="Q66" s="986"/>
      <c r="R66" s="986"/>
      <c r="S66" s="986"/>
      <c r="T66" s="987"/>
      <c r="U66" s="641"/>
      <c r="V66" s="449"/>
      <c r="W66" s="449"/>
      <c r="X66" s="449"/>
      <c r="Y66" s="452"/>
      <c r="Z66" s="604" t="s">
        <v>211</v>
      </c>
      <c r="AA66" s="202"/>
      <c r="AB66" s="202"/>
      <c r="AC66" s="32"/>
      <c r="AD66" s="980">
        <f>$AD$56</f>
        <v>566</v>
      </c>
      <c r="AE66" s="980"/>
      <c r="AF66" s="612" t="s">
        <v>391</v>
      </c>
      <c r="AG66" s="202"/>
      <c r="AH66" s="32" t="s">
        <v>254</v>
      </c>
      <c r="AI66" s="926">
        <f t="shared" si="4"/>
        <v>0.7</v>
      </c>
      <c r="AJ66" s="981"/>
      <c r="AK66" s="32" t="s">
        <v>254</v>
      </c>
      <c r="AL66" s="926">
        <f t="shared" si="5"/>
        <v>0.63</v>
      </c>
      <c r="AM66" s="981"/>
      <c r="AN66" s="43"/>
      <c r="AO66" s="399">
        <f>ROUND((ROUND(AD66*AI66,0)-ROUND(AD66*$Q$68,0))*AL66,0)</f>
        <v>246</v>
      </c>
      <c r="AP66" s="41"/>
    </row>
    <row r="67" spans="1:42" ht="17.25" customHeight="1" x14ac:dyDescent="0.15">
      <c r="A67" s="12">
        <v>72</v>
      </c>
      <c r="B67" s="13">
        <v>8723</v>
      </c>
      <c r="C67" s="267" t="s">
        <v>3985</v>
      </c>
      <c r="D67" s="1008"/>
      <c r="E67" s="1008"/>
      <c r="F67" s="517"/>
      <c r="G67" s="169"/>
      <c r="H67" s="169"/>
      <c r="I67" s="10"/>
      <c r="J67" s="609"/>
      <c r="K67" s="279"/>
      <c r="L67" s="278"/>
      <c r="M67" s="275"/>
      <c r="N67" s="276"/>
      <c r="O67" s="277"/>
      <c r="P67" s="985"/>
      <c r="Q67" s="986"/>
      <c r="R67" s="986"/>
      <c r="S67" s="986"/>
      <c r="T67" s="987"/>
      <c r="U67" s="449"/>
      <c r="V67" s="449"/>
      <c r="W67" s="449"/>
      <c r="X67" s="449"/>
      <c r="Y67" s="452"/>
      <c r="Z67" s="604" t="s">
        <v>212</v>
      </c>
      <c r="AA67" s="202"/>
      <c r="AB67" s="202"/>
      <c r="AC67" s="32"/>
      <c r="AD67" s="980">
        <f>$AD$57</f>
        <v>618</v>
      </c>
      <c r="AE67" s="980"/>
      <c r="AF67" s="612" t="s">
        <v>391</v>
      </c>
      <c r="AG67" s="202"/>
      <c r="AH67" s="32" t="s">
        <v>254</v>
      </c>
      <c r="AI67" s="926">
        <f t="shared" si="4"/>
        <v>0.7</v>
      </c>
      <c r="AJ67" s="981"/>
      <c r="AK67" s="32" t="s">
        <v>254</v>
      </c>
      <c r="AL67" s="926">
        <f t="shared" si="5"/>
        <v>0.63</v>
      </c>
      <c r="AM67" s="981"/>
      <c r="AN67" s="43"/>
      <c r="AO67" s="399">
        <f>ROUND((ROUND(AD67*AI67,0)-ROUND(AD67*$Q$68,0))*AL67,0)</f>
        <v>269</v>
      </c>
      <c r="AP67" s="41"/>
    </row>
    <row r="68" spans="1:42" ht="17.25" customHeight="1" x14ac:dyDescent="0.15">
      <c r="A68" s="12">
        <v>72</v>
      </c>
      <c r="B68" s="13">
        <v>8724</v>
      </c>
      <c r="C68" s="267" t="s">
        <v>3986</v>
      </c>
      <c r="D68" s="1008"/>
      <c r="E68" s="1008"/>
      <c r="F68" s="517"/>
      <c r="G68" s="169"/>
      <c r="H68" s="169"/>
      <c r="I68" s="10"/>
      <c r="J68" s="609"/>
      <c r="K68" s="279"/>
      <c r="L68" s="278"/>
      <c r="M68" s="275"/>
      <c r="N68" s="276"/>
      <c r="O68" s="277"/>
      <c r="P68" s="456"/>
      <c r="Q68" s="935">
        <v>0.01</v>
      </c>
      <c r="R68" s="935"/>
      <c r="S68" s="444" t="s">
        <v>3863</v>
      </c>
      <c r="T68" s="451"/>
      <c r="U68" s="450"/>
      <c r="V68" s="449"/>
      <c r="W68" s="449"/>
      <c r="X68" s="449"/>
      <c r="Y68" s="452"/>
      <c r="Z68" s="604" t="s">
        <v>213</v>
      </c>
      <c r="AA68" s="202"/>
      <c r="AB68" s="202"/>
      <c r="AC68" s="32"/>
      <c r="AD68" s="980">
        <f>$AD$58</f>
        <v>669</v>
      </c>
      <c r="AE68" s="980"/>
      <c r="AF68" s="612" t="s">
        <v>391</v>
      </c>
      <c r="AG68" s="202"/>
      <c r="AH68" s="32" t="s">
        <v>254</v>
      </c>
      <c r="AI68" s="926">
        <f t="shared" si="4"/>
        <v>0.7</v>
      </c>
      <c r="AJ68" s="981"/>
      <c r="AK68" s="32" t="s">
        <v>254</v>
      </c>
      <c r="AL68" s="926">
        <f t="shared" si="5"/>
        <v>0.63</v>
      </c>
      <c r="AM68" s="981"/>
      <c r="AN68" s="43"/>
      <c r="AO68" s="399">
        <f>ROUND((ROUND(AD68*AI68,0)-ROUND(AD68*$Q$68,0))*AL68,0)</f>
        <v>290</v>
      </c>
      <c r="AP68" s="41"/>
    </row>
    <row r="69" spans="1:42" ht="17.25" customHeight="1" x14ac:dyDescent="0.15">
      <c r="A69" s="12">
        <v>72</v>
      </c>
      <c r="B69" s="13">
        <v>8725</v>
      </c>
      <c r="C69" s="267" t="s">
        <v>3987</v>
      </c>
      <c r="D69" s="1008"/>
      <c r="E69" s="1008"/>
      <c r="F69" s="517"/>
      <c r="G69" s="169"/>
      <c r="H69" s="169"/>
      <c r="I69" s="10"/>
      <c r="J69" s="609"/>
      <c r="K69" s="279"/>
      <c r="L69" s="278"/>
      <c r="M69" s="275"/>
      <c r="N69" s="276"/>
      <c r="O69" s="277"/>
      <c r="P69" s="456"/>
      <c r="Q69" s="450"/>
      <c r="R69" s="449"/>
      <c r="S69" s="449"/>
      <c r="T69" s="451"/>
      <c r="U69" s="327"/>
      <c r="V69" s="327"/>
      <c r="W69" s="327"/>
      <c r="X69" s="327"/>
      <c r="Y69" s="382"/>
      <c r="Z69" s="604" t="s">
        <v>214</v>
      </c>
      <c r="AA69" s="202"/>
      <c r="AB69" s="202"/>
      <c r="AC69" s="32"/>
      <c r="AD69" s="980">
        <f>$AD$59</f>
        <v>720</v>
      </c>
      <c r="AE69" s="980"/>
      <c r="AF69" s="612" t="s">
        <v>391</v>
      </c>
      <c r="AG69" s="202"/>
      <c r="AH69" s="32" t="s">
        <v>254</v>
      </c>
      <c r="AI69" s="926">
        <f t="shared" si="4"/>
        <v>0.7</v>
      </c>
      <c r="AJ69" s="981"/>
      <c r="AK69" s="32" t="s">
        <v>254</v>
      </c>
      <c r="AL69" s="926">
        <f t="shared" si="5"/>
        <v>0.63</v>
      </c>
      <c r="AM69" s="981"/>
      <c r="AN69" s="43"/>
      <c r="AO69" s="399">
        <f>ROUND((ROUND(AD69*AI69,0)-ROUND(AD69*$Q$68,0))*AL69,0)</f>
        <v>313</v>
      </c>
      <c r="AP69" s="41"/>
    </row>
    <row r="70" spans="1:42" ht="17.25" customHeight="1" x14ac:dyDescent="0.15">
      <c r="A70" s="12">
        <v>72</v>
      </c>
      <c r="B70" s="13">
        <v>8726</v>
      </c>
      <c r="C70" s="267" t="s">
        <v>3988</v>
      </c>
      <c r="D70" s="1008"/>
      <c r="E70" s="1008"/>
      <c r="F70" s="517"/>
      <c r="G70" s="169"/>
      <c r="H70" s="169"/>
      <c r="I70" s="10"/>
      <c r="J70" s="609"/>
      <c r="K70" s="279"/>
      <c r="L70" s="278"/>
      <c r="M70" s="275"/>
      <c r="N70" s="276"/>
      <c r="O70" s="277"/>
      <c r="P70" s="448"/>
      <c r="Q70" s="449"/>
      <c r="R70" s="449"/>
      <c r="S70" s="450"/>
      <c r="T70" s="451"/>
      <c r="U70" s="982" t="s">
        <v>3880</v>
      </c>
      <c r="V70" s="983"/>
      <c r="W70" s="983"/>
      <c r="X70" s="983"/>
      <c r="Y70" s="984"/>
      <c r="Z70" s="604" t="s">
        <v>210</v>
      </c>
      <c r="AA70" s="202"/>
      <c r="AB70" s="202"/>
      <c r="AC70" s="32"/>
      <c r="AD70" s="980">
        <f>$AD$55</f>
        <v>515</v>
      </c>
      <c r="AE70" s="980"/>
      <c r="AF70" s="612" t="s">
        <v>391</v>
      </c>
      <c r="AG70" s="202"/>
      <c r="AH70" s="32" t="s">
        <v>254</v>
      </c>
      <c r="AI70" s="926">
        <f t="shared" si="4"/>
        <v>0.7</v>
      </c>
      <c r="AJ70" s="981"/>
      <c r="AK70" s="32" t="s">
        <v>254</v>
      </c>
      <c r="AL70" s="926">
        <f t="shared" si="5"/>
        <v>0.63</v>
      </c>
      <c r="AM70" s="981"/>
      <c r="AN70" s="43"/>
      <c r="AO70" s="399">
        <f>ROUND((ROUND(AD70*AI70,0)-ROUND(AD70*$Q$68,0)-ROUND(AD70*$V$73,0))*AL70,0)</f>
        <v>221</v>
      </c>
      <c r="AP70" s="41"/>
    </row>
    <row r="71" spans="1:42" ht="17.25" customHeight="1" x14ac:dyDescent="0.15">
      <c r="A71" s="12">
        <v>72</v>
      </c>
      <c r="B71" s="13">
        <v>8727</v>
      </c>
      <c r="C71" s="267" t="s">
        <v>3989</v>
      </c>
      <c r="D71" s="1008"/>
      <c r="E71" s="1008"/>
      <c r="F71" s="517"/>
      <c r="G71" s="169"/>
      <c r="H71" s="169"/>
      <c r="I71" s="10"/>
      <c r="J71" s="609"/>
      <c r="K71" s="279"/>
      <c r="L71" s="278"/>
      <c r="M71" s="275"/>
      <c r="N71" s="276"/>
      <c r="O71" s="277"/>
      <c r="P71" s="448"/>
      <c r="Q71" s="449"/>
      <c r="R71" s="449"/>
      <c r="S71" s="450"/>
      <c r="T71" s="451"/>
      <c r="U71" s="985"/>
      <c r="V71" s="986"/>
      <c r="W71" s="986"/>
      <c r="X71" s="986"/>
      <c r="Y71" s="987"/>
      <c r="Z71" s="604" t="s">
        <v>211</v>
      </c>
      <c r="AA71" s="202"/>
      <c r="AB71" s="202"/>
      <c r="AC71" s="32"/>
      <c r="AD71" s="980">
        <f>$AD$56</f>
        <v>566</v>
      </c>
      <c r="AE71" s="980"/>
      <c r="AF71" s="612" t="s">
        <v>391</v>
      </c>
      <c r="AG71" s="202"/>
      <c r="AH71" s="32" t="s">
        <v>254</v>
      </c>
      <c r="AI71" s="926">
        <f t="shared" si="4"/>
        <v>0.7</v>
      </c>
      <c r="AJ71" s="981"/>
      <c r="AK71" s="32" t="s">
        <v>254</v>
      </c>
      <c r="AL71" s="926">
        <f t="shared" si="5"/>
        <v>0.63</v>
      </c>
      <c r="AM71" s="981"/>
      <c r="AN71" s="43"/>
      <c r="AO71" s="399">
        <f>ROUND((ROUND(AD71*AI71,0)-ROUND(AD71*$Q$68,0)-ROUND(AD71*$V$73,0))*AL71,0)</f>
        <v>242</v>
      </c>
      <c r="AP71" s="41"/>
    </row>
    <row r="72" spans="1:42" ht="17.25" customHeight="1" x14ac:dyDescent="0.15">
      <c r="A72" s="12">
        <v>72</v>
      </c>
      <c r="B72" s="13">
        <v>8728</v>
      </c>
      <c r="C72" s="267" t="s">
        <v>3990</v>
      </c>
      <c r="D72" s="1008"/>
      <c r="E72" s="1008"/>
      <c r="F72" s="517"/>
      <c r="G72" s="169"/>
      <c r="H72" s="169"/>
      <c r="I72" s="10"/>
      <c r="J72" s="609"/>
      <c r="K72" s="279"/>
      <c r="L72" s="278"/>
      <c r="M72" s="275"/>
      <c r="N72" s="276"/>
      <c r="O72" s="277"/>
      <c r="P72" s="448"/>
      <c r="Q72" s="449"/>
      <c r="R72" s="449"/>
      <c r="S72" s="450"/>
      <c r="T72" s="451"/>
      <c r="U72" s="448"/>
      <c r="V72" s="449"/>
      <c r="W72" s="449"/>
      <c r="X72" s="449"/>
      <c r="Y72" s="452"/>
      <c r="Z72" s="604" t="s">
        <v>212</v>
      </c>
      <c r="AA72" s="202"/>
      <c r="AB72" s="202"/>
      <c r="AC72" s="32"/>
      <c r="AD72" s="980">
        <f>$AD$57</f>
        <v>618</v>
      </c>
      <c r="AE72" s="980"/>
      <c r="AF72" s="612" t="s">
        <v>391</v>
      </c>
      <c r="AG72" s="202"/>
      <c r="AH72" s="32" t="s">
        <v>254</v>
      </c>
      <c r="AI72" s="926">
        <f t="shared" si="4"/>
        <v>0.7</v>
      </c>
      <c r="AJ72" s="981"/>
      <c r="AK72" s="32" t="s">
        <v>254</v>
      </c>
      <c r="AL72" s="926">
        <f t="shared" si="5"/>
        <v>0.63</v>
      </c>
      <c r="AM72" s="981"/>
      <c r="AN72" s="43"/>
      <c r="AO72" s="399">
        <f>ROUND((ROUND(AD72*AI72,0)-ROUND(AD72*$Q$68,0)-ROUND(AD72*$V$73,0))*AL72,0)</f>
        <v>265</v>
      </c>
      <c r="AP72" s="41"/>
    </row>
    <row r="73" spans="1:42" ht="17.25" customHeight="1" x14ac:dyDescent="0.15">
      <c r="A73" s="12">
        <v>72</v>
      </c>
      <c r="B73" s="13">
        <v>8729</v>
      </c>
      <c r="C73" s="267" t="s">
        <v>3991</v>
      </c>
      <c r="D73" s="1008"/>
      <c r="E73" s="1008"/>
      <c r="F73" s="517"/>
      <c r="G73" s="169"/>
      <c r="H73" s="169"/>
      <c r="I73" s="10"/>
      <c r="J73" s="609"/>
      <c r="K73" s="279"/>
      <c r="L73" s="278"/>
      <c r="M73" s="275"/>
      <c r="N73" s="276"/>
      <c r="O73" s="277"/>
      <c r="P73" s="448"/>
      <c r="Q73" s="449"/>
      <c r="R73" s="449"/>
      <c r="S73" s="450"/>
      <c r="T73" s="451"/>
      <c r="U73" s="448"/>
      <c r="V73" s="935">
        <v>0.01</v>
      </c>
      <c r="W73" s="935"/>
      <c r="X73" s="444" t="s">
        <v>3863</v>
      </c>
      <c r="Y73" s="452"/>
      <c r="Z73" s="604" t="s">
        <v>213</v>
      </c>
      <c r="AA73" s="202"/>
      <c r="AB73" s="202"/>
      <c r="AC73" s="32"/>
      <c r="AD73" s="980">
        <f>$AD$58</f>
        <v>669</v>
      </c>
      <c r="AE73" s="980"/>
      <c r="AF73" s="612" t="s">
        <v>391</v>
      </c>
      <c r="AG73" s="202"/>
      <c r="AH73" s="32" t="s">
        <v>254</v>
      </c>
      <c r="AI73" s="926">
        <f t="shared" si="4"/>
        <v>0.7</v>
      </c>
      <c r="AJ73" s="981"/>
      <c r="AK73" s="32" t="s">
        <v>254</v>
      </c>
      <c r="AL73" s="926">
        <f t="shared" si="5"/>
        <v>0.63</v>
      </c>
      <c r="AM73" s="981"/>
      <c r="AN73" s="43"/>
      <c r="AO73" s="399">
        <f>ROUND((ROUND(AD73*AI73,0)-ROUND(AD73*$Q$68,0)-ROUND(AD73*$V$73,0))*AL73,0)</f>
        <v>286</v>
      </c>
      <c r="AP73" s="41"/>
    </row>
    <row r="74" spans="1:42" ht="17.25" customHeight="1" x14ac:dyDescent="0.15">
      <c r="A74" s="12">
        <v>72</v>
      </c>
      <c r="B74" s="13">
        <v>8730</v>
      </c>
      <c r="C74" s="267" t="s">
        <v>3992</v>
      </c>
      <c r="D74" s="1008"/>
      <c r="E74" s="1008"/>
      <c r="F74" s="35"/>
      <c r="G74" s="20"/>
      <c r="H74" s="20"/>
      <c r="I74" s="45"/>
      <c r="J74" s="713"/>
      <c r="K74" s="46"/>
      <c r="L74" s="28"/>
      <c r="M74" s="275"/>
      <c r="N74" s="276"/>
      <c r="O74" s="277"/>
      <c r="P74" s="453"/>
      <c r="Q74" s="327"/>
      <c r="R74" s="327"/>
      <c r="S74" s="381"/>
      <c r="T74" s="454"/>
      <c r="U74" s="453"/>
      <c r="V74" s="327"/>
      <c r="W74" s="327"/>
      <c r="X74" s="327"/>
      <c r="Y74" s="382"/>
      <c r="Z74" s="604" t="s">
        <v>214</v>
      </c>
      <c r="AA74" s="202"/>
      <c r="AB74" s="202"/>
      <c r="AC74" s="32"/>
      <c r="AD74" s="980">
        <f>$AD$59</f>
        <v>720</v>
      </c>
      <c r="AE74" s="980"/>
      <c r="AF74" s="612" t="s">
        <v>391</v>
      </c>
      <c r="AG74" s="202"/>
      <c r="AH74" s="32" t="s">
        <v>254</v>
      </c>
      <c r="AI74" s="926">
        <f t="shared" si="4"/>
        <v>0.7</v>
      </c>
      <c r="AJ74" s="981"/>
      <c r="AK74" s="32" t="s">
        <v>254</v>
      </c>
      <c r="AL74" s="926">
        <f t="shared" si="5"/>
        <v>0.63</v>
      </c>
      <c r="AM74" s="981"/>
      <c r="AN74" s="43"/>
      <c r="AO74" s="399">
        <f>ROUND((ROUND(AD74*AI74,0)-ROUND(AD74*$Q$68,0)-ROUND(AD74*$V$73,0))*AL74,0)</f>
        <v>309</v>
      </c>
      <c r="AP74" s="41"/>
    </row>
    <row r="75" spans="1:42" ht="17.25" customHeight="1" x14ac:dyDescent="0.15">
      <c r="A75" s="12">
        <v>72</v>
      </c>
      <c r="B75" s="13">
        <v>8511</v>
      </c>
      <c r="C75" s="39" t="s">
        <v>103</v>
      </c>
      <c r="D75" s="1008"/>
      <c r="E75" s="1008"/>
      <c r="F75" s="833" t="s">
        <v>3957</v>
      </c>
      <c r="G75" s="834"/>
      <c r="H75" s="834"/>
      <c r="I75" s="834"/>
      <c r="J75" s="834"/>
      <c r="K75" s="834"/>
      <c r="L75" s="834"/>
      <c r="M75" s="275"/>
      <c r="N75" s="276"/>
      <c r="O75" s="277"/>
      <c r="P75" s="34"/>
      <c r="Q75" s="17"/>
      <c r="R75" s="17"/>
      <c r="S75" s="607"/>
      <c r="T75" s="607"/>
      <c r="U75" s="607"/>
      <c r="V75" s="607"/>
      <c r="W75" s="17"/>
      <c r="X75" s="17"/>
      <c r="Y75" s="67"/>
      <c r="Z75" s="604" t="s">
        <v>210</v>
      </c>
      <c r="AA75" s="202"/>
      <c r="AB75" s="202"/>
      <c r="AC75" s="202"/>
      <c r="AD75" s="841">
        <f>認知通所介護!AE75</f>
        <v>491</v>
      </c>
      <c r="AE75" s="841"/>
      <c r="AF75" s="186" t="s">
        <v>391</v>
      </c>
      <c r="AG75" s="202"/>
      <c r="AH75" s="32" t="s">
        <v>2562</v>
      </c>
      <c r="AI75" s="831">
        <f t="shared" ref="AI75:AI109" si="6">$AI$5</f>
        <v>0.7</v>
      </c>
      <c r="AJ75" s="831"/>
      <c r="AK75" s="190"/>
      <c r="AL75" s="40"/>
      <c r="AM75" s="605"/>
      <c r="AN75" s="209"/>
      <c r="AO75" s="403">
        <f t="shared" ref="AO75:AO104" si="7">ROUND(AD75*AI75,0)</f>
        <v>344</v>
      </c>
      <c r="AP75" s="41"/>
    </row>
    <row r="76" spans="1:42" ht="17.25" customHeight="1" x14ac:dyDescent="0.15">
      <c r="A76" s="12">
        <v>72</v>
      </c>
      <c r="B76" s="13">
        <v>8512</v>
      </c>
      <c r="C76" s="39" t="s">
        <v>104</v>
      </c>
      <c r="D76" s="1008"/>
      <c r="E76" s="1008"/>
      <c r="F76" s="836"/>
      <c r="G76" s="837"/>
      <c r="H76" s="837"/>
      <c r="I76" s="837"/>
      <c r="J76" s="837"/>
      <c r="K76" s="837"/>
      <c r="L76" s="837"/>
      <c r="M76" s="275"/>
      <c r="N76" s="276"/>
      <c r="O76" s="277"/>
      <c r="P76" s="517"/>
      <c r="Q76" s="169"/>
      <c r="R76" s="169"/>
      <c r="S76" s="609"/>
      <c r="T76" s="609"/>
      <c r="U76" s="609"/>
      <c r="V76" s="609"/>
      <c r="W76" s="169"/>
      <c r="X76" s="169"/>
      <c r="Y76" s="518"/>
      <c r="Z76" s="604" t="s">
        <v>211</v>
      </c>
      <c r="AA76" s="202"/>
      <c r="AB76" s="202"/>
      <c r="AC76" s="202"/>
      <c r="AD76" s="841">
        <f>認知通所介護!AE76</f>
        <v>541</v>
      </c>
      <c r="AE76" s="841"/>
      <c r="AF76" s="186" t="s">
        <v>391</v>
      </c>
      <c r="AG76" s="202"/>
      <c r="AH76" s="32" t="s">
        <v>2562</v>
      </c>
      <c r="AI76" s="831">
        <f t="shared" si="6"/>
        <v>0.7</v>
      </c>
      <c r="AJ76" s="831"/>
      <c r="AK76" s="190"/>
      <c r="AL76" s="40"/>
      <c r="AM76" s="605"/>
      <c r="AN76" s="209"/>
      <c r="AO76" s="403">
        <f t="shared" si="7"/>
        <v>379</v>
      </c>
      <c r="AP76" s="41"/>
    </row>
    <row r="77" spans="1:42" ht="17.25" customHeight="1" x14ac:dyDescent="0.15">
      <c r="A77" s="12">
        <v>72</v>
      </c>
      <c r="B77" s="13">
        <v>8513</v>
      </c>
      <c r="C77" s="39" t="s">
        <v>105</v>
      </c>
      <c r="D77" s="1008"/>
      <c r="E77" s="1008"/>
      <c r="F77" s="517"/>
      <c r="G77" s="169"/>
      <c r="H77" s="609"/>
      <c r="I77" s="169"/>
      <c r="J77" s="169"/>
      <c r="K77" s="169"/>
      <c r="L77" s="169"/>
      <c r="M77" s="275"/>
      <c r="N77" s="276"/>
      <c r="O77" s="277"/>
      <c r="P77" s="517"/>
      <c r="Q77" s="169"/>
      <c r="R77" s="169"/>
      <c r="S77" s="609"/>
      <c r="T77" s="609"/>
      <c r="U77" s="609"/>
      <c r="V77" s="609"/>
      <c r="W77" s="169"/>
      <c r="X77" s="169"/>
      <c r="Y77" s="518"/>
      <c r="Z77" s="604" t="s">
        <v>212</v>
      </c>
      <c r="AA77" s="202"/>
      <c r="AB77" s="202"/>
      <c r="AC77" s="202"/>
      <c r="AD77" s="841">
        <f>認知通所介護!AE77</f>
        <v>589</v>
      </c>
      <c r="AE77" s="841"/>
      <c r="AF77" s="186" t="s">
        <v>391</v>
      </c>
      <c r="AG77" s="202"/>
      <c r="AH77" s="32" t="s">
        <v>2646</v>
      </c>
      <c r="AI77" s="831">
        <f t="shared" si="6"/>
        <v>0.7</v>
      </c>
      <c r="AJ77" s="831"/>
      <c r="AK77" s="190"/>
      <c r="AL77" s="40"/>
      <c r="AM77" s="605"/>
      <c r="AN77" s="209"/>
      <c r="AO77" s="403">
        <f t="shared" si="7"/>
        <v>412</v>
      </c>
      <c r="AP77" s="41"/>
    </row>
    <row r="78" spans="1:42" ht="17.25" customHeight="1" x14ac:dyDescent="0.15">
      <c r="A78" s="12">
        <v>72</v>
      </c>
      <c r="B78" s="13">
        <v>8514</v>
      </c>
      <c r="C78" s="39" t="s">
        <v>106</v>
      </c>
      <c r="D78" s="1008"/>
      <c r="E78" s="1008"/>
      <c r="F78" s="517"/>
      <c r="G78" s="169"/>
      <c r="H78" s="609"/>
      <c r="I78" s="169"/>
      <c r="J78" s="169"/>
      <c r="K78" s="169"/>
      <c r="L78" s="169"/>
      <c r="M78" s="505"/>
      <c r="N78" s="52"/>
      <c r="O78" s="506"/>
      <c r="P78" s="517"/>
      <c r="Q78" s="169"/>
      <c r="R78" s="169"/>
      <c r="S78" s="609"/>
      <c r="T78" s="609"/>
      <c r="U78" s="609"/>
      <c r="V78" s="609"/>
      <c r="W78" s="169"/>
      <c r="X78" s="169"/>
      <c r="Y78" s="518"/>
      <c r="Z78" s="604" t="s">
        <v>213</v>
      </c>
      <c r="AA78" s="202"/>
      <c r="AB78" s="202"/>
      <c r="AC78" s="202"/>
      <c r="AD78" s="841">
        <f>認知通所介護!AE78</f>
        <v>639</v>
      </c>
      <c r="AE78" s="841"/>
      <c r="AF78" s="186" t="s">
        <v>391</v>
      </c>
      <c r="AG78" s="202"/>
      <c r="AH78" s="32" t="s">
        <v>2648</v>
      </c>
      <c r="AI78" s="831">
        <f t="shared" si="6"/>
        <v>0.7</v>
      </c>
      <c r="AJ78" s="831"/>
      <c r="AK78" s="190"/>
      <c r="AL78" s="40"/>
      <c r="AM78" s="605"/>
      <c r="AN78" s="209"/>
      <c r="AO78" s="403">
        <f t="shared" si="7"/>
        <v>447</v>
      </c>
      <c r="AP78" s="41"/>
    </row>
    <row r="79" spans="1:42" ht="17.25" customHeight="1" x14ac:dyDescent="0.15">
      <c r="A79" s="12">
        <v>72</v>
      </c>
      <c r="B79" s="13">
        <v>8515</v>
      </c>
      <c r="C79" s="39" t="s">
        <v>107</v>
      </c>
      <c r="D79" s="1008"/>
      <c r="E79" s="1008"/>
      <c r="F79" s="35"/>
      <c r="G79" s="20"/>
      <c r="H79" s="713"/>
      <c r="I79" s="20"/>
      <c r="J79" s="20"/>
      <c r="K79" s="20"/>
      <c r="L79" s="20"/>
      <c r="M79" s="505"/>
      <c r="N79" s="52"/>
      <c r="O79" s="506"/>
      <c r="P79" s="517"/>
      <c r="Q79" s="169"/>
      <c r="R79" s="169"/>
      <c r="S79" s="609"/>
      <c r="T79" s="609"/>
      <c r="U79" s="609"/>
      <c r="V79" s="609"/>
      <c r="W79" s="169"/>
      <c r="X79" s="169"/>
      <c r="Y79" s="518"/>
      <c r="Z79" s="604" t="s">
        <v>214</v>
      </c>
      <c r="AA79" s="202"/>
      <c r="AB79" s="202"/>
      <c r="AC79" s="202"/>
      <c r="AD79" s="841">
        <f>認知通所介護!AE79</f>
        <v>688</v>
      </c>
      <c r="AE79" s="841"/>
      <c r="AF79" s="186" t="s">
        <v>391</v>
      </c>
      <c r="AG79" s="202"/>
      <c r="AH79" s="32" t="s">
        <v>2562</v>
      </c>
      <c r="AI79" s="831">
        <f t="shared" si="6"/>
        <v>0.7</v>
      </c>
      <c r="AJ79" s="831"/>
      <c r="AK79" s="190"/>
      <c r="AL79" s="40"/>
      <c r="AM79" s="605"/>
      <c r="AN79" s="209"/>
      <c r="AO79" s="403">
        <f t="shared" si="7"/>
        <v>482</v>
      </c>
      <c r="AP79" s="41"/>
    </row>
    <row r="80" spans="1:42" ht="17.25" customHeight="1" x14ac:dyDescent="0.15">
      <c r="A80" s="12">
        <v>72</v>
      </c>
      <c r="B80" s="13">
        <v>8556</v>
      </c>
      <c r="C80" s="39" t="s">
        <v>108</v>
      </c>
      <c r="D80" s="1008"/>
      <c r="E80" s="1008"/>
      <c r="F80" s="833" t="s">
        <v>3958</v>
      </c>
      <c r="G80" s="834"/>
      <c r="H80" s="834"/>
      <c r="I80" s="834"/>
      <c r="J80" s="834"/>
      <c r="K80" s="834"/>
      <c r="L80" s="834"/>
      <c r="M80" s="505"/>
      <c r="N80" s="52"/>
      <c r="O80" s="506"/>
      <c r="P80" s="517"/>
      <c r="Q80" s="169"/>
      <c r="R80" s="169"/>
      <c r="S80" s="609"/>
      <c r="T80" s="609"/>
      <c r="U80" s="609"/>
      <c r="V80" s="609"/>
      <c r="W80" s="169"/>
      <c r="X80" s="169"/>
      <c r="Y80" s="518"/>
      <c r="Z80" s="604" t="s">
        <v>210</v>
      </c>
      <c r="AA80" s="202"/>
      <c r="AB80" s="202"/>
      <c r="AC80" s="202"/>
      <c r="AD80" s="841">
        <f>認知通所介護!AE80</f>
        <v>515</v>
      </c>
      <c r="AE80" s="841"/>
      <c r="AF80" s="186" t="s">
        <v>391</v>
      </c>
      <c r="AG80" s="202"/>
      <c r="AH80" s="32" t="s">
        <v>2650</v>
      </c>
      <c r="AI80" s="831">
        <f t="shared" si="6"/>
        <v>0.7</v>
      </c>
      <c r="AJ80" s="831"/>
      <c r="AK80" s="190"/>
      <c r="AL80" s="40"/>
      <c r="AM80" s="605"/>
      <c r="AN80" s="209"/>
      <c r="AO80" s="403">
        <f t="shared" si="7"/>
        <v>361</v>
      </c>
      <c r="AP80" s="41"/>
    </row>
    <row r="81" spans="1:42" ht="17.25" customHeight="1" x14ac:dyDescent="0.15">
      <c r="A81" s="12">
        <v>72</v>
      </c>
      <c r="B81" s="13">
        <v>8557</v>
      </c>
      <c r="C81" s="39" t="s">
        <v>109</v>
      </c>
      <c r="D81" s="1008"/>
      <c r="E81" s="1008"/>
      <c r="F81" s="836"/>
      <c r="G81" s="837"/>
      <c r="H81" s="837"/>
      <c r="I81" s="837"/>
      <c r="J81" s="837"/>
      <c r="K81" s="837"/>
      <c r="L81" s="837"/>
      <c r="M81" s="505"/>
      <c r="N81" s="52"/>
      <c r="O81" s="506"/>
      <c r="P81" s="517"/>
      <c r="Q81" s="169"/>
      <c r="R81" s="169"/>
      <c r="S81" s="609"/>
      <c r="T81" s="609"/>
      <c r="U81" s="609"/>
      <c r="V81" s="609"/>
      <c r="W81" s="169"/>
      <c r="X81" s="169"/>
      <c r="Y81" s="518"/>
      <c r="Z81" s="604" t="s">
        <v>211</v>
      </c>
      <c r="AA81" s="202"/>
      <c r="AB81" s="202"/>
      <c r="AC81" s="202"/>
      <c r="AD81" s="841">
        <f>認知通所介護!AE81</f>
        <v>566</v>
      </c>
      <c r="AE81" s="841"/>
      <c r="AF81" s="186" t="s">
        <v>391</v>
      </c>
      <c r="AG81" s="202"/>
      <c r="AH81" s="32" t="s">
        <v>2631</v>
      </c>
      <c r="AI81" s="831">
        <f t="shared" si="6"/>
        <v>0.7</v>
      </c>
      <c r="AJ81" s="831"/>
      <c r="AK81" s="190"/>
      <c r="AL81" s="40"/>
      <c r="AM81" s="605"/>
      <c r="AN81" s="209"/>
      <c r="AO81" s="403">
        <f t="shared" si="7"/>
        <v>396</v>
      </c>
      <c r="AP81" s="41"/>
    </row>
    <row r="82" spans="1:42" ht="17.25" customHeight="1" x14ac:dyDescent="0.15">
      <c r="A82" s="12">
        <v>72</v>
      </c>
      <c r="B82" s="13">
        <v>8558</v>
      </c>
      <c r="C82" s="39" t="s">
        <v>110</v>
      </c>
      <c r="D82" s="1008"/>
      <c r="E82" s="1008"/>
      <c r="F82" s="517"/>
      <c r="G82" s="169"/>
      <c r="H82" s="609"/>
      <c r="I82" s="169"/>
      <c r="J82" s="169"/>
      <c r="K82" s="169"/>
      <c r="L82" s="169"/>
      <c r="M82" s="505"/>
      <c r="N82" s="52"/>
      <c r="O82" s="506"/>
      <c r="P82" s="517"/>
      <c r="Q82" s="169"/>
      <c r="R82" s="169"/>
      <c r="S82" s="609"/>
      <c r="T82" s="609"/>
      <c r="U82" s="609"/>
      <c r="V82" s="609"/>
      <c r="W82" s="169"/>
      <c r="X82" s="169"/>
      <c r="Y82" s="518"/>
      <c r="Z82" s="604" t="s">
        <v>212</v>
      </c>
      <c r="AA82" s="202"/>
      <c r="AB82" s="202"/>
      <c r="AC82" s="202"/>
      <c r="AD82" s="841">
        <f>認知通所介護!AE82</f>
        <v>618</v>
      </c>
      <c r="AE82" s="841"/>
      <c r="AF82" s="186" t="s">
        <v>391</v>
      </c>
      <c r="AG82" s="202"/>
      <c r="AH82" s="32" t="s">
        <v>2631</v>
      </c>
      <c r="AI82" s="831">
        <f t="shared" si="6"/>
        <v>0.7</v>
      </c>
      <c r="AJ82" s="831"/>
      <c r="AK82" s="190"/>
      <c r="AL82" s="40"/>
      <c r="AM82" s="605"/>
      <c r="AN82" s="209"/>
      <c r="AO82" s="403">
        <f t="shared" si="7"/>
        <v>433</v>
      </c>
      <c r="AP82" s="41"/>
    </row>
    <row r="83" spans="1:42" ht="17.25" customHeight="1" x14ac:dyDescent="0.15">
      <c r="A83" s="12">
        <v>72</v>
      </c>
      <c r="B83" s="13">
        <v>8559</v>
      </c>
      <c r="C83" s="39" t="s">
        <v>111</v>
      </c>
      <c r="D83" s="1008"/>
      <c r="E83" s="1008"/>
      <c r="F83" s="517"/>
      <c r="G83" s="169"/>
      <c r="H83" s="609"/>
      <c r="I83" s="169"/>
      <c r="J83" s="169"/>
      <c r="K83" s="169"/>
      <c r="L83" s="169"/>
      <c r="M83" s="505"/>
      <c r="N83" s="52"/>
      <c r="O83" s="506"/>
      <c r="P83" s="517"/>
      <c r="Q83" s="169"/>
      <c r="R83" s="169"/>
      <c r="S83" s="609"/>
      <c r="T83" s="609"/>
      <c r="U83" s="609"/>
      <c r="V83" s="609"/>
      <c r="W83" s="169"/>
      <c r="X83" s="169"/>
      <c r="Y83" s="518"/>
      <c r="Z83" s="604" t="s">
        <v>213</v>
      </c>
      <c r="AA83" s="202"/>
      <c r="AB83" s="202"/>
      <c r="AC83" s="202"/>
      <c r="AD83" s="841">
        <f>認知通所介護!AE83</f>
        <v>669</v>
      </c>
      <c r="AE83" s="841"/>
      <c r="AF83" s="186" t="s">
        <v>391</v>
      </c>
      <c r="AG83" s="202"/>
      <c r="AH83" s="32" t="s">
        <v>2631</v>
      </c>
      <c r="AI83" s="831">
        <f t="shared" si="6"/>
        <v>0.7</v>
      </c>
      <c r="AJ83" s="831"/>
      <c r="AK83" s="190"/>
      <c r="AL83" s="40"/>
      <c r="AM83" s="605"/>
      <c r="AN83" s="209"/>
      <c r="AO83" s="403">
        <f t="shared" si="7"/>
        <v>468</v>
      </c>
      <c r="AP83" s="41"/>
    </row>
    <row r="84" spans="1:42" ht="17.25" customHeight="1" x14ac:dyDescent="0.15">
      <c r="A84" s="12">
        <v>72</v>
      </c>
      <c r="B84" s="13">
        <v>8560</v>
      </c>
      <c r="C84" s="39" t="s">
        <v>112</v>
      </c>
      <c r="D84" s="1008"/>
      <c r="E84" s="1008"/>
      <c r="F84" s="35"/>
      <c r="G84" s="20"/>
      <c r="H84" s="713"/>
      <c r="I84" s="20"/>
      <c r="J84" s="20"/>
      <c r="K84" s="20"/>
      <c r="L84" s="20"/>
      <c r="M84" s="505"/>
      <c r="N84" s="52"/>
      <c r="O84" s="506"/>
      <c r="P84" s="517"/>
      <c r="Q84" s="169"/>
      <c r="R84" s="169"/>
      <c r="S84" s="609"/>
      <c r="T84" s="609"/>
      <c r="U84" s="609"/>
      <c r="V84" s="609"/>
      <c r="W84" s="169"/>
      <c r="X84" s="169"/>
      <c r="Y84" s="518"/>
      <c r="Z84" s="604" t="s">
        <v>214</v>
      </c>
      <c r="AA84" s="202"/>
      <c r="AB84" s="202"/>
      <c r="AC84" s="202"/>
      <c r="AD84" s="841">
        <f>認知通所介護!AE84</f>
        <v>720</v>
      </c>
      <c r="AE84" s="841"/>
      <c r="AF84" s="186" t="s">
        <v>391</v>
      </c>
      <c r="AG84" s="202"/>
      <c r="AH84" s="32" t="s">
        <v>2655</v>
      </c>
      <c r="AI84" s="831">
        <f t="shared" si="6"/>
        <v>0.7</v>
      </c>
      <c r="AJ84" s="831"/>
      <c r="AK84" s="190"/>
      <c r="AL84" s="40"/>
      <c r="AM84" s="605"/>
      <c r="AN84" s="209"/>
      <c r="AO84" s="403">
        <f t="shared" si="7"/>
        <v>504</v>
      </c>
      <c r="AP84" s="41"/>
    </row>
    <row r="85" spans="1:42" ht="17.25" customHeight="1" x14ac:dyDescent="0.15">
      <c r="A85" s="12">
        <v>72</v>
      </c>
      <c r="B85" s="13">
        <v>8521</v>
      </c>
      <c r="C85" s="39" t="s">
        <v>1209</v>
      </c>
      <c r="D85" s="651"/>
      <c r="E85" s="1008"/>
      <c r="F85" s="833" t="s">
        <v>3959</v>
      </c>
      <c r="G85" s="834"/>
      <c r="H85" s="834"/>
      <c r="I85" s="834"/>
      <c r="J85" s="834"/>
      <c r="K85" s="834"/>
      <c r="L85" s="834"/>
      <c r="M85" s="505"/>
      <c r="N85" s="52"/>
      <c r="O85" s="506"/>
      <c r="P85" s="517"/>
      <c r="Q85" s="169"/>
      <c r="R85" s="169"/>
      <c r="S85" s="609"/>
      <c r="T85" s="609"/>
      <c r="U85" s="609"/>
      <c r="V85" s="609"/>
      <c r="W85" s="169"/>
      <c r="X85" s="169"/>
      <c r="Y85" s="518"/>
      <c r="Z85" s="604" t="s">
        <v>210</v>
      </c>
      <c r="AA85" s="202"/>
      <c r="AB85" s="202"/>
      <c r="AC85" s="202"/>
      <c r="AD85" s="841">
        <f>認知通所介護!AE85</f>
        <v>771</v>
      </c>
      <c r="AE85" s="841"/>
      <c r="AF85" s="186" t="s">
        <v>391</v>
      </c>
      <c r="AG85" s="202"/>
      <c r="AH85" s="32" t="s">
        <v>2638</v>
      </c>
      <c r="AI85" s="831">
        <f t="shared" si="6"/>
        <v>0.7</v>
      </c>
      <c r="AJ85" s="831"/>
      <c r="AK85" s="190"/>
      <c r="AL85" s="40"/>
      <c r="AM85" s="605"/>
      <c r="AN85" s="209"/>
      <c r="AO85" s="403">
        <f t="shared" si="7"/>
        <v>540</v>
      </c>
      <c r="AP85" s="18"/>
    </row>
    <row r="86" spans="1:42" ht="17.25" customHeight="1" x14ac:dyDescent="0.15">
      <c r="A86" s="12">
        <v>72</v>
      </c>
      <c r="B86" s="13">
        <v>8522</v>
      </c>
      <c r="C86" s="39" t="s">
        <v>1210</v>
      </c>
      <c r="D86" s="651"/>
      <c r="E86" s="1008"/>
      <c r="F86" s="836"/>
      <c r="G86" s="837"/>
      <c r="H86" s="837"/>
      <c r="I86" s="837"/>
      <c r="J86" s="837"/>
      <c r="K86" s="837"/>
      <c r="L86" s="837"/>
      <c r="M86" s="505"/>
      <c r="N86" s="52"/>
      <c r="O86" s="506"/>
      <c r="P86" s="517"/>
      <c r="Q86" s="169"/>
      <c r="R86" s="169"/>
      <c r="S86" s="609"/>
      <c r="T86" s="609"/>
      <c r="U86" s="609"/>
      <c r="V86" s="609"/>
      <c r="W86" s="169"/>
      <c r="X86" s="169"/>
      <c r="Y86" s="518"/>
      <c r="Z86" s="604" t="s">
        <v>211</v>
      </c>
      <c r="AA86" s="202"/>
      <c r="AB86" s="202"/>
      <c r="AC86" s="202"/>
      <c r="AD86" s="841">
        <f>認知通所介護!AE86</f>
        <v>854</v>
      </c>
      <c r="AE86" s="841"/>
      <c r="AF86" s="186" t="s">
        <v>391</v>
      </c>
      <c r="AG86" s="202"/>
      <c r="AH86" s="32" t="s">
        <v>2655</v>
      </c>
      <c r="AI86" s="831">
        <f t="shared" si="6"/>
        <v>0.7</v>
      </c>
      <c r="AJ86" s="831"/>
      <c r="AK86" s="190"/>
      <c r="AL86" s="40"/>
      <c r="AM86" s="605"/>
      <c r="AN86" s="209"/>
      <c r="AO86" s="403">
        <f t="shared" si="7"/>
        <v>598</v>
      </c>
      <c r="AP86" s="18"/>
    </row>
    <row r="87" spans="1:42" ht="17.25" customHeight="1" x14ac:dyDescent="0.15">
      <c r="A87" s="12">
        <v>72</v>
      </c>
      <c r="B87" s="13">
        <v>8523</v>
      </c>
      <c r="C87" s="39" t="s">
        <v>1211</v>
      </c>
      <c r="D87" s="651"/>
      <c r="E87" s="1008"/>
      <c r="F87" s="517"/>
      <c r="G87" s="169"/>
      <c r="H87" s="609"/>
      <c r="I87" s="169"/>
      <c r="J87" s="169"/>
      <c r="K87" s="169"/>
      <c r="L87" s="169"/>
      <c r="M87" s="505"/>
      <c r="N87" s="52"/>
      <c r="O87" s="506"/>
      <c r="P87" s="517"/>
      <c r="Q87" s="169"/>
      <c r="R87" s="169"/>
      <c r="S87" s="609"/>
      <c r="T87" s="609"/>
      <c r="U87" s="609"/>
      <c r="V87" s="609"/>
      <c r="W87" s="169"/>
      <c r="X87" s="169"/>
      <c r="Y87" s="518"/>
      <c r="Z87" s="604" t="s">
        <v>212</v>
      </c>
      <c r="AA87" s="202"/>
      <c r="AB87" s="202"/>
      <c r="AC87" s="202"/>
      <c r="AD87" s="841">
        <f>認知通所介護!AE87</f>
        <v>936</v>
      </c>
      <c r="AE87" s="841"/>
      <c r="AF87" s="186" t="s">
        <v>391</v>
      </c>
      <c r="AG87" s="202"/>
      <c r="AH87" s="32" t="s">
        <v>2664</v>
      </c>
      <c r="AI87" s="831">
        <f t="shared" si="6"/>
        <v>0.7</v>
      </c>
      <c r="AJ87" s="831"/>
      <c r="AK87" s="190"/>
      <c r="AL87" s="40"/>
      <c r="AM87" s="605"/>
      <c r="AN87" s="209"/>
      <c r="AO87" s="403">
        <f t="shared" si="7"/>
        <v>655</v>
      </c>
      <c r="AP87" s="18"/>
    </row>
    <row r="88" spans="1:42" ht="17.25" customHeight="1" x14ac:dyDescent="0.15">
      <c r="A88" s="12">
        <v>72</v>
      </c>
      <c r="B88" s="13">
        <v>8524</v>
      </c>
      <c r="C88" s="39" t="s">
        <v>1212</v>
      </c>
      <c r="D88" s="651"/>
      <c r="E88" s="1008"/>
      <c r="F88" s="517"/>
      <c r="G88" s="169"/>
      <c r="H88" s="609"/>
      <c r="I88" s="169"/>
      <c r="J88" s="169"/>
      <c r="K88" s="169"/>
      <c r="L88" s="169"/>
      <c r="M88" s="505"/>
      <c r="N88" s="52"/>
      <c r="O88" s="506"/>
      <c r="P88" s="517"/>
      <c r="Q88" s="169"/>
      <c r="R88" s="169"/>
      <c r="S88" s="609"/>
      <c r="T88" s="609"/>
      <c r="U88" s="609"/>
      <c r="V88" s="609"/>
      <c r="W88" s="169"/>
      <c r="X88" s="169"/>
      <c r="Y88" s="518"/>
      <c r="Z88" s="604" t="s">
        <v>213</v>
      </c>
      <c r="AA88" s="202"/>
      <c r="AB88" s="202"/>
      <c r="AC88" s="202"/>
      <c r="AD88" s="841">
        <f>認知通所介護!AE88</f>
        <v>1016</v>
      </c>
      <c r="AE88" s="841"/>
      <c r="AF88" s="186" t="s">
        <v>391</v>
      </c>
      <c r="AG88" s="202"/>
      <c r="AH88" s="32" t="s">
        <v>2627</v>
      </c>
      <c r="AI88" s="831">
        <f t="shared" si="6"/>
        <v>0.7</v>
      </c>
      <c r="AJ88" s="831"/>
      <c r="AK88" s="190"/>
      <c r="AL88" s="40"/>
      <c r="AM88" s="605"/>
      <c r="AN88" s="209"/>
      <c r="AO88" s="403">
        <f t="shared" si="7"/>
        <v>711</v>
      </c>
      <c r="AP88" s="18"/>
    </row>
    <row r="89" spans="1:42" ht="17.25" customHeight="1" x14ac:dyDescent="0.15">
      <c r="A89" s="12">
        <v>72</v>
      </c>
      <c r="B89" s="13">
        <v>8525</v>
      </c>
      <c r="C89" s="39" t="s">
        <v>1213</v>
      </c>
      <c r="D89" s="651"/>
      <c r="E89" s="1008"/>
      <c r="F89" s="35"/>
      <c r="G89" s="20"/>
      <c r="H89" s="713"/>
      <c r="I89" s="20"/>
      <c r="J89" s="20"/>
      <c r="K89" s="20"/>
      <c r="L89" s="20"/>
      <c r="M89" s="505"/>
      <c r="N89" s="52"/>
      <c r="O89" s="506"/>
      <c r="P89" s="517"/>
      <c r="Q89" s="169"/>
      <c r="R89" s="169"/>
      <c r="S89" s="609"/>
      <c r="T89" s="609"/>
      <c r="U89" s="609"/>
      <c r="V89" s="609"/>
      <c r="W89" s="169"/>
      <c r="X89" s="169"/>
      <c r="Y89" s="518"/>
      <c r="Z89" s="604" t="s">
        <v>214</v>
      </c>
      <c r="AA89" s="202"/>
      <c r="AB89" s="202"/>
      <c r="AC89" s="202"/>
      <c r="AD89" s="841">
        <f>認知通所介護!AE89</f>
        <v>1099</v>
      </c>
      <c r="AE89" s="841"/>
      <c r="AF89" s="186" t="s">
        <v>391</v>
      </c>
      <c r="AG89" s="202"/>
      <c r="AH89" s="32" t="s">
        <v>2646</v>
      </c>
      <c r="AI89" s="831">
        <f t="shared" si="6"/>
        <v>0.7</v>
      </c>
      <c r="AJ89" s="831"/>
      <c r="AK89" s="190"/>
      <c r="AL89" s="40"/>
      <c r="AM89" s="605"/>
      <c r="AN89" s="209"/>
      <c r="AO89" s="403">
        <f t="shared" si="7"/>
        <v>769</v>
      </c>
      <c r="AP89" s="18"/>
    </row>
    <row r="90" spans="1:42" ht="17.25" customHeight="1" x14ac:dyDescent="0.15">
      <c r="A90" s="12">
        <v>72</v>
      </c>
      <c r="B90" s="13">
        <v>8566</v>
      </c>
      <c r="C90" s="39" t="s">
        <v>2665</v>
      </c>
      <c r="D90" s="651"/>
      <c r="E90" s="1008"/>
      <c r="F90" s="833" t="s">
        <v>3960</v>
      </c>
      <c r="G90" s="834"/>
      <c r="H90" s="834"/>
      <c r="I90" s="834"/>
      <c r="J90" s="834"/>
      <c r="K90" s="834"/>
      <c r="L90" s="834"/>
      <c r="M90" s="505"/>
      <c r="N90" s="52"/>
      <c r="O90" s="506"/>
      <c r="P90" s="517"/>
      <c r="Q90" s="169"/>
      <c r="R90" s="169"/>
      <c r="S90" s="609"/>
      <c r="T90" s="609"/>
      <c r="U90" s="609"/>
      <c r="V90" s="609"/>
      <c r="W90" s="169"/>
      <c r="X90" s="169"/>
      <c r="Y90" s="518"/>
      <c r="Z90" s="604" t="s">
        <v>210</v>
      </c>
      <c r="AA90" s="202"/>
      <c r="AB90" s="202"/>
      <c r="AC90" s="202"/>
      <c r="AD90" s="841">
        <f>認知通所介護!AE90</f>
        <v>790</v>
      </c>
      <c r="AE90" s="841"/>
      <c r="AF90" s="186" t="s">
        <v>391</v>
      </c>
      <c r="AG90" s="202"/>
      <c r="AH90" s="32" t="s">
        <v>2638</v>
      </c>
      <c r="AI90" s="831">
        <f t="shared" si="6"/>
        <v>0.7</v>
      </c>
      <c r="AJ90" s="831"/>
      <c r="AK90" s="190"/>
      <c r="AL90" s="40"/>
      <c r="AM90" s="605"/>
      <c r="AN90" s="209"/>
      <c r="AO90" s="403">
        <f t="shared" si="7"/>
        <v>553</v>
      </c>
      <c r="AP90" s="18"/>
    </row>
    <row r="91" spans="1:42" ht="17.25" customHeight="1" x14ac:dyDescent="0.15">
      <c r="A91" s="12">
        <v>72</v>
      </c>
      <c r="B91" s="13">
        <v>8567</v>
      </c>
      <c r="C91" s="39" t="s">
        <v>2666</v>
      </c>
      <c r="D91" s="651"/>
      <c r="E91" s="1008"/>
      <c r="F91" s="836"/>
      <c r="G91" s="837"/>
      <c r="H91" s="837"/>
      <c r="I91" s="837"/>
      <c r="J91" s="837"/>
      <c r="K91" s="837"/>
      <c r="L91" s="837"/>
      <c r="M91" s="505"/>
      <c r="N91" s="52"/>
      <c r="O91" s="506"/>
      <c r="P91" s="517"/>
      <c r="Q91" s="169"/>
      <c r="R91" s="169"/>
      <c r="S91" s="609"/>
      <c r="T91" s="609"/>
      <c r="U91" s="609"/>
      <c r="V91" s="609"/>
      <c r="W91" s="169"/>
      <c r="X91" s="169"/>
      <c r="Y91" s="518"/>
      <c r="Z91" s="604" t="s">
        <v>211</v>
      </c>
      <c r="AA91" s="202"/>
      <c r="AB91" s="202"/>
      <c r="AC91" s="202"/>
      <c r="AD91" s="841">
        <f>認知通所介護!AE91</f>
        <v>876</v>
      </c>
      <c r="AE91" s="841"/>
      <c r="AF91" s="186" t="s">
        <v>391</v>
      </c>
      <c r="AG91" s="202"/>
      <c r="AH91" s="32" t="s">
        <v>2667</v>
      </c>
      <c r="AI91" s="831">
        <f t="shared" si="6"/>
        <v>0.7</v>
      </c>
      <c r="AJ91" s="831"/>
      <c r="AK91" s="190"/>
      <c r="AL91" s="40"/>
      <c r="AM91" s="605"/>
      <c r="AN91" s="209"/>
      <c r="AO91" s="403">
        <f t="shared" si="7"/>
        <v>613</v>
      </c>
      <c r="AP91" s="18"/>
    </row>
    <row r="92" spans="1:42" ht="17.25" customHeight="1" x14ac:dyDescent="0.15">
      <c r="A92" s="12">
        <v>72</v>
      </c>
      <c r="B92" s="13">
        <v>8568</v>
      </c>
      <c r="C92" s="39" t="s">
        <v>2668</v>
      </c>
      <c r="D92" s="651"/>
      <c r="E92" s="1008"/>
      <c r="F92" s="517"/>
      <c r="G92" s="169"/>
      <c r="H92" s="609"/>
      <c r="I92" s="169"/>
      <c r="J92" s="169"/>
      <c r="K92" s="169"/>
      <c r="L92" s="169"/>
      <c r="M92" s="505"/>
      <c r="N92" s="52"/>
      <c r="O92" s="506"/>
      <c r="P92" s="517"/>
      <c r="Q92" s="169"/>
      <c r="R92" s="169"/>
      <c r="S92" s="609"/>
      <c r="T92" s="609"/>
      <c r="U92" s="609"/>
      <c r="V92" s="609"/>
      <c r="W92" s="169"/>
      <c r="X92" s="169"/>
      <c r="Y92" s="518"/>
      <c r="Z92" s="604" t="s">
        <v>212</v>
      </c>
      <c r="AA92" s="202"/>
      <c r="AB92" s="202"/>
      <c r="AC92" s="202"/>
      <c r="AD92" s="841">
        <f>認知通所介護!AE92</f>
        <v>960</v>
      </c>
      <c r="AE92" s="841"/>
      <c r="AF92" s="186" t="s">
        <v>391</v>
      </c>
      <c r="AG92" s="202"/>
      <c r="AH92" s="32" t="s">
        <v>2562</v>
      </c>
      <c r="AI92" s="831">
        <f t="shared" si="6"/>
        <v>0.7</v>
      </c>
      <c r="AJ92" s="831"/>
      <c r="AK92" s="190"/>
      <c r="AL92" s="40"/>
      <c r="AM92" s="605"/>
      <c r="AN92" s="209"/>
      <c r="AO92" s="403">
        <f t="shared" si="7"/>
        <v>672</v>
      </c>
      <c r="AP92" s="18"/>
    </row>
    <row r="93" spans="1:42" ht="17.25" customHeight="1" x14ac:dyDescent="0.15">
      <c r="A93" s="12">
        <v>72</v>
      </c>
      <c r="B93" s="13">
        <v>8569</v>
      </c>
      <c r="C93" s="39" t="s">
        <v>2669</v>
      </c>
      <c r="D93" s="651"/>
      <c r="E93" s="1008"/>
      <c r="F93" s="517"/>
      <c r="G93" s="169"/>
      <c r="H93" s="609"/>
      <c r="I93" s="169"/>
      <c r="J93" s="169"/>
      <c r="K93" s="169"/>
      <c r="L93" s="169"/>
      <c r="M93" s="505"/>
      <c r="N93" s="52"/>
      <c r="O93" s="506"/>
      <c r="P93" s="517"/>
      <c r="Q93" s="169"/>
      <c r="R93" s="169"/>
      <c r="S93" s="609"/>
      <c r="T93" s="609"/>
      <c r="U93" s="609"/>
      <c r="V93" s="609"/>
      <c r="W93" s="169"/>
      <c r="X93" s="169"/>
      <c r="Y93" s="518"/>
      <c r="Z93" s="604" t="s">
        <v>213</v>
      </c>
      <c r="AA93" s="202"/>
      <c r="AB93" s="202"/>
      <c r="AC93" s="202"/>
      <c r="AD93" s="841">
        <f>認知通所介護!AE93</f>
        <v>1042</v>
      </c>
      <c r="AE93" s="841"/>
      <c r="AF93" s="186" t="s">
        <v>391</v>
      </c>
      <c r="AG93" s="202"/>
      <c r="AH93" s="32" t="s">
        <v>2670</v>
      </c>
      <c r="AI93" s="831">
        <f t="shared" si="6"/>
        <v>0.7</v>
      </c>
      <c r="AJ93" s="831"/>
      <c r="AK93" s="190"/>
      <c r="AL93" s="40"/>
      <c r="AM93" s="605"/>
      <c r="AN93" s="209"/>
      <c r="AO93" s="403">
        <f t="shared" si="7"/>
        <v>729</v>
      </c>
      <c r="AP93" s="18"/>
    </row>
    <row r="94" spans="1:42" ht="17.25" customHeight="1" x14ac:dyDescent="0.15">
      <c r="A94" s="12">
        <v>72</v>
      </c>
      <c r="B94" s="13">
        <v>8570</v>
      </c>
      <c r="C94" s="39" t="s">
        <v>2671</v>
      </c>
      <c r="D94" s="651"/>
      <c r="E94" s="1008"/>
      <c r="F94" s="35"/>
      <c r="G94" s="20"/>
      <c r="H94" s="713"/>
      <c r="I94" s="20"/>
      <c r="J94" s="20"/>
      <c r="K94" s="20"/>
      <c r="L94" s="20"/>
      <c r="M94" s="505"/>
      <c r="N94" s="52"/>
      <c r="O94" s="506"/>
      <c r="P94" s="517"/>
      <c r="Q94" s="169"/>
      <c r="R94" s="169"/>
      <c r="S94" s="609"/>
      <c r="T94" s="609"/>
      <c r="U94" s="609"/>
      <c r="V94" s="609"/>
      <c r="W94" s="169"/>
      <c r="X94" s="169"/>
      <c r="Y94" s="518"/>
      <c r="Z94" s="604" t="s">
        <v>214</v>
      </c>
      <c r="AA94" s="202"/>
      <c r="AB94" s="202"/>
      <c r="AC94" s="202"/>
      <c r="AD94" s="841">
        <f>認知通所介護!AE94</f>
        <v>1127</v>
      </c>
      <c r="AE94" s="841"/>
      <c r="AF94" s="186" t="s">
        <v>391</v>
      </c>
      <c r="AG94" s="202"/>
      <c r="AH94" s="32" t="s">
        <v>2670</v>
      </c>
      <c r="AI94" s="831">
        <f t="shared" si="6"/>
        <v>0.7</v>
      </c>
      <c r="AJ94" s="831"/>
      <c r="AK94" s="190"/>
      <c r="AL94" s="40"/>
      <c r="AM94" s="605"/>
      <c r="AN94" s="209"/>
      <c r="AO94" s="403">
        <f t="shared" si="7"/>
        <v>789</v>
      </c>
      <c r="AP94" s="18"/>
    </row>
    <row r="95" spans="1:42" ht="17.25" customHeight="1" x14ac:dyDescent="0.15">
      <c r="A95" s="12">
        <v>72</v>
      </c>
      <c r="B95" s="13">
        <v>8531</v>
      </c>
      <c r="C95" s="39" t="s">
        <v>2672</v>
      </c>
      <c r="D95" s="651"/>
      <c r="E95" s="1008"/>
      <c r="F95" s="833" t="s">
        <v>3961</v>
      </c>
      <c r="G95" s="834"/>
      <c r="H95" s="834"/>
      <c r="I95" s="834"/>
      <c r="J95" s="834"/>
      <c r="K95" s="834"/>
      <c r="L95" s="834"/>
      <c r="M95" s="505"/>
      <c r="N95" s="52"/>
      <c r="O95" s="506"/>
      <c r="P95" s="517"/>
      <c r="Q95" s="169"/>
      <c r="R95" s="169"/>
      <c r="S95" s="609"/>
      <c r="T95" s="609"/>
      <c r="U95" s="609"/>
      <c r="V95" s="609"/>
      <c r="W95" s="169"/>
      <c r="X95" s="169"/>
      <c r="Y95" s="518"/>
      <c r="Z95" s="604" t="s">
        <v>210</v>
      </c>
      <c r="AA95" s="202"/>
      <c r="AB95" s="202"/>
      <c r="AC95" s="202"/>
      <c r="AD95" s="841">
        <f>認知通所介護!AE95</f>
        <v>894</v>
      </c>
      <c r="AE95" s="841"/>
      <c r="AF95" s="186" t="s">
        <v>391</v>
      </c>
      <c r="AG95" s="202"/>
      <c r="AH95" s="32" t="s">
        <v>2562</v>
      </c>
      <c r="AI95" s="831">
        <f t="shared" si="6"/>
        <v>0.7</v>
      </c>
      <c r="AJ95" s="831"/>
      <c r="AK95" s="190"/>
      <c r="AL95" s="40"/>
      <c r="AM95" s="605"/>
      <c r="AN95" s="209"/>
      <c r="AO95" s="403">
        <f t="shared" si="7"/>
        <v>626</v>
      </c>
      <c r="AP95" s="41"/>
    </row>
    <row r="96" spans="1:42" ht="17.25" customHeight="1" x14ac:dyDescent="0.15">
      <c r="A96" s="12">
        <v>72</v>
      </c>
      <c r="B96" s="13">
        <v>8532</v>
      </c>
      <c r="C96" s="39" t="s">
        <v>2673</v>
      </c>
      <c r="D96" s="651"/>
      <c r="E96" s="1008"/>
      <c r="F96" s="836"/>
      <c r="G96" s="837"/>
      <c r="H96" s="837"/>
      <c r="I96" s="837"/>
      <c r="J96" s="837"/>
      <c r="K96" s="837"/>
      <c r="L96" s="837"/>
      <c r="M96" s="505"/>
      <c r="N96" s="52"/>
      <c r="O96" s="506"/>
      <c r="P96" s="517"/>
      <c r="Q96" s="169"/>
      <c r="R96" s="169"/>
      <c r="S96" s="609"/>
      <c r="T96" s="609"/>
      <c r="U96" s="609"/>
      <c r="V96" s="609"/>
      <c r="W96" s="169"/>
      <c r="X96" s="169"/>
      <c r="Y96" s="518"/>
      <c r="Z96" s="604" t="s">
        <v>211</v>
      </c>
      <c r="AA96" s="202"/>
      <c r="AB96" s="202"/>
      <c r="AC96" s="202"/>
      <c r="AD96" s="841">
        <f>認知通所介護!AE96</f>
        <v>989</v>
      </c>
      <c r="AE96" s="841"/>
      <c r="AF96" s="186" t="s">
        <v>391</v>
      </c>
      <c r="AG96" s="202"/>
      <c r="AH96" s="32" t="s">
        <v>2638</v>
      </c>
      <c r="AI96" s="831">
        <f t="shared" si="6"/>
        <v>0.7</v>
      </c>
      <c r="AJ96" s="831"/>
      <c r="AK96" s="190"/>
      <c r="AL96" s="40"/>
      <c r="AM96" s="605"/>
      <c r="AN96" s="209"/>
      <c r="AO96" s="403">
        <f t="shared" si="7"/>
        <v>692</v>
      </c>
      <c r="AP96" s="41"/>
    </row>
    <row r="97" spans="1:42" ht="17.25" customHeight="1" x14ac:dyDescent="0.15">
      <c r="A97" s="12">
        <v>72</v>
      </c>
      <c r="B97" s="13">
        <v>8533</v>
      </c>
      <c r="C97" s="39" t="s">
        <v>2674</v>
      </c>
      <c r="D97" s="651"/>
      <c r="E97" s="1008"/>
      <c r="F97" s="517"/>
      <c r="G97" s="169"/>
      <c r="H97" s="10"/>
      <c r="I97" s="279"/>
      <c r="J97" s="24"/>
      <c r="K97" s="169"/>
      <c r="L97" s="169"/>
      <c r="M97" s="505"/>
      <c r="N97" s="52"/>
      <c r="O97" s="506"/>
      <c r="P97" s="517"/>
      <c r="Q97" s="169"/>
      <c r="R97" s="169"/>
      <c r="S97" s="609"/>
      <c r="T97" s="609"/>
      <c r="U97" s="609"/>
      <c r="V97" s="609"/>
      <c r="W97" s="169"/>
      <c r="X97" s="169"/>
      <c r="Y97" s="518"/>
      <c r="Z97" s="604" t="s">
        <v>212</v>
      </c>
      <c r="AA97" s="202"/>
      <c r="AB97" s="202"/>
      <c r="AC97" s="202"/>
      <c r="AD97" s="841">
        <f>認知通所介護!AE97</f>
        <v>1086</v>
      </c>
      <c r="AE97" s="841"/>
      <c r="AF97" s="186" t="s">
        <v>391</v>
      </c>
      <c r="AG97" s="202"/>
      <c r="AH97" s="32" t="s">
        <v>2562</v>
      </c>
      <c r="AI97" s="831">
        <f t="shared" si="6"/>
        <v>0.7</v>
      </c>
      <c r="AJ97" s="831"/>
      <c r="AK97" s="190"/>
      <c r="AL97" s="40"/>
      <c r="AM97" s="605"/>
      <c r="AN97" s="209"/>
      <c r="AO97" s="403">
        <f t="shared" si="7"/>
        <v>760</v>
      </c>
      <c r="AP97" s="41"/>
    </row>
    <row r="98" spans="1:42" ht="17.25" customHeight="1" x14ac:dyDescent="0.15">
      <c r="A98" s="12">
        <v>72</v>
      </c>
      <c r="B98" s="13">
        <v>8534</v>
      </c>
      <c r="C98" s="39" t="s">
        <v>2675</v>
      </c>
      <c r="D98" s="651"/>
      <c r="E98" s="1008"/>
      <c r="F98" s="517"/>
      <c r="G98" s="169"/>
      <c r="H98" s="10"/>
      <c r="I98" s="279"/>
      <c r="J98" s="24"/>
      <c r="K98" s="169"/>
      <c r="L98" s="169"/>
      <c r="M98" s="505"/>
      <c r="N98" s="52"/>
      <c r="O98" s="506"/>
      <c r="P98" s="517"/>
      <c r="Q98" s="169"/>
      <c r="R98" s="169"/>
      <c r="S98" s="609"/>
      <c r="T98" s="609"/>
      <c r="U98" s="609"/>
      <c r="V98" s="609"/>
      <c r="W98" s="169"/>
      <c r="X98" s="169"/>
      <c r="Y98" s="518"/>
      <c r="Z98" s="604" t="s">
        <v>213</v>
      </c>
      <c r="AA98" s="202"/>
      <c r="AB98" s="202"/>
      <c r="AC98" s="202"/>
      <c r="AD98" s="841">
        <f>認知通所介護!AE98</f>
        <v>1183</v>
      </c>
      <c r="AE98" s="841"/>
      <c r="AF98" s="186" t="s">
        <v>391</v>
      </c>
      <c r="AG98" s="202"/>
      <c r="AH98" s="32" t="s">
        <v>2635</v>
      </c>
      <c r="AI98" s="831">
        <f t="shared" si="6"/>
        <v>0.7</v>
      </c>
      <c r="AJ98" s="831"/>
      <c r="AK98" s="190"/>
      <c r="AL98" s="40"/>
      <c r="AM98" s="605"/>
      <c r="AN98" s="209"/>
      <c r="AO98" s="403">
        <f t="shared" si="7"/>
        <v>828</v>
      </c>
      <c r="AP98" s="41"/>
    </row>
    <row r="99" spans="1:42" ht="17.25" customHeight="1" x14ac:dyDescent="0.15">
      <c r="A99" s="12">
        <v>72</v>
      </c>
      <c r="B99" s="13">
        <v>8535</v>
      </c>
      <c r="C99" s="39" t="s">
        <v>2676</v>
      </c>
      <c r="D99" s="651"/>
      <c r="E99" s="1008"/>
      <c r="F99" s="35"/>
      <c r="G99" s="20"/>
      <c r="H99" s="45"/>
      <c r="I99" s="46"/>
      <c r="J99" s="26"/>
      <c r="K99" s="20"/>
      <c r="L99" s="20"/>
      <c r="M99" s="505"/>
      <c r="N99" s="52"/>
      <c r="O99" s="506"/>
      <c r="P99" s="517"/>
      <c r="Q99" s="169"/>
      <c r="R99" s="169"/>
      <c r="S99" s="609"/>
      <c r="T99" s="609"/>
      <c r="U99" s="609"/>
      <c r="V99" s="609"/>
      <c r="W99" s="169"/>
      <c r="X99" s="169"/>
      <c r="Y99" s="518"/>
      <c r="Z99" s="604" t="s">
        <v>214</v>
      </c>
      <c r="AA99" s="202"/>
      <c r="AB99" s="202"/>
      <c r="AC99" s="202"/>
      <c r="AD99" s="841">
        <f>認知通所介護!AE99</f>
        <v>1278</v>
      </c>
      <c r="AE99" s="841"/>
      <c r="AF99" s="186" t="s">
        <v>391</v>
      </c>
      <c r="AG99" s="202"/>
      <c r="AH99" s="32" t="s">
        <v>2562</v>
      </c>
      <c r="AI99" s="831">
        <f t="shared" si="6"/>
        <v>0.7</v>
      </c>
      <c r="AJ99" s="831"/>
      <c r="AK99" s="190"/>
      <c r="AL99" s="40"/>
      <c r="AM99" s="605"/>
      <c r="AN99" s="209"/>
      <c r="AO99" s="403">
        <f t="shared" si="7"/>
        <v>895</v>
      </c>
      <c r="AP99" s="41"/>
    </row>
    <row r="100" spans="1:42" ht="17.25" customHeight="1" x14ac:dyDescent="0.15">
      <c r="A100" s="12">
        <v>72</v>
      </c>
      <c r="B100" s="13">
        <v>8576</v>
      </c>
      <c r="C100" s="39" t="s">
        <v>2677</v>
      </c>
      <c r="D100" s="651"/>
      <c r="E100" s="651"/>
      <c r="F100" s="833" t="s">
        <v>3962</v>
      </c>
      <c r="G100" s="834"/>
      <c r="H100" s="834"/>
      <c r="I100" s="834"/>
      <c r="J100" s="834"/>
      <c r="K100" s="834"/>
      <c r="L100" s="834"/>
      <c r="M100" s="505"/>
      <c r="N100" s="52"/>
      <c r="O100" s="506"/>
      <c r="P100" s="517"/>
      <c r="Q100" s="169"/>
      <c r="R100" s="169"/>
      <c r="S100" s="609"/>
      <c r="T100" s="609"/>
      <c r="U100" s="609"/>
      <c r="V100" s="609"/>
      <c r="W100" s="169"/>
      <c r="X100" s="169"/>
      <c r="Y100" s="518"/>
      <c r="Z100" s="604" t="s">
        <v>210</v>
      </c>
      <c r="AA100" s="202"/>
      <c r="AB100" s="202"/>
      <c r="AC100" s="202"/>
      <c r="AD100" s="841">
        <f>認知通所介護!AE100</f>
        <v>922</v>
      </c>
      <c r="AE100" s="841"/>
      <c r="AF100" s="186" t="s">
        <v>391</v>
      </c>
      <c r="AG100" s="202"/>
      <c r="AH100" s="32" t="s">
        <v>2646</v>
      </c>
      <c r="AI100" s="831">
        <f t="shared" si="6"/>
        <v>0.7</v>
      </c>
      <c r="AJ100" s="831"/>
      <c r="AK100" s="190"/>
      <c r="AL100" s="40"/>
      <c r="AM100" s="605"/>
      <c r="AN100" s="209"/>
      <c r="AO100" s="403">
        <f t="shared" si="7"/>
        <v>645</v>
      </c>
      <c r="AP100" s="41"/>
    </row>
    <row r="101" spans="1:42" ht="17.25" customHeight="1" x14ac:dyDescent="0.15">
      <c r="A101" s="12">
        <v>72</v>
      </c>
      <c r="B101" s="13">
        <v>8577</v>
      </c>
      <c r="C101" s="39" t="s">
        <v>2678</v>
      </c>
      <c r="D101" s="651"/>
      <c r="E101" s="651"/>
      <c r="F101" s="836"/>
      <c r="G101" s="837"/>
      <c r="H101" s="837"/>
      <c r="I101" s="837"/>
      <c r="J101" s="837"/>
      <c r="K101" s="837"/>
      <c r="L101" s="837"/>
      <c r="M101" s="505"/>
      <c r="N101" s="52"/>
      <c r="O101" s="506"/>
      <c r="P101" s="517"/>
      <c r="Q101" s="169"/>
      <c r="R101" s="169"/>
      <c r="S101" s="609"/>
      <c r="T101" s="609"/>
      <c r="U101" s="609"/>
      <c r="V101" s="609"/>
      <c r="W101" s="169"/>
      <c r="X101" s="169"/>
      <c r="Y101" s="518"/>
      <c r="Z101" s="604" t="s">
        <v>211</v>
      </c>
      <c r="AA101" s="202"/>
      <c r="AB101" s="202"/>
      <c r="AC101" s="202"/>
      <c r="AD101" s="841">
        <f>認知通所介護!AE101</f>
        <v>1020</v>
      </c>
      <c r="AE101" s="841"/>
      <c r="AF101" s="186" t="s">
        <v>391</v>
      </c>
      <c r="AG101" s="202"/>
      <c r="AH101" s="32" t="s">
        <v>2635</v>
      </c>
      <c r="AI101" s="831">
        <f t="shared" si="6"/>
        <v>0.7</v>
      </c>
      <c r="AJ101" s="831"/>
      <c r="AK101" s="190"/>
      <c r="AL101" s="40"/>
      <c r="AM101" s="605"/>
      <c r="AN101" s="209"/>
      <c r="AO101" s="403">
        <f t="shared" si="7"/>
        <v>714</v>
      </c>
      <c r="AP101" s="41"/>
    </row>
    <row r="102" spans="1:42" ht="17.25" customHeight="1" x14ac:dyDescent="0.15">
      <c r="A102" s="12">
        <v>72</v>
      </c>
      <c r="B102" s="13">
        <v>8578</v>
      </c>
      <c r="C102" s="39" t="s">
        <v>2679</v>
      </c>
      <c r="D102" s="651"/>
      <c r="E102" s="651"/>
      <c r="F102" s="517"/>
      <c r="G102" s="169"/>
      <c r="H102" s="10"/>
      <c r="I102" s="279"/>
      <c r="J102" s="24"/>
      <c r="K102" s="169"/>
      <c r="L102" s="169"/>
      <c r="M102" s="505"/>
      <c r="N102" s="52"/>
      <c r="O102" s="506"/>
      <c r="P102" s="517"/>
      <c r="Q102" s="169"/>
      <c r="R102" s="169"/>
      <c r="S102" s="609"/>
      <c r="T102" s="609"/>
      <c r="U102" s="609"/>
      <c r="V102" s="609"/>
      <c r="W102" s="169"/>
      <c r="X102" s="169"/>
      <c r="Y102" s="518"/>
      <c r="Z102" s="604" t="s">
        <v>212</v>
      </c>
      <c r="AA102" s="202"/>
      <c r="AB102" s="202"/>
      <c r="AC102" s="202"/>
      <c r="AD102" s="841">
        <f>認知通所介護!AE102</f>
        <v>1120</v>
      </c>
      <c r="AE102" s="841"/>
      <c r="AF102" s="186" t="s">
        <v>391</v>
      </c>
      <c r="AG102" s="202"/>
      <c r="AH102" s="32" t="s">
        <v>2562</v>
      </c>
      <c r="AI102" s="831">
        <f t="shared" si="6"/>
        <v>0.7</v>
      </c>
      <c r="AJ102" s="831"/>
      <c r="AK102" s="190"/>
      <c r="AL102" s="40"/>
      <c r="AM102" s="605"/>
      <c r="AN102" s="209"/>
      <c r="AO102" s="403">
        <f t="shared" si="7"/>
        <v>784</v>
      </c>
      <c r="AP102" s="41"/>
    </row>
    <row r="103" spans="1:42" ht="17.25" customHeight="1" x14ac:dyDescent="0.15">
      <c r="A103" s="12">
        <v>72</v>
      </c>
      <c r="B103" s="13">
        <v>8579</v>
      </c>
      <c r="C103" s="39" t="s">
        <v>2680</v>
      </c>
      <c r="D103" s="651"/>
      <c r="E103" s="651"/>
      <c r="F103" s="517"/>
      <c r="G103" s="169"/>
      <c r="H103" s="10"/>
      <c r="I103" s="279"/>
      <c r="J103" s="24"/>
      <c r="K103" s="169"/>
      <c r="L103" s="169"/>
      <c r="M103" s="505"/>
      <c r="N103" s="52"/>
      <c r="O103" s="506"/>
      <c r="P103" s="517"/>
      <c r="Q103" s="169"/>
      <c r="R103" s="169"/>
      <c r="S103" s="609"/>
      <c r="T103" s="609"/>
      <c r="U103" s="609"/>
      <c r="V103" s="609"/>
      <c r="W103" s="169"/>
      <c r="X103" s="169"/>
      <c r="Y103" s="518"/>
      <c r="Z103" s="604" t="s">
        <v>213</v>
      </c>
      <c r="AA103" s="202"/>
      <c r="AB103" s="202"/>
      <c r="AC103" s="202"/>
      <c r="AD103" s="841">
        <f>認知通所介護!AE103</f>
        <v>1221</v>
      </c>
      <c r="AE103" s="841"/>
      <c r="AF103" s="186" t="s">
        <v>391</v>
      </c>
      <c r="AG103" s="202"/>
      <c r="AH103" s="32" t="s">
        <v>2631</v>
      </c>
      <c r="AI103" s="831">
        <f t="shared" si="6"/>
        <v>0.7</v>
      </c>
      <c r="AJ103" s="831"/>
      <c r="AK103" s="190"/>
      <c r="AL103" s="40"/>
      <c r="AM103" s="605"/>
      <c r="AN103" s="209"/>
      <c r="AO103" s="403">
        <f t="shared" si="7"/>
        <v>855</v>
      </c>
      <c r="AP103" s="41"/>
    </row>
    <row r="104" spans="1:42" ht="17.25" customHeight="1" x14ac:dyDescent="0.15">
      <c r="A104" s="12">
        <v>72</v>
      </c>
      <c r="B104" s="13">
        <v>8580</v>
      </c>
      <c r="C104" s="39" t="s">
        <v>2681</v>
      </c>
      <c r="D104" s="655"/>
      <c r="E104" s="655"/>
      <c r="F104" s="35"/>
      <c r="G104" s="20"/>
      <c r="H104" s="45"/>
      <c r="I104" s="46"/>
      <c r="J104" s="26"/>
      <c r="K104" s="20"/>
      <c r="L104" s="20"/>
      <c r="M104" s="191"/>
      <c r="N104" s="53"/>
      <c r="O104" s="174"/>
      <c r="P104" s="35"/>
      <c r="Q104" s="20"/>
      <c r="R104" s="20"/>
      <c r="S104" s="713"/>
      <c r="T104" s="713"/>
      <c r="U104" s="713"/>
      <c r="V104" s="713"/>
      <c r="W104" s="20"/>
      <c r="X104" s="20"/>
      <c r="Y104" s="42"/>
      <c r="Z104" s="604" t="s">
        <v>214</v>
      </c>
      <c r="AA104" s="202"/>
      <c r="AB104" s="202"/>
      <c r="AC104" s="202"/>
      <c r="AD104" s="841">
        <f>認知通所介護!AE104</f>
        <v>1321</v>
      </c>
      <c r="AE104" s="841"/>
      <c r="AF104" s="186" t="s">
        <v>391</v>
      </c>
      <c r="AG104" s="202"/>
      <c r="AH104" s="32" t="s">
        <v>2634</v>
      </c>
      <c r="AI104" s="831">
        <f t="shared" si="6"/>
        <v>0.7</v>
      </c>
      <c r="AJ104" s="831"/>
      <c r="AK104" s="190"/>
      <c r="AL104" s="40"/>
      <c r="AM104" s="605"/>
      <c r="AN104" s="209"/>
      <c r="AO104" s="403">
        <f t="shared" si="7"/>
        <v>925</v>
      </c>
      <c r="AP104" s="47"/>
    </row>
    <row r="105" spans="1:42" ht="17.25" customHeight="1" x14ac:dyDescent="0.15">
      <c r="A105" s="12">
        <v>72</v>
      </c>
      <c r="B105" s="13">
        <v>8601</v>
      </c>
      <c r="C105" s="14" t="s">
        <v>2682</v>
      </c>
      <c r="D105" s="1016" t="s">
        <v>1364</v>
      </c>
      <c r="E105" s="286"/>
      <c r="F105" s="833" t="s">
        <v>3861</v>
      </c>
      <c r="G105" s="834"/>
      <c r="H105" s="834"/>
      <c r="I105" s="834"/>
      <c r="J105" s="834"/>
      <c r="K105" s="834"/>
      <c r="L105" s="834"/>
      <c r="M105" s="283"/>
      <c r="N105" s="359"/>
      <c r="O105" s="360"/>
      <c r="P105" s="34"/>
      <c r="Q105" s="17"/>
      <c r="R105" s="17"/>
      <c r="S105" s="607"/>
      <c r="T105" s="608"/>
      <c r="U105" s="607"/>
      <c r="V105" s="607"/>
      <c r="W105" s="17"/>
      <c r="X105" s="17"/>
      <c r="Y105" s="67"/>
      <c r="Z105" s="604" t="s">
        <v>210</v>
      </c>
      <c r="AA105" s="202"/>
      <c r="AB105" s="202"/>
      <c r="AC105" s="202"/>
      <c r="AD105" s="841">
        <f>認知通所介護!AE105</f>
        <v>279</v>
      </c>
      <c r="AE105" s="841"/>
      <c r="AF105" s="612" t="s">
        <v>391</v>
      </c>
      <c r="AG105" s="202"/>
      <c r="AH105" s="32" t="s">
        <v>2562</v>
      </c>
      <c r="AI105" s="831">
        <f t="shared" si="6"/>
        <v>0.7</v>
      </c>
      <c r="AJ105" s="831"/>
      <c r="AK105" s="32" t="s">
        <v>2562</v>
      </c>
      <c r="AL105" s="831">
        <f>$AL$5</f>
        <v>0.63</v>
      </c>
      <c r="AM105" s="831"/>
      <c r="AN105" s="209"/>
      <c r="AO105" s="402">
        <f>ROUND(ROUND(AD105*AI105,0)*AL105,0)</f>
        <v>123</v>
      </c>
      <c r="AP105" s="400" t="s">
        <v>209</v>
      </c>
    </row>
    <row r="106" spans="1:42" ht="17.25" customHeight="1" x14ac:dyDescent="0.15">
      <c r="A106" s="12">
        <v>72</v>
      </c>
      <c r="B106" s="13">
        <v>8602</v>
      </c>
      <c r="C106" s="39" t="s">
        <v>2683</v>
      </c>
      <c r="D106" s="1017"/>
      <c r="E106" s="287"/>
      <c r="F106" s="836"/>
      <c r="G106" s="837"/>
      <c r="H106" s="837"/>
      <c r="I106" s="837"/>
      <c r="J106" s="837"/>
      <c r="K106" s="837"/>
      <c r="L106" s="837"/>
      <c r="M106" s="997" t="s">
        <v>1586</v>
      </c>
      <c r="N106" s="998"/>
      <c r="O106" s="999"/>
      <c r="P106" s="517"/>
      <c r="Q106" s="169"/>
      <c r="R106" s="169"/>
      <c r="S106" s="609"/>
      <c r="T106" s="610"/>
      <c r="U106" s="609"/>
      <c r="V106" s="609"/>
      <c r="W106" s="169"/>
      <c r="X106" s="169"/>
      <c r="Y106" s="518"/>
      <c r="Z106" s="604" t="s">
        <v>211</v>
      </c>
      <c r="AA106" s="202"/>
      <c r="AB106" s="202"/>
      <c r="AC106" s="202"/>
      <c r="AD106" s="841">
        <f>認知通所介護!AE106</f>
        <v>290</v>
      </c>
      <c r="AE106" s="841"/>
      <c r="AF106" s="612" t="s">
        <v>391</v>
      </c>
      <c r="AG106" s="202"/>
      <c r="AH106" s="32" t="s">
        <v>2562</v>
      </c>
      <c r="AI106" s="831">
        <f t="shared" si="6"/>
        <v>0.7</v>
      </c>
      <c r="AJ106" s="831"/>
      <c r="AK106" s="32" t="s">
        <v>2631</v>
      </c>
      <c r="AL106" s="831">
        <f>$AL$5</f>
        <v>0.63</v>
      </c>
      <c r="AM106" s="831"/>
      <c r="AN106" s="209"/>
      <c r="AO106" s="402">
        <f>ROUND(ROUND(AD106*AI106,0)*AL106,0)</f>
        <v>128</v>
      </c>
      <c r="AP106" s="41"/>
    </row>
    <row r="107" spans="1:42" ht="17.25" customHeight="1" x14ac:dyDescent="0.15">
      <c r="A107" s="12">
        <v>72</v>
      </c>
      <c r="B107" s="13">
        <v>8603</v>
      </c>
      <c r="C107" s="39" t="s">
        <v>2684</v>
      </c>
      <c r="D107" s="1017"/>
      <c r="E107" s="287"/>
      <c r="F107" s="517"/>
      <c r="G107" s="10"/>
      <c r="H107" s="609"/>
      <c r="I107" s="279"/>
      <c r="J107" s="24"/>
      <c r="K107" s="169"/>
      <c r="L107" s="169"/>
      <c r="M107" s="997"/>
      <c r="N107" s="998"/>
      <c r="O107" s="999"/>
      <c r="P107" s="517"/>
      <c r="Q107" s="169"/>
      <c r="R107" s="169"/>
      <c r="S107" s="609"/>
      <c r="T107" s="610"/>
      <c r="U107" s="609"/>
      <c r="V107" s="609"/>
      <c r="W107" s="169"/>
      <c r="X107" s="169"/>
      <c r="Y107" s="518"/>
      <c r="Z107" s="604" t="s">
        <v>212</v>
      </c>
      <c r="AA107" s="202"/>
      <c r="AB107" s="202"/>
      <c r="AC107" s="202"/>
      <c r="AD107" s="841">
        <f>認知通所介護!AE107</f>
        <v>299</v>
      </c>
      <c r="AE107" s="841"/>
      <c r="AF107" s="612" t="s">
        <v>391</v>
      </c>
      <c r="AG107" s="202"/>
      <c r="AH107" s="32" t="s">
        <v>2670</v>
      </c>
      <c r="AI107" s="831">
        <f t="shared" si="6"/>
        <v>0.7</v>
      </c>
      <c r="AJ107" s="831"/>
      <c r="AK107" s="32" t="s">
        <v>2635</v>
      </c>
      <c r="AL107" s="831">
        <f>$AL$5</f>
        <v>0.63</v>
      </c>
      <c r="AM107" s="831"/>
      <c r="AN107" s="209"/>
      <c r="AO107" s="402">
        <f>ROUND(ROUND(AD107*AI107,0)*AL107,0)</f>
        <v>132</v>
      </c>
      <c r="AP107" s="41"/>
    </row>
    <row r="108" spans="1:42" ht="17.25" customHeight="1" x14ac:dyDescent="0.15">
      <c r="A108" s="12">
        <v>72</v>
      </c>
      <c r="B108" s="13">
        <v>8604</v>
      </c>
      <c r="C108" s="39" t="s">
        <v>2685</v>
      </c>
      <c r="D108" s="1017"/>
      <c r="E108" s="287"/>
      <c r="F108" s="517"/>
      <c r="G108" s="10"/>
      <c r="H108" s="609"/>
      <c r="I108" s="279"/>
      <c r="J108" s="24"/>
      <c r="K108" s="169"/>
      <c r="L108" s="169"/>
      <c r="M108" s="997"/>
      <c r="N108" s="998"/>
      <c r="O108" s="999"/>
      <c r="P108" s="517"/>
      <c r="Q108" s="169"/>
      <c r="R108" s="169"/>
      <c r="S108" s="609"/>
      <c r="T108" s="610"/>
      <c r="U108" s="609"/>
      <c r="V108" s="609"/>
      <c r="W108" s="169"/>
      <c r="X108" s="169"/>
      <c r="Y108" s="518"/>
      <c r="Z108" s="604" t="s">
        <v>213</v>
      </c>
      <c r="AA108" s="202"/>
      <c r="AB108" s="202"/>
      <c r="AC108" s="202"/>
      <c r="AD108" s="841">
        <f>認知通所介護!AE108</f>
        <v>309</v>
      </c>
      <c r="AE108" s="841"/>
      <c r="AF108" s="612" t="s">
        <v>391</v>
      </c>
      <c r="AG108" s="202"/>
      <c r="AH108" s="32" t="s">
        <v>2634</v>
      </c>
      <c r="AI108" s="831">
        <f t="shared" si="6"/>
        <v>0.7</v>
      </c>
      <c r="AJ108" s="831"/>
      <c r="AK108" s="32" t="s">
        <v>2646</v>
      </c>
      <c r="AL108" s="831">
        <f>$AL$5</f>
        <v>0.63</v>
      </c>
      <c r="AM108" s="831"/>
      <c r="AN108" s="209"/>
      <c r="AO108" s="402">
        <f>ROUND(ROUND(AD108*AI108,0)*AL108,0)</f>
        <v>136</v>
      </c>
      <c r="AP108" s="41"/>
    </row>
    <row r="109" spans="1:42" ht="17.25" customHeight="1" x14ac:dyDescent="0.15">
      <c r="A109" s="12">
        <v>72</v>
      </c>
      <c r="B109" s="13">
        <v>8605</v>
      </c>
      <c r="C109" s="39" t="s">
        <v>2686</v>
      </c>
      <c r="D109" s="1017"/>
      <c r="E109" s="287"/>
      <c r="F109" s="517"/>
      <c r="G109" s="10"/>
      <c r="H109" s="609"/>
      <c r="I109" s="279"/>
      <c r="J109" s="24"/>
      <c r="K109" s="169"/>
      <c r="L109" s="169"/>
      <c r="M109" s="997"/>
      <c r="N109" s="998"/>
      <c r="O109" s="999"/>
      <c r="P109" s="517"/>
      <c r="Q109" s="169"/>
      <c r="R109" s="169"/>
      <c r="S109" s="609"/>
      <c r="T109" s="610"/>
      <c r="U109" s="713"/>
      <c r="V109" s="713"/>
      <c r="W109" s="20"/>
      <c r="X109" s="20"/>
      <c r="Y109" s="42"/>
      <c r="Z109" s="604" t="s">
        <v>214</v>
      </c>
      <c r="AA109" s="202"/>
      <c r="AB109" s="202"/>
      <c r="AC109" s="202"/>
      <c r="AD109" s="841">
        <f>認知通所介護!AE109</f>
        <v>319</v>
      </c>
      <c r="AE109" s="841"/>
      <c r="AF109" s="612" t="s">
        <v>391</v>
      </c>
      <c r="AG109" s="202"/>
      <c r="AH109" s="32" t="s">
        <v>2562</v>
      </c>
      <c r="AI109" s="831">
        <f t="shared" si="6"/>
        <v>0.7</v>
      </c>
      <c r="AJ109" s="831"/>
      <c r="AK109" s="32" t="s">
        <v>2670</v>
      </c>
      <c r="AL109" s="831">
        <f>$AL$5</f>
        <v>0.63</v>
      </c>
      <c r="AM109" s="831"/>
      <c r="AN109" s="209"/>
      <c r="AO109" s="402">
        <f>ROUND(ROUND(AD109*AI109,0)*AL109,0)</f>
        <v>140</v>
      </c>
      <c r="AP109" s="41"/>
    </row>
    <row r="110" spans="1:42" ht="17.25" customHeight="1" x14ac:dyDescent="0.15">
      <c r="A110" s="12">
        <v>72</v>
      </c>
      <c r="B110" s="13">
        <v>8731</v>
      </c>
      <c r="C110" s="267" t="s">
        <v>3993</v>
      </c>
      <c r="D110" s="1017"/>
      <c r="E110" s="287"/>
      <c r="F110" s="517"/>
      <c r="G110" s="169"/>
      <c r="H110" s="169"/>
      <c r="I110" s="10"/>
      <c r="J110" s="609"/>
      <c r="K110" s="279"/>
      <c r="L110" s="278"/>
      <c r="M110" s="997"/>
      <c r="N110" s="998"/>
      <c r="O110" s="999"/>
      <c r="P110" s="448"/>
      <c r="Q110" s="449"/>
      <c r="R110" s="449"/>
      <c r="S110" s="450"/>
      <c r="T110" s="451"/>
      <c r="U110" s="983" t="s">
        <v>3880</v>
      </c>
      <c r="V110" s="983"/>
      <c r="W110" s="983"/>
      <c r="X110" s="983"/>
      <c r="Y110" s="984"/>
      <c r="Z110" s="604" t="s">
        <v>210</v>
      </c>
      <c r="AA110" s="202"/>
      <c r="AB110" s="202"/>
      <c r="AC110" s="202"/>
      <c r="AD110" s="980">
        <f>$AD$105</f>
        <v>279</v>
      </c>
      <c r="AE110" s="980"/>
      <c r="AF110" s="612" t="s">
        <v>391</v>
      </c>
      <c r="AG110" s="202"/>
      <c r="AH110" s="32" t="s">
        <v>254</v>
      </c>
      <c r="AI110" s="926">
        <f t="shared" ref="AI110:AI124" si="8">$AI$5</f>
        <v>0.7</v>
      </c>
      <c r="AJ110" s="981"/>
      <c r="AK110" s="32" t="s">
        <v>254</v>
      </c>
      <c r="AL110" s="926">
        <f t="shared" ref="AL110:AL124" si="9">$AL$5</f>
        <v>0.63</v>
      </c>
      <c r="AM110" s="981"/>
      <c r="AN110" s="43"/>
      <c r="AO110" s="399">
        <f>ROUND((ROUND(AD110*AI110,0)-ROUND(AD110*$V$113,0))*AL110,0)</f>
        <v>121</v>
      </c>
      <c r="AP110" s="41"/>
    </row>
    <row r="111" spans="1:42" ht="17.25" customHeight="1" x14ac:dyDescent="0.15">
      <c r="A111" s="12">
        <v>72</v>
      </c>
      <c r="B111" s="13">
        <v>8732</v>
      </c>
      <c r="C111" s="267" t="s">
        <v>3994</v>
      </c>
      <c r="D111" s="1017"/>
      <c r="E111" s="287"/>
      <c r="F111" s="517"/>
      <c r="G111" s="169"/>
      <c r="H111" s="169"/>
      <c r="I111" s="10"/>
      <c r="J111" s="609"/>
      <c r="K111" s="279"/>
      <c r="L111" s="278"/>
      <c r="M111" s="997"/>
      <c r="N111" s="998"/>
      <c r="O111" s="999"/>
      <c r="P111" s="448"/>
      <c r="Q111" s="449"/>
      <c r="R111" s="449"/>
      <c r="S111" s="450"/>
      <c r="T111" s="451"/>
      <c r="U111" s="986"/>
      <c r="V111" s="986"/>
      <c r="W111" s="986"/>
      <c r="X111" s="986"/>
      <c r="Y111" s="987"/>
      <c r="Z111" s="604" t="s">
        <v>211</v>
      </c>
      <c r="AA111" s="202"/>
      <c r="AB111" s="202"/>
      <c r="AC111" s="202"/>
      <c r="AD111" s="980">
        <f>$AD$106</f>
        <v>290</v>
      </c>
      <c r="AE111" s="980"/>
      <c r="AF111" s="612" t="s">
        <v>391</v>
      </c>
      <c r="AG111" s="202"/>
      <c r="AH111" s="32" t="s">
        <v>254</v>
      </c>
      <c r="AI111" s="926">
        <f t="shared" si="8"/>
        <v>0.7</v>
      </c>
      <c r="AJ111" s="981"/>
      <c r="AK111" s="32" t="s">
        <v>254</v>
      </c>
      <c r="AL111" s="926">
        <f t="shared" si="9"/>
        <v>0.63</v>
      </c>
      <c r="AM111" s="981"/>
      <c r="AN111" s="43"/>
      <c r="AO111" s="399">
        <f>ROUND((ROUND(AD111*AI111,0)-ROUND(AD111*$V$113,0))*AL111,0)</f>
        <v>126</v>
      </c>
      <c r="AP111" s="41"/>
    </row>
    <row r="112" spans="1:42" ht="17.25" customHeight="1" x14ac:dyDescent="0.15">
      <c r="A112" s="12">
        <v>72</v>
      </c>
      <c r="B112" s="13">
        <v>8733</v>
      </c>
      <c r="C112" s="267" t="s">
        <v>3995</v>
      </c>
      <c r="D112" s="1017"/>
      <c r="E112" s="287"/>
      <c r="F112" s="517"/>
      <c r="G112" s="169"/>
      <c r="H112" s="169"/>
      <c r="I112" s="10"/>
      <c r="J112" s="609"/>
      <c r="K112" s="279"/>
      <c r="L112" s="278"/>
      <c r="M112" s="997"/>
      <c r="N112" s="998"/>
      <c r="O112" s="999"/>
      <c r="P112" s="448"/>
      <c r="Q112" s="449"/>
      <c r="R112" s="449"/>
      <c r="S112" s="450"/>
      <c r="T112" s="451"/>
      <c r="U112" s="449"/>
      <c r="V112" s="449"/>
      <c r="W112" s="449"/>
      <c r="X112" s="449"/>
      <c r="Y112" s="452"/>
      <c r="Z112" s="604" t="s">
        <v>212</v>
      </c>
      <c r="AA112" s="202"/>
      <c r="AB112" s="202"/>
      <c r="AC112" s="202"/>
      <c r="AD112" s="980">
        <f>$AD$107</f>
        <v>299</v>
      </c>
      <c r="AE112" s="980"/>
      <c r="AF112" s="612" t="s">
        <v>391</v>
      </c>
      <c r="AG112" s="202"/>
      <c r="AH112" s="32" t="s">
        <v>254</v>
      </c>
      <c r="AI112" s="926">
        <f t="shared" si="8"/>
        <v>0.7</v>
      </c>
      <c r="AJ112" s="981"/>
      <c r="AK112" s="32" t="s">
        <v>254</v>
      </c>
      <c r="AL112" s="926">
        <f t="shared" si="9"/>
        <v>0.63</v>
      </c>
      <c r="AM112" s="981"/>
      <c r="AN112" s="43"/>
      <c r="AO112" s="399">
        <f>ROUND((ROUND(AD112*AI112,0)-ROUND(AD112*$V$113,0))*AL112,0)</f>
        <v>130</v>
      </c>
      <c r="AP112" s="41"/>
    </row>
    <row r="113" spans="1:42" ht="17.25" customHeight="1" x14ac:dyDescent="0.15">
      <c r="A113" s="12">
        <v>72</v>
      </c>
      <c r="B113" s="13">
        <v>8734</v>
      </c>
      <c r="C113" s="267" t="s">
        <v>3996</v>
      </c>
      <c r="D113" s="1017"/>
      <c r="E113" s="287"/>
      <c r="F113" s="517"/>
      <c r="G113" s="169"/>
      <c r="H113" s="169"/>
      <c r="I113" s="10"/>
      <c r="J113" s="609"/>
      <c r="K113" s="279"/>
      <c r="L113" s="278"/>
      <c r="M113" s="997"/>
      <c r="N113" s="998"/>
      <c r="O113" s="999"/>
      <c r="P113" s="448"/>
      <c r="Q113" s="449"/>
      <c r="R113" s="449"/>
      <c r="S113" s="450"/>
      <c r="T113" s="451"/>
      <c r="U113" s="449"/>
      <c r="V113" s="935">
        <v>0.01</v>
      </c>
      <c r="W113" s="935"/>
      <c r="X113" s="444" t="s">
        <v>3863</v>
      </c>
      <c r="Y113" s="452"/>
      <c r="Z113" s="604" t="s">
        <v>213</v>
      </c>
      <c r="AA113" s="202"/>
      <c r="AB113" s="202"/>
      <c r="AC113" s="202"/>
      <c r="AD113" s="980">
        <f>$AD$108</f>
        <v>309</v>
      </c>
      <c r="AE113" s="980"/>
      <c r="AF113" s="612" t="s">
        <v>391</v>
      </c>
      <c r="AG113" s="202"/>
      <c r="AH113" s="32" t="s">
        <v>254</v>
      </c>
      <c r="AI113" s="926">
        <f t="shared" si="8"/>
        <v>0.7</v>
      </c>
      <c r="AJ113" s="981"/>
      <c r="AK113" s="32" t="s">
        <v>254</v>
      </c>
      <c r="AL113" s="926">
        <f t="shared" si="9"/>
        <v>0.63</v>
      </c>
      <c r="AM113" s="981"/>
      <c r="AN113" s="43"/>
      <c r="AO113" s="399">
        <f>ROUND((ROUND(AD113*AI113,0)-ROUND(AD113*$V$113,0))*AL113,0)</f>
        <v>134</v>
      </c>
      <c r="AP113" s="41"/>
    </row>
    <row r="114" spans="1:42" ht="17.25" customHeight="1" x14ac:dyDescent="0.15">
      <c r="A114" s="12">
        <v>72</v>
      </c>
      <c r="B114" s="13">
        <v>8735</v>
      </c>
      <c r="C114" s="267" t="s">
        <v>3997</v>
      </c>
      <c r="D114" s="1017"/>
      <c r="E114" s="287"/>
      <c r="F114" s="517"/>
      <c r="G114" s="169"/>
      <c r="H114" s="169"/>
      <c r="I114" s="10"/>
      <c r="J114" s="609"/>
      <c r="K114" s="279"/>
      <c r="L114" s="278"/>
      <c r="M114" s="997"/>
      <c r="N114" s="998"/>
      <c r="O114" s="999"/>
      <c r="P114" s="453"/>
      <c r="Q114" s="327"/>
      <c r="R114" s="327"/>
      <c r="S114" s="381"/>
      <c r="T114" s="454"/>
      <c r="U114" s="327"/>
      <c r="V114" s="327"/>
      <c r="W114" s="327"/>
      <c r="X114" s="327"/>
      <c r="Y114" s="382"/>
      <c r="Z114" s="604" t="s">
        <v>214</v>
      </c>
      <c r="AA114" s="202"/>
      <c r="AB114" s="202"/>
      <c r="AC114" s="202"/>
      <c r="AD114" s="980">
        <f>$AD$109</f>
        <v>319</v>
      </c>
      <c r="AE114" s="980"/>
      <c r="AF114" s="612" t="s">
        <v>391</v>
      </c>
      <c r="AG114" s="202"/>
      <c r="AH114" s="32" t="s">
        <v>254</v>
      </c>
      <c r="AI114" s="926">
        <f t="shared" si="8"/>
        <v>0.7</v>
      </c>
      <c r="AJ114" s="981"/>
      <c r="AK114" s="32" t="s">
        <v>254</v>
      </c>
      <c r="AL114" s="926">
        <f t="shared" si="9"/>
        <v>0.63</v>
      </c>
      <c r="AM114" s="981"/>
      <c r="AN114" s="43"/>
      <c r="AO114" s="399">
        <f>ROUND((ROUND(AD114*AI114,0)-ROUND(AD114*$V$113,0))*AL114,0)</f>
        <v>139</v>
      </c>
      <c r="AP114" s="41"/>
    </row>
    <row r="115" spans="1:42" ht="17.25" customHeight="1" x14ac:dyDescent="0.15">
      <c r="A115" s="12">
        <v>72</v>
      </c>
      <c r="B115" s="13">
        <v>8736</v>
      </c>
      <c r="C115" s="267" t="s">
        <v>3998</v>
      </c>
      <c r="D115" s="1017"/>
      <c r="E115" s="287"/>
      <c r="F115" s="517"/>
      <c r="G115" s="169"/>
      <c r="H115" s="169"/>
      <c r="I115" s="10"/>
      <c r="J115" s="609"/>
      <c r="K115" s="279"/>
      <c r="L115" s="278"/>
      <c r="M115" s="275"/>
      <c r="N115" s="276"/>
      <c r="O115" s="277"/>
      <c r="P115" s="982" t="s">
        <v>3881</v>
      </c>
      <c r="Q115" s="983"/>
      <c r="R115" s="983"/>
      <c r="S115" s="983"/>
      <c r="T115" s="984"/>
      <c r="U115" s="640"/>
      <c r="V115" s="447"/>
      <c r="W115" s="447"/>
      <c r="X115" s="447"/>
      <c r="Y115" s="455"/>
      <c r="Z115" s="604" t="s">
        <v>210</v>
      </c>
      <c r="AA115" s="202"/>
      <c r="AB115" s="202"/>
      <c r="AC115" s="32"/>
      <c r="AD115" s="980">
        <f>$AD$105</f>
        <v>279</v>
      </c>
      <c r="AE115" s="980"/>
      <c r="AF115" s="612" t="s">
        <v>391</v>
      </c>
      <c r="AG115" s="202"/>
      <c r="AH115" s="32" t="s">
        <v>254</v>
      </c>
      <c r="AI115" s="926">
        <f t="shared" si="8"/>
        <v>0.7</v>
      </c>
      <c r="AJ115" s="981"/>
      <c r="AK115" s="32" t="s">
        <v>254</v>
      </c>
      <c r="AL115" s="926">
        <f t="shared" si="9"/>
        <v>0.63</v>
      </c>
      <c r="AM115" s="981"/>
      <c r="AN115" s="43"/>
      <c r="AO115" s="399">
        <f>ROUND((ROUND(AD115*AI115,0)-ROUND(AD115*$Q$118,0))*AL115,0)</f>
        <v>121</v>
      </c>
      <c r="AP115" s="41"/>
    </row>
    <row r="116" spans="1:42" ht="17.25" customHeight="1" x14ac:dyDescent="0.15">
      <c r="A116" s="12">
        <v>72</v>
      </c>
      <c r="B116" s="13">
        <v>8737</v>
      </c>
      <c r="C116" s="267" t="s">
        <v>3999</v>
      </c>
      <c r="D116" s="1017"/>
      <c r="E116" s="287"/>
      <c r="F116" s="517"/>
      <c r="G116" s="169"/>
      <c r="H116" s="169"/>
      <c r="I116" s="10"/>
      <c r="J116" s="609"/>
      <c r="K116" s="279"/>
      <c r="L116" s="278"/>
      <c r="M116" s="275"/>
      <c r="N116" s="276"/>
      <c r="O116" s="277"/>
      <c r="P116" s="985"/>
      <c r="Q116" s="986"/>
      <c r="R116" s="986"/>
      <c r="S116" s="986"/>
      <c r="T116" s="987"/>
      <c r="U116" s="641"/>
      <c r="V116" s="449"/>
      <c r="W116" s="449"/>
      <c r="X116" s="449"/>
      <c r="Y116" s="452"/>
      <c r="Z116" s="604" t="s">
        <v>211</v>
      </c>
      <c r="AA116" s="202"/>
      <c r="AB116" s="202"/>
      <c r="AC116" s="32"/>
      <c r="AD116" s="980">
        <f>$AD$106</f>
        <v>290</v>
      </c>
      <c r="AE116" s="980"/>
      <c r="AF116" s="612" t="s">
        <v>391</v>
      </c>
      <c r="AG116" s="202"/>
      <c r="AH116" s="32" t="s">
        <v>254</v>
      </c>
      <c r="AI116" s="926">
        <f t="shared" si="8"/>
        <v>0.7</v>
      </c>
      <c r="AJ116" s="981"/>
      <c r="AK116" s="32" t="s">
        <v>254</v>
      </c>
      <c r="AL116" s="926">
        <f t="shared" si="9"/>
        <v>0.63</v>
      </c>
      <c r="AM116" s="981"/>
      <c r="AN116" s="43"/>
      <c r="AO116" s="399">
        <f>ROUND((ROUND(AD116*AI116,0)-ROUND(AD116*$Q$118,0))*AL116,0)</f>
        <v>126</v>
      </c>
      <c r="AP116" s="41"/>
    </row>
    <row r="117" spans="1:42" ht="17.25" customHeight="1" x14ac:dyDescent="0.15">
      <c r="A117" s="12">
        <v>72</v>
      </c>
      <c r="B117" s="13">
        <v>8738</v>
      </c>
      <c r="C117" s="267" t="s">
        <v>4000</v>
      </c>
      <c r="D117" s="1017"/>
      <c r="E117" s="287"/>
      <c r="F117" s="517"/>
      <c r="G117" s="169"/>
      <c r="H117" s="169"/>
      <c r="I117" s="10"/>
      <c r="J117" s="609"/>
      <c r="K117" s="279"/>
      <c r="L117" s="278"/>
      <c r="M117" s="275"/>
      <c r="N117" s="276"/>
      <c r="O117" s="277"/>
      <c r="P117" s="985"/>
      <c r="Q117" s="986"/>
      <c r="R117" s="986"/>
      <c r="S117" s="986"/>
      <c r="T117" s="987"/>
      <c r="U117" s="449"/>
      <c r="V117" s="449"/>
      <c r="W117" s="449"/>
      <c r="X117" s="449"/>
      <c r="Y117" s="452"/>
      <c r="Z117" s="604" t="s">
        <v>212</v>
      </c>
      <c r="AA117" s="202"/>
      <c r="AB117" s="202"/>
      <c r="AC117" s="32"/>
      <c r="AD117" s="980">
        <f>$AD$107</f>
        <v>299</v>
      </c>
      <c r="AE117" s="980"/>
      <c r="AF117" s="612" t="s">
        <v>391</v>
      </c>
      <c r="AG117" s="202"/>
      <c r="AH117" s="32" t="s">
        <v>254</v>
      </c>
      <c r="AI117" s="926">
        <f t="shared" si="8"/>
        <v>0.7</v>
      </c>
      <c r="AJ117" s="981"/>
      <c r="AK117" s="32" t="s">
        <v>254</v>
      </c>
      <c r="AL117" s="926">
        <f t="shared" si="9"/>
        <v>0.63</v>
      </c>
      <c r="AM117" s="981"/>
      <c r="AN117" s="43"/>
      <c r="AO117" s="399">
        <f>ROUND((ROUND(AD117*AI117,0)-ROUND(AD117*$Q$118,0))*AL117,0)</f>
        <v>130</v>
      </c>
      <c r="AP117" s="41"/>
    </row>
    <row r="118" spans="1:42" ht="17.25" customHeight="1" x14ac:dyDescent="0.15">
      <c r="A118" s="12">
        <v>72</v>
      </c>
      <c r="B118" s="13">
        <v>8739</v>
      </c>
      <c r="C118" s="267" t="s">
        <v>4001</v>
      </c>
      <c r="D118" s="1017"/>
      <c r="E118" s="287"/>
      <c r="F118" s="517"/>
      <c r="G118" s="169"/>
      <c r="H118" s="169"/>
      <c r="I118" s="10"/>
      <c r="J118" s="609"/>
      <c r="K118" s="279"/>
      <c r="L118" s="278"/>
      <c r="M118" s="275"/>
      <c r="N118" s="276"/>
      <c r="O118" s="277"/>
      <c r="P118" s="456"/>
      <c r="Q118" s="935">
        <v>0.01</v>
      </c>
      <c r="R118" s="935"/>
      <c r="S118" s="444" t="s">
        <v>3863</v>
      </c>
      <c r="T118" s="451"/>
      <c r="U118" s="450"/>
      <c r="V118" s="449"/>
      <c r="W118" s="449"/>
      <c r="X118" s="449"/>
      <c r="Y118" s="452"/>
      <c r="Z118" s="604" t="s">
        <v>213</v>
      </c>
      <c r="AA118" s="202"/>
      <c r="AB118" s="202"/>
      <c r="AC118" s="32"/>
      <c r="AD118" s="980">
        <f>$AD$108</f>
        <v>309</v>
      </c>
      <c r="AE118" s="980"/>
      <c r="AF118" s="612" t="s">
        <v>391</v>
      </c>
      <c r="AG118" s="202"/>
      <c r="AH118" s="32" t="s">
        <v>254</v>
      </c>
      <c r="AI118" s="926">
        <f t="shared" si="8"/>
        <v>0.7</v>
      </c>
      <c r="AJ118" s="981"/>
      <c r="AK118" s="32" t="s">
        <v>254</v>
      </c>
      <c r="AL118" s="926">
        <f t="shared" si="9"/>
        <v>0.63</v>
      </c>
      <c r="AM118" s="981"/>
      <c r="AN118" s="43"/>
      <c r="AO118" s="399">
        <f>ROUND((ROUND(AD118*AI118,0)-ROUND(AD118*$Q$118,0))*AL118,0)</f>
        <v>134</v>
      </c>
      <c r="AP118" s="41"/>
    </row>
    <row r="119" spans="1:42" ht="17.25" customHeight="1" x14ac:dyDescent="0.15">
      <c r="A119" s="12">
        <v>72</v>
      </c>
      <c r="B119" s="13">
        <v>8740</v>
      </c>
      <c r="C119" s="267" t="s">
        <v>4002</v>
      </c>
      <c r="D119" s="1017"/>
      <c r="E119" s="287"/>
      <c r="F119" s="517"/>
      <c r="G119" s="169"/>
      <c r="H119" s="169"/>
      <c r="I119" s="10"/>
      <c r="J119" s="609"/>
      <c r="K119" s="279"/>
      <c r="L119" s="278"/>
      <c r="M119" s="275"/>
      <c r="N119" s="276"/>
      <c r="O119" s="277"/>
      <c r="P119" s="456"/>
      <c r="Q119" s="450"/>
      <c r="R119" s="449"/>
      <c r="S119" s="449"/>
      <c r="T119" s="451"/>
      <c r="U119" s="327"/>
      <c r="V119" s="327"/>
      <c r="W119" s="327"/>
      <c r="X119" s="327"/>
      <c r="Y119" s="382"/>
      <c r="Z119" s="604" t="s">
        <v>214</v>
      </c>
      <c r="AA119" s="202"/>
      <c r="AB119" s="202"/>
      <c r="AC119" s="32"/>
      <c r="AD119" s="980">
        <f>$AD$109</f>
        <v>319</v>
      </c>
      <c r="AE119" s="980"/>
      <c r="AF119" s="612" t="s">
        <v>391</v>
      </c>
      <c r="AG119" s="202"/>
      <c r="AH119" s="32" t="s">
        <v>254</v>
      </c>
      <c r="AI119" s="926">
        <f t="shared" si="8"/>
        <v>0.7</v>
      </c>
      <c r="AJ119" s="981"/>
      <c r="AK119" s="32" t="s">
        <v>254</v>
      </c>
      <c r="AL119" s="926">
        <f t="shared" si="9"/>
        <v>0.63</v>
      </c>
      <c r="AM119" s="981"/>
      <c r="AN119" s="43"/>
      <c r="AO119" s="399">
        <f>ROUND((ROUND(AD119*AI119,0)-ROUND(AD119*$Q$118,0))*AL119,0)</f>
        <v>139</v>
      </c>
      <c r="AP119" s="41"/>
    </row>
    <row r="120" spans="1:42" ht="17.25" customHeight="1" x14ac:dyDescent="0.15">
      <c r="A120" s="12">
        <v>72</v>
      </c>
      <c r="B120" s="13">
        <v>8741</v>
      </c>
      <c r="C120" s="267" t="s">
        <v>4003</v>
      </c>
      <c r="D120" s="1017"/>
      <c r="E120" s="287"/>
      <c r="F120" s="517"/>
      <c r="G120" s="169"/>
      <c r="H120" s="169"/>
      <c r="I120" s="10"/>
      <c r="J120" s="609"/>
      <c r="K120" s="279"/>
      <c r="L120" s="278"/>
      <c r="M120" s="275"/>
      <c r="N120" s="276"/>
      <c r="O120" s="277"/>
      <c r="P120" s="448"/>
      <c r="Q120" s="449"/>
      <c r="R120" s="449"/>
      <c r="S120" s="450"/>
      <c r="T120" s="451"/>
      <c r="U120" s="982" t="s">
        <v>3880</v>
      </c>
      <c r="V120" s="983"/>
      <c r="W120" s="983"/>
      <c r="X120" s="983"/>
      <c r="Y120" s="984"/>
      <c r="Z120" s="604" t="s">
        <v>210</v>
      </c>
      <c r="AA120" s="202"/>
      <c r="AB120" s="202"/>
      <c r="AC120" s="32"/>
      <c r="AD120" s="980">
        <f>$AD$105</f>
        <v>279</v>
      </c>
      <c r="AE120" s="980"/>
      <c r="AF120" s="612" t="s">
        <v>391</v>
      </c>
      <c r="AG120" s="202"/>
      <c r="AH120" s="32" t="s">
        <v>254</v>
      </c>
      <c r="AI120" s="926">
        <f t="shared" si="8"/>
        <v>0.7</v>
      </c>
      <c r="AJ120" s="981"/>
      <c r="AK120" s="32" t="s">
        <v>254</v>
      </c>
      <c r="AL120" s="926">
        <f t="shared" si="9"/>
        <v>0.63</v>
      </c>
      <c r="AM120" s="981"/>
      <c r="AN120" s="43"/>
      <c r="AO120" s="399">
        <f>ROUND((ROUND(AD120*AI120,0)-ROUND(AD120*$Q$118,0)-ROUND(AD120*$V$123,0))*AL120,0)</f>
        <v>119</v>
      </c>
      <c r="AP120" s="41"/>
    </row>
    <row r="121" spans="1:42" ht="17.25" customHeight="1" x14ac:dyDescent="0.15">
      <c r="A121" s="12">
        <v>72</v>
      </c>
      <c r="B121" s="13">
        <v>8742</v>
      </c>
      <c r="C121" s="267" t="s">
        <v>4004</v>
      </c>
      <c r="D121" s="1017"/>
      <c r="E121" s="287"/>
      <c r="F121" s="517"/>
      <c r="G121" s="169"/>
      <c r="H121" s="169"/>
      <c r="I121" s="10"/>
      <c r="J121" s="609"/>
      <c r="K121" s="279"/>
      <c r="L121" s="278"/>
      <c r="M121" s="275"/>
      <c r="N121" s="276"/>
      <c r="O121" s="277"/>
      <c r="P121" s="448"/>
      <c r="Q121" s="449"/>
      <c r="R121" s="449"/>
      <c r="S121" s="450"/>
      <c r="T121" s="451"/>
      <c r="U121" s="985"/>
      <c r="V121" s="986"/>
      <c r="W121" s="986"/>
      <c r="X121" s="986"/>
      <c r="Y121" s="987"/>
      <c r="Z121" s="604" t="s">
        <v>211</v>
      </c>
      <c r="AA121" s="202"/>
      <c r="AB121" s="202"/>
      <c r="AC121" s="32"/>
      <c r="AD121" s="980">
        <f>$AD$106</f>
        <v>290</v>
      </c>
      <c r="AE121" s="980"/>
      <c r="AF121" s="612" t="s">
        <v>391</v>
      </c>
      <c r="AG121" s="202"/>
      <c r="AH121" s="32" t="s">
        <v>254</v>
      </c>
      <c r="AI121" s="926">
        <f t="shared" si="8"/>
        <v>0.7</v>
      </c>
      <c r="AJ121" s="981"/>
      <c r="AK121" s="32" t="s">
        <v>254</v>
      </c>
      <c r="AL121" s="926">
        <f t="shared" si="9"/>
        <v>0.63</v>
      </c>
      <c r="AM121" s="981"/>
      <c r="AN121" s="43"/>
      <c r="AO121" s="399">
        <f>ROUND((ROUND(AD121*AI121,0)-ROUND(AD121*$Q$118,0)-ROUND(AD121*$V$123,0))*AL121,0)</f>
        <v>124</v>
      </c>
      <c r="AP121" s="41"/>
    </row>
    <row r="122" spans="1:42" ht="17.25" customHeight="1" x14ac:dyDescent="0.15">
      <c r="A122" s="12">
        <v>72</v>
      </c>
      <c r="B122" s="13">
        <v>8743</v>
      </c>
      <c r="C122" s="267" t="s">
        <v>4005</v>
      </c>
      <c r="D122" s="1017"/>
      <c r="E122" s="287"/>
      <c r="F122" s="517"/>
      <c r="G122" s="169"/>
      <c r="H122" s="169"/>
      <c r="I122" s="10"/>
      <c r="J122" s="609"/>
      <c r="K122" s="279"/>
      <c r="L122" s="278"/>
      <c r="M122" s="275"/>
      <c r="N122" s="276"/>
      <c r="O122" s="277"/>
      <c r="P122" s="448"/>
      <c r="Q122" s="449"/>
      <c r="R122" s="449"/>
      <c r="S122" s="450"/>
      <c r="T122" s="451"/>
      <c r="U122" s="448"/>
      <c r="V122" s="449"/>
      <c r="W122" s="449"/>
      <c r="X122" s="449"/>
      <c r="Y122" s="452"/>
      <c r="Z122" s="604" t="s">
        <v>212</v>
      </c>
      <c r="AA122" s="202"/>
      <c r="AB122" s="202"/>
      <c r="AC122" s="32"/>
      <c r="AD122" s="980">
        <f>$AD$107</f>
        <v>299</v>
      </c>
      <c r="AE122" s="980"/>
      <c r="AF122" s="612" t="s">
        <v>391</v>
      </c>
      <c r="AG122" s="202"/>
      <c r="AH122" s="32" t="s">
        <v>254</v>
      </c>
      <c r="AI122" s="926">
        <f t="shared" si="8"/>
        <v>0.7</v>
      </c>
      <c r="AJ122" s="981"/>
      <c r="AK122" s="32" t="s">
        <v>254</v>
      </c>
      <c r="AL122" s="926">
        <f t="shared" si="9"/>
        <v>0.63</v>
      </c>
      <c r="AM122" s="981"/>
      <c r="AN122" s="43"/>
      <c r="AO122" s="399">
        <f>ROUND((ROUND(AD122*AI122,0)-ROUND(AD122*$Q$118,0)-ROUND(AD122*$V$123,0))*AL122,0)</f>
        <v>128</v>
      </c>
      <c r="AP122" s="41"/>
    </row>
    <row r="123" spans="1:42" ht="17.25" customHeight="1" x14ac:dyDescent="0.15">
      <c r="A123" s="12">
        <v>72</v>
      </c>
      <c r="B123" s="13">
        <v>8744</v>
      </c>
      <c r="C123" s="267" t="s">
        <v>4006</v>
      </c>
      <c r="D123" s="1017"/>
      <c r="E123" s="287"/>
      <c r="F123" s="517"/>
      <c r="G123" s="169"/>
      <c r="H123" s="169"/>
      <c r="I123" s="10"/>
      <c r="J123" s="609"/>
      <c r="K123" s="279"/>
      <c r="L123" s="278"/>
      <c r="M123" s="275"/>
      <c r="N123" s="276"/>
      <c r="O123" s="277"/>
      <c r="P123" s="448"/>
      <c r="Q123" s="449"/>
      <c r="R123" s="449"/>
      <c r="S123" s="450"/>
      <c r="T123" s="451"/>
      <c r="U123" s="448"/>
      <c r="V123" s="935">
        <v>0.01</v>
      </c>
      <c r="W123" s="935"/>
      <c r="X123" s="444" t="s">
        <v>3863</v>
      </c>
      <c r="Y123" s="452"/>
      <c r="Z123" s="604" t="s">
        <v>213</v>
      </c>
      <c r="AA123" s="202"/>
      <c r="AB123" s="202"/>
      <c r="AC123" s="32"/>
      <c r="AD123" s="980">
        <f>$AD$108</f>
        <v>309</v>
      </c>
      <c r="AE123" s="980"/>
      <c r="AF123" s="612" t="s">
        <v>391</v>
      </c>
      <c r="AG123" s="202"/>
      <c r="AH123" s="32" t="s">
        <v>254</v>
      </c>
      <c r="AI123" s="926">
        <f t="shared" si="8"/>
        <v>0.7</v>
      </c>
      <c r="AJ123" s="981"/>
      <c r="AK123" s="32" t="s">
        <v>254</v>
      </c>
      <c r="AL123" s="926">
        <f t="shared" si="9"/>
        <v>0.63</v>
      </c>
      <c r="AM123" s="981"/>
      <c r="AN123" s="43"/>
      <c r="AO123" s="399">
        <f>ROUND((ROUND(AD123*AI123,0)-ROUND(AD123*$Q$118,0)-ROUND(AD123*$V$123,0))*AL123,0)</f>
        <v>132</v>
      </c>
      <c r="AP123" s="41"/>
    </row>
    <row r="124" spans="1:42" ht="17.25" customHeight="1" x14ac:dyDescent="0.15">
      <c r="A124" s="12">
        <v>72</v>
      </c>
      <c r="B124" s="13">
        <v>8745</v>
      </c>
      <c r="C124" s="267" t="s">
        <v>4007</v>
      </c>
      <c r="D124" s="1017"/>
      <c r="E124" s="287"/>
      <c r="F124" s="35"/>
      <c r="G124" s="20"/>
      <c r="H124" s="20"/>
      <c r="I124" s="45"/>
      <c r="J124" s="713"/>
      <c r="K124" s="46"/>
      <c r="L124" s="28"/>
      <c r="M124" s="275"/>
      <c r="N124" s="276"/>
      <c r="O124" s="277"/>
      <c r="P124" s="453"/>
      <c r="Q124" s="327"/>
      <c r="R124" s="327"/>
      <c r="S124" s="381"/>
      <c r="T124" s="454"/>
      <c r="U124" s="453"/>
      <c r="V124" s="327"/>
      <c r="W124" s="327"/>
      <c r="X124" s="327"/>
      <c r="Y124" s="382"/>
      <c r="Z124" s="604" t="s">
        <v>214</v>
      </c>
      <c r="AA124" s="202"/>
      <c r="AB124" s="202"/>
      <c r="AC124" s="32"/>
      <c r="AD124" s="980">
        <f>$AD$109</f>
        <v>319</v>
      </c>
      <c r="AE124" s="980"/>
      <c r="AF124" s="612" t="s">
        <v>391</v>
      </c>
      <c r="AG124" s="202"/>
      <c r="AH124" s="32" t="s">
        <v>254</v>
      </c>
      <c r="AI124" s="926">
        <f t="shared" si="8"/>
        <v>0.7</v>
      </c>
      <c r="AJ124" s="981"/>
      <c r="AK124" s="32" t="s">
        <v>254</v>
      </c>
      <c r="AL124" s="926">
        <f t="shared" si="9"/>
        <v>0.63</v>
      </c>
      <c r="AM124" s="981"/>
      <c r="AN124" s="43"/>
      <c r="AO124" s="399">
        <f>ROUND((ROUND(AD124*AI124,0)-ROUND(AD124*$Q$118,0)-ROUND(AD124*$V$123,0))*AL124,0)</f>
        <v>137</v>
      </c>
      <c r="AP124" s="41"/>
    </row>
    <row r="125" spans="1:42" ht="17.25" customHeight="1" x14ac:dyDescent="0.15">
      <c r="A125" s="12">
        <v>72</v>
      </c>
      <c r="B125" s="13">
        <v>8611</v>
      </c>
      <c r="C125" s="39" t="s">
        <v>113</v>
      </c>
      <c r="D125" s="1017"/>
      <c r="E125" s="287"/>
      <c r="F125" s="833" t="s">
        <v>3957</v>
      </c>
      <c r="G125" s="834"/>
      <c r="H125" s="834"/>
      <c r="I125" s="834"/>
      <c r="J125" s="834"/>
      <c r="K125" s="834"/>
      <c r="L125" s="834"/>
      <c r="M125" s="275"/>
      <c r="N125" s="276"/>
      <c r="O125" s="277"/>
      <c r="P125" s="34"/>
      <c r="Q125" s="17"/>
      <c r="R125" s="17"/>
      <c r="S125" s="607"/>
      <c r="T125" s="607"/>
      <c r="U125" s="607"/>
      <c r="V125" s="607"/>
      <c r="W125" s="17"/>
      <c r="X125" s="17"/>
      <c r="Y125" s="67"/>
      <c r="Z125" s="604" t="s">
        <v>210</v>
      </c>
      <c r="AA125" s="202"/>
      <c r="AB125" s="202"/>
      <c r="AC125" s="202"/>
      <c r="AD125" s="841">
        <f>認知通所介護!AE125</f>
        <v>267</v>
      </c>
      <c r="AE125" s="841"/>
      <c r="AF125" s="186" t="s">
        <v>391</v>
      </c>
      <c r="AG125" s="202"/>
      <c r="AH125" s="32" t="s">
        <v>2670</v>
      </c>
      <c r="AI125" s="831">
        <f t="shared" ref="AI125:AI154" si="10">$AI$5</f>
        <v>0.7</v>
      </c>
      <c r="AJ125" s="831"/>
      <c r="AK125" s="605"/>
      <c r="AL125" s="202"/>
      <c r="AM125" s="202"/>
      <c r="AN125" s="209"/>
      <c r="AO125" s="403">
        <f t="shared" ref="AO125:AO154" si="11">ROUND(AD125*AI125,0)</f>
        <v>187</v>
      </c>
      <c r="AP125" s="41"/>
    </row>
    <row r="126" spans="1:42" ht="17.25" customHeight="1" x14ac:dyDescent="0.15">
      <c r="A126" s="12">
        <v>72</v>
      </c>
      <c r="B126" s="13">
        <v>8612</v>
      </c>
      <c r="C126" s="39" t="s">
        <v>114</v>
      </c>
      <c r="D126" s="1017"/>
      <c r="E126" s="287"/>
      <c r="F126" s="836"/>
      <c r="G126" s="837"/>
      <c r="H126" s="837"/>
      <c r="I126" s="837"/>
      <c r="J126" s="837"/>
      <c r="K126" s="837"/>
      <c r="L126" s="837"/>
      <c r="M126" s="275"/>
      <c r="N126" s="276"/>
      <c r="O126" s="277"/>
      <c r="P126" s="517"/>
      <c r="Q126" s="169"/>
      <c r="R126" s="169"/>
      <c r="S126" s="609"/>
      <c r="T126" s="609"/>
      <c r="U126" s="609"/>
      <c r="V126" s="609"/>
      <c r="W126" s="169"/>
      <c r="X126" s="169"/>
      <c r="Y126" s="518"/>
      <c r="Z126" s="604" t="s">
        <v>211</v>
      </c>
      <c r="AA126" s="202"/>
      <c r="AB126" s="202"/>
      <c r="AC126" s="202"/>
      <c r="AD126" s="841">
        <f>認知通所介護!AE126</f>
        <v>277</v>
      </c>
      <c r="AE126" s="841"/>
      <c r="AF126" s="186" t="s">
        <v>391</v>
      </c>
      <c r="AG126" s="202"/>
      <c r="AH126" s="32" t="s">
        <v>2562</v>
      </c>
      <c r="AI126" s="831">
        <f t="shared" si="10"/>
        <v>0.7</v>
      </c>
      <c r="AJ126" s="831"/>
      <c r="AK126" s="605"/>
      <c r="AL126" s="202"/>
      <c r="AM126" s="202"/>
      <c r="AN126" s="209"/>
      <c r="AO126" s="403">
        <f t="shared" si="11"/>
        <v>194</v>
      </c>
      <c r="AP126" s="41"/>
    </row>
    <row r="127" spans="1:42" ht="17.25" customHeight="1" x14ac:dyDescent="0.15">
      <c r="A127" s="12">
        <v>72</v>
      </c>
      <c r="B127" s="13">
        <v>8613</v>
      </c>
      <c r="C127" s="39" t="s">
        <v>115</v>
      </c>
      <c r="D127" s="1017"/>
      <c r="E127" s="287"/>
      <c r="F127" s="517"/>
      <c r="G127" s="169"/>
      <c r="H127" s="609"/>
      <c r="I127" s="169"/>
      <c r="J127" s="169"/>
      <c r="K127" s="169"/>
      <c r="L127" s="169"/>
      <c r="M127" s="275"/>
      <c r="N127" s="276"/>
      <c r="O127" s="277"/>
      <c r="P127" s="517"/>
      <c r="Q127" s="169"/>
      <c r="R127" s="169"/>
      <c r="S127" s="609"/>
      <c r="T127" s="609"/>
      <c r="U127" s="609"/>
      <c r="V127" s="609"/>
      <c r="W127" s="169"/>
      <c r="X127" s="169"/>
      <c r="Y127" s="518"/>
      <c r="Z127" s="604" t="s">
        <v>212</v>
      </c>
      <c r="AA127" s="202"/>
      <c r="AB127" s="202"/>
      <c r="AC127" s="202"/>
      <c r="AD127" s="841">
        <f>認知通所介護!AE127</f>
        <v>286</v>
      </c>
      <c r="AE127" s="841"/>
      <c r="AF127" s="186" t="s">
        <v>391</v>
      </c>
      <c r="AG127" s="202"/>
      <c r="AH127" s="32" t="s">
        <v>2648</v>
      </c>
      <c r="AI127" s="831">
        <f t="shared" si="10"/>
        <v>0.7</v>
      </c>
      <c r="AJ127" s="831"/>
      <c r="AK127" s="605"/>
      <c r="AL127" s="202"/>
      <c r="AM127" s="202"/>
      <c r="AN127" s="209"/>
      <c r="AO127" s="403">
        <f t="shared" si="11"/>
        <v>200</v>
      </c>
      <c r="AP127" s="41"/>
    </row>
    <row r="128" spans="1:42" ht="17.25" customHeight="1" x14ac:dyDescent="0.15">
      <c r="A128" s="12">
        <v>72</v>
      </c>
      <c r="B128" s="13">
        <v>8614</v>
      </c>
      <c r="C128" s="39" t="s">
        <v>116</v>
      </c>
      <c r="D128" s="1017"/>
      <c r="E128" s="287"/>
      <c r="F128" s="517"/>
      <c r="G128" s="169"/>
      <c r="H128" s="609"/>
      <c r="I128" s="169"/>
      <c r="J128" s="169"/>
      <c r="K128" s="169"/>
      <c r="L128" s="169"/>
      <c r="M128" s="54"/>
      <c r="N128" s="55"/>
      <c r="O128" s="56"/>
      <c r="P128" s="517"/>
      <c r="Q128" s="169"/>
      <c r="R128" s="169"/>
      <c r="S128" s="609"/>
      <c r="T128" s="609"/>
      <c r="U128" s="609"/>
      <c r="V128" s="609"/>
      <c r="W128" s="169"/>
      <c r="X128" s="169"/>
      <c r="Y128" s="518"/>
      <c r="Z128" s="604" t="s">
        <v>213</v>
      </c>
      <c r="AA128" s="202"/>
      <c r="AB128" s="202"/>
      <c r="AC128" s="202"/>
      <c r="AD128" s="841">
        <f>認知通所介護!AE128</f>
        <v>295</v>
      </c>
      <c r="AE128" s="841"/>
      <c r="AF128" s="186" t="s">
        <v>391</v>
      </c>
      <c r="AG128" s="202"/>
      <c r="AH128" s="32" t="s">
        <v>2648</v>
      </c>
      <c r="AI128" s="831">
        <f t="shared" si="10"/>
        <v>0.7</v>
      </c>
      <c r="AJ128" s="831"/>
      <c r="AK128" s="605"/>
      <c r="AL128" s="202"/>
      <c r="AM128" s="202"/>
      <c r="AN128" s="209"/>
      <c r="AO128" s="403">
        <f t="shared" si="11"/>
        <v>207</v>
      </c>
      <c r="AP128" s="41"/>
    </row>
    <row r="129" spans="1:42" ht="17.25" customHeight="1" x14ac:dyDescent="0.15">
      <c r="A129" s="12">
        <v>72</v>
      </c>
      <c r="B129" s="13">
        <v>8615</v>
      </c>
      <c r="C129" s="39" t="s">
        <v>482</v>
      </c>
      <c r="D129" s="1017"/>
      <c r="E129" s="287"/>
      <c r="F129" s="35"/>
      <c r="G129" s="20"/>
      <c r="H129" s="713"/>
      <c r="I129" s="20"/>
      <c r="J129" s="20"/>
      <c r="K129" s="20"/>
      <c r="L129" s="20"/>
      <c r="M129" s="54"/>
      <c r="N129" s="55"/>
      <c r="O129" s="56"/>
      <c r="P129" s="517"/>
      <c r="Q129" s="169"/>
      <c r="R129" s="169"/>
      <c r="S129" s="609"/>
      <c r="T129" s="609"/>
      <c r="U129" s="609"/>
      <c r="V129" s="609"/>
      <c r="W129" s="169"/>
      <c r="X129" s="169"/>
      <c r="Y129" s="518"/>
      <c r="Z129" s="604" t="s">
        <v>214</v>
      </c>
      <c r="AA129" s="202"/>
      <c r="AB129" s="202"/>
      <c r="AC129" s="202"/>
      <c r="AD129" s="841">
        <f>認知通所介護!AE129</f>
        <v>305</v>
      </c>
      <c r="AE129" s="841"/>
      <c r="AF129" s="186" t="s">
        <v>391</v>
      </c>
      <c r="AG129" s="202"/>
      <c r="AH129" s="32" t="s">
        <v>2637</v>
      </c>
      <c r="AI129" s="831">
        <f t="shared" si="10"/>
        <v>0.7</v>
      </c>
      <c r="AJ129" s="831"/>
      <c r="AK129" s="605"/>
      <c r="AL129" s="202"/>
      <c r="AM129" s="202"/>
      <c r="AN129" s="209"/>
      <c r="AO129" s="403">
        <f t="shared" si="11"/>
        <v>214</v>
      </c>
      <c r="AP129" s="41"/>
    </row>
    <row r="130" spans="1:42" ht="17.25" customHeight="1" x14ac:dyDescent="0.15">
      <c r="A130" s="12">
        <v>72</v>
      </c>
      <c r="B130" s="13">
        <v>8656</v>
      </c>
      <c r="C130" s="39" t="s">
        <v>483</v>
      </c>
      <c r="D130" s="1017"/>
      <c r="E130" s="287"/>
      <c r="F130" s="833" t="s">
        <v>3958</v>
      </c>
      <c r="G130" s="834"/>
      <c r="H130" s="834"/>
      <c r="I130" s="834"/>
      <c r="J130" s="834"/>
      <c r="K130" s="834"/>
      <c r="L130" s="834"/>
      <c r="M130" s="646"/>
      <c r="N130" s="647"/>
      <c r="O130" s="648"/>
      <c r="P130" s="517"/>
      <c r="Q130" s="169"/>
      <c r="R130" s="169"/>
      <c r="S130" s="609"/>
      <c r="T130" s="609"/>
      <c r="U130" s="609"/>
      <c r="V130" s="609"/>
      <c r="W130" s="169"/>
      <c r="X130" s="169"/>
      <c r="Y130" s="518"/>
      <c r="Z130" s="604" t="s">
        <v>210</v>
      </c>
      <c r="AA130" s="202"/>
      <c r="AB130" s="202"/>
      <c r="AC130" s="202"/>
      <c r="AD130" s="841">
        <f>認知通所介護!AE130</f>
        <v>279</v>
      </c>
      <c r="AE130" s="841"/>
      <c r="AF130" s="186" t="s">
        <v>391</v>
      </c>
      <c r="AG130" s="202"/>
      <c r="AH130" s="32" t="s">
        <v>254</v>
      </c>
      <c r="AI130" s="831">
        <f t="shared" si="10"/>
        <v>0.7</v>
      </c>
      <c r="AJ130" s="831"/>
      <c r="AK130" s="605"/>
      <c r="AL130" s="202"/>
      <c r="AM130" s="202"/>
      <c r="AN130" s="209"/>
      <c r="AO130" s="403">
        <f t="shared" si="11"/>
        <v>195</v>
      </c>
      <c r="AP130" s="41"/>
    </row>
    <row r="131" spans="1:42" ht="17.25" customHeight="1" x14ac:dyDescent="0.15">
      <c r="A131" s="12">
        <v>72</v>
      </c>
      <c r="B131" s="13">
        <v>8657</v>
      </c>
      <c r="C131" s="39" t="s">
        <v>484</v>
      </c>
      <c r="D131" s="1017"/>
      <c r="E131" s="287"/>
      <c r="F131" s="836"/>
      <c r="G131" s="837"/>
      <c r="H131" s="837"/>
      <c r="I131" s="837"/>
      <c r="J131" s="837"/>
      <c r="K131" s="837"/>
      <c r="L131" s="837"/>
      <c r="M131" s="646"/>
      <c r="N131" s="647"/>
      <c r="O131" s="648"/>
      <c r="P131" s="517"/>
      <c r="Q131" s="169"/>
      <c r="R131" s="169"/>
      <c r="S131" s="609"/>
      <c r="T131" s="609"/>
      <c r="U131" s="609"/>
      <c r="V131" s="609"/>
      <c r="W131" s="169"/>
      <c r="X131" s="169"/>
      <c r="Y131" s="518"/>
      <c r="Z131" s="604" t="s">
        <v>211</v>
      </c>
      <c r="AA131" s="202"/>
      <c r="AB131" s="202"/>
      <c r="AC131" s="202"/>
      <c r="AD131" s="841">
        <f>認知通所介護!AE131</f>
        <v>290</v>
      </c>
      <c r="AE131" s="841"/>
      <c r="AF131" s="186" t="s">
        <v>391</v>
      </c>
      <c r="AG131" s="202"/>
      <c r="AH131" s="32" t="s">
        <v>2635</v>
      </c>
      <c r="AI131" s="831">
        <f t="shared" si="10"/>
        <v>0.7</v>
      </c>
      <c r="AJ131" s="831"/>
      <c r="AK131" s="605"/>
      <c r="AL131" s="202"/>
      <c r="AM131" s="202"/>
      <c r="AN131" s="209"/>
      <c r="AO131" s="403">
        <f t="shared" si="11"/>
        <v>203</v>
      </c>
      <c r="AP131" s="41"/>
    </row>
    <row r="132" spans="1:42" ht="17.25" customHeight="1" x14ac:dyDescent="0.15">
      <c r="A132" s="12">
        <v>72</v>
      </c>
      <c r="B132" s="13">
        <v>8658</v>
      </c>
      <c r="C132" s="39" t="s">
        <v>485</v>
      </c>
      <c r="D132" s="1017"/>
      <c r="E132" s="287"/>
      <c r="F132" s="517"/>
      <c r="G132" s="169"/>
      <c r="H132" s="609"/>
      <c r="I132" s="169"/>
      <c r="J132" s="169"/>
      <c r="K132" s="169"/>
      <c r="L132" s="169"/>
      <c r="M132" s="50"/>
      <c r="N132" s="657"/>
      <c r="O132" s="51"/>
      <c r="P132" s="517"/>
      <c r="Q132" s="169"/>
      <c r="R132" s="169"/>
      <c r="S132" s="609"/>
      <c r="T132" s="609"/>
      <c r="U132" s="609"/>
      <c r="V132" s="609"/>
      <c r="W132" s="169"/>
      <c r="X132" s="169"/>
      <c r="Y132" s="518"/>
      <c r="Z132" s="604" t="s">
        <v>212</v>
      </c>
      <c r="AA132" s="202"/>
      <c r="AB132" s="202"/>
      <c r="AC132" s="202"/>
      <c r="AD132" s="841">
        <f>認知通所介護!AE132</f>
        <v>299</v>
      </c>
      <c r="AE132" s="841"/>
      <c r="AF132" s="186" t="s">
        <v>391</v>
      </c>
      <c r="AG132" s="202"/>
      <c r="AH132" s="32" t="s">
        <v>2544</v>
      </c>
      <c r="AI132" s="831">
        <f t="shared" si="10"/>
        <v>0.7</v>
      </c>
      <c r="AJ132" s="831"/>
      <c r="AK132" s="605"/>
      <c r="AL132" s="202"/>
      <c r="AM132" s="202"/>
      <c r="AN132" s="209"/>
      <c r="AO132" s="403">
        <f t="shared" si="11"/>
        <v>209</v>
      </c>
      <c r="AP132" s="41"/>
    </row>
    <row r="133" spans="1:42" ht="17.25" customHeight="1" x14ac:dyDescent="0.15">
      <c r="A133" s="12">
        <v>72</v>
      </c>
      <c r="B133" s="13">
        <v>8659</v>
      </c>
      <c r="C133" s="39" t="s">
        <v>486</v>
      </c>
      <c r="D133" s="1017"/>
      <c r="E133" s="287"/>
      <c r="F133" s="517"/>
      <c r="G133" s="169"/>
      <c r="H133" s="609"/>
      <c r="I133" s="169"/>
      <c r="J133" s="169"/>
      <c r="K133" s="169"/>
      <c r="L133" s="169"/>
      <c r="M133" s="54"/>
      <c r="N133" s="55"/>
      <c r="O133" s="56"/>
      <c r="P133" s="517"/>
      <c r="Q133" s="169"/>
      <c r="R133" s="169"/>
      <c r="S133" s="609"/>
      <c r="T133" s="609"/>
      <c r="U133" s="609"/>
      <c r="V133" s="609"/>
      <c r="W133" s="169"/>
      <c r="X133" s="169"/>
      <c r="Y133" s="518"/>
      <c r="Z133" s="604" t="s">
        <v>213</v>
      </c>
      <c r="AA133" s="202"/>
      <c r="AB133" s="202"/>
      <c r="AC133" s="202"/>
      <c r="AD133" s="841">
        <f>認知通所介護!AE133</f>
        <v>309</v>
      </c>
      <c r="AE133" s="841"/>
      <c r="AF133" s="186" t="s">
        <v>391</v>
      </c>
      <c r="AG133" s="202"/>
      <c r="AH133" s="32" t="s">
        <v>2687</v>
      </c>
      <c r="AI133" s="831">
        <f t="shared" si="10"/>
        <v>0.7</v>
      </c>
      <c r="AJ133" s="831"/>
      <c r="AK133" s="605"/>
      <c r="AL133" s="202"/>
      <c r="AM133" s="202"/>
      <c r="AN133" s="209"/>
      <c r="AO133" s="403">
        <f t="shared" si="11"/>
        <v>216</v>
      </c>
      <c r="AP133" s="41"/>
    </row>
    <row r="134" spans="1:42" ht="17.25" customHeight="1" x14ac:dyDescent="0.15">
      <c r="A134" s="12">
        <v>72</v>
      </c>
      <c r="B134" s="13">
        <v>8660</v>
      </c>
      <c r="C134" s="39" t="s">
        <v>487</v>
      </c>
      <c r="D134" s="1017"/>
      <c r="E134" s="287"/>
      <c r="F134" s="35"/>
      <c r="G134" s="20"/>
      <c r="H134" s="713"/>
      <c r="I134" s="20"/>
      <c r="J134" s="20"/>
      <c r="K134" s="20"/>
      <c r="L134" s="20"/>
      <c r="M134" s="54"/>
      <c r="N134" s="55"/>
      <c r="O134" s="56"/>
      <c r="P134" s="517"/>
      <c r="Q134" s="169"/>
      <c r="R134" s="169"/>
      <c r="S134" s="609"/>
      <c r="T134" s="609"/>
      <c r="U134" s="609"/>
      <c r="V134" s="609"/>
      <c r="W134" s="169"/>
      <c r="X134" s="169"/>
      <c r="Y134" s="518"/>
      <c r="Z134" s="604" t="s">
        <v>214</v>
      </c>
      <c r="AA134" s="202"/>
      <c r="AB134" s="202"/>
      <c r="AC134" s="202"/>
      <c r="AD134" s="841">
        <f>認知通所介護!AE134</f>
        <v>319</v>
      </c>
      <c r="AE134" s="841"/>
      <c r="AF134" s="186" t="s">
        <v>391</v>
      </c>
      <c r="AG134" s="202"/>
      <c r="AH134" s="32" t="s">
        <v>2688</v>
      </c>
      <c r="AI134" s="831">
        <f t="shared" si="10"/>
        <v>0.7</v>
      </c>
      <c r="AJ134" s="831"/>
      <c r="AK134" s="605"/>
      <c r="AL134" s="202"/>
      <c r="AM134" s="202"/>
      <c r="AN134" s="209"/>
      <c r="AO134" s="403">
        <f t="shared" si="11"/>
        <v>223</v>
      </c>
      <c r="AP134" s="41"/>
    </row>
    <row r="135" spans="1:42" ht="17.25" customHeight="1" x14ac:dyDescent="0.15">
      <c r="A135" s="12">
        <v>72</v>
      </c>
      <c r="B135" s="13">
        <v>8621</v>
      </c>
      <c r="C135" s="39" t="s">
        <v>488</v>
      </c>
      <c r="D135" s="1017"/>
      <c r="E135" s="287"/>
      <c r="F135" s="833" t="s">
        <v>3959</v>
      </c>
      <c r="G135" s="834"/>
      <c r="H135" s="834"/>
      <c r="I135" s="834"/>
      <c r="J135" s="834"/>
      <c r="K135" s="834"/>
      <c r="L135" s="834"/>
      <c r="M135" s="54"/>
      <c r="N135" s="55"/>
      <c r="O135" s="56"/>
      <c r="P135" s="517"/>
      <c r="Q135" s="169"/>
      <c r="R135" s="169"/>
      <c r="S135" s="609"/>
      <c r="T135" s="609"/>
      <c r="U135" s="609"/>
      <c r="V135" s="609"/>
      <c r="W135" s="169"/>
      <c r="X135" s="169"/>
      <c r="Y135" s="518"/>
      <c r="Z135" s="604" t="s">
        <v>210</v>
      </c>
      <c r="AA135" s="202"/>
      <c r="AB135" s="202"/>
      <c r="AC135" s="202"/>
      <c r="AD135" s="841">
        <f>認知通所介護!AE135</f>
        <v>445</v>
      </c>
      <c r="AE135" s="841"/>
      <c r="AF135" s="186" t="s">
        <v>391</v>
      </c>
      <c r="AG135" s="202"/>
      <c r="AH135" s="32" t="s">
        <v>2689</v>
      </c>
      <c r="AI135" s="831">
        <f t="shared" si="10"/>
        <v>0.7</v>
      </c>
      <c r="AJ135" s="831"/>
      <c r="AK135" s="605"/>
      <c r="AL135" s="202"/>
      <c r="AM135" s="202"/>
      <c r="AN135" s="209"/>
      <c r="AO135" s="403">
        <f t="shared" si="11"/>
        <v>312</v>
      </c>
      <c r="AP135" s="41"/>
    </row>
    <row r="136" spans="1:42" ht="17.25" customHeight="1" x14ac:dyDescent="0.15">
      <c r="A136" s="12">
        <v>72</v>
      </c>
      <c r="B136" s="13">
        <v>8622</v>
      </c>
      <c r="C136" s="39" t="s">
        <v>489</v>
      </c>
      <c r="D136" s="1017"/>
      <c r="E136" s="287"/>
      <c r="F136" s="836"/>
      <c r="G136" s="837"/>
      <c r="H136" s="837"/>
      <c r="I136" s="837"/>
      <c r="J136" s="837"/>
      <c r="K136" s="837"/>
      <c r="L136" s="837"/>
      <c r="M136" s="54"/>
      <c r="N136" s="55"/>
      <c r="O136" s="56"/>
      <c r="P136" s="517"/>
      <c r="Q136" s="169"/>
      <c r="R136" s="169"/>
      <c r="S136" s="609"/>
      <c r="T136" s="609"/>
      <c r="U136" s="609"/>
      <c r="V136" s="609"/>
      <c r="W136" s="169"/>
      <c r="X136" s="169"/>
      <c r="Y136" s="518"/>
      <c r="Z136" s="604" t="s">
        <v>211</v>
      </c>
      <c r="AA136" s="202"/>
      <c r="AB136" s="202"/>
      <c r="AC136" s="202"/>
      <c r="AD136" s="841">
        <f>認知通所介護!AE136</f>
        <v>460</v>
      </c>
      <c r="AE136" s="841"/>
      <c r="AF136" s="186" t="s">
        <v>391</v>
      </c>
      <c r="AG136" s="202"/>
      <c r="AH136" s="32" t="s">
        <v>2544</v>
      </c>
      <c r="AI136" s="831">
        <f t="shared" si="10"/>
        <v>0.7</v>
      </c>
      <c r="AJ136" s="831"/>
      <c r="AK136" s="605"/>
      <c r="AL136" s="202"/>
      <c r="AM136" s="202"/>
      <c r="AN136" s="209"/>
      <c r="AO136" s="403">
        <f t="shared" si="11"/>
        <v>322</v>
      </c>
      <c r="AP136" s="41"/>
    </row>
    <row r="137" spans="1:42" ht="17.25" customHeight="1" x14ac:dyDescent="0.15">
      <c r="A137" s="12">
        <v>72</v>
      </c>
      <c r="B137" s="13">
        <v>8623</v>
      </c>
      <c r="C137" s="39" t="s">
        <v>490</v>
      </c>
      <c r="D137" s="1017"/>
      <c r="E137" s="287"/>
      <c r="F137" s="517"/>
      <c r="G137" s="169"/>
      <c r="H137" s="609"/>
      <c r="I137" s="169"/>
      <c r="J137" s="169"/>
      <c r="K137" s="169"/>
      <c r="L137" s="169"/>
      <c r="M137" s="54"/>
      <c r="N137" s="55"/>
      <c r="O137" s="56"/>
      <c r="P137" s="517"/>
      <c r="Q137" s="169"/>
      <c r="R137" s="169"/>
      <c r="S137" s="609"/>
      <c r="T137" s="609"/>
      <c r="U137" s="609"/>
      <c r="V137" s="609"/>
      <c r="W137" s="169"/>
      <c r="X137" s="169"/>
      <c r="Y137" s="518"/>
      <c r="Z137" s="604" t="s">
        <v>212</v>
      </c>
      <c r="AA137" s="202"/>
      <c r="AB137" s="202"/>
      <c r="AC137" s="202"/>
      <c r="AD137" s="841">
        <f>認知通所介護!AE137</f>
        <v>477</v>
      </c>
      <c r="AE137" s="841"/>
      <c r="AF137" s="186" t="s">
        <v>391</v>
      </c>
      <c r="AG137" s="202"/>
      <c r="AH137" s="32" t="s">
        <v>254</v>
      </c>
      <c r="AI137" s="831">
        <f t="shared" si="10"/>
        <v>0.7</v>
      </c>
      <c r="AJ137" s="831"/>
      <c r="AK137" s="605"/>
      <c r="AL137" s="202"/>
      <c r="AM137" s="202"/>
      <c r="AN137" s="209"/>
      <c r="AO137" s="403">
        <f t="shared" si="11"/>
        <v>334</v>
      </c>
      <c r="AP137" s="41"/>
    </row>
    <row r="138" spans="1:42" ht="17.25" customHeight="1" x14ac:dyDescent="0.15">
      <c r="A138" s="12">
        <v>72</v>
      </c>
      <c r="B138" s="13">
        <v>8624</v>
      </c>
      <c r="C138" s="39" t="s">
        <v>491</v>
      </c>
      <c r="D138" s="1017"/>
      <c r="E138" s="287"/>
      <c r="F138" s="517"/>
      <c r="G138" s="169"/>
      <c r="H138" s="609"/>
      <c r="I138" s="169"/>
      <c r="J138" s="169"/>
      <c r="K138" s="169"/>
      <c r="L138" s="169"/>
      <c r="M138" s="54"/>
      <c r="N138" s="55"/>
      <c r="O138" s="56"/>
      <c r="P138" s="517"/>
      <c r="Q138" s="169"/>
      <c r="R138" s="169"/>
      <c r="S138" s="609"/>
      <c r="T138" s="609"/>
      <c r="U138" s="609"/>
      <c r="V138" s="609"/>
      <c r="W138" s="169"/>
      <c r="X138" s="169"/>
      <c r="Y138" s="518"/>
      <c r="Z138" s="604" t="s">
        <v>213</v>
      </c>
      <c r="AA138" s="202"/>
      <c r="AB138" s="202"/>
      <c r="AC138" s="202"/>
      <c r="AD138" s="841">
        <f>認知通所介護!AE138</f>
        <v>493</v>
      </c>
      <c r="AE138" s="841"/>
      <c r="AF138" s="186" t="s">
        <v>391</v>
      </c>
      <c r="AG138" s="202"/>
      <c r="AH138" s="32" t="s">
        <v>254</v>
      </c>
      <c r="AI138" s="831">
        <f t="shared" si="10"/>
        <v>0.7</v>
      </c>
      <c r="AJ138" s="831"/>
      <c r="AK138" s="605"/>
      <c r="AL138" s="202"/>
      <c r="AM138" s="202"/>
      <c r="AN138" s="209"/>
      <c r="AO138" s="403">
        <f t="shared" si="11"/>
        <v>345</v>
      </c>
      <c r="AP138" s="41"/>
    </row>
    <row r="139" spans="1:42" ht="17.25" customHeight="1" x14ac:dyDescent="0.15">
      <c r="A139" s="12">
        <v>72</v>
      </c>
      <c r="B139" s="13">
        <v>8625</v>
      </c>
      <c r="C139" s="39" t="s">
        <v>492</v>
      </c>
      <c r="D139" s="1017"/>
      <c r="E139" s="287"/>
      <c r="F139" s="35"/>
      <c r="G139" s="20"/>
      <c r="H139" s="713"/>
      <c r="I139" s="20"/>
      <c r="J139" s="20"/>
      <c r="K139" s="20"/>
      <c r="L139" s="20"/>
      <c r="M139" s="54"/>
      <c r="N139" s="55"/>
      <c r="O139" s="56"/>
      <c r="P139" s="517"/>
      <c r="Q139" s="169"/>
      <c r="R139" s="169"/>
      <c r="S139" s="609"/>
      <c r="T139" s="609"/>
      <c r="U139" s="609"/>
      <c r="V139" s="609"/>
      <c r="W139" s="169"/>
      <c r="X139" s="169"/>
      <c r="Y139" s="518"/>
      <c r="Z139" s="604" t="s">
        <v>214</v>
      </c>
      <c r="AA139" s="202"/>
      <c r="AB139" s="202"/>
      <c r="AC139" s="202"/>
      <c r="AD139" s="841">
        <f>認知通所介護!AE139</f>
        <v>510</v>
      </c>
      <c r="AE139" s="841"/>
      <c r="AF139" s="186" t="s">
        <v>391</v>
      </c>
      <c r="AG139" s="202"/>
      <c r="AH139" s="32" t="s">
        <v>2635</v>
      </c>
      <c r="AI139" s="831">
        <f t="shared" si="10"/>
        <v>0.7</v>
      </c>
      <c r="AJ139" s="831"/>
      <c r="AK139" s="605"/>
      <c r="AL139" s="202"/>
      <c r="AM139" s="202"/>
      <c r="AN139" s="209"/>
      <c r="AO139" s="403">
        <f t="shared" si="11"/>
        <v>357</v>
      </c>
      <c r="AP139" s="41"/>
    </row>
    <row r="140" spans="1:42" ht="17.25" customHeight="1" x14ac:dyDescent="0.15">
      <c r="A140" s="12">
        <v>72</v>
      </c>
      <c r="B140" s="13">
        <v>8666</v>
      </c>
      <c r="C140" s="39" t="s">
        <v>2690</v>
      </c>
      <c r="D140" s="1017"/>
      <c r="E140" s="287"/>
      <c r="F140" s="833" t="s">
        <v>3960</v>
      </c>
      <c r="G140" s="834"/>
      <c r="H140" s="834"/>
      <c r="I140" s="834"/>
      <c r="J140" s="834"/>
      <c r="K140" s="834"/>
      <c r="L140" s="834"/>
      <c r="M140" s="54"/>
      <c r="N140" s="55"/>
      <c r="O140" s="56"/>
      <c r="P140" s="517"/>
      <c r="Q140" s="169"/>
      <c r="R140" s="169"/>
      <c r="S140" s="609"/>
      <c r="T140" s="609"/>
      <c r="U140" s="609"/>
      <c r="V140" s="609"/>
      <c r="W140" s="169"/>
      <c r="X140" s="169"/>
      <c r="Y140" s="518"/>
      <c r="Z140" s="604" t="s">
        <v>210</v>
      </c>
      <c r="AA140" s="202"/>
      <c r="AB140" s="202"/>
      <c r="AC140" s="202"/>
      <c r="AD140" s="841">
        <f>認知通所介護!AE140</f>
        <v>457</v>
      </c>
      <c r="AE140" s="841"/>
      <c r="AF140" s="186" t="s">
        <v>391</v>
      </c>
      <c r="AG140" s="202"/>
      <c r="AH140" s="32" t="s">
        <v>2544</v>
      </c>
      <c r="AI140" s="831">
        <f t="shared" si="10"/>
        <v>0.7</v>
      </c>
      <c r="AJ140" s="831"/>
      <c r="AK140" s="605"/>
      <c r="AL140" s="202"/>
      <c r="AM140" s="202"/>
      <c r="AN140" s="209"/>
      <c r="AO140" s="403">
        <f t="shared" si="11"/>
        <v>320</v>
      </c>
      <c r="AP140" s="41"/>
    </row>
    <row r="141" spans="1:42" ht="17.25" customHeight="1" x14ac:dyDescent="0.15">
      <c r="A141" s="12">
        <v>72</v>
      </c>
      <c r="B141" s="13">
        <v>8667</v>
      </c>
      <c r="C141" s="39" t="s">
        <v>1365</v>
      </c>
      <c r="D141" s="1017"/>
      <c r="E141" s="287"/>
      <c r="F141" s="836"/>
      <c r="G141" s="837"/>
      <c r="H141" s="837"/>
      <c r="I141" s="837"/>
      <c r="J141" s="837"/>
      <c r="K141" s="837"/>
      <c r="L141" s="837"/>
      <c r="M141" s="54"/>
      <c r="N141" s="55"/>
      <c r="O141" s="56"/>
      <c r="P141" s="517"/>
      <c r="Q141" s="169"/>
      <c r="R141" s="169"/>
      <c r="S141" s="609"/>
      <c r="T141" s="609"/>
      <c r="U141" s="609"/>
      <c r="V141" s="609"/>
      <c r="W141" s="169"/>
      <c r="X141" s="169"/>
      <c r="Y141" s="518"/>
      <c r="Z141" s="604" t="s">
        <v>211</v>
      </c>
      <c r="AA141" s="202"/>
      <c r="AB141" s="202"/>
      <c r="AC141" s="202"/>
      <c r="AD141" s="841">
        <f>認知通所介護!AE141</f>
        <v>472</v>
      </c>
      <c r="AE141" s="841"/>
      <c r="AF141" s="186" t="s">
        <v>391</v>
      </c>
      <c r="AG141" s="202"/>
      <c r="AH141" s="32" t="s">
        <v>254</v>
      </c>
      <c r="AI141" s="831">
        <f t="shared" si="10"/>
        <v>0.7</v>
      </c>
      <c r="AJ141" s="831"/>
      <c r="AK141" s="605"/>
      <c r="AL141" s="202"/>
      <c r="AM141" s="202"/>
      <c r="AN141" s="209"/>
      <c r="AO141" s="403">
        <f t="shared" si="11"/>
        <v>330</v>
      </c>
      <c r="AP141" s="41"/>
    </row>
    <row r="142" spans="1:42" ht="17.25" customHeight="1" x14ac:dyDescent="0.15">
      <c r="A142" s="12">
        <v>72</v>
      </c>
      <c r="B142" s="13">
        <v>8668</v>
      </c>
      <c r="C142" s="39" t="s">
        <v>2691</v>
      </c>
      <c r="D142" s="1017"/>
      <c r="E142" s="287"/>
      <c r="F142" s="517"/>
      <c r="G142" s="169"/>
      <c r="H142" s="609"/>
      <c r="I142" s="169"/>
      <c r="J142" s="169"/>
      <c r="K142" s="169"/>
      <c r="L142" s="169"/>
      <c r="M142" s="54"/>
      <c r="N142" s="55"/>
      <c r="O142" s="56"/>
      <c r="P142" s="517"/>
      <c r="Q142" s="169"/>
      <c r="R142" s="169"/>
      <c r="S142" s="609"/>
      <c r="T142" s="609"/>
      <c r="U142" s="609"/>
      <c r="V142" s="609"/>
      <c r="W142" s="169"/>
      <c r="X142" s="169"/>
      <c r="Y142" s="518"/>
      <c r="Z142" s="604" t="s">
        <v>212</v>
      </c>
      <c r="AA142" s="202"/>
      <c r="AB142" s="202"/>
      <c r="AC142" s="202"/>
      <c r="AD142" s="841">
        <f>認知通所介護!AE142</f>
        <v>489</v>
      </c>
      <c r="AE142" s="841"/>
      <c r="AF142" s="186" t="s">
        <v>391</v>
      </c>
      <c r="AG142" s="202"/>
      <c r="AH142" s="32" t="s">
        <v>2692</v>
      </c>
      <c r="AI142" s="831">
        <f t="shared" si="10"/>
        <v>0.7</v>
      </c>
      <c r="AJ142" s="831"/>
      <c r="AK142" s="605"/>
      <c r="AL142" s="202"/>
      <c r="AM142" s="202"/>
      <c r="AN142" s="209"/>
      <c r="AO142" s="403">
        <f t="shared" si="11"/>
        <v>342</v>
      </c>
      <c r="AP142" s="41"/>
    </row>
    <row r="143" spans="1:42" ht="17.25" customHeight="1" x14ac:dyDescent="0.15">
      <c r="A143" s="12">
        <v>72</v>
      </c>
      <c r="B143" s="13">
        <v>8669</v>
      </c>
      <c r="C143" s="39" t="s">
        <v>2693</v>
      </c>
      <c r="D143" s="1017"/>
      <c r="E143" s="287"/>
      <c r="F143" s="517"/>
      <c r="G143" s="169"/>
      <c r="H143" s="609"/>
      <c r="I143" s="169"/>
      <c r="J143" s="169"/>
      <c r="K143" s="169"/>
      <c r="L143" s="169"/>
      <c r="M143" s="54"/>
      <c r="N143" s="55"/>
      <c r="O143" s="56"/>
      <c r="P143" s="517"/>
      <c r="Q143" s="169"/>
      <c r="R143" s="169"/>
      <c r="S143" s="609"/>
      <c r="T143" s="609"/>
      <c r="U143" s="609"/>
      <c r="V143" s="609"/>
      <c r="W143" s="169"/>
      <c r="X143" s="169"/>
      <c r="Y143" s="518"/>
      <c r="Z143" s="604" t="s">
        <v>213</v>
      </c>
      <c r="AA143" s="202"/>
      <c r="AB143" s="202"/>
      <c r="AC143" s="202"/>
      <c r="AD143" s="841">
        <f>認知通所介護!AE143</f>
        <v>506</v>
      </c>
      <c r="AE143" s="841"/>
      <c r="AF143" s="186" t="s">
        <v>391</v>
      </c>
      <c r="AG143" s="202"/>
      <c r="AH143" s="32" t="s">
        <v>2688</v>
      </c>
      <c r="AI143" s="831">
        <f t="shared" si="10"/>
        <v>0.7</v>
      </c>
      <c r="AJ143" s="831"/>
      <c r="AK143" s="605"/>
      <c r="AL143" s="202"/>
      <c r="AM143" s="202"/>
      <c r="AN143" s="209"/>
      <c r="AO143" s="403">
        <f t="shared" si="11"/>
        <v>354</v>
      </c>
      <c r="AP143" s="41"/>
    </row>
    <row r="144" spans="1:42" ht="17.25" customHeight="1" x14ac:dyDescent="0.15">
      <c r="A144" s="12">
        <v>72</v>
      </c>
      <c r="B144" s="13">
        <v>8670</v>
      </c>
      <c r="C144" s="39" t="s">
        <v>1366</v>
      </c>
      <c r="D144" s="1017"/>
      <c r="E144" s="287"/>
      <c r="F144" s="35"/>
      <c r="G144" s="20"/>
      <c r="H144" s="713"/>
      <c r="I144" s="20"/>
      <c r="J144" s="20"/>
      <c r="K144" s="20"/>
      <c r="L144" s="20"/>
      <c r="M144" s="54"/>
      <c r="N144" s="55"/>
      <c r="O144" s="56"/>
      <c r="P144" s="517"/>
      <c r="Q144" s="169"/>
      <c r="R144" s="169"/>
      <c r="S144" s="609"/>
      <c r="T144" s="609"/>
      <c r="U144" s="609"/>
      <c r="V144" s="609"/>
      <c r="W144" s="169"/>
      <c r="X144" s="169"/>
      <c r="Y144" s="518"/>
      <c r="Z144" s="604" t="s">
        <v>214</v>
      </c>
      <c r="AA144" s="202"/>
      <c r="AB144" s="202"/>
      <c r="AC144" s="202"/>
      <c r="AD144" s="841">
        <f>認知通所介護!AE144</f>
        <v>522</v>
      </c>
      <c r="AE144" s="841"/>
      <c r="AF144" s="186" t="s">
        <v>391</v>
      </c>
      <c r="AG144" s="202"/>
      <c r="AH144" s="32" t="s">
        <v>2694</v>
      </c>
      <c r="AI144" s="831">
        <f t="shared" si="10"/>
        <v>0.7</v>
      </c>
      <c r="AJ144" s="831"/>
      <c r="AK144" s="605"/>
      <c r="AL144" s="202"/>
      <c r="AM144" s="202"/>
      <c r="AN144" s="209"/>
      <c r="AO144" s="403">
        <f t="shared" si="11"/>
        <v>365</v>
      </c>
      <c r="AP144" s="41"/>
    </row>
    <row r="145" spans="1:42" ht="17.25" customHeight="1" x14ac:dyDescent="0.15">
      <c r="A145" s="12">
        <v>72</v>
      </c>
      <c r="B145" s="13">
        <v>8631</v>
      </c>
      <c r="C145" s="39" t="s">
        <v>2695</v>
      </c>
      <c r="D145" s="1017"/>
      <c r="E145" s="287"/>
      <c r="F145" s="833" t="s">
        <v>3961</v>
      </c>
      <c r="G145" s="834"/>
      <c r="H145" s="834"/>
      <c r="I145" s="834"/>
      <c r="J145" s="834"/>
      <c r="K145" s="834"/>
      <c r="L145" s="834"/>
      <c r="M145" s="54"/>
      <c r="N145" s="55"/>
      <c r="O145" s="56"/>
      <c r="P145" s="517"/>
      <c r="Q145" s="169"/>
      <c r="R145" s="169"/>
      <c r="S145" s="609"/>
      <c r="T145" s="609"/>
      <c r="U145" s="609"/>
      <c r="V145" s="609"/>
      <c r="W145" s="169"/>
      <c r="X145" s="169"/>
      <c r="Y145" s="518"/>
      <c r="Z145" s="604" t="s">
        <v>210</v>
      </c>
      <c r="AA145" s="202"/>
      <c r="AB145" s="202"/>
      <c r="AC145" s="202"/>
      <c r="AD145" s="841">
        <f>認知通所介護!AE145</f>
        <v>523</v>
      </c>
      <c r="AE145" s="841"/>
      <c r="AF145" s="186" t="s">
        <v>391</v>
      </c>
      <c r="AG145" s="202"/>
      <c r="AH145" s="32" t="s">
        <v>2692</v>
      </c>
      <c r="AI145" s="831">
        <f t="shared" si="10"/>
        <v>0.7</v>
      </c>
      <c r="AJ145" s="831"/>
      <c r="AK145" s="605"/>
      <c r="AL145" s="202"/>
      <c r="AM145" s="202"/>
      <c r="AN145" s="209"/>
      <c r="AO145" s="403">
        <f t="shared" si="11"/>
        <v>366</v>
      </c>
      <c r="AP145" s="41"/>
    </row>
    <row r="146" spans="1:42" ht="17.25" customHeight="1" x14ac:dyDescent="0.15">
      <c r="A146" s="12">
        <v>72</v>
      </c>
      <c r="B146" s="13">
        <v>8632</v>
      </c>
      <c r="C146" s="39" t="s">
        <v>1367</v>
      </c>
      <c r="D146" s="1017"/>
      <c r="E146" s="287"/>
      <c r="F146" s="836"/>
      <c r="G146" s="837"/>
      <c r="H146" s="837"/>
      <c r="I146" s="837"/>
      <c r="J146" s="837"/>
      <c r="K146" s="837"/>
      <c r="L146" s="837"/>
      <c r="M146" s="54"/>
      <c r="N146" s="55"/>
      <c r="O146" s="56"/>
      <c r="P146" s="517"/>
      <c r="Q146" s="169"/>
      <c r="R146" s="169"/>
      <c r="S146" s="609"/>
      <c r="T146" s="609"/>
      <c r="U146" s="609"/>
      <c r="V146" s="609"/>
      <c r="W146" s="169"/>
      <c r="X146" s="169"/>
      <c r="Y146" s="518"/>
      <c r="Z146" s="604" t="s">
        <v>211</v>
      </c>
      <c r="AA146" s="202"/>
      <c r="AB146" s="202"/>
      <c r="AC146" s="202"/>
      <c r="AD146" s="841">
        <f>認知通所介護!AE146</f>
        <v>542</v>
      </c>
      <c r="AE146" s="841"/>
      <c r="AF146" s="186" t="s">
        <v>391</v>
      </c>
      <c r="AG146" s="202"/>
      <c r="AH146" s="32" t="s">
        <v>254</v>
      </c>
      <c r="AI146" s="831">
        <f t="shared" si="10"/>
        <v>0.7</v>
      </c>
      <c r="AJ146" s="831"/>
      <c r="AK146" s="605"/>
      <c r="AL146" s="202"/>
      <c r="AM146" s="202"/>
      <c r="AN146" s="209"/>
      <c r="AO146" s="403">
        <f t="shared" si="11"/>
        <v>379</v>
      </c>
      <c r="AP146" s="41"/>
    </row>
    <row r="147" spans="1:42" ht="17.25" customHeight="1" x14ac:dyDescent="0.15">
      <c r="A147" s="12">
        <v>72</v>
      </c>
      <c r="B147" s="13">
        <v>8633</v>
      </c>
      <c r="C147" s="39" t="s">
        <v>1368</v>
      </c>
      <c r="D147" s="1017"/>
      <c r="E147" s="287"/>
      <c r="F147" s="517"/>
      <c r="G147" s="169"/>
      <c r="H147" s="10"/>
      <c r="I147" s="279"/>
      <c r="J147" s="24"/>
      <c r="K147" s="169"/>
      <c r="L147" s="169"/>
      <c r="M147" s="54"/>
      <c r="N147" s="55"/>
      <c r="O147" s="56"/>
      <c r="P147" s="517"/>
      <c r="Q147" s="169"/>
      <c r="R147" s="169"/>
      <c r="S147" s="609"/>
      <c r="T147" s="609"/>
      <c r="U147" s="609"/>
      <c r="V147" s="609"/>
      <c r="W147" s="169"/>
      <c r="X147" s="169"/>
      <c r="Y147" s="518"/>
      <c r="Z147" s="604" t="s">
        <v>212</v>
      </c>
      <c r="AA147" s="202"/>
      <c r="AB147" s="202"/>
      <c r="AC147" s="202"/>
      <c r="AD147" s="841">
        <f>認知通所介護!AE147</f>
        <v>560</v>
      </c>
      <c r="AE147" s="841"/>
      <c r="AF147" s="186" t="s">
        <v>391</v>
      </c>
      <c r="AG147" s="202"/>
      <c r="AH147" s="32" t="s">
        <v>2694</v>
      </c>
      <c r="AI147" s="831">
        <f t="shared" si="10"/>
        <v>0.7</v>
      </c>
      <c r="AJ147" s="831"/>
      <c r="AK147" s="605"/>
      <c r="AL147" s="202"/>
      <c r="AM147" s="202"/>
      <c r="AN147" s="209"/>
      <c r="AO147" s="403">
        <f t="shared" si="11"/>
        <v>392</v>
      </c>
      <c r="AP147" s="41"/>
    </row>
    <row r="148" spans="1:42" ht="17.25" customHeight="1" x14ac:dyDescent="0.15">
      <c r="A148" s="12">
        <v>72</v>
      </c>
      <c r="B148" s="13">
        <v>8634</v>
      </c>
      <c r="C148" s="39" t="s">
        <v>2696</v>
      </c>
      <c r="D148" s="1017"/>
      <c r="E148" s="287"/>
      <c r="F148" s="517"/>
      <c r="G148" s="169"/>
      <c r="H148" s="10"/>
      <c r="I148" s="279"/>
      <c r="J148" s="24"/>
      <c r="K148" s="169"/>
      <c r="L148" s="169"/>
      <c r="M148" s="54"/>
      <c r="N148" s="55"/>
      <c r="O148" s="56"/>
      <c r="P148" s="517"/>
      <c r="Q148" s="169"/>
      <c r="R148" s="169"/>
      <c r="S148" s="609"/>
      <c r="T148" s="609"/>
      <c r="U148" s="609"/>
      <c r="V148" s="609"/>
      <c r="W148" s="169"/>
      <c r="X148" s="169"/>
      <c r="Y148" s="518"/>
      <c r="Z148" s="604" t="s">
        <v>213</v>
      </c>
      <c r="AA148" s="202"/>
      <c r="AB148" s="202"/>
      <c r="AC148" s="202"/>
      <c r="AD148" s="841">
        <f>認知通所介護!AE148</f>
        <v>578</v>
      </c>
      <c r="AE148" s="841"/>
      <c r="AF148" s="186" t="s">
        <v>391</v>
      </c>
      <c r="AG148" s="202"/>
      <c r="AH148" s="32" t="s">
        <v>2688</v>
      </c>
      <c r="AI148" s="831">
        <f t="shared" si="10"/>
        <v>0.7</v>
      </c>
      <c r="AJ148" s="831"/>
      <c r="AK148" s="605"/>
      <c r="AL148" s="202"/>
      <c r="AM148" s="202"/>
      <c r="AN148" s="209"/>
      <c r="AO148" s="403">
        <f t="shared" si="11"/>
        <v>405</v>
      </c>
      <c r="AP148" s="41"/>
    </row>
    <row r="149" spans="1:42" ht="17.25" customHeight="1" x14ac:dyDescent="0.15">
      <c r="A149" s="12">
        <v>72</v>
      </c>
      <c r="B149" s="13">
        <v>8635</v>
      </c>
      <c r="C149" s="39" t="s">
        <v>2697</v>
      </c>
      <c r="D149" s="1017"/>
      <c r="E149" s="287"/>
      <c r="F149" s="35"/>
      <c r="G149" s="20"/>
      <c r="H149" s="45"/>
      <c r="I149" s="46"/>
      <c r="J149" s="26"/>
      <c r="K149" s="20"/>
      <c r="L149" s="20"/>
      <c r="M149" s="54"/>
      <c r="N149" s="55"/>
      <c r="O149" s="56"/>
      <c r="P149" s="517"/>
      <c r="Q149" s="169"/>
      <c r="R149" s="169"/>
      <c r="S149" s="609"/>
      <c r="T149" s="609"/>
      <c r="U149" s="609"/>
      <c r="V149" s="609"/>
      <c r="W149" s="169"/>
      <c r="X149" s="169"/>
      <c r="Y149" s="518"/>
      <c r="Z149" s="604" t="s">
        <v>214</v>
      </c>
      <c r="AA149" s="202"/>
      <c r="AB149" s="202"/>
      <c r="AC149" s="202"/>
      <c r="AD149" s="841">
        <f>認知通所介護!AE149</f>
        <v>598</v>
      </c>
      <c r="AE149" s="841"/>
      <c r="AF149" s="186" t="s">
        <v>391</v>
      </c>
      <c r="AG149" s="202"/>
      <c r="AH149" s="32" t="s">
        <v>2692</v>
      </c>
      <c r="AI149" s="831">
        <f t="shared" si="10"/>
        <v>0.7</v>
      </c>
      <c r="AJ149" s="831"/>
      <c r="AK149" s="605"/>
      <c r="AL149" s="202"/>
      <c r="AM149" s="202"/>
      <c r="AN149" s="209"/>
      <c r="AO149" s="403">
        <f t="shared" si="11"/>
        <v>419</v>
      </c>
      <c r="AP149" s="41"/>
    </row>
    <row r="150" spans="1:42" ht="17.25" customHeight="1" x14ac:dyDescent="0.15">
      <c r="A150" s="12">
        <v>72</v>
      </c>
      <c r="B150" s="13">
        <v>8676</v>
      </c>
      <c r="C150" s="39" t="s">
        <v>2698</v>
      </c>
      <c r="D150" s="1017"/>
      <c r="E150" s="287"/>
      <c r="F150" s="833" t="s">
        <v>3962</v>
      </c>
      <c r="G150" s="834"/>
      <c r="H150" s="834"/>
      <c r="I150" s="834"/>
      <c r="J150" s="834"/>
      <c r="K150" s="834"/>
      <c r="L150" s="834"/>
      <c r="M150" s="54"/>
      <c r="N150" s="55"/>
      <c r="O150" s="56"/>
      <c r="P150" s="517"/>
      <c r="Q150" s="169"/>
      <c r="R150" s="169"/>
      <c r="S150" s="609"/>
      <c r="T150" s="609"/>
      <c r="U150" s="609"/>
      <c r="V150" s="609"/>
      <c r="W150" s="169"/>
      <c r="X150" s="169"/>
      <c r="Y150" s="518"/>
      <c r="Z150" s="604" t="s">
        <v>210</v>
      </c>
      <c r="AA150" s="202"/>
      <c r="AB150" s="202"/>
      <c r="AC150" s="202"/>
      <c r="AD150" s="841">
        <f>認知通所介護!AE150</f>
        <v>540</v>
      </c>
      <c r="AE150" s="841"/>
      <c r="AF150" s="186" t="s">
        <v>391</v>
      </c>
      <c r="AG150" s="202"/>
      <c r="AH150" s="32" t="s">
        <v>254</v>
      </c>
      <c r="AI150" s="831">
        <f t="shared" si="10"/>
        <v>0.7</v>
      </c>
      <c r="AJ150" s="831"/>
      <c r="AK150" s="605"/>
      <c r="AL150" s="202"/>
      <c r="AM150" s="202"/>
      <c r="AN150" s="209"/>
      <c r="AO150" s="403">
        <f t="shared" si="11"/>
        <v>378</v>
      </c>
      <c r="AP150" s="41"/>
    </row>
    <row r="151" spans="1:42" ht="17.25" customHeight="1" x14ac:dyDescent="0.15">
      <c r="A151" s="12">
        <v>72</v>
      </c>
      <c r="B151" s="13">
        <v>8677</v>
      </c>
      <c r="C151" s="39" t="s">
        <v>2699</v>
      </c>
      <c r="D151" s="1017"/>
      <c r="E151" s="287"/>
      <c r="F151" s="836"/>
      <c r="G151" s="837"/>
      <c r="H151" s="837"/>
      <c r="I151" s="837"/>
      <c r="J151" s="837"/>
      <c r="K151" s="837"/>
      <c r="L151" s="837"/>
      <c r="M151" s="54"/>
      <c r="N151" s="55"/>
      <c r="O151" s="56"/>
      <c r="P151" s="517"/>
      <c r="Q151" s="169"/>
      <c r="R151" s="169"/>
      <c r="S151" s="609"/>
      <c r="T151" s="609"/>
      <c r="U151" s="609"/>
      <c r="V151" s="609"/>
      <c r="W151" s="169"/>
      <c r="X151" s="169"/>
      <c r="Y151" s="518"/>
      <c r="Z151" s="604" t="s">
        <v>211</v>
      </c>
      <c r="AA151" s="202"/>
      <c r="AB151" s="202"/>
      <c r="AC151" s="202"/>
      <c r="AD151" s="841">
        <f>認知通所介護!AE151</f>
        <v>559</v>
      </c>
      <c r="AE151" s="841"/>
      <c r="AF151" s="186" t="s">
        <v>391</v>
      </c>
      <c r="AG151" s="202"/>
      <c r="AH151" s="32" t="s">
        <v>2694</v>
      </c>
      <c r="AI151" s="831">
        <f t="shared" si="10"/>
        <v>0.7</v>
      </c>
      <c r="AJ151" s="831"/>
      <c r="AK151" s="605"/>
      <c r="AL151" s="202"/>
      <c r="AM151" s="202"/>
      <c r="AN151" s="209"/>
      <c r="AO151" s="403">
        <f t="shared" si="11"/>
        <v>391</v>
      </c>
      <c r="AP151" s="41"/>
    </row>
    <row r="152" spans="1:42" ht="17.25" customHeight="1" x14ac:dyDescent="0.15">
      <c r="A152" s="12">
        <v>72</v>
      </c>
      <c r="B152" s="13">
        <v>8678</v>
      </c>
      <c r="C152" s="39" t="s">
        <v>1370</v>
      </c>
      <c r="D152" s="1017"/>
      <c r="E152" s="287"/>
      <c r="F152" s="517"/>
      <c r="G152" s="169"/>
      <c r="H152" s="10"/>
      <c r="I152" s="279"/>
      <c r="J152" s="24"/>
      <c r="K152" s="169"/>
      <c r="L152" s="169"/>
      <c r="M152" s="54"/>
      <c r="N152" s="55"/>
      <c r="O152" s="56"/>
      <c r="P152" s="517"/>
      <c r="Q152" s="169"/>
      <c r="R152" s="169"/>
      <c r="S152" s="609"/>
      <c r="T152" s="609"/>
      <c r="U152" s="609"/>
      <c r="V152" s="609"/>
      <c r="W152" s="169"/>
      <c r="X152" s="169"/>
      <c r="Y152" s="518"/>
      <c r="Z152" s="604" t="s">
        <v>212</v>
      </c>
      <c r="AA152" s="202"/>
      <c r="AB152" s="202"/>
      <c r="AC152" s="202"/>
      <c r="AD152" s="841">
        <f>認知通所介護!AE152</f>
        <v>578</v>
      </c>
      <c r="AE152" s="841"/>
      <c r="AF152" s="186" t="s">
        <v>391</v>
      </c>
      <c r="AG152" s="202"/>
      <c r="AH152" s="32" t="s">
        <v>254</v>
      </c>
      <c r="AI152" s="831">
        <f t="shared" si="10"/>
        <v>0.7</v>
      </c>
      <c r="AJ152" s="831"/>
      <c r="AK152" s="605"/>
      <c r="AL152" s="202"/>
      <c r="AM152" s="202"/>
      <c r="AN152" s="209"/>
      <c r="AO152" s="403">
        <f t="shared" si="11"/>
        <v>405</v>
      </c>
      <c r="AP152" s="41"/>
    </row>
    <row r="153" spans="1:42" ht="17.25" customHeight="1" x14ac:dyDescent="0.15">
      <c r="A153" s="12">
        <v>72</v>
      </c>
      <c r="B153" s="13">
        <v>8679</v>
      </c>
      <c r="C153" s="39" t="s">
        <v>1371</v>
      </c>
      <c r="D153" s="1017"/>
      <c r="E153" s="287"/>
      <c r="F153" s="517"/>
      <c r="G153" s="169"/>
      <c r="H153" s="10"/>
      <c r="I153" s="279"/>
      <c r="J153" s="24"/>
      <c r="K153" s="169"/>
      <c r="L153" s="169"/>
      <c r="M153" s="54"/>
      <c r="N153" s="55"/>
      <c r="O153" s="56"/>
      <c r="P153" s="517"/>
      <c r="Q153" s="169"/>
      <c r="R153" s="169"/>
      <c r="S153" s="609"/>
      <c r="T153" s="609"/>
      <c r="U153" s="609"/>
      <c r="V153" s="609"/>
      <c r="W153" s="169"/>
      <c r="X153" s="169"/>
      <c r="Y153" s="518"/>
      <c r="Z153" s="604" t="s">
        <v>213</v>
      </c>
      <c r="AA153" s="202"/>
      <c r="AB153" s="202"/>
      <c r="AC153" s="202"/>
      <c r="AD153" s="841">
        <f>認知通所介護!AE153</f>
        <v>597</v>
      </c>
      <c r="AE153" s="841"/>
      <c r="AF153" s="186" t="s">
        <v>391</v>
      </c>
      <c r="AG153" s="202"/>
      <c r="AH153" s="32" t="s">
        <v>254</v>
      </c>
      <c r="AI153" s="831">
        <f t="shared" si="10"/>
        <v>0.7</v>
      </c>
      <c r="AJ153" s="831"/>
      <c r="AK153" s="605"/>
      <c r="AL153" s="202"/>
      <c r="AM153" s="202"/>
      <c r="AN153" s="209"/>
      <c r="AO153" s="403">
        <f t="shared" si="11"/>
        <v>418</v>
      </c>
      <c r="AP153" s="41"/>
    </row>
    <row r="154" spans="1:42" ht="17.25" customHeight="1" x14ac:dyDescent="0.15">
      <c r="A154" s="12">
        <v>72</v>
      </c>
      <c r="B154" s="13">
        <v>8680</v>
      </c>
      <c r="C154" s="39" t="s">
        <v>1372</v>
      </c>
      <c r="D154" s="1027"/>
      <c r="E154" s="354"/>
      <c r="F154" s="35"/>
      <c r="G154" s="20"/>
      <c r="H154" s="45"/>
      <c r="I154" s="46"/>
      <c r="J154" s="26"/>
      <c r="K154" s="20"/>
      <c r="L154" s="20"/>
      <c r="M154" s="259"/>
      <c r="N154" s="361"/>
      <c r="O154" s="362"/>
      <c r="P154" s="35"/>
      <c r="Q154" s="20"/>
      <c r="R154" s="20"/>
      <c r="S154" s="713"/>
      <c r="T154" s="713"/>
      <c r="U154" s="713"/>
      <c r="V154" s="713"/>
      <c r="W154" s="20"/>
      <c r="X154" s="20"/>
      <c r="Y154" s="42"/>
      <c r="Z154" s="604" t="s">
        <v>214</v>
      </c>
      <c r="AA154" s="202"/>
      <c r="AB154" s="202"/>
      <c r="AC154" s="202"/>
      <c r="AD154" s="841">
        <f>認知通所介護!AE154</f>
        <v>618</v>
      </c>
      <c r="AE154" s="841"/>
      <c r="AF154" s="186" t="s">
        <v>391</v>
      </c>
      <c r="AG154" s="202"/>
      <c r="AH154" s="32" t="s">
        <v>254</v>
      </c>
      <c r="AI154" s="831">
        <f t="shared" si="10"/>
        <v>0.7</v>
      </c>
      <c r="AJ154" s="831"/>
      <c r="AK154" s="605"/>
      <c r="AL154" s="202"/>
      <c r="AM154" s="202"/>
      <c r="AN154" s="209"/>
      <c r="AO154" s="403">
        <f t="shared" si="11"/>
        <v>433</v>
      </c>
      <c r="AP154" s="47"/>
    </row>
  </sheetData>
  <mergeCells count="407">
    <mergeCell ref="AI7:AJ7"/>
    <mergeCell ref="AL7:AM7"/>
    <mergeCell ref="AD8:AE8"/>
    <mergeCell ref="AI8:AJ8"/>
    <mergeCell ref="AL8:AM8"/>
    <mergeCell ref="AD9:AE9"/>
    <mergeCell ref="AI9:AJ9"/>
    <mergeCell ref="AL9:AM9"/>
    <mergeCell ref="D5:D54"/>
    <mergeCell ref="E5:E54"/>
    <mergeCell ref="AD5:AE5"/>
    <mergeCell ref="AI5:AJ5"/>
    <mergeCell ref="AL5:AM5"/>
    <mergeCell ref="AD6:AE6"/>
    <mergeCell ref="AI6:AJ6"/>
    <mergeCell ref="AL6:AM6"/>
    <mergeCell ref="AD7:AE7"/>
    <mergeCell ref="AD28:AE28"/>
    <mergeCell ref="AI28:AJ28"/>
    <mergeCell ref="AD29:AE29"/>
    <mergeCell ref="AI29:AJ29"/>
    <mergeCell ref="AD30:AE30"/>
    <mergeCell ref="AI30:AJ30"/>
    <mergeCell ref="AD25:AE25"/>
    <mergeCell ref="AI25:AJ25"/>
    <mergeCell ref="AD26:AE26"/>
    <mergeCell ref="AI26:AJ26"/>
    <mergeCell ref="AD27:AE27"/>
    <mergeCell ref="AI27:AJ27"/>
    <mergeCell ref="AD34:AE34"/>
    <mergeCell ref="AI34:AJ34"/>
    <mergeCell ref="AD35:AE35"/>
    <mergeCell ref="AI35:AJ35"/>
    <mergeCell ref="AD36:AE36"/>
    <mergeCell ref="AI36:AJ36"/>
    <mergeCell ref="AD31:AE31"/>
    <mergeCell ref="AI31:AJ31"/>
    <mergeCell ref="AD32:AE32"/>
    <mergeCell ref="AI32:AJ32"/>
    <mergeCell ref="AD33:AE33"/>
    <mergeCell ref="AI33:AJ33"/>
    <mergeCell ref="AD40:AE40"/>
    <mergeCell ref="AI40:AJ40"/>
    <mergeCell ref="AD41:AE41"/>
    <mergeCell ref="AI41:AJ41"/>
    <mergeCell ref="AD42:AE42"/>
    <mergeCell ref="AI42:AJ42"/>
    <mergeCell ref="AD37:AE37"/>
    <mergeCell ref="AI37:AJ37"/>
    <mergeCell ref="AD38:AE38"/>
    <mergeCell ref="AI38:AJ38"/>
    <mergeCell ref="AD39:AE39"/>
    <mergeCell ref="AI39:AJ39"/>
    <mergeCell ref="AD46:AE46"/>
    <mergeCell ref="AI46:AJ46"/>
    <mergeCell ref="AD47:AE47"/>
    <mergeCell ref="AI47:AJ47"/>
    <mergeCell ref="AD48:AE48"/>
    <mergeCell ref="AI48:AJ48"/>
    <mergeCell ref="AD43:AE43"/>
    <mergeCell ref="AI43:AJ43"/>
    <mergeCell ref="AD44:AE44"/>
    <mergeCell ref="AI44:AJ44"/>
    <mergeCell ref="AD45:AE45"/>
    <mergeCell ref="AI45:AJ45"/>
    <mergeCell ref="AD52:AE52"/>
    <mergeCell ref="AI52:AJ52"/>
    <mergeCell ref="AD53:AE53"/>
    <mergeCell ref="AI53:AJ53"/>
    <mergeCell ref="AD54:AE54"/>
    <mergeCell ref="AI54:AJ54"/>
    <mergeCell ref="AD49:AE49"/>
    <mergeCell ref="AI49:AJ49"/>
    <mergeCell ref="AD50:AE50"/>
    <mergeCell ref="AI50:AJ50"/>
    <mergeCell ref="AD51:AE51"/>
    <mergeCell ref="AI51:AJ51"/>
    <mergeCell ref="AI57:AJ57"/>
    <mergeCell ref="AL57:AM57"/>
    <mergeCell ref="AD58:AE58"/>
    <mergeCell ref="AI58:AJ58"/>
    <mergeCell ref="AL58:AM58"/>
    <mergeCell ref="AD59:AE59"/>
    <mergeCell ref="AI59:AJ59"/>
    <mergeCell ref="AL59:AM59"/>
    <mergeCell ref="D55:D84"/>
    <mergeCell ref="E55:E99"/>
    <mergeCell ref="AD55:AE55"/>
    <mergeCell ref="AI55:AJ55"/>
    <mergeCell ref="AL55:AM55"/>
    <mergeCell ref="AD56:AE56"/>
    <mergeCell ref="AI56:AJ56"/>
    <mergeCell ref="AL56:AM56"/>
    <mergeCell ref="AD57:AE57"/>
    <mergeCell ref="AD78:AE78"/>
    <mergeCell ref="AI78:AJ78"/>
    <mergeCell ref="AD79:AE79"/>
    <mergeCell ref="AI79:AJ79"/>
    <mergeCell ref="AD80:AE80"/>
    <mergeCell ref="AI80:AJ80"/>
    <mergeCell ref="AD81:AE81"/>
    <mergeCell ref="AI81:AJ81"/>
    <mergeCell ref="AD82:AE82"/>
    <mergeCell ref="AI82:AJ82"/>
    <mergeCell ref="AD83:AE83"/>
    <mergeCell ref="AI83:AJ83"/>
    <mergeCell ref="AD90:AE90"/>
    <mergeCell ref="AI90:AJ90"/>
    <mergeCell ref="AD75:AE75"/>
    <mergeCell ref="AI75:AJ75"/>
    <mergeCell ref="AD76:AE76"/>
    <mergeCell ref="AI76:AJ76"/>
    <mergeCell ref="AD77:AE77"/>
    <mergeCell ref="AI77:AJ77"/>
    <mergeCell ref="AD84:AE84"/>
    <mergeCell ref="AI84:AJ84"/>
    <mergeCell ref="AD85:AE85"/>
    <mergeCell ref="AI85:AJ85"/>
    <mergeCell ref="AI92:AJ92"/>
    <mergeCell ref="AD87:AE87"/>
    <mergeCell ref="AI87:AJ87"/>
    <mergeCell ref="AD88:AE88"/>
    <mergeCell ref="AI88:AJ88"/>
    <mergeCell ref="AD89:AE89"/>
    <mergeCell ref="AI89:AJ89"/>
    <mergeCell ref="AD86:AE86"/>
    <mergeCell ref="AI86:AJ86"/>
    <mergeCell ref="AD102:AE102"/>
    <mergeCell ref="AI102:AJ102"/>
    <mergeCell ref="AD103:AE103"/>
    <mergeCell ref="AI103:AJ103"/>
    <mergeCell ref="AD104:AE104"/>
    <mergeCell ref="AI104:AJ104"/>
    <mergeCell ref="AD99:AE99"/>
    <mergeCell ref="AI99:AJ99"/>
    <mergeCell ref="AD100:AE100"/>
    <mergeCell ref="AI100:AJ100"/>
    <mergeCell ref="AD101:AE101"/>
    <mergeCell ref="AI101:AJ101"/>
    <mergeCell ref="AL107:AM107"/>
    <mergeCell ref="AD108:AE108"/>
    <mergeCell ref="AI108:AJ108"/>
    <mergeCell ref="AL108:AM108"/>
    <mergeCell ref="AD109:AE109"/>
    <mergeCell ref="AI109:AJ109"/>
    <mergeCell ref="AL109:AM109"/>
    <mergeCell ref="D105:D154"/>
    <mergeCell ref="AD105:AE105"/>
    <mergeCell ref="AI105:AJ105"/>
    <mergeCell ref="AL105:AM105"/>
    <mergeCell ref="AD106:AE106"/>
    <mergeCell ref="AI106:AJ106"/>
    <mergeCell ref="AL106:AM106"/>
    <mergeCell ref="AD107:AE107"/>
    <mergeCell ref="AI107:AJ107"/>
    <mergeCell ref="AD128:AE128"/>
    <mergeCell ref="AI128:AJ128"/>
    <mergeCell ref="AD129:AE129"/>
    <mergeCell ref="AI129:AJ129"/>
    <mergeCell ref="AD130:AE130"/>
    <mergeCell ref="AI130:AJ130"/>
    <mergeCell ref="AD125:AE125"/>
    <mergeCell ref="AI125:AJ125"/>
    <mergeCell ref="AD126:AE126"/>
    <mergeCell ref="AI126:AJ126"/>
    <mergeCell ref="AD127:AE127"/>
    <mergeCell ref="AI127:AJ127"/>
    <mergeCell ref="AD134:AE134"/>
    <mergeCell ref="AI134:AJ134"/>
    <mergeCell ref="AD135:AE135"/>
    <mergeCell ref="AI135:AJ135"/>
    <mergeCell ref="AD136:AE136"/>
    <mergeCell ref="AI136:AJ136"/>
    <mergeCell ref="AD131:AE131"/>
    <mergeCell ref="AI131:AJ131"/>
    <mergeCell ref="AD132:AE132"/>
    <mergeCell ref="AI132:AJ132"/>
    <mergeCell ref="AD133:AE133"/>
    <mergeCell ref="AI133:AJ133"/>
    <mergeCell ref="AD140:AE140"/>
    <mergeCell ref="AI140:AJ140"/>
    <mergeCell ref="AD141:AE141"/>
    <mergeCell ref="AI141:AJ141"/>
    <mergeCell ref="AD142:AE142"/>
    <mergeCell ref="AI142:AJ142"/>
    <mergeCell ref="AD137:AE137"/>
    <mergeCell ref="AI137:AJ137"/>
    <mergeCell ref="AD138:AE138"/>
    <mergeCell ref="AI138:AJ138"/>
    <mergeCell ref="AD139:AE139"/>
    <mergeCell ref="AI139:AJ139"/>
    <mergeCell ref="AD146:AE146"/>
    <mergeCell ref="AI146:AJ146"/>
    <mergeCell ref="AD147:AE147"/>
    <mergeCell ref="AI147:AJ147"/>
    <mergeCell ref="AD148:AE148"/>
    <mergeCell ref="AI148:AJ148"/>
    <mergeCell ref="AD143:AE143"/>
    <mergeCell ref="AI143:AJ143"/>
    <mergeCell ref="AD144:AE144"/>
    <mergeCell ref="AI144:AJ144"/>
    <mergeCell ref="AD145:AE145"/>
    <mergeCell ref="AI145:AJ145"/>
    <mergeCell ref="AD152:AE152"/>
    <mergeCell ref="AI152:AJ152"/>
    <mergeCell ref="AD153:AE153"/>
    <mergeCell ref="AI153:AJ153"/>
    <mergeCell ref="AD154:AE154"/>
    <mergeCell ref="AI154:AJ154"/>
    <mergeCell ref="AD149:AE149"/>
    <mergeCell ref="AI149:AJ149"/>
    <mergeCell ref="AD150:AE150"/>
    <mergeCell ref="AI150:AJ150"/>
    <mergeCell ref="AD151:AE151"/>
    <mergeCell ref="AI151:AJ151"/>
    <mergeCell ref="F105:L106"/>
    <mergeCell ref="F125:L126"/>
    <mergeCell ref="F130:L131"/>
    <mergeCell ref="F135:L136"/>
    <mergeCell ref="F5:L6"/>
    <mergeCell ref="F25:L26"/>
    <mergeCell ref="F30:L31"/>
    <mergeCell ref="F35:L36"/>
    <mergeCell ref="F40:L41"/>
    <mergeCell ref="F45:L46"/>
    <mergeCell ref="F50:L51"/>
    <mergeCell ref="F55:L56"/>
    <mergeCell ref="F75:L76"/>
    <mergeCell ref="P15:T17"/>
    <mergeCell ref="AD15:AE15"/>
    <mergeCell ref="AI15:AJ15"/>
    <mergeCell ref="AL15:AM15"/>
    <mergeCell ref="F80:L81"/>
    <mergeCell ref="F85:L86"/>
    <mergeCell ref="F90:L91"/>
    <mergeCell ref="F95:L96"/>
    <mergeCell ref="F100:L101"/>
    <mergeCell ref="AD96:AE96"/>
    <mergeCell ref="AI96:AJ96"/>
    <mergeCell ref="AD97:AE97"/>
    <mergeCell ref="AI97:AJ97"/>
    <mergeCell ref="AD98:AE98"/>
    <mergeCell ref="AI98:AJ98"/>
    <mergeCell ref="AD93:AE93"/>
    <mergeCell ref="AI93:AJ93"/>
    <mergeCell ref="AD94:AE94"/>
    <mergeCell ref="AI94:AJ94"/>
    <mergeCell ref="AD95:AE95"/>
    <mergeCell ref="AI95:AJ95"/>
    <mergeCell ref="AD91:AE91"/>
    <mergeCell ref="AI91:AJ91"/>
    <mergeCell ref="AD92:AE92"/>
    <mergeCell ref="Q18:R18"/>
    <mergeCell ref="AD18:AE18"/>
    <mergeCell ref="AI18:AJ18"/>
    <mergeCell ref="AL18:AM18"/>
    <mergeCell ref="F140:L141"/>
    <mergeCell ref="F145:L146"/>
    <mergeCell ref="F150:L151"/>
    <mergeCell ref="U10:Y11"/>
    <mergeCell ref="AD10:AE10"/>
    <mergeCell ref="AI10:AJ10"/>
    <mergeCell ref="AL10:AM10"/>
    <mergeCell ref="AD11:AE11"/>
    <mergeCell ref="AI11:AJ11"/>
    <mergeCell ref="AL11:AM11"/>
    <mergeCell ref="AD12:AE12"/>
    <mergeCell ref="AI12:AJ12"/>
    <mergeCell ref="AL12:AM12"/>
    <mergeCell ref="V13:W13"/>
    <mergeCell ref="AD13:AE13"/>
    <mergeCell ref="AI13:AJ13"/>
    <mergeCell ref="AL13:AM13"/>
    <mergeCell ref="AD14:AE14"/>
    <mergeCell ref="AI14:AJ14"/>
    <mergeCell ref="AL14:AM14"/>
    <mergeCell ref="AL19:AM19"/>
    <mergeCell ref="U20:Y21"/>
    <mergeCell ref="AD20:AE20"/>
    <mergeCell ref="AI20:AJ20"/>
    <mergeCell ref="AL20:AM20"/>
    <mergeCell ref="AD21:AE21"/>
    <mergeCell ref="AI21:AJ21"/>
    <mergeCell ref="AL21:AM21"/>
    <mergeCell ref="AD16:AE16"/>
    <mergeCell ref="AI16:AJ16"/>
    <mergeCell ref="AL16:AM16"/>
    <mergeCell ref="AD17:AE17"/>
    <mergeCell ref="AI17:AJ17"/>
    <mergeCell ref="AL17:AM17"/>
    <mergeCell ref="M6:O14"/>
    <mergeCell ref="U60:Y61"/>
    <mergeCell ref="AD60:AE60"/>
    <mergeCell ref="AI60:AJ60"/>
    <mergeCell ref="AL60:AM60"/>
    <mergeCell ref="AD61:AE61"/>
    <mergeCell ref="AI61:AJ61"/>
    <mergeCell ref="AL61:AM61"/>
    <mergeCell ref="AD62:AE62"/>
    <mergeCell ref="AI62:AJ62"/>
    <mergeCell ref="AL62:AM62"/>
    <mergeCell ref="M56:O64"/>
    <mergeCell ref="AD22:AE22"/>
    <mergeCell ref="AI22:AJ22"/>
    <mergeCell ref="AL22:AM22"/>
    <mergeCell ref="V23:W23"/>
    <mergeCell ref="AD23:AE23"/>
    <mergeCell ref="AI23:AJ23"/>
    <mergeCell ref="AL23:AM23"/>
    <mergeCell ref="AD24:AE24"/>
    <mergeCell ref="AI24:AJ24"/>
    <mergeCell ref="AL24:AM24"/>
    <mergeCell ref="AD19:AE19"/>
    <mergeCell ref="AI19:AJ19"/>
    <mergeCell ref="V63:W63"/>
    <mergeCell ref="AD63:AE63"/>
    <mergeCell ref="AI63:AJ63"/>
    <mergeCell ref="AL63:AM63"/>
    <mergeCell ref="AD64:AE64"/>
    <mergeCell ref="AI64:AJ64"/>
    <mergeCell ref="AL64:AM64"/>
    <mergeCell ref="P65:T67"/>
    <mergeCell ref="AD65:AE65"/>
    <mergeCell ref="AI65:AJ65"/>
    <mergeCell ref="AL65:AM65"/>
    <mergeCell ref="AD66:AE66"/>
    <mergeCell ref="AI66:AJ66"/>
    <mergeCell ref="AL66:AM66"/>
    <mergeCell ref="AD67:AE67"/>
    <mergeCell ref="AI67:AJ67"/>
    <mergeCell ref="AL67:AM67"/>
    <mergeCell ref="Q68:R68"/>
    <mergeCell ref="AD68:AE68"/>
    <mergeCell ref="AI68:AJ68"/>
    <mergeCell ref="AL68:AM68"/>
    <mergeCell ref="AD69:AE69"/>
    <mergeCell ref="AI69:AJ69"/>
    <mergeCell ref="AL69:AM69"/>
    <mergeCell ref="U70:Y71"/>
    <mergeCell ref="AD70:AE70"/>
    <mergeCell ref="AI70:AJ70"/>
    <mergeCell ref="AL70:AM70"/>
    <mergeCell ref="AD71:AE71"/>
    <mergeCell ref="AI71:AJ71"/>
    <mergeCell ref="AL71:AM71"/>
    <mergeCell ref="AD72:AE72"/>
    <mergeCell ref="AI72:AJ72"/>
    <mergeCell ref="AL72:AM72"/>
    <mergeCell ref="V73:W73"/>
    <mergeCell ref="AD73:AE73"/>
    <mergeCell ref="AI73:AJ73"/>
    <mergeCell ref="AL73:AM73"/>
    <mergeCell ref="AD74:AE74"/>
    <mergeCell ref="AI74:AJ74"/>
    <mergeCell ref="AL74:AM74"/>
    <mergeCell ref="U110:Y111"/>
    <mergeCell ref="AD110:AE110"/>
    <mergeCell ref="AI110:AJ110"/>
    <mergeCell ref="AL110:AM110"/>
    <mergeCell ref="AD111:AE111"/>
    <mergeCell ref="AI111:AJ111"/>
    <mergeCell ref="AL111:AM111"/>
    <mergeCell ref="AD112:AE112"/>
    <mergeCell ref="AI112:AJ112"/>
    <mergeCell ref="AL112:AM112"/>
    <mergeCell ref="AL121:AM121"/>
    <mergeCell ref="V113:W113"/>
    <mergeCell ref="AD113:AE113"/>
    <mergeCell ref="AI113:AJ113"/>
    <mergeCell ref="AL113:AM113"/>
    <mergeCell ref="AD114:AE114"/>
    <mergeCell ref="AI114:AJ114"/>
    <mergeCell ref="AL114:AM114"/>
    <mergeCell ref="P115:T117"/>
    <mergeCell ref="AD115:AE115"/>
    <mergeCell ref="AI115:AJ115"/>
    <mergeCell ref="AL115:AM115"/>
    <mergeCell ref="AD116:AE116"/>
    <mergeCell ref="AI116:AJ116"/>
    <mergeCell ref="AL116:AM116"/>
    <mergeCell ref="AD117:AE117"/>
    <mergeCell ref="AI117:AJ117"/>
    <mergeCell ref="AL117:AM117"/>
    <mergeCell ref="M106:O114"/>
    <mergeCell ref="AD122:AE122"/>
    <mergeCell ref="AI122:AJ122"/>
    <mergeCell ref="AL122:AM122"/>
    <mergeCell ref="V123:W123"/>
    <mergeCell ref="AD123:AE123"/>
    <mergeCell ref="AI123:AJ123"/>
    <mergeCell ref="AL123:AM123"/>
    <mergeCell ref="AD124:AE124"/>
    <mergeCell ref="AI124:AJ124"/>
    <mergeCell ref="AL124:AM124"/>
    <mergeCell ref="Q118:R118"/>
    <mergeCell ref="AD118:AE118"/>
    <mergeCell ref="AI118:AJ118"/>
    <mergeCell ref="AL118:AM118"/>
    <mergeCell ref="AD119:AE119"/>
    <mergeCell ref="AI119:AJ119"/>
    <mergeCell ref="AL119:AM119"/>
    <mergeCell ref="U120:Y121"/>
    <mergeCell ref="AD120:AE120"/>
    <mergeCell ref="AI120:AJ120"/>
    <mergeCell ref="AL120:AM120"/>
    <mergeCell ref="AD121:AE121"/>
    <mergeCell ref="AI121:AJ121"/>
  </mergeCells>
  <phoneticPr fontId="8"/>
  <conditionalFormatting sqref="C135:C139">
    <cfRule type="duplicateValues" dxfId="3" priority="2"/>
  </conditionalFormatting>
  <conditionalFormatting sqref="C145:C149">
    <cfRule type="duplicateValues" dxfId="2" priority="1"/>
  </conditionalFormatting>
  <printOptions horizontalCentered="1"/>
  <pageMargins left="0.39370078740157483" right="0.39370078740157483" top="0.78740157480314965" bottom="0.59055118110236227" header="0.51181102362204722" footer="0.31496062992125984"/>
  <pageSetup paperSize="9" scale="63" firstPageNumber="24" orientation="portrait" useFirstPageNumber="1" r:id="rId1"/>
  <headerFooter alignWithMargins="0">
    <oddHeader>&amp;R&amp;9認知症対応型通所介護</oddHeader>
    <oddFooter>&amp;C&amp;14&amp;P</oddFooter>
  </headerFooter>
  <rowBreaks count="2" manualBreakCount="2">
    <brk id="54" max="41" man="1"/>
    <brk id="104" max="4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R154"/>
  <sheetViews>
    <sheetView tabSelected="1" view="pageBreakPreview" zoomScaleNormal="75" zoomScaleSheetLayoutView="100" workbookViewId="0">
      <selection activeCell="AD16" sqref="AD16"/>
    </sheetView>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3" style="434" customWidth="1"/>
    <col min="19" max="19" width="2.875" style="434" customWidth="1"/>
    <col min="20" max="33" width="2.5" style="434" customWidth="1"/>
    <col min="34" max="34" width="3.5" style="434" customWidth="1"/>
    <col min="35" max="36" width="2.5" style="434" customWidth="1"/>
    <col min="37" max="37" width="3.125" style="147" customWidth="1"/>
    <col min="38" max="38" width="2.5" style="147" customWidth="1"/>
    <col min="39" max="40" width="1.875" style="434" customWidth="1"/>
    <col min="41" max="42" width="8.5" style="434" customWidth="1"/>
    <col min="43" max="16384" width="9" style="434"/>
  </cols>
  <sheetData>
    <row r="1" spans="1:42" ht="17.25" customHeight="1" x14ac:dyDescent="0.2">
      <c r="B1" s="57" t="s">
        <v>499</v>
      </c>
    </row>
    <row r="2" spans="1:42" ht="7.5" customHeight="1" x14ac:dyDescent="0.15"/>
    <row r="3" spans="1:42" ht="17.25" customHeight="1" x14ac:dyDescent="0.15">
      <c r="A3" s="2" t="s">
        <v>202</v>
      </c>
      <c r="B3" s="201"/>
      <c r="C3" s="3" t="s">
        <v>203</v>
      </c>
      <c r="D3" s="210"/>
      <c r="E3" s="607"/>
      <c r="F3" s="607"/>
      <c r="G3" s="607"/>
      <c r="H3" s="607"/>
      <c r="I3" s="607"/>
      <c r="J3" s="607"/>
      <c r="K3" s="607"/>
      <c r="L3" s="607"/>
      <c r="M3" s="607"/>
      <c r="N3" s="607"/>
      <c r="O3" s="607"/>
      <c r="P3" s="607"/>
      <c r="Q3" s="607"/>
      <c r="R3" s="607"/>
      <c r="S3" s="4" t="s">
        <v>204</v>
      </c>
      <c r="T3" s="607"/>
      <c r="U3" s="607"/>
      <c r="V3" s="607"/>
      <c r="W3" s="607"/>
      <c r="X3" s="4"/>
      <c r="Y3" s="607"/>
      <c r="Z3" s="607"/>
      <c r="AA3" s="607"/>
      <c r="AB3" s="607"/>
      <c r="AC3" s="607"/>
      <c r="AD3" s="607"/>
      <c r="AE3" s="607"/>
      <c r="AF3" s="607"/>
      <c r="AG3" s="607"/>
      <c r="AH3" s="607"/>
      <c r="AI3" s="37"/>
      <c r="AJ3" s="37"/>
      <c r="AK3" s="607"/>
      <c r="AL3" s="607"/>
      <c r="AM3" s="607"/>
      <c r="AN3" s="607"/>
      <c r="AO3" s="5" t="s">
        <v>2490</v>
      </c>
      <c r="AP3" s="5" t="s">
        <v>2491</v>
      </c>
    </row>
    <row r="4" spans="1:42" ht="17.25" customHeight="1" x14ac:dyDescent="0.15">
      <c r="A4" s="6" t="s">
        <v>205</v>
      </c>
      <c r="B4" s="7" t="s">
        <v>206</v>
      </c>
      <c r="C4" s="714"/>
      <c r="D4" s="712"/>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38"/>
      <c r="AJ4" s="38"/>
      <c r="AK4" s="713"/>
      <c r="AL4" s="713"/>
      <c r="AM4" s="713"/>
      <c r="AN4" s="713"/>
      <c r="AO4" s="8" t="s">
        <v>390</v>
      </c>
      <c r="AP4" s="8" t="s">
        <v>391</v>
      </c>
    </row>
    <row r="5" spans="1:42" ht="17.25" customHeight="1" x14ac:dyDescent="0.15">
      <c r="A5" s="12">
        <v>72</v>
      </c>
      <c r="B5" s="13">
        <v>9401</v>
      </c>
      <c r="C5" s="39" t="s">
        <v>2700</v>
      </c>
      <c r="D5" s="1007" t="s">
        <v>207</v>
      </c>
      <c r="E5" s="1007" t="s">
        <v>1361</v>
      </c>
      <c r="F5" s="833" t="s">
        <v>3861</v>
      </c>
      <c r="G5" s="834"/>
      <c r="H5" s="834"/>
      <c r="I5" s="834"/>
      <c r="J5" s="834"/>
      <c r="K5" s="834"/>
      <c r="L5" s="834"/>
      <c r="M5" s="144"/>
      <c r="N5" s="52"/>
      <c r="O5" s="506"/>
      <c r="P5" s="34"/>
      <c r="Q5" s="17"/>
      <c r="R5" s="17"/>
      <c r="S5" s="607"/>
      <c r="T5" s="608"/>
      <c r="U5" s="607"/>
      <c r="V5" s="607"/>
      <c r="W5" s="17"/>
      <c r="X5" s="17"/>
      <c r="Y5" s="67"/>
      <c r="Z5" s="604" t="s">
        <v>210</v>
      </c>
      <c r="AA5" s="605"/>
      <c r="AB5" s="202"/>
      <c r="AC5" s="202"/>
      <c r="AD5" s="841">
        <f>認知通所介護!AE5</f>
        <v>569</v>
      </c>
      <c r="AE5" s="841"/>
      <c r="AF5" s="612" t="s">
        <v>391</v>
      </c>
      <c r="AG5" s="202"/>
      <c r="AH5" s="32" t="s">
        <v>2342</v>
      </c>
      <c r="AI5" s="831">
        <v>0.7</v>
      </c>
      <c r="AJ5" s="831"/>
      <c r="AK5" s="32" t="s">
        <v>2342</v>
      </c>
      <c r="AL5" s="831">
        <f>認知通所介護!AJ5</f>
        <v>0.63</v>
      </c>
      <c r="AM5" s="831"/>
      <c r="AN5" s="209"/>
      <c r="AO5" s="402">
        <f>ROUND(ROUND(AD5*AI5,0)*AL5,0)</f>
        <v>251</v>
      </c>
      <c r="AP5" s="18" t="s">
        <v>209</v>
      </c>
    </row>
    <row r="6" spans="1:42" ht="17.25" customHeight="1" x14ac:dyDescent="0.15">
      <c r="A6" s="12">
        <v>72</v>
      </c>
      <c r="B6" s="13">
        <v>9402</v>
      </c>
      <c r="C6" s="39" t="s">
        <v>2701</v>
      </c>
      <c r="D6" s="1008"/>
      <c r="E6" s="1008"/>
      <c r="F6" s="836"/>
      <c r="G6" s="837"/>
      <c r="H6" s="837"/>
      <c r="I6" s="837"/>
      <c r="J6" s="837"/>
      <c r="K6" s="837"/>
      <c r="L6" s="837"/>
      <c r="M6" s="997" t="s">
        <v>1587</v>
      </c>
      <c r="N6" s="998"/>
      <c r="O6" s="999"/>
      <c r="P6" s="517"/>
      <c r="Q6" s="169"/>
      <c r="R6" s="169"/>
      <c r="S6" s="609"/>
      <c r="T6" s="610"/>
      <c r="U6" s="609"/>
      <c r="V6" s="609"/>
      <c r="W6" s="169"/>
      <c r="X6" s="169"/>
      <c r="Y6" s="518"/>
      <c r="Z6" s="604" t="s">
        <v>211</v>
      </c>
      <c r="AA6" s="605"/>
      <c r="AB6" s="202"/>
      <c r="AC6" s="202"/>
      <c r="AD6" s="841">
        <f>認知通所介護!AE6</f>
        <v>626</v>
      </c>
      <c r="AE6" s="841"/>
      <c r="AF6" s="612" t="s">
        <v>391</v>
      </c>
      <c r="AG6" s="202"/>
      <c r="AH6" s="32" t="s">
        <v>2342</v>
      </c>
      <c r="AI6" s="831">
        <f>$AI$5</f>
        <v>0.7</v>
      </c>
      <c r="AJ6" s="831"/>
      <c r="AK6" s="32" t="s">
        <v>2342</v>
      </c>
      <c r="AL6" s="831">
        <f>$AL$5</f>
        <v>0.63</v>
      </c>
      <c r="AM6" s="831"/>
      <c r="AN6" s="209"/>
      <c r="AO6" s="402">
        <f>ROUND(ROUND(AD6*AI6,0)*AL6,0)</f>
        <v>276</v>
      </c>
      <c r="AP6" s="41"/>
    </row>
    <row r="7" spans="1:42" ht="17.25" customHeight="1" x14ac:dyDescent="0.15">
      <c r="A7" s="12">
        <v>72</v>
      </c>
      <c r="B7" s="13">
        <v>9403</v>
      </c>
      <c r="C7" s="39" t="s">
        <v>2702</v>
      </c>
      <c r="D7" s="1008"/>
      <c r="E7" s="1008"/>
      <c r="F7" s="517"/>
      <c r="G7" s="10"/>
      <c r="H7" s="609"/>
      <c r="I7" s="279"/>
      <c r="J7" s="24"/>
      <c r="K7" s="169"/>
      <c r="L7" s="169"/>
      <c r="M7" s="997"/>
      <c r="N7" s="998"/>
      <c r="O7" s="999"/>
      <c r="P7" s="517"/>
      <c r="Q7" s="169"/>
      <c r="R7" s="169"/>
      <c r="S7" s="609"/>
      <c r="T7" s="610"/>
      <c r="U7" s="609"/>
      <c r="V7" s="609"/>
      <c r="W7" s="169"/>
      <c r="X7" s="169"/>
      <c r="Y7" s="518"/>
      <c r="Z7" s="604" t="s">
        <v>212</v>
      </c>
      <c r="AA7" s="605"/>
      <c r="AB7" s="202"/>
      <c r="AC7" s="202"/>
      <c r="AD7" s="841">
        <f>認知通所介護!AE7</f>
        <v>684</v>
      </c>
      <c r="AE7" s="841"/>
      <c r="AF7" s="612" t="s">
        <v>391</v>
      </c>
      <c r="AG7" s="202"/>
      <c r="AH7" s="32" t="s">
        <v>2342</v>
      </c>
      <c r="AI7" s="831">
        <f>$AI$5</f>
        <v>0.7</v>
      </c>
      <c r="AJ7" s="831"/>
      <c r="AK7" s="32" t="s">
        <v>2342</v>
      </c>
      <c r="AL7" s="831">
        <f>$AL$5</f>
        <v>0.63</v>
      </c>
      <c r="AM7" s="831"/>
      <c r="AN7" s="209"/>
      <c r="AO7" s="402">
        <f>ROUND(ROUND(AD7*AI7,0)*AL7,0)</f>
        <v>302</v>
      </c>
      <c r="AP7" s="41"/>
    </row>
    <row r="8" spans="1:42" ht="17.25" customHeight="1" x14ac:dyDescent="0.15">
      <c r="A8" s="12">
        <v>72</v>
      </c>
      <c r="B8" s="13">
        <v>9404</v>
      </c>
      <c r="C8" s="39" t="s">
        <v>2703</v>
      </c>
      <c r="D8" s="1008"/>
      <c r="E8" s="1008"/>
      <c r="F8" s="517"/>
      <c r="G8" s="10"/>
      <c r="H8" s="609"/>
      <c r="I8" s="279"/>
      <c r="J8" s="24"/>
      <c r="K8" s="169"/>
      <c r="L8" s="169"/>
      <c r="M8" s="997"/>
      <c r="N8" s="998"/>
      <c r="O8" s="999"/>
      <c r="P8" s="517"/>
      <c r="Q8" s="169"/>
      <c r="R8" s="169"/>
      <c r="S8" s="609"/>
      <c r="T8" s="610"/>
      <c r="U8" s="609"/>
      <c r="V8" s="609"/>
      <c r="W8" s="169"/>
      <c r="X8" s="169"/>
      <c r="Y8" s="518"/>
      <c r="Z8" s="604" t="s">
        <v>213</v>
      </c>
      <c r="AA8" s="605"/>
      <c r="AB8" s="202"/>
      <c r="AC8" s="202"/>
      <c r="AD8" s="841">
        <f>認知通所介護!AE8</f>
        <v>741</v>
      </c>
      <c r="AE8" s="841"/>
      <c r="AF8" s="612" t="s">
        <v>391</v>
      </c>
      <c r="AG8" s="202"/>
      <c r="AH8" s="32" t="s">
        <v>2342</v>
      </c>
      <c r="AI8" s="831">
        <f>$AI$5</f>
        <v>0.7</v>
      </c>
      <c r="AJ8" s="831"/>
      <c r="AK8" s="32" t="s">
        <v>2342</v>
      </c>
      <c r="AL8" s="831">
        <f>$AL$5</f>
        <v>0.63</v>
      </c>
      <c r="AM8" s="831"/>
      <c r="AN8" s="209"/>
      <c r="AO8" s="402">
        <f>ROUND(ROUND(AD8*AI8,0)*AL8,0)</f>
        <v>327</v>
      </c>
      <c r="AP8" s="41"/>
    </row>
    <row r="9" spans="1:42" ht="17.25" customHeight="1" x14ac:dyDescent="0.15">
      <c r="A9" s="12">
        <v>72</v>
      </c>
      <c r="B9" s="13">
        <v>9405</v>
      </c>
      <c r="C9" s="39" t="s">
        <v>2704</v>
      </c>
      <c r="D9" s="1008"/>
      <c r="E9" s="1008"/>
      <c r="F9" s="517"/>
      <c r="G9" s="10"/>
      <c r="H9" s="609"/>
      <c r="I9" s="279"/>
      <c r="J9" s="24"/>
      <c r="K9" s="169"/>
      <c r="L9" s="169"/>
      <c r="M9" s="997"/>
      <c r="N9" s="998"/>
      <c r="O9" s="999"/>
      <c r="P9" s="517"/>
      <c r="Q9" s="169"/>
      <c r="R9" s="169"/>
      <c r="S9" s="609"/>
      <c r="T9" s="610"/>
      <c r="U9" s="713"/>
      <c r="V9" s="713"/>
      <c r="W9" s="20"/>
      <c r="X9" s="20"/>
      <c r="Y9" s="42"/>
      <c r="Z9" s="604" t="s">
        <v>214</v>
      </c>
      <c r="AA9" s="605"/>
      <c r="AB9" s="202"/>
      <c r="AC9" s="202"/>
      <c r="AD9" s="841">
        <f>認知通所介護!AE9</f>
        <v>799</v>
      </c>
      <c r="AE9" s="841"/>
      <c r="AF9" s="612" t="s">
        <v>391</v>
      </c>
      <c r="AG9" s="202"/>
      <c r="AH9" s="32" t="s">
        <v>2342</v>
      </c>
      <c r="AI9" s="831">
        <f>$AI$5</f>
        <v>0.7</v>
      </c>
      <c r="AJ9" s="831"/>
      <c r="AK9" s="32" t="s">
        <v>2342</v>
      </c>
      <c r="AL9" s="831">
        <f>$AL$5</f>
        <v>0.63</v>
      </c>
      <c r="AM9" s="831"/>
      <c r="AN9" s="209"/>
      <c r="AO9" s="402">
        <f>ROUND(ROUND(AD9*AI9,0)*AL9,0)</f>
        <v>352</v>
      </c>
      <c r="AP9" s="41"/>
    </row>
    <row r="10" spans="1:42" ht="17.25" customHeight="1" x14ac:dyDescent="0.15">
      <c r="A10" s="12">
        <v>72</v>
      </c>
      <c r="B10" s="13">
        <v>9701</v>
      </c>
      <c r="C10" s="267" t="s">
        <v>4008</v>
      </c>
      <c r="D10" s="1008"/>
      <c r="E10" s="1008"/>
      <c r="F10" s="517"/>
      <c r="G10" s="10"/>
      <c r="H10" s="609"/>
      <c r="I10" s="279"/>
      <c r="J10" s="24"/>
      <c r="K10" s="169"/>
      <c r="L10" s="169"/>
      <c r="M10" s="997"/>
      <c r="N10" s="998"/>
      <c r="O10" s="999"/>
      <c r="P10" s="448"/>
      <c r="Q10" s="449"/>
      <c r="R10" s="449"/>
      <c r="S10" s="450"/>
      <c r="T10" s="451"/>
      <c r="U10" s="986" t="s">
        <v>3880</v>
      </c>
      <c r="V10" s="986"/>
      <c r="W10" s="986"/>
      <c r="X10" s="986"/>
      <c r="Y10" s="987"/>
      <c r="Z10" s="604" t="s">
        <v>210</v>
      </c>
      <c r="AA10" s="202"/>
      <c r="AB10" s="202"/>
      <c r="AC10" s="202"/>
      <c r="AD10" s="980">
        <f>$AD$5</f>
        <v>569</v>
      </c>
      <c r="AE10" s="980"/>
      <c r="AF10" s="612" t="s">
        <v>391</v>
      </c>
      <c r="AG10" s="202"/>
      <c r="AH10" s="32" t="s">
        <v>254</v>
      </c>
      <c r="AI10" s="926">
        <f t="shared" ref="AI10:AI24" si="0">$AI$5</f>
        <v>0.7</v>
      </c>
      <c r="AJ10" s="981"/>
      <c r="AK10" s="32" t="s">
        <v>254</v>
      </c>
      <c r="AL10" s="926">
        <f t="shared" ref="AL10:AL24" si="1">$AL$5</f>
        <v>0.63</v>
      </c>
      <c r="AM10" s="981"/>
      <c r="AN10" s="43"/>
      <c r="AO10" s="399">
        <f>ROUND((ROUND(AD10*AI10,0)-ROUND(AD10*$V$13,0))*AL10,0)</f>
        <v>247</v>
      </c>
      <c r="AP10" s="41"/>
    </row>
    <row r="11" spans="1:42" ht="17.25" customHeight="1" x14ac:dyDescent="0.15">
      <c r="A11" s="12">
        <v>72</v>
      </c>
      <c r="B11" s="13">
        <v>9702</v>
      </c>
      <c r="C11" s="267" t="s">
        <v>4009</v>
      </c>
      <c r="D11" s="1008"/>
      <c r="E11" s="1008"/>
      <c r="F11" s="517"/>
      <c r="G11" s="10"/>
      <c r="H11" s="609"/>
      <c r="I11" s="279"/>
      <c r="J11" s="24"/>
      <c r="K11" s="169"/>
      <c r="L11" s="169"/>
      <c r="M11" s="997"/>
      <c r="N11" s="998"/>
      <c r="O11" s="999"/>
      <c r="P11" s="448"/>
      <c r="Q11" s="449"/>
      <c r="R11" s="449"/>
      <c r="S11" s="450"/>
      <c r="T11" s="451"/>
      <c r="U11" s="986"/>
      <c r="V11" s="986"/>
      <c r="W11" s="986"/>
      <c r="X11" s="986"/>
      <c r="Y11" s="987"/>
      <c r="Z11" s="604" t="s">
        <v>211</v>
      </c>
      <c r="AA11" s="202"/>
      <c r="AB11" s="202"/>
      <c r="AC11" s="202"/>
      <c r="AD11" s="980">
        <f>$AD$6</f>
        <v>626</v>
      </c>
      <c r="AE11" s="980"/>
      <c r="AF11" s="612" t="s">
        <v>391</v>
      </c>
      <c r="AG11" s="202"/>
      <c r="AH11" s="32" t="s">
        <v>254</v>
      </c>
      <c r="AI11" s="926">
        <f t="shared" si="0"/>
        <v>0.7</v>
      </c>
      <c r="AJ11" s="981"/>
      <c r="AK11" s="32" t="s">
        <v>254</v>
      </c>
      <c r="AL11" s="926">
        <f t="shared" si="1"/>
        <v>0.63</v>
      </c>
      <c r="AM11" s="981"/>
      <c r="AN11" s="43"/>
      <c r="AO11" s="399">
        <f>ROUND((ROUND(AD11*AI11,0)-ROUND(AD11*$V$13,0))*AL11,0)</f>
        <v>272</v>
      </c>
      <c r="AP11" s="41"/>
    </row>
    <row r="12" spans="1:42" ht="17.25" customHeight="1" x14ac:dyDescent="0.15">
      <c r="A12" s="12">
        <v>72</v>
      </c>
      <c r="B12" s="13">
        <v>9703</v>
      </c>
      <c r="C12" s="267" t="s">
        <v>4010</v>
      </c>
      <c r="D12" s="1008"/>
      <c r="E12" s="1008"/>
      <c r="F12" s="517"/>
      <c r="G12" s="169"/>
      <c r="H12" s="169"/>
      <c r="I12" s="10"/>
      <c r="J12" s="609"/>
      <c r="K12" s="279"/>
      <c r="L12" s="278"/>
      <c r="M12" s="997"/>
      <c r="N12" s="998"/>
      <c r="O12" s="999"/>
      <c r="P12" s="448"/>
      <c r="Q12" s="449"/>
      <c r="R12" s="449"/>
      <c r="S12" s="450"/>
      <c r="T12" s="451"/>
      <c r="U12" s="449"/>
      <c r="V12" s="449"/>
      <c r="W12" s="449"/>
      <c r="X12" s="449"/>
      <c r="Y12" s="452"/>
      <c r="Z12" s="604" t="s">
        <v>212</v>
      </c>
      <c r="AA12" s="202"/>
      <c r="AB12" s="202"/>
      <c r="AC12" s="202"/>
      <c r="AD12" s="980">
        <f>$AD$7</f>
        <v>684</v>
      </c>
      <c r="AE12" s="980"/>
      <c r="AF12" s="612" t="s">
        <v>391</v>
      </c>
      <c r="AG12" s="202"/>
      <c r="AH12" s="32" t="s">
        <v>254</v>
      </c>
      <c r="AI12" s="926">
        <f t="shared" si="0"/>
        <v>0.7</v>
      </c>
      <c r="AJ12" s="981"/>
      <c r="AK12" s="32" t="s">
        <v>254</v>
      </c>
      <c r="AL12" s="926">
        <f t="shared" si="1"/>
        <v>0.63</v>
      </c>
      <c r="AM12" s="981"/>
      <c r="AN12" s="43"/>
      <c r="AO12" s="399">
        <f>ROUND((ROUND(AD12*AI12,0)-ROUND(AD12*$V$13,0))*AL12,0)</f>
        <v>297</v>
      </c>
      <c r="AP12" s="41"/>
    </row>
    <row r="13" spans="1:42" ht="17.25" customHeight="1" x14ac:dyDescent="0.15">
      <c r="A13" s="12">
        <v>72</v>
      </c>
      <c r="B13" s="13">
        <v>9704</v>
      </c>
      <c r="C13" s="267" t="s">
        <v>4011</v>
      </c>
      <c r="D13" s="1008"/>
      <c r="E13" s="1008"/>
      <c r="F13" s="517"/>
      <c r="G13" s="169"/>
      <c r="H13" s="169"/>
      <c r="I13" s="10"/>
      <c r="J13" s="609"/>
      <c r="K13" s="279"/>
      <c r="L13" s="278"/>
      <c r="M13" s="997"/>
      <c r="N13" s="998"/>
      <c r="O13" s="999"/>
      <c r="P13" s="448"/>
      <c r="Q13" s="449"/>
      <c r="R13" s="449"/>
      <c r="S13" s="450"/>
      <c r="T13" s="451"/>
      <c r="U13" s="449"/>
      <c r="V13" s="935">
        <v>0.01</v>
      </c>
      <c r="W13" s="935"/>
      <c r="X13" s="444" t="s">
        <v>3863</v>
      </c>
      <c r="Y13" s="452"/>
      <c r="Z13" s="604" t="s">
        <v>213</v>
      </c>
      <c r="AA13" s="202"/>
      <c r="AB13" s="202"/>
      <c r="AC13" s="202"/>
      <c r="AD13" s="980">
        <f>$AD$8</f>
        <v>741</v>
      </c>
      <c r="AE13" s="980"/>
      <c r="AF13" s="612" t="s">
        <v>391</v>
      </c>
      <c r="AG13" s="202"/>
      <c r="AH13" s="32" t="s">
        <v>254</v>
      </c>
      <c r="AI13" s="926">
        <f t="shared" si="0"/>
        <v>0.7</v>
      </c>
      <c r="AJ13" s="981"/>
      <c r="AK13" s="32" t="s">
        <v>254</v>
      </c>
      <c r="AL13" s="926">
        <f t="shared" si="1"/>
        <v>0.63</v>
      </c>
      <c r="AM13" s="981"/>
      <c r="AN13" s="43"/>
      <c r="AO13" s="399">
        <f>ROUND((ROUND(AD13*AI13,0)-ROUND(AD13*$V$13,0))*AL13,0)</f>
        <v>323</v>
      </c>
      <c r="AP13" s="41"/>
    </row>
    <row r="14" spans="1:42" ht="17.25" customHeight="1" x14ac:dyDescent="0.15">
      <c r="A14" s="12">
        <v>72</v>
      </c>
      <c r="B14" s="13">
        <v>9705</v>
      </c>
      <c r="C14" s="267" t="s">
        <v>4012</v>
      </c>
      <c r="D14" s="1008"/>
      <c r="E14" s="1008"/>
      <c r="F14" s="517"/>
      <c r="G14" s="169"/>
      <c r="H14" s="169"/>
      <c r="I14" s="10"/>
      <c r="J14" s="609"/>
      <c r="K14" s="279"/>
      <c r="L14" s="278"/>
      <c r="M14" s="997"/>
      <c r="N14" s="998"/>
      <c r="O14" s="999"/>
      <c r="P14" s="453"/>
      <c r="Q14" s="327"/>
      <c r="R14" s="327"/>
      <c r="S14" s="381"/>
      <c r="T14" s="454"/>
      <c r="U14" s="327"/>
      <c r="V14" s="327"/>
      <c r="W14" s="327"/>
      <c r="X14" s="327"/>
      <c r="Y14" s="382"/>
      <c r="Z14" s="604" t="s">
        <v>214</v>
      </c>
      <c r="AA14" s="202"/>
      <c r="AB14" s="202"/>
      <c r="AC14" s="202"/>
      <c r="AD14" s="980">
        <f>$AD$9</f>
        <v>799</v>
      </c>
      <c r="AE14" s="980"/>
      <c r="AF14" s="612" t="s">
        <v>391</v>
      </c>
      <c r="AG14" s="202"/>
      <c r="AH14" s="32" t="s">
        <v>254</v>
      </c>
      <c r="AI14" s="926">
        <f t="shared" si="0"/>
        <v>0.7</v>
      </c>
      <c r="AJ14" s="981"/>
      <c r="AK14" s="32" t="s">
        <v>254</v>
      </c>
      <c r="AL14" s="926">
        <f t="shared" si="1"/>
        <v>0.63</v>
      </c>
      <c r="AM14" s="981"/>
      <c r="AN14" s="43"/>
      <c r="AO14" s="399">
        <f>ROUND((ROUND(AD14*AI14,0)-ROUND(AD14*$V$13,0))*AL14,0)</f>
        <v>347</v>
      </c>
      <c r="AP14" s="41"/>
    </row>
    <row r="15" spans="1:42" ht="17.25" customHeight="1" x14ac:dyDescent="0.15">
      <c r="A15" s="12">
        <v>72</v>
      </c>
      <c r="B15" s="13">
        <v>9706</v>
      </c>
      <c r="C15" s="267" t="s">
        <v>4013</v>
      </c>
      <c r="D15" s="1008"/>
      <c r="E15" s="1008"/>
      <c r="F15" s="517"/>
      <c r="G15" s="169"/>
      <c r="H15" s="169"/>
      <c r="I15" s="10"/>
      <c r="J15" s="609"/>
      <c r="K15" s="279"/>
      <c r="L15" s="278"/>
      <c r="M15" s="997"/>
      <c r="N15" s="998"/>
      <c r="O15" s="999"/>
      <c r="P15" s="982" t="s">
        <v>3881</v>
      </c>
      <c r="Q15" s="983"/>
      <c r="R15" s="983"/>
      <c r="S15" s="983"/>
      <c r="T15" s="984"/>
      <c r="U15" s="640"/>
      <c r="V15" s="447"/>
      <c r="W15" s="447"/>
      <c r="X15" s="447"/>
      <c r="Y15" s="455"/>
      <c r="Z15" s="604" t="s">
        <v>210</v>
      </c>
      <c r="AA15" s="202"/>
      <c r="AB15" s="202"/>
      <c r="AC15" s="32"/>
      <c r="AD15" s="980">
        <f>$AD$5</f>
        <v>569</v>
      </c>
      <c r="AE15" s="980"/>
      <c r="AF15" s="612" t="s">
        <v>391</v>
      </c>
      <c r="AG15" s="202"/>
      <c r="AH15" s="32" t="s">
        <v>254</v>
      </c>
      <c r="AI15" s="926">
        <f t="shared" si="0"/>
        <v>0.7</v>
      </c>
      <c r="AJ15" s="981"/>
      <c r="AK15" s="32" t="s">
        <v>254</v>
      </c>
      <c r="AL15" s="926">
        <f t="shared" si="1"/>
        <v>0.63</v>
      </c>
      <c r="AM15" s="981"/>
      <c r="AN15" s="43"/>
      <c r="AO15" s="399">
        <f>ROUND((ROUND(AD15*AI15,0)-ROUND(AD15*$Q$18,0))*AL15,0)</f>
        <v>247</v>
      </c>
      <c r="AP15" s="41"/>
    </row>
    <row r="16" spans="1:42" ht="17.25" customHeight="1" x14ac:dyDescent="0.15">
      <c r="A16" s="12">
        <v>72</v>
      </c>
      <c r="B16" s="13">
        <v>9707</v>
      </c>
      <c r="C16" s="267" t="s">
        <v>4014</v>
      </c>
      <c r="D16" s="1008"/>
      <c r="E16" s="1008"/>
      <c r="F16" s="517"/>
      <c r="G16" s="169"/>
      <c r="H16" s="169"/>
      <c r="I16" s="10"/>
      <c r="J16" s="609"/>
      <c r="K16" s="279"/>
      <c r="L16" s="278"/>
      <c r="M16" s="997"/>
      <c r="N16" s="998"/>
      <c r="O16" s="999"/>
      <c r="P16" s="985"/>
      <c r="Q16" s="986"/>
      <c r="R16" s="986"/>
      <c r="S16" s="986"/>
      <c r="T16" s="987"/>
      <c r="U16" s="641"/>
      <c r="V16" s="449"/>
      <c r="W16" s="449"/>
      <c r="X16" s="449"/>
      <c r="Y16" s="452"/>
      <c r="Z16" s="604" t="s">
        <v>211</v>
      </c>
      <c r="AA16" s="202"/>
      <c r="AB16" s="202"/>
      <c r="AC16" s="32"/>
      <c r="AD16" s="980">
        <f>$AD$6</f>
        <v>626</v>
      </c>
      <c r="AE16" s="980"/>
      <c r="AF16" s="612" t="s">
        <v>391</v>
      </c>
      <c r="AG16" s="202"/>
      <c r="AH16" s="32" t="s">
        <v>254</v>
      </c>
      <c r="AI16" s="926">
        <f t="shared" si="0"/>
        <v>0.7</v>
      </c>
      <c r="AJ16" s="981"/>
      <c r="AK16" s="32" t="s">
        <v>254</v>
      </c>
      <c r="AL16" s="926">
        <f t="shared" si="1"/>
        <v>0.63</v>
      </c>
      <c r="AM16" s="981"/>
      <c r="AN16" s="43"/>
      <c r="AO16" s="399">
        <f>ROUND((ROUND(AD16*AI16,0)-ROUND(AD16*$Q$18,0))*AL16,0)</f>
        <v>272</v>
      </c>
      <c r="AP16" s="41"/>
    </row>
    <row r="17" spans="1:42" ht="17.25" customHeight="1" x14ac:dyDescent="0.15">
      <c r="A17" s="12">
        <v>72</v>
      </c>
      <c r="B17" s="13">
        <v>9708</v>
      </c>
      <c r="C17" s="267" t="s">
        <v>4015</v>
      </c>
      <c r="D17" s="1008"/>
      <c r="E17" s="1008"/>
      <c r="F17" s="517"/>
      <c r="G17" s="169"/>
      <c r="H17" s="169"/>
      <c r="I17" s="10"/>
      <c r="J17" s="609"/>
      <c r="K17" s="279"/>
      <c r="L17" s="278"/>
      <c r="M17" s="997"/>
      <c r="N17" s="998"/>
      <c r="O17" s="999"/>
      <c r="P17" s="985"/>
      <c r="Q17" s="986"/>
      <c r="R17" s="986"/>
      <c r="S17" s="986"/>
      <c r="T17" s="987"/>
      <c r="U17" s="449"/>
      <c r="V17" s="449"/>
      <c r="W17" s="449"/>
      <c r="X17" s="449"/>
      <c r="Y17" s="452"/>
      <c r="Z17" s="604" t="s">
        <v>212</v>
      </c>
      <c r="AA17" s="202"/>
      <c r="AB17" s="202"/>
      <c r="AC17" s="32"/>
      <c r="AD17" s="980">
        <f>$AD$7</f>
        <v>684</v>
      </c>
      <c r="AE17" s="980"/>
      <c r="AF17" s="612" t="s">
        <v>391</v>
      </c>
      <c r="AG17" s="202"/>
      <c r="AH17" s="32" t="s">
        <v>254</v>
      </c>
      <c r="AI17" s="926">
        <f t="shared" si="0"/>
        <v>0.7</v>
      </c>
      <c r="AJ17" s="981"/>
      <c r="AK17" s="32" t="s">
        <v>254</v>
      </c>
      <c r="AL17" s="926">
        <f t="shared" si="1"/>
        <v>0.63</v>
      </c>
      <c r="AM17" s="981"/>
      <c r="AN17" s="43"/>
      <c r="AO17" s="399">
        <f>ROUND((ROUND(AD17*AI17,0)-ROUND(AD17*$Q$18,0))*AL17,0)</f>
        <v>297</v>
      </c>
      <c r="AP17" s="41"/>
    </row>
    <row r="18" spans="1:42" ht="17.25" customHeight="1" x14ac:dyDescent="0.15">
      <c r="A18" s="12">
        <v>72</v>
      </c>
      <c r="B18" s="13">
        <v>9709</v>
      </c>
      <c r="C18" s="267" t="s">
        <v>4016</v>
      </c>
      <c r="D18" s="1008"/>
      <c r="E18" s="1008"/>
      <c r="F18" s="517"/>
      <c r="G18" s="169"/>
      <c r="H18" s="169"/>
      <c r="I18" s="10"/>
      <c r="J18" s="609"/>
      <c r="K18" s="279"/>
      <c r="L18" s="278"/>
      <c r="M18" s="275"/>
      <c r="N18" s="276"/>
      <c r="O18" s="277"/>
      <c r="P18" s="456"/>
      <c r="Q18" s="935">
        <v>0.01</v>
      </c>
      <c r="R18" s="935"/>
      <c r="S18" s="444" t="s">
        <v>3863</v>
      </c>
      <c r="T18" s="451"/>
      <c r="U18" s="450"/>
      <c r="V18" s="449"/>
      <c r="W18" s="449"/>
      <c r="X18" s="449"/>
      <c r="Y18" s="452"/>
      <c r="Z18" s="604" t="s">
        <v>213</v>
      </c>
      <c r="AA18" s="202"/>
      <c r="AB18" s="202"/>
      <c r="AC18" s="32"/>
      <c r="AD18" s="980">
        <f>$AD$8</f>
        <v>741</v>
      </c>
      <c r="AE18" s="980"/>
      <c r="AF18" s="612" t="s">
        <v>391</v>
      </c>
      <c r="AG18" s="202"/>
      <c r="AH18" s="32" t="s">
        <v>254</v>
      </c>
      <c r="AI18" s="926">
        <f t="shared" si="0"/>
        <v>0.7</v>
      </c>
      <c r="AJ18" s="981"/>
      <c r="AK18" s="32" t="s">
        <v>254</v>
      </c>
      <c r="AL18" s="926">
        <f t="shared" si="1"/>
        <v>0.63</v>
      </c>
      <c r="AM18" s="981"/>
      <c r="AN18" s="43"/>
      <c r="AO18" s="399">
        <f>ROUND((ROUND(AD18*AI18,0)-ROUND(AD18*$Q$18,0))*AL18,0)</f>
        <v>323</v>
      </c>
      <c r="AP18" s="41"/>
    </row>
    <row r="19" spans="1:42" ht="17.25" customHeight="1" x14ac:dyDescent="0.15">
      <c r="A19" s="12">
        <v>72</v>
      </c>
      <c r="B19" s="13">
        <v>9710</v>
      </c>
      <c r="C19" s="267" t="s">
        <v>4017</v>
      </c>
      <c r="D19" s="1008"/>
      <c r="E19" s="1008"/>
      <c r="F19" s="517"/>
      <c r="G19" s="169"/>
      <c r="H19" s="169"/>
      <c r="I19" s="10"/>
      <c r="J19" s="609"/>
      <c r="K19" s="279"/>
      <c r="L19" s="278"/>
      <c r="M19" s="275"/>
      <c r="N19" s="276"/>
      <c r="O19" s="277"/>
      <c r="P19" s="456"/>
      <c r="Q19" s="450"/>
      <c r="R19" s="449"/>
      <c r="S19" s="449"/>
      <c r="T19" s="451"/>
      <c r="U19" s="327"/>
      <c r="V19" s="327"/>
      <c r="W19" s="327"/>
      <c r="X19" s="327"/>
      <c r="Y19" s="382"/>
      <c r="Z19" s="604" t="s">
        <v>214</v>
      </c>
      <c r="AA19" s="202"/>
      <c r="AB19" s="202"/>
      <c r="AC19" s="32"/>
      <c r="AD19" s="980">
        <f>$AD$9</f>
        <v>799</v>
      </c>
      <c r="AE19" s="980"/>
      <c r="AF19" s="612" t="s">
        <v>391</v>
      </c>
      <c r="AG19" s="202"/>
      <c r="AH19" s="32" t="s">
        <v>254</v>
      </c>
      <c r="AI19" s="926">
        <f t="shared" si="0"/>
        <v>0.7</v>
      </c>
      <c r="AJ19" s="981"/>
      <c r="AK19" s="32" t="s">
        <v>254</v>
      </c>
      <c r="AL19" s="926">
        <f t="shared" si="1"/>
        <v>0.63</v>
      </c>
      <c r="AM19" s="981"/>
      <c r="AN19" s="43"/>
      <c r="AO19" s="399">
        <f>ROUND((ROUND(AD19*AI19,0)-ROUND(AD19*$Q$18,0))*AL19,0)</f>
        <v>347</v>
      </c>
      <c r="AP19" s="41"/>
    </row>
    <row r="20" spans="1:42" ht="17.25" customHeight="1" x14ac:dyDescent="0.15">
      <c r="A20" s="12">
        <v>72</v>
      </c>
      <c r="B20" s="13">
        <v>9711</v>
      </c>
      <c r="C20" s="267" t="s">
        <v>4018</v>
      </c>
      <c r="D20" s="1008"/>
      <c r="E20" s="1008"/>
      <c r="F20" s="517"/>
      <c r="G20" s="169"/>
      <c r="H20" s="169"/>
      <c r="I20" s="10"/>
      <c r="J20" s="609"/>
      <c r="K20" s="279"/>
      <c r="L20" s="278"/>
      <c r="M20" s="275"/>
      <c r="N20" s="276"/>
      <c r="O20" s="277"/>
      <c r="P20" s="448"/>
      <c r="Q20" s="449"/>
      <c r="R20" s="449"/>
      <c r="S20" s="450"/>
      <c r="T20" s="451"/>
      <c r="U20" s="982" t="s">
        <v>3880</v>
      </c>
      <c r="V20" s="983"/>
      <c r="W20" s="983"/>
      <c r="X20" s="983"/>
      <c r="Y20" s="984"/>
      <c r="Z20" s="604" t="s">
        <v>210</v>
      </c>
      <c r="AA20" s="202"/>
      <c r="AB20" s="202"/>
      <c r="AC20" s="32"/>
      <c r="AD20" s="980">
        <f>$AD$5</f>
        <v>569</v>
      </c>
      <c r="AE20" s="980"/>
      <c r="AF20" s="612" t="s">
        <v>391</v>
      </c>
      <c r="AG20" s="202"/>
      <c r="AH20" s="32" t="s">
        <v>254</v>
      </c>
      <c r="AI20" s="926">
        <f t="shared" si="0"/>
        <v>0.7</v>
      </c>
      <c r="AJ20" s="981"/>
      <c r="AK20" s="32" t="s">
        <v>254</v>
      </c>
      <c r="AL20" s="926">
        <f t="shared" si="1"/>
        <v>0.63</v>
      </c>
      <c r="AM20" s="981"/>
      <c r="AN20" s="43"/>
      <c r="AO20" s="399">
        <f>ROUND((ROUND(AD20*AI20,0)-ROUND(AD20*$Q$18,0)-ROUND(AD20*$V$23,0))*AL20,0)</f>
        <v>243</v>
      </c>
      <c r="AP20" s="41"/>
    </row>
    <row r="21" spans="1:42" ht="17.25" customHeight="1" x14ac:dyDescent="0.15">
      <c r="A21" s="12">
        <v>72</v>
      </c>
      <c r="B21" s="13">
        <v>9712</v>
      </c>
      <c r="C21" s="267" t="s">
        <v>4019</v>
      </c>
      <c r="D21" s="1008"/>
      <c r="E21" s="1008"/>
      <c r="F21" s="517"/>
      <c r="G21" s="169"/>
      <c r="H21" s="169"/>
      <c r="I21" s="10"/>
      <c r="J21" s="609"/>
      <c r="K21" s="279"/>
      <c r="L21" s="278"/>
      <c r="M21" s="275"/>
      <c r="N21" s="276"/>
      <c r="O21" s="277"/>
      <c r="P21" s="448"/>
      <c r="Q21" s="449"/>
      <c r="R21" s="449"/>
      <c r="S21" s="450"/>
      <c r="T21" s="451"/>
      <c r="U21" s="985"/>
      <c r="V21" s="986"/>
      <c r="W21" s="986"/>
      <c r="X21" s="986"/>
      <c r="Y21" s="987"/>
      <c r="Z21" s="604" t="s">
        <v>211</v>
      </c>
      <c r="AA21" s="202"/>
      <c r="AB21" s="202"/>
      <c r="AC21" s="32"/>
      <c r="AD21" s="980">
        <f>$AD$6</f>
        <v>626</v>
      </c>
      <c r="AE21" s="980"/>
      <c r="AF21" s="612" t="s">
        <v>391</v>
      </c>
      <c r="AG21" s="202"/>
      <c r="AH21" s="32" t="s">
        <v>254</v>
      </c>
      <c r="AI21" s="926">
        <f t="shared" si="0"/>
        <v>0.7</v>
      </c>
      <c r="AJ21" s="981"/>
      <c r="AK21" s="32" t="s">
        <v>254</v>
      </c>
      <c r="AL21" s="926">
        <f t="shared" si="1"/>
        <v>0.63</v>
      </c>
      <c r="AM21" s="981"/>
      <c r="AN21" s="43"/>
      <c r="AO21" s="399">
        <f>ROUND((ROUND(AD21*AI21,0)-ROUND(AD21*$Q$18,0)-ROUND(AD21*$V$23,0))*AL21,0)</f>
        <v>268</v>
      </c>
      <c r="AP21" s="41"/>
    </row>
    <row r="22" spans="1:42" ht="17.25" customHeight="1" x14ac:dyDescent="0.15">
      <c r="A22" s="12">
        <v>72</v>
      </c>
      <c r="B22" s="13">
        <v>9713</v>
      </c>
      <c r="C22" s="267" t="s">
        <v>4020</v>
      </c>
      <c r="D22" s="1008"/>
      <c r="E22" s="1008"/>
      <c r="F22" s="517"/>
      <c r="G22" s="169"/>
      <c r="H22" s="169"/>
      <c r="I22" s="10"/>
      <c r="J22" s="609"/>
      <c r="K22" s="279"/>
      <c r="L22" s="278"/>
      <c r="M22" s="275"/>
      <c r="N22" s="276"/>
      <c r="O22" s="277"/>
      <c r="P22" s="448"/>
      <c r="Q22" s="449"/>
      <c r="R22" s="449"/>
      <c r="S22" s="450"/>
      <c r="T22" s="451"/>
      <c r="U22" s="448"/>
      <c r="V22" s="449"/>
      <c r="W22" s="449"/>
      <c r="X22" s="449"/>
      <c r="Y22" s="452"/>
      <c r="Z22" s="604" t="s">
        <v>212</v>
      </c>
      <c r="AA22" s="202"/>
      <c r="AB22" s="202"/>
      <c r="AC22" s="32"/>
      <c r="AD22" s="980">
        <f>$AD$7</f>
        <v>684</v>
      </c>
      <c r="AE22" s="980"/>
      <c r="AF22" s="612" t="s">
        <v>391</v>
      </c>
      <c r="AG22" s="202"/>
      <c r="AH22" s="32" t="s">
        <v>254</v>
      </c>
      <c r="AI22" s="926">
        <f t="shared" si="0"/>
        <v>0.7</v>
      </c>
      <c r="AJ22" s="981"/>
      <c r="AK22" s="32" t="s">
        <v>254</v>
      </c>
      <c r="AL22" s="926">
        <f t="shared" si="1"/>
        <v>0.63</v>
      </c>
      <c r="AM22" s="981"/>
      <c r="AN22" s="43"/>
      <c r="AO22" s="399">
        <f>ROUND((ROUND(AD22*AI22,0)-ROUND(AD22*$Q$18,0)-ROUND(AD22*$V$23,0))*AL22,0)</f>
        <v>293</v>
      </c>
      <c r="AP22" s="41"/>
    </row>
    <row r="23" spans="1:42" ht="17.25" customHeight="1" x14ac:dyDescent="0.15">
      <c r="A23" s="12">
        <v>72</v>
      </c>
      <c r="B23" s="13">
        <v>9714</v>
      </c>
      <c r="C23" s="267" t="s">
        <v>4021</v>
      </c>
      <c r="D23" s="1008"/>
      <c r="E23" s="1008"/>
      <c r="F23" s="517"/>
      <c r="G23" s="169"/>
      <c r="H23" s="169"/>
      <c r="I23" s="10"/>
      <c r="J23" s="609"/>
      <c r="K23" s="279"/>
      <c r="L23" s="278"/>
      <c r="M23" s="275"/>
      <c r="N23" s="276"/>
      <c r="O23" s="277"/>
      <c r="P23" s="448"/>
      <c r="Q23" s="449"/>
      <c r="R23" s="449"/>
      <c r="S23" s="450"/>
      <c r="T23" s="451"/>
      <c r="U23" s="448"/>
      <c r="V23" s="935">
        <v>0.01</v>
      </c>
      <c r="W23" s="935"/>
      <c r="X23" s="444" t="s">
        <v>3863</v>
      </c>
      <c r="Y23" s="452"/>
      <c r="Z23" s="604" t="s">
        <v>213</v>
      </c>
      <c r="AA23" s="202"/>
      <c r="AB23" s="202"/>
      <c r="AC23" s="32"/>
      <c r="AD23" s="980">
        <f>$AD$8</f>
        <v>741</v>
      </c>
      <c r="AE23" s="980"/>
      <c r="AF23" s="612" t="s">
        <v>391</v>
      </c>
      <c r="AG23" s="202"/>
      <c r="AH23" s="32" t="s">
        <v>254</v>
      </c>
      <c r="AI23" s="926">
        <f t="shared" si="0"/>
        <v>0.7</v>
      </c>
      <c r="AJ23" s="981"/>
      <c r="AK23" s="32" t="s">
        <v>254</v>
      </c>
      <c r="AL23" s="926">
        <f t="shared" si="1"/>
        <v>0.63</v>
      </c>
      <c r="AM23" s="981"/>
      <c r="AN23" s="43"/>
      <c r="AO23" s="399">
        <f>ROUND((ROUND(AD23*AI23,0)-ROUND(AD23*$Q$18,0)-ROUND(AD23*$V$23,0))*AL23,0)</f>
        <v>318</v>
      </c>
      <c r="AP23" s="41"/>
    </row>
    <row r="24" spans="1:42" ht="17.25" customHeight="1" x14ac:dyDescent="0.15">
      <c r="A24" s="12">
        <v>72</v>
      </c>
      <c r="B24" s="13">
        <v>9715</v>
      </c>
      <c r="C24" s="267" t="s">
        <v>4022</v>
      </c>
      <c r="D24" s="1008"/>
      <c r="E24" s="1008"/>
      <c r="F24" s="35"/>
      <c r="G24" s="20"/>
      <c r="H24" s="20"/>
      <c r="I24" s="45"/>
      <c r="J24" s="713"/>
      <c r="K24" s="46"/>
      <c r="L24" s="28"/>
      <c r="M24" s="275"/>
      <c r="N24" s="276"/>
      <c r="O24" s="277"/>
      <c r="P24" s="453"/>
      <c r="Q24" s="327"/>
      <c r="R24" s="327"/>
      <c r="S24" s="381"/>
      <c r="T24" s="454"/>
      <c r="U24" s="453"/>
      <c r="V24" s="327"/>
      <c r="W24" s="327"/>
      <c r="X24" s="327"/>
      <c r="Y24" s="382"/>
      <c r="Z24" s="604" t="s">
        <v>214</v>
      </c>
      <c r="AA24" s="202"/>
      <c r="AB24" s="202"/>
      <c r="AC24" s="32"/>
      <c r="AD24" s="980">
        <f>$AD$9</f>
        <v>799</v>
      </c>
      <c r="AE24" s="980"/>
      <c r="AF24" s="612" t="s">
        <v>391</v>
      </c>
      <c r="AG24" s="202"/>
      <c r="AH24" s="32" t="s">
        <v>254</v>
      </c>
      <c r="AI24" s="926">
        <f t="shared" si="0"/>
        <v>0.7</v>
      </c>
      <c r="AJ24" s="981"/>
      <c r="AK24" s="32" t="s">
        <v>254</v>
      </c>
      <c r="AL24" s="926">
        <f t="shared" si="1"/>
        <v>0.63</v>
      </c>
      <c r="AM24" s="981"/>
      <c r="AN24" s="43"/>
      <c r="AO24" s="399">
        <f>ROUND((ROUND(AD24*AI24,0)-ROUND(AD24*$Q$18,0)-ROUND(AD24*$V$23,0))*AL24,0)</f>
        <v>342</v>
      </c>
      <c r="AP24" s="41"/>
    </row>
    <row r="25" spans="1:42" ht="17.25" customHeight="1" x14ac:dyDescent="0.15">
      <c r="A25" s="12">
        <v>72</v>
      </c>
      <c r="B25" s="13">
        <v>9411</v>
      </c>
      <c r="C25" s="39" t="s">
        <v>781</v>
      </c>
      <c r="D25" s="1008"/>
      <c r="E25" s="1008"/>
      <c r="F25" s="833" t="s">
        <v>3957</v>
      </c>
      <c r="G25" s="834"/>
      <c r="H25" s="834"/>
      <c r="I25" s="834"/>
      <c r="J25" s="834"/>
      <c r="K25" s="834"/>
      <c r="L25" s="834"/>
      <c r="M25" s="275"/>
      <c r="N25" s="276"/>
      <c r="O25" s="277"/>
      <c r="P25" s="34"/>
      <c r="Q25" s="17"/>
      <c r="R25" s="17"/>
      <c r="S25" s="607"/>
      <c r="T25" s="607"/>
      <c r="U25" s="607"/>
      <c r="V25" s="607"/>
      <c r="W25" s="17"/>
      <c r="X25" s="17"/>
      <c r="Y25" s="67"/>
      <c r="Z25" s="604" t="s">
        <v>210</v>
      </c>
      <c r="AA25" s="605"/>
      <c r="AB25" s="202"/>
      <c r="AC25" s="202"/>
      <c r="AD25" s="841">
        <f>認知通所介護!AE25</f>
        <v>543</v>
      </c>
      <c r="AE25" s="841"/>
      <c r="AF25" s="186" t="s">
        <v>391</v>
      </c>
      <c r="AG25" s="202"/>
      <c r="AH25" s="32" t="s">
        <v>2342</v>
      </c>
      <c r="AI25" s="831">
        <f t="shared" ref="AI25:AI59" si="2">$AI$5</f>
        <v>0.7</v>
      </c>
      <c r="AJ25" s="831"/>
      <c r="AK25" s="190"/>
      <c r="AL25" s="40"/>
      <c r="AM25" s="605"/>
      <c r="AN25" s="209"/>
      <c r="AO25" s="403">
        <f t="shared" ref="AO25:AO54" si="3">ROUND(AD25*AI25,0)</f>
        <v>380</v>
      </c>
      <c r="AP25" s="41"/>
    </row>
    <row r="26" spans="1:42" ht="17.25" customHeight="1" x14ac:dyDescent="0.15">
      <c r="A26" s="12">
        <v>72</v>
      </c>
      <c r="B26" s="13">
        <v>9412</v>
      </c>
      <c r="C26" s="39" t="s">
        <v>782</v>
      </c>
      <c r="D26" s="1008"/>
      <c r="E26" s="1008"/>
      <c r="F26" s="836"/>
      <c r="G26" s="837"/>
      <c r="H26" s="837"/>
      <c r="I26" s="837"/>
      <c r="J26" s="837"/>
      <c r="K26" s="837"/>
      <c r="L26" s="837"/>
      <c r="M26" s="275"/>
      <c r="N26" s="276"/>
      <c r="O26" s="277"/>
      <c r="P26" s="517"/>
      <c r="Q26" s="169"/>
      <c r="R26" s="169"/>
      <c r="S26" s="609"/>
      <c r="T26" s="609"/>
      <c r="U26" s="609"/>
      <c r="V26" s="609"/>
      <c r="W26" s="169"/>
      <c r="X26" s="169"/>
      <c r="Y26" s="518"/>
      <c r="Z26" s="604" t="s">
        <v>211</v>
      </c>
      <c r="AA26" s="605"/>
      <c r="AB26" s="202"/>
      <c r="AC26" s="202"/>
      <c r="AD26" s="841">
        <f>認知通所介護!AE26</f>
        <v>597</v>
      </c>
      <c r="AE26" s="841"/>
      <c r="AF26" s="186" t="s">
        <v>391</v>
      </c>
      <c r="AG26" s="202"/>
      <c r="AH26" s="32" t="s">
        <v>2342</v>
      </c>
      <c r="AI26" s="831">
        <f t="shared" si="2"/>
        <v>0.7</v>
      </c>
      <c r="AJ26" s="831"/>
      <c r="AK26" s="190"/>
      <c r="AL26" s="40"/>
      <c r="AM26" s="605"/>
      <c r="AN26" s="209"/>
      <c r="AO26" s="403">
        <f t="shared" si="3"/>
        <v>418</v>
      </c>
      <c r="AP26" s="41"/>
    </row>
    <row r="27" spans="1:42" ht="17.25" customHeight="1" x14ac:dyDescent="0.15">
      <c r="A27" s="12">
        <v>72</v>
      </c>
      <c r="B27" s="13">
        <v>9413</v>
      </c>
      <c r="C27" s="39" t="s">
        <v>783</v>
      </c>
      <c r="D27" s="1008"/>
      <c r="E27" s="1008"/>
      <c r="F27" s="517"/>
      <c r="G27" s="169"/>
      <c r="H27" s="609"/>
      <c r="I27" s="169"/>
      <c r="J27" s="169"/>
      <c r="K27" s="169"/>
      <c r="L27" s="169"/>
      <c r="M27" s="275"/>
      <c r="N27" s="276"/>
      <c r="O27" s="277"/>
      <c r="P27" s="517"/>
      <c r="Q27" s="169"/>
      <c r="R27" s="169"/>
      <c r="S27" s="609"/>
      <c r="T27" s="609"/>
      <c r="U27" s="609"/>
      <c r="V27" s="609"/>
      <c r="W27" s="169"/>
      <c r="X27" s="169"/>
      <c r="Y27" s="518"/>
      <c r="Z27" s="604" t="s">
        <v>212</v>
      </c>
      <c r="AA27" s="605"/>
      <c r="AB27" s="202"/>
      <c r="AC27" s="202"/>
      <c r="AD27" s="841">
        <f>認知通所介護!AE27</f>
        <v>653</v>
      </c>
      <c r="AE27" s="841"/>
      <c r="AF27" s="186" t="s">
        <v>391</v>
      </c>
      <c r="AG27" s="202"/>
      <c r="AH27" s="32" t="s">
        <v>2667</v>
      </c>
      <c r="AI27" s="831">
        <f t="shared" si="2"/>
        <v>0.7</v>
      </c>
      <c r="AJ27" s="831"/>
      <c r="AK27" s="190"/>
      <c r="AL27" s="40"/>
      <c r="AM27" s="605"/>
      <c r="AN27" s="209"/>
      <c r="AO27" s="403">
        <f t="shared" si="3"/>
        <v>457</v>
      </c>
      <c r="AP27" s="41"/>
    </row>
    <row r="28" spans="1:42" ht="17.25" customHeight="1" x14ac:dyDescent="0.15">
      <c r="A28" s="12">
        <v>72</v>
      </c>
      <c r="B28" s="13">
        <v>9414</v>
      </c>
      <c r="C28" s="39" t="s">
        <v>784</v>
      </c>
      <c r="D28" s="1008"/>
      <c r="E28" s="1008"/>
      <c r="F28" s="517"/>
      <c r="G28" s="169"/>
      <c r="H28" s="609"/>
      <c r="I28" s="169"/>
      <c r="J28" s="169"/>
      <c r="K28" s="169"/>
      <c r="L28" s="169"/>
      <c r="M28" s="275"/>
      <c r="N28" s="276"/>
      <c r="O28" s="277"/>
      <c r="P28" s="517"/>
      <c r="Q28" s="169"/>
      <c r="R28" s="169"/>
      <c r="S28" s="609"/>
      <c r="T28" s="609"/>
      <c r="U28" s="609"/>
      <c r="V28" s="609"/>
      <c r="W28" s="169"/>
      <c r="X28" s="169"/>
      <c r="Y28" s="518"/>
      <c r="Z28" s="604" t="s">
        <v>213</v>
      </c>
      <c r="AA28" s="605"/>
      <c r="AB28" s="202"/>
      <c r="AC28" s="202"/>
      <c r="AD28" s="841">
        <f>認知通所介護!AE28</f>
        <v>708</v>
      </c>
      <c r="AE28" s="841"/>
      <c r="AF28" s="186" t="s">
        <v>391</v>
      </c>
      <c r="AG28" s="202"/>
      <c r="AH28" s="32" t="s">
        <v>2342</v>
      </c>
      <c r="AI28" s="831">
        <f t="shared" si="2"/>
        <v>0.7</v>
      </c>
      <c r="AJ28" s="831"/>
      <c r="AK28" s="190"/>
      <c r="AL28" s="40"/>
      <c r="AM28" s="605"/>
      <c r="AN28" s="209"/>
      <c r="AO28" s="403">
        <f t="shared" si="3"/>
        <v>496</v>
      </c>
      <c r="AP28" s="41"/>
    </row>
    <row r="29" spans="1:42" ht="17.25" customHeight="1" x14ac:dyDescent="0.15">
      <c r="A29" s="12">
        <v>72</v>
      </c>
      <c r="B29" s="13">
        <v>9415</v>
      </c>
      <c r="C29" s="39" t="s">
        <v>125</v>
      </c>
      <c r="D29" s="1008"/>
      <c r="E29" s="1008"/>
      <c r="F29" s="35"/>
      <c r="G29" s="20"/>
      <c r="H29" s="713"/>
      <c r="I29" s="20"/>
      <c r="J29" s="20"/>
      <c r="K29" s="20"/>
      <c r="L29" s="20"/>
      <c r="M29" s="275"/>
      <c r="N29" s="276"/>
      <c r="O29" s="277"/>
      <c r="P29" s="517"/>
      <c r="Q29" s="169"/>
      <c r="R29" s="169"/>
      <c r="S29" s="609"/>
      <c r="T29" s="609"/>
      <c r="U29" s="609"/>
      <c r="V29" s="609"/>
      <c r="W29" s="169"/>
      <c r="X29" s="169"/>
      <c r="Y29" s="518"/>
      <c r="Z29" s="604" t="s">
        <v>214</v>
      </c>
      <c r="AA29" s="605"/>
      <c r="AB29" s="202"/>
      <c r="AC29" s="202"/>
      <c r="AD29" s="841">
        <f>認知通所介護!AE29</f>
        <v>762</v>
      </c>
      <c r="AE29" s="841"/>
      <c r="AF29" s="186" t="s">
        <v>391</v>
      </c>
      <c r="AG29" s="202"/>
      <c r="AH29" s="32" t="s">
        <v>2342</v>
      </c>
      <c r="AI29" s="831">
        <f t="shared" si="2"/>
        <v>0.7</v>
      </c>
      <c r="AJ29" s="831"/>
      <c r="AK29" s="190"/>
      <c r="AL29" s="40"/>
      <c r="AM29" s="605"/>
      <c r="AN29" s="209"/>
      <c r="AO29" s="403">
        <f t="shared" si="3"/>
        <v>533</v>
      </c>
      <c r="AP29" s="41"/>
    </row>
    <row r="30" spans="1:42" ht="17.25" customHeight="1" x14ac:dyDescent="0.15">
      <c r="A30" s="12">
        <v>72</v>
      </c>
      <c r="B30" s="13">
        <v>9456</v>
      </c>
      <c r="C30" s="39" t="s">
        <v>126</v>
      </c>
      <c r="D30" s="1008"/>
      <c r="E30" s="1008"/>
      <c r="F30" s="833" t="s">
        <v>3958</v>
      </c>
      <c r="G30" s="834"/>
      <c r="H30" s="834"/>
      <c r="I30" s="834"/>
      <c r="J30" s="834"/>
      <c r="K30" s="834"/>
      <c r="L30" s="834"/>
      <c r="M30" s="275"/>
      <c r="N30" s="276"/>
      <c r="O30" s="277"/>
      <c r="P30" s="517"/>
      <c r="Q30" s="169"/>
      <c r="R30" s="169"/>
      <c r="S30" s="609"/>
      <c r="T30" s="609"/>
      <c r="U30" s="609"/>
      <c r="V30" s="609"/>
      <c r="W30" s="169"/>
      <c r="X30" s="169"/>
      <c r="Y30" s="518"/>
      <c r="Z30" s="604" t="s">
        <v>210</v>
      </c>
      <c r="AA30" s="605"/>
      <c r="AB30" s="202"/>
      <c r="AC30" s="202"/>
      <c r="AD30" s="841">
        <f>認知通所介護!AE30</f>
        <v>569</v>
      </c>
      <c r="AE30" s="841"/>
      <c r="AF30" s="186" t="s">
        <v>391</v>
      </c>
      <c r="AG30" s="202"/>
      <c r="AH30" s="32" t="s">
        <v>2342</v>
      </c>
      <c r="AI30" s="831">
        <f t="shared" si="2"/>
        <v>0.7</v>
      </c>
      <c r="AJ30" s="831"/>
      <c r="AK30" s="190"/>
      <c r="AL30" s="40"/>
      <c r="AM30" s="605"/>
      <c r="AN30" s="209"/>
      <c r="AO30" s="403">
        <f t="shared" si="3"/>
        <v>398</v>
      </c>
      <c r="AP30" s="41"/>
    </row>
    <row r="31" spans="1:42" ht="17.25" customHeight="1" x14ac:dyDescent="0.15">
      <c r="A31" s="12">
        <v>72</v>
      </c>
      <c r="B31" s="13">
        <v>9457</v>
      </c>
      <c r="C31" s="39" t="s">
        <v>127</v>
      </c>
      <c r="D31" s="1008"/>
      <c r="E31" s="1008"/>
      <c r="F31" s="836"/>
      <c r="G31" s="837"/>
      <c r="H31" s="837"/>
      <c r="I31" s="837"/>
      <c r="J31" s="837"/>
      <c r="K31" s="837"/>
      <c r="L31" s="837"/>
      <c r="M31" s="275"/>
      <c r="N31" s="276"/>
      <c r="O31" s="277"/>
      <c r="P31" s="517"/>
      <c r="Q31" s="169"/>
      <c r="R31" s="169"/>
      <c r="S31" s="609"/>
      <c r="T31" s="609"/>
      <c r="U31" s="609"/>
      <c r="V31" s="609"/>
      <c r="W31" s="169"/>
      <c r="X31" s="169"/>
      <c r="Y31" s="518"/>
      <c r="Z31" s="604" t="s">
        <v>211</v>
      </c>
      <c r="AA31" s="605"/>
      <c r="AB31" s="202"/>
      <c r="AC31" s="202"/>
      <c r="AD31" s="841">
        <f>認知通所介護!AE31</f>
        <v>626</v>
      </c>
      <c r="AE31" s="841"/>
      <c r="AF31" s="186" t="s">
        <v>391</v>
      </c>
      <c r="AG31" s="202"/>
      <c r="AH31" s="32" t="s">
        <v>2667</v>
      </c>
      <c r="AI31" s="831">
        <f t="shared" si="2"/>
        <v>0.7</v>
      </c>
      <c r="AJ31" s="831"/>
      <c r="AK31" s="190"/>
      <c r="AL31" s="40"/>
      <c r="AM31" s="605"/>
      <c r="AN31" s="209"/>
      <c r="AO31" s="403">
        <f t="shared" si="3"/>
        <v>438</v>
      </c>
      <c r="AP31" s="41"/>
    </row>
    <row r="32" spans="1:42" ht="17.25" customHeight="1" x14ac:dyDescent="0.15">
      <c r="A32" s="12">
        <v>72</v>
      </c>
      <c r="B32" s="13">
        <v>9458</v>
      </c>
      <c r="C32" s="39" t="s">
        <v>128</v>
      </c>
      <c r="D32" s="1008"/>
      <c r="E32" s="1008"/>
      <c r="F32" s="517"/>
      <c r="G32" s="169"/>
      <c r="H32" s="609"/>
      <c r="I32" s="169"/>
      <c r="J32" s="169"/>
      <c r="K32" s="169"/>
      <c r="L32" s="169"/>
      <c r="M32" s="275"/>
      <c r="N32" s="276"/>
      <c r="O32" s="277"/>
      <c r="P32" s="517"/>
      <c r="Q32" s="169"/>
      <c r="R32" s="169"/>
      <c r="S32" s="609"/>
      <c r="T32" s="609"/>
      <c r="U32" s="609"/>
      <c r="V32" s="609"/>
      <c r="W32" s="169"/>
      <c r="X32" s="169"/>
      <c r="Y32" s="518"/>
      <c r="Z32" s="604" t="s">
        <v>212</v>
      </c>
      <c r="AA32" s="605"/>
      <c r="AB32" s="202"/>
      <c r="AC32" s="202"/>
      <c r="AD32" s="841">
        <f>認知通所介護!AE32</f>
        <v>684</v>
      </c>
      <c r="AE32" s="841"/>
      <c r="AF32" s="186" t="s">
        <v>391</v>
      </c>
      <c r="AG32" s="202"/>
      <c r="AH32" s="32" t="s">
        <v>2342</v>
      </c>
      <c r="AI32" s="831">
        <f t="shared" si="2"/>
        <v>0.7</v>
      </c>
      <c r="AJ32" s="831"/>
      <c r="AK32" s="190"/>
      <c r="AL32" s="40"/>
      <c r="AM32" s="605"/>
      <c r="AN32" s="209"/>
      <c r="AO32" s="403">
        <f t="shared" si="3"/>
        <v>479</v>
      </c>
      <c r="AP32" s="41"/>
    </row>
    <row r="33" spans="1:42" ht="17.25" customHeight="1" x14ac:dyDescent="0.15">
      <c r="A33" s="12">
        <v>72</v>
      </c>
      <c r="B33" s="13">
        <v>9459</v>
      </c>
      <c r="C33" s="39" t="s">
        <v>129</v>
      </c>
      <c r="D33" s="1008"/>
      <c r="E33" s="1008"/>
      <c r="F33" s="517"/>
      <c r="G33" s="169"/>
      <c r="H33" s="609"/>
      <c r="I33" s="169"/>
      <c r="J33" s="169"/>
      <c r="K33" s="169"/>
      <c r="L33" s="169"/>
      <c r="M33" s="275"/>
      <c r="N33" s="276"/>
      <c r="O33" s="277"/>
      <c r="P33" s="517"/>
      <c r="Q33" s="169"/>
      <c r="R33" s="169"/>
      <c r="S33" s="609"/>
      <c r="T33" s="609"/>
      <c r="U33" s="609"/>
      <c r="V33" s="609"/>
      <c r="W33" s="169"/>
      <c r="X33" s="169"/>
      <c r="Y33" s="518"/>
      <c r="Z33" s="604" t="s">
        <v>213</v>
      </c>
      <c r="AA33" s="605"/>
      <c r="AB33" s="202"/>
      <c r="AC33" s="202"/>
      <c r="AD33" s="841">
        <f>認知通所介護!AE33</f>
        <v>741</v>
      </c>
      <c r="AE33" s="841"/>
      <c r="AF33" s="186" t="s">
        <v>391</v>
      </c>
      <c r="AG33" s="202"/>
      <c r="AH33" s="32" t="s">
        <v>2342</v>
      </c>
      <c r="AI33" s="831">
        <f t="shared" si="2"/>
        <v>0.7</v>
      </c>
      <c r="AJ33" s="831"/>
      <c r="AK33" s="190"/>
      <c r="AL33" s="40"/>
      <c r="AM33" s="605"/>
      <c r="AN33" s="209"/>
      <c r="AO33" s="403">
        <f t="shared" si="3"/>
        <v>519</v>
      </c>
      <c r="AP33" s="41"/>
    </row>
    <row r="34" spans="1:42" ht="17.25" customHeight="1" x14ac:dyDescent="0.15">
      <c r="A34" s="12">
        <v>72</v>
      </c>
      <c r="B34" s="13">
        <v>9460</v>
      </c>
      <c r="C34" s="39" t="s">
        <v>130</v>
      </c>
      <c r="D34" s="1008"/>
      <c r="E34" s="1008"/>
      <c r="F34" s="35"/>
      <c r="G34" s="20"/>
      <c r="H34" s="713"/>
      <c r="I34" s="20"/>
      <c r="J34" s="20"/>
      <c r="K34" s="20"/>
      <c r="L34" s="20"/>
      <c r="M34" s="275"/>
      <c r="N34" s="276"/>
      <c r="O34" s="277"/>
      <c r="P34" s="517"/>
      <c r="Q34" s="169"/>
      <c r="R34" s="169"/>
      <c r="S34" s="609"/>
      <c r="T34" s="609"/>
      <c r="U34" s="609"/>
      <c r="V34" s="609"/>
      <c r="W34" s="169"/>
      <c r="X34" s="169"/>
      <c r="Y34" s="518"/>
      <c r="Z34" s="604" t="s">
        <v>214</v>
      </c>
      <c r="AA34" s="605"/>
      <c r="AB34" s="202"/>
      <c r="AC34" s="202"/>
      <c r="AD34" s="841">
        <f>認知通所介護!AE34</f>
        <v>799</v>
      </c>
      <c r="AE34" s="841"/>
      <c r="AF34" s="186" t="s">
        <v>391</v>
      </c>
      <c r="AG34" s="202"/>
      <c r="AH34" s="32" t="s">
        <v>2342</v>
      </c>
      <c r="AI34" s="831">
        <f t="shared" si="2"/>
        <v>0.7</v>
      </c>
      <c r="AJ34" s="831"/>
      <c r="AK34" s="190"/>
      <c r="AL34" s="40"/>
      <c r="AM34" s="605"/>
      <c r="AN34" s="209"/>
      <c r="AO34" s="403">
        <f t="shared" si="3"/>
        <v>559</v>
      </c>
      <c r="AP34" s="41"/>
    </row>
    <row r="35" spans="1:42" ht="17.25" customHeight="1" x14ac:dyDescent="0.15">
      <c r="A35" s="12">
        <v>72</v>
      </c>
      <c r="B35" s="13">
        <v>9421</v>
      </c>
      <c r="C35" s="39" t="s">
        <v>131</v>
      </c>
      <c r="D35" s="1008"/>
      <c r="E35" s="1008"/>
      <c r="F35" s="833" t="s">
        <v>3959</v>
      </c>
      <c r="G35" s="834"/>
      <c r="H35" s="834"/>
      <c r="I35" s="834"/>
      <c r="J35" s="834"/>
      <c r="K35" s="834"/>
      <c r="L35" s="834"/>
      <c r="M35" s="275"/>
      <c r="N35" s="276"/>
      <c r="O35" s="277"/>
      <c r="P35" s="517"/>
      <c r="Q35" s="169"/>
      <c r="R35" s="169"/>
      <c r="S35" s="609"/>
      <c r="T35" s="609"/>
      <c r="U35" s="609"/>
      <c r="V35" s="609"/>
      <c r="W35" s="169"/>
      <c r="X35" s="169"/>
      <c r="Y35" s="518"/>
      <c r="Z35" s="604" t="s">
        <v>210</v>
      </c>
      <c r="AA35" s="605"/>
      <c r="AB35" s="202"/>
      <c r="AC35" s="202"/>
      <c r="AD35" s="841">
        <f>認知通所介護!AE35</f>
        <v>858</v>
      </c>
      <c r="AE35" s="841"/>
      <c r="AF35" s="186" t="s">
        <v>391</v>
      </c>
      <c r="AG35" s="202"/>
      <c r="AH35" s="32" t="s">
        <v>2342</v>
      </c>
      <c r="AI35" s="831">
        <f t="shared" si="2"/>
        <v>0.7</v>
      </c>
      <c r="AJ35" s="831"/>
      <c r="AK35" s="190"/>
      <c r="AL35" s="40"/>
      <c r="AM35" s="605"/>
      <c r="AN35" s="209"/>
      <c r="AO35" s="403">
        <f t="shared" si="3"/>
        <v>601</v>
      </c>
      <c r="AP35" s="41"/>
    </row>
    <row r="36" spans="1:42" ht="17.25" customHeight="1" x14ac:dyDescent="0.15">
      <c r="A36" s="12">
        <v>72</v>
      </c>
      <c r="B36" s="13">
        <v>9422</v>
      </c>
      <c r="C36" s="39" t="s">
        <v>132</v>
      </c>
      <c r="D36" s="1008"/>
      <c r="E36" s="1008"/>
      <c r="F36" s="836"/>
      <c r="G36" s="837"/>
      <c r="H36" s="837"/>
      <c r="I36" s="837"/>
      <c r="J36" s="837"/>
      <c r="K36" s="837"/>
      <c r="L36" s="837"/>
      <c r="M36" s="275"/>
      <c r="N36" s="276"/>
      <c r="O36" s="277"/>
      <c r="P36" s="517"/>
      <c r="Q36" s="169"/>
      <c r="R36" s="169"/>
      <c r="S36" s="609"/>
      <c r="T36" s="609"/>
      <c r="U36" s="609"/>
      <c r="V36" s="609"/>
      <c r="W36" s="169"/>
      <c r="X36" s="169"/>
      <c r="Y36" s="518"/>
      <c r="Z36" s="604" t="s">
        <v>211</v>
      </c>
      <c r="AA36" s="605"/>
      <c r="AB36" s="202"/>
      <c r="AC36" s="202"/>
      <c r="AD36" s="841">
        <f>認知通所介護!AE36</f>
        <v>950</v>
      </c>
      <c r="AE36" s="841"/>
      <c r="AF36" s="186" t="s">
        <v>391</v>
      </c>
      <c r="AG36" s="202"/>
      <c r="AH36" s="32" t="s">
        <v>2342</v>
      </c>
      <c r="AI36" s="831">
        <f t="shared" si="2"/>
        <v>0.7</v>
      </c>
      <c r="AJ36" s="831"/>
      <c r="AK36" s="190"/>
      <c r="AL36" s="40"/>
      <c r="AM36" s="605"/>
      <c r="AN36" s="209"/>
      <c r="AO36" s="403">
        <f t="shared" si="3"/>
        <v>665</v>
      </c>
      <c r="AP36" s="41"/>
    </row>
    <row r="37" spans="1:42" ht="17.25" customHeight="1" x14ac:dyDescent="0.15">
      <c r="A37" s="12">
        <v>72</v>
      </c>
      <c r="B37" s="13">
        <v>9423</v>
      </c>
      <c r="C37" s="39" t="s">
        <v>133</v>
      </c>
      <c r="D37" s="1008"/>
      <c r="E37" s="1008"/>
      <c r="F37" s="517"/>
      <c r="G37" s="169"/>
      <c r="H37" s="609"/>
      <c r="I37" s="169"/>
      <c r="J37" s="169"/>
      <c r="K37" s="169"/>
      <c r="L37" s="169"/>
      <c r="M37" s="275"/>
      <c r="N37" s="276"/>
      <c r="O37" s="277"/>
      <c r="P37" s="517"/>
      <c r="Q37" s="169"/>
      <c r="R37" s="169"/>
      <c r="S37" s="609"/>
      <c r="T37" s="609"/>
      <c r="U37" s="609"/>
      <c r="V37" s="609"/>
      <c r="W37" s="169"/>
      <c r="X37" s="169"/>
      <c r="Y37" s="518"/>
      <c r="Z37" s="604" t="s">
        <v>212</v>
      </c>
      <c r="AA37" s="605"/>
      <c r="AB37" s="202"/>
      <c r="AC37" s="202"/>
      <c r="AD37" s="841">
        <f>認知通所介護!AE37</f>
        <v>1040</v>
      </c>
      <c r="AE37" s="841"/>
      <c r="AF37" s="186" t="s">
        <v>391</v>
      </c>
      <c r="AG37" s="202"/>
      <c r="AH37" s="32" t="s">
        <v>2342</v>
      </c>
      <c r="AI37" s="831">
        <f t="shared" si="2"/>
        <v>0.7</v>
      </c>
      <c r="AJ37" s="831"/>
      <c r="AK37" s="190"/>
      <c r="AL37" s="40"/>
      <c r="AM37" s="605"/>
      <c r="AN37" s="209"/>
      <c r="AO37" s="403">
        <f t="shared" si="3"/>
        <v>728</v>
      </c>
      <c r="AP37" s="41"/>
    </row>
    <row r="38" spans="1:42" ht="17.25" customHeight="1" x14ac:dyDescent="0.15">
      <c r="A38" s="12">
        <v>72</v>
      </c>
      <c r="B38" s="13">
        <v>9424</v>
      </c>
      <c r="C38" s="39" t="s">
        <v>134</v>
      </c>
      <c r="D38" s="1008"/>
      <c r="E38" s="1008"/>
      <c r="F38" s="517"/>
      <c r="G38" s="169"/>
      <c r="H38" s="609"/>
      <c r="I38" s="169"/>
      <c r="J38" s="169"/>
      <c r="K38" s="169"/>
      <c r="L38" s="169"/>
      <c r="M38" s="275"/>
      <c r="N38" s="276"/>
      <c r="O38" s="277"/>
      <c r="P38" s="517"/>
      <c r="Q38" s="169"/>
      <c r="R38" s="169"/>
      <c r="S38" s="609"/>
      <c r="T38" s="609"/>
      <c r="U38" s="609"/>
      <c r="V38" s="609"/>
      <c r="W38" s="169"/>
      <c r="X38" s="169"/>
      <c r="Y38" s="518"/>
      <c r="Z38" s="604" t="s">
        <v>213</v>
      </c>
      <c r="AA38" s="605"/>
      <c r="AB38" s="202"/>
      <c r="AC38" s="202"/>
      <c r="AD38" s="841">
        <f>認知通所介護!AE38</f>
        <v>1132</v>
      </c>
      <c r="AE38" s="841"/>
      <c r="AF38" s="186" t="s">
        <v>391</v>
      </c>
      <c r="AG38" s="202"/>
      <c r="AH38" s="32" t="s">
        <v>2342</v>
      </c>
      <c r="AI38" s="831">
        <f t="shared" si="2"/>
        <v>0.7</v>
      </c>
      <c r="AJ38" s="831"/>
      <c r="AK38" s="190"/>
      <c r="AL38" s="40"/>
      <c r="AM38" s="605"/>
      <c r="AN38" s="209"/>
      <c r="AO38" s="403">
        <f t="shared" si="3"/>
        <v>792</v>
      </c>
      <c r="AP38" s="41"/>
    </row>
    <row r="39" spans="1:42" ht="17.25" customHeight="1" x14ac:dyDescent="0.15">
      <c r="A39" s="12">
        <v>72</v>
      </c>
      <c r="B39" s="13">
        <v>9425</v>
      </c>
      <c r="C39" s="39" t="s">
        <v>135</v>
      </c>
      <c r="D39" s="1008"/>
      <c r="E39" s="1008"/>
      <c r="F39" s="35"/>
      <c r="G39" s="20"/>
      <c r="H39" s="713"/>
      <c r="I39" s="20"/>
      <c r="J39" s="20"/>
      <c r="K39" s="20"/>
      <c r="L39" s="20"/>
      <c r="M39" s="275"/>
      <c r="N39" s="276"/>
      <c r="O39" s="277"/>
      <c r="P39" s="517"/>
      <c r="Q39" s="169"/>
      <c r="R39" s="169"/>
      <c r="S39" s="609"/>
      <c r="T39" s="609"/>
      <c r="U39" s="609"/>
      <c r="V39" s="609"/>
      <c r="W39" s="169"/>
      <c r="X39" s="169"/>
      <c r="Y39" s="518"/>
      <c r="Z39" s="604" t="s">
        <v>214</v>
      </c>
      <c r="AA39" s="605"/>
      <c r="AB39" s="202"/>
      <c r="AC39" s="202"/>
      <c r="AD39" s="841">
        <f>認知通所介護!AE39</f>
        <v>1225</v>
      </c>
      <c r="AE39" s="841"/>
      <c r="AF39" s="186" t="s">
        <v>391</v>
      </c>
      <c r="AG39" s="202"/>
      <c r="AH39" s="32" t="s">
        <v>2342</v>
      </c>
      <c r="AI39" s="831">
        <f t="shared" si="2"/>
        <v>0.7</v>
      </c>
      <c r="AJ39" s="831"/>
      <c r="AK39" s="190"/>
      <c r="AL39" s="40"/>
      <c r="AM39" s="605"/>
      <c r="AN39" s="209"/>
      <c r="AO39" s="403">
        <f t="shared" si="3"/>
        <v>858</v>
      </c>
      <c r="AP39" s="41"/>
    </row>
    <row r="40" spans="1:42" ht="17.25" customHeight="1" x14ac:dyDescent="0.15">
      <c r="A40" s="12">
        <v>72</v>
      </c>
      <c r="B40" s="13">
        <v>9466</v>
      </c>
      <c r="C40" s="39" t="s">
        <v>1214</v>
      </c>
      <c r="D40" s="1008"/>
      <c r="E40" s="1008"/>
      <c r="F40" s="833" t="s">
        <v>3960</v>
      </c>
      <c r="G40" s="834"/>
      <c r="H40" s="834"/>
      <c r="I40" s="834"/>
      <c r="J40" s="834"/>
      <c r="K40" s="834"/>
      <c r="L40" s="834"/>
      <c r="M40" s="275"/>
      <c r="N40" s="276"/>
      <c r="O40" s="277"/>
      <c r="P40" s="517"/>
      <c r="Q40" s="169"/>
      <c r="R40" s="169"/>
      <c r="S40" s="609"/>
      <c r="T40" s="609"/>
      <c r="U40" s="609"/>
      <c r="V40" s="609"/>
      <c r="W40" s="169"/>
      <c r="X40" s="169"/>
      <c r="Y40" s="518"/>
      <c r="Z40" s="604" t="s">
        <v>210</v>
      </c>
      <c r="AA40" s="605"/>
      <c r="AB40" s="202"/>
      <c r="AC40" s="202"/>
      <c r="AD40" s="841">
        <f>認知通所介護!AE40</f>
        <v>880</v>
      </c>
      <c r="AE40" s="841"/>
      <c r="AF40" s="186" t="s">
        <v>391</v>
      </c>
      <c r="AG40" s="202"/>
      <c r="AH40" s="32" t="s">
        <v>2342</v>
      </c>
      <c r="AI40" s="831">
        <f t="shared" si="2"/>
        <v>0.7</v>
      </c>
      <c r="AJ40" s="831"/>
      <c r="AK40" s="190"/>
      <c r="AL40" s="40"/>
      <c r="AM40" s="605"/>
      <c r="AN40" s="209"/>
      <c r="AO40" s="403">
        <f t="shared" si="3"/>
        <v>616</v>
      </c>
      <c r="AP40" s="41"/>
    </row>
    <row r="41" spans="1:42" ht="17.25" customHeight="1" x14ac:dyDescent="0.15">
      <c r="A41" s="12">
        <v>72</v>
      </c>
      <c r="B41" s="13">
        <v>9467</v>
      </c>
      <c r="C41" s="39" t="s">
        <v>1215</v>
      </c>
      <c r="D41" s="1008"/>
      <c r="E41" s="1008"/>
      <c r="F41" s="836"/>
      <c r="G41" s="837"/>
      <c r="H41" s="837"/>
      <c r="I41" s="837"/>
      <c r="J41" s="837"/>
      <c r="K41" s="837"/>
      <c r="L41" s="837"/>
      <c r="M41" s="275"/>
      <c r="N41" s="276"/>
      <c r="O41" s="277"/>
      <c r="P41" s="517"/>
      <c r="Q41" s="169"/>
      <c r="R41" s="169"/>
      <c r="S41" s="609"/>
      <c r="T41" s="609"/>
      <c r="U41" s="609"/>
      <c r="V41" s="609"/>
      <c r="W41" s="169"/>
      <c r="X41" s="169"/>
      <c r="Y41" s="518"/>
      <c r="Z41" s="604" t="s">
        <v>211</v>
      </c>
      <c r="AA41" s="605"/>
      <c r="AB41" s="202"/>
      <c r="AC41" s="202"/>
      <c r="AD41" s="841">
        <f>認知通所介護!AE41</f>
        <v>974</v>
      </c>
      <c r="AE41" s="841"/>
      <c r="AF41" s="186" t="s">
        <v>391</v>
      </c>
      <c r="AG41" s="202"/>
      <c r="AH41" s="32" t="s">
        <v>2342</v>
      </c>
      <c r="AI41" s="831">
        <f t="shared" si="2"/>
        <v>0.7</v>
      </c>
      <c r="AJ41" s="831"/>
      <c r="AK41" s="190"/>
      <c r="AL41" s="40"/>
      <c r="AM41" s="605"/>
      <c r="AN41" s="209"/>
      <c r="AO41" s="403">
        <f t="shared" si="3"/>
        <v>682</v>
      </c>
      <c r="AP41" s="41"/>
    </row>
    <row r="42" spans="1:42" ht="17.25" customHeight="1" x14ac:dyDescent="0.15">
      <c r="A42" s="12">
        <v>72</v>
      </c>
      <c r="B42" s="13">
        <v>9468</v>
      </c>
      <c r="C42" s="39" t="s">
        <v>1216</v>
      </c>
      <c r="D42" s="1008"/>
      <c r="E42" s="1008"/>
      <c r="F42" s="517"/>
      <c r="G42" s="169"/>
      <c r="H42" s="609"/>
      <c r="I42" s="169"/>
      <c r="J42" s="169"/>
      <c r="K42" s="169"/>
      <c r="L42" s="169"/>
      <c r="M42" s="275"/>
      <c r="N42" s="276"/>
      <c r="O42" s="277"/>
      <c r="P42" s="517"/>
      <c r="Q42" s="169"/>
      <c r="R42" s="169"/>
      <c r="S42" s="609"/>
      <c r="T42" s="609"/>
      <c r="U42" s="609"/>
      <c r="V42" s="609"/>
      <c r="W42" s="169"/>
      <c r="X42" s="169"/>
      <c r="Y42" s="518"/>
      <c r="Z42" s="604" t="s">
        <v>212</v>
      </c>
      <c r="AA42" s="605"/>
      <c r="AB42" s="202"/>
      <c r="AC42" s="202"/>
      <c r="AD42" s="841">
        <f>認知通所介護!AE42</f>
        <v>1066</v>
      </c>
      <c r="AE42" s="841"/>
      <c r="AF42" s="186" t="s">
        <v>391</v>
      </c>
      <c r="AG42" s="202"/>
      <c r="AH42" s="32" t="s">
        <v>2342</v>
      </c>
      <c r="AI42" s="831">
        <f t="shared" si="2"/>
        <v>0.7</v>
      </c>
      <c r="AJ42" s="831"/>
      <c r="AK42" s="190"/>
      <c r="AL42" s="40"/>
      <c r="AM42" s="605"/>
      <c r="AN42" s="209"/>
      <c r="AO42" s="403">
        <f t="shared" si="3"/>
        <v>746</v>
      </c>
      <c r="AP42" s="41"/>
    </row>
    <row r="43" spans="1:42" ht="17.25" customHeight="1" x14ac:dyDescent="0.15">
      <c r="A43" s="12">
        <v>72</v>
      </c>
      <c r="B43" s="13">
        <v>9469</v>
      </c>
      <c r="C43" s="39" t="s">
        <v>1217</v>
      </c>
      <c r="D43" s="1008"/>
      <c r="E43" s="1008"/>
      <c r="F43" s="517"/>
      <c r="G43" s="169"/>
      <c r="H43" s="609"/>
      <c r="I43" s="169"/>
      <c r="J43" s="169"/>
      <c r="K43" s="169"/>
      <c r="L43" s="169"/>
      <c r="M43" s="275"/>
      <c r="N43" s="276"/>
      <c r="O43" s="277"/>
      <c r="P43" s="517"/>
      <c r="Q43" s="169"/>
      <c r="R43" s="169"/>
      <c r="S43" s="609"/>
      <c r="T43" s="609"/>
      <c r="U43" s="609"/>
      <c r="V43" s="609"/>
      <c r="W43" s="169"/>
      <c r="X43" s="169"/>
      <c r="Y43" s="518"/>
      <c r="Z43" s="604" t="s">
        <v>213</v>
      </c>
      <c r="AA43" s="605"/>
      <c r="AB43" s="202"/>
      <c r="AC43" s="202"/>
      <c r="AD43" s="841">
        <f>認知通所介護!AE43</f>
        <v>1161</v>
      </c>
      <c r="AE43" s="841"/>
      <c r="AF43" s="186" t="s">
        <v>391</v>
      </c>
      <c r="AG43" s="202"/>
      <c r="AH43" s="32" t="s">
        <v>2342</v>
      </c>
      <c r="AI43" s="831">
        <f t="shared" si="2"/>
        <v>0.7</v>
      </c>
      <c r="AJ43" s="831"/>
      <c r="AK43" s="190"/>
      <c r="AL43" s="40"/>
      <c r="AM43" s="605"/>
      <c r="AN43" s="209"/>
      <c r="AO43" s="403">
        <f t="shared" si="3"/>
        <v>813</v>
      </c>
      <c r="AP43" s="41"/>
    </row>
    <row r="44" spans="1:42" ht="17.25" customHeight="1" x14ac:dyDescent="0.15">
      <c r="A44" s="12">
        <v>72</v>
      </c>
      <c r="B44" s="13">
        <v>9470</v>
      </c>
      <c r="C44" s="39" t="s">
        <v>1218</v>
      </c>
      <c r="D44" s="1008"/>
      <c r="E44" s="1008"/>
      <c r="F44" s="35"/>
      <c r="G44" s="20"/>
      <c r="H44" s="713"/>
      <c r="I44" s="20"/>
      <c r="J44" s="20"/>
      <c r="K44" s="20"/>
      <c r="L44" s="20"/>
      <c r="M44" s="275"/>
      <c r="N44" s="276"/>
      <c r="O44" s="277"/>
      <c r="P44" s="517"/>
      <c r="Q44" s="169"/>
      <c r="R44" s="169"/>
      <c r="S44" s="609"/>
      <c r="T44" s="609"/>
      <c r="U44" s="609"/>
      <c r="V44" s="609"/>
      <c r="W44" s="169"/>
      <c r="X44" s="169"/>
      <c r="Y44" s="518"/>
      <c r="Z44" s="604" t="s">
        <v>214</v>
      </c>
      <c r="AA44" s="605"/>
      <c r="AB44" s="202"/>
      <c r="AC44" s="202"/>
      <c r="AD44" s="841">
        <f>認知通所介護!AE44</f>
        <v>1256</v>
      </c>
      <c r="AE44" s="841"/>
      <c r="AF44" s="186" t="s">
        <v>391</v>
      </c>
      <c r="AG44" s="202"/>
      <c r="AH44" s="32" t="s">
        <v>2342</v>
      </c>
      <c r="AI44" s="831">
        <f t="shared" si="2"/>
        <v>0.7</v>
      </c>
      <c r="AJ44" s="831"/>
      <c r="AK44" s="190"/>
      <c r="AL44" s="40"/>
      <c r="AM44" s="605"/>
      <c r="AN44" s="209"/>
      <c r="AO44" s="403">
        <f t="shared" si="3"/>
        <v>879</v>
      </c>
      <c r="AP44" s="41"/>
    </row>
    <row r="45" spans="1:42" ht="17.25" customHeight="1" x14ac:dyDescent="0.15">
      <c r="A45" s="12">
        <v>72</v>
      </c>
      <c r="B45" s="13">
        <v>9431</v>
      </c>
      <c r="C45" s="39" t="s">
        <v>1219</v>
      </c>
      <c r="D45" s="1008"/>
      <c r="E45" s="1008"/>
      <c r="F45" s="833" t="s">
        <v>3961</v>
      </c>
      <c r="G45" s="834"/>
      <c r="H45" s="834"/>
      <c r="I45" s="834"/>
      <c r="J45" s="834"/>
      <c r="K45" s="834"/>
      <c r="L45" s="834"/>
      <c r="M45" s="275"/>
      <c r="N45" s="276"/>
      <c r="O45" s="277"/>
      <c r="P45" s="517"/>
      <c r="Q45" s="169"/>
      <c r="R45" s="169"/>
      <c r="S45" s="609"/>
      <c r="T45" s="609"/>
      <c r="U45" s="609"/>
      <c r="V45" s="609"/>
      <c r="W45" s="169"/>
      <c r="X45" s="169"/>
      <c r="Y45" s="518"/>
      <c r="Z45" s="604" t="s">
        <v>210</v>
      </c>
      <c r="AA45" s="605"/>
      <c r="AB45" s="202"/>
      <c r="AC45" s="202"/>
      <c r="AD45" s="841">
        <f>認知通所介護!AE45</f>
        <v>994</v>
      </c>
      <c r="AE45" s="841"/>
      <c r="AF45" s="186" t="s">
        <v>391</v>
      </c>
      <c r="AG45" s="202"/>
      <c r="AH45" s="32" t="s">
        <v>2342</v>
      </c>
      <c r="AI45" s="831">
        <f t="shared" si="2"/>
        <v>0.7</v>
      </c>
      <c r="AJ45" s="831"/>
      <c r="AK45" s="190"/>
      <c r="AL45" s="40"/>
      <c r="AM45" s="605"/>
      <c r="AN45" s="209"/>
      <c r="AO45" s="403">
        <f t="shared" si="3"/>
        <v>696</v>
      </c>
      <c r="AP45" s="41"/>
    </row>
    <row r="46" spans="1:42" ht="17.25" customHeight="1" x14ac:dyDescent="0.15">
      <c r="A46" s="12">
        <v>72</v>
      </c>
      <c r="B46" s="13">
        <v>9432</v>
      </c>
      <c r="C46" s="39" t="s">
        <v>1220</v>
      </c>
      <c r="D46" s="1008"/>
      <c r="E46" s="1008"/>
      <c r="F46" s="836"/>
      <c r="G46" s="837"/>
      <c r="H46" s="837"/>
      <c r="I46" s="837"/>
      <c r="J46" s="837"/>
      <c r="K46" s="837"/>
      <c r="L46" s="837"/>
      <c r="M46" s="275"/>
      <c r="N46" s="276"/>
      <c r="O46" s="277"/>
      <c r="P46" s="517"/>
      <c r="Q46" s="169"/>
      <c r="R46" s="169"/>
      <c r="S46" s="609"/>
      <c r="T46" s="609"/>
      <c r="U46" s="609"/>
      <c r="V46" s="609"/>
      <c r="W46" s="169"/>
      <c r="X46" s="169"/>
      <c r="Y46" s="518"/>
      <c r="Z46" s="604" t="s">
        <v>211</v>
      </c>
      <c r="AA46" s="605"/>
      <c r="AB46" s="202"/>
      <c r="AC46" s="202"/>
      <c r="AD46" s="841">
        <f>認知通所介護!AE46</f>
        <v>1102</v>
      </c>
      <c r="AE46" s="841"/>
      <c r="AF46" s="186" t="s">
        <v>391</v>
      </c>
      <c r="AG46" s="202"/>
      <c r="AH46" s="32" t="s">
        <v>2342</v>
      </c>
      <c r="AI46" s="831">
        <f t="shared" si="2"/>
        <v>0.7</v>
      </c>
      <c r="AJ46" s="831"/>
      <c r="AK46" s="190"/>
      <c r="AL46" s="40"/>
      <c r="AM46" s="605"/>
      <c r="AN46" s="209"/>
      <c r="AO46" s="403">
        <f t="shared" si="3"/>
        <v>771</v>
      </c>
      <c r="AP46" s="41"/>
    </row>
    <row r="47" spans="1:42" ht="17.25" customHeight="1" x14ac:dyDescent="0.15">
      <c r="A47" s="12">
        <v>72</v>
      </c>
      <c r="B47" s="13">
        <v>9433</v>
      </c>
      <c r="C47" s="39" t="s">
        <v>1221</v>
      </c>
      <c r="D47" s="1008"/>
      <c r="E47" s="1008"/>
      <c r="F47" s="517"/>
      <c r="G47" s="169"/>
      <c r="H47" s="10"/>
      <c r="I47" s="279"/>
      <c r="J47" s="24"/>
      <c r="K47" s="169"/>
      <c r="L47" s="169"/>
      <c r="M47" s="505"/>
      <c r="N47" s="52"/>
      <c r="O47" s="506"/>
      <c r="P47" s="517"/>
      <c r="Q47" s="169"/>
      <c r="R47" s="169"/>
      <c r="S47" s="609"/>
      <c r="T47" s="609"/>
      <c r="U47" s="609"/>
      <c r="V47" s="609"/>
      <c r="W47" s="169"/>
      <c r="X47" s="169"/>
      <c r="Y47" s="518"/>
      <c r="Z47" s="604" t="s">
        <v>212</v>
      </c>
      <c r="AA47" s="605"/>
      <c r="AB47" s="202"/>
      <c r="AC47" s="202"/>
      <c r="AD47" s="841">
        <f>認知通所介護!AE47</f>
        <v>1210</v>
      </c>
      <c r="AE47" s="841"/>
      <c r="AF47" s="186" t="s">
        <v>391</v>
      </c>
      <c r="AG47" s="202"/>
      <c r="AH47" s="32" t="s">
        <v>2342</v>
      </c>
      <c r="AI47" s="831">
        <f t="shared" si="2"/>
        <v>0.7</v>
      </c>
      <c r="AJ47" s="831"/>
      <c r="AK47" s="190"/>
      <c r="AL47" s="40"/>
      <c r="AM47" s="605"/>
      <c r="AN47" s="209"/>
      <c r="AO47" s="403">
        <f t="shared" si="3"/>
        <v>847</v>
      </c>
      <c r="AP47" s="41"/>
    </row>
    <row r="48" spans="1:42" ht="17.25" customHeight="1" x14ac:dyDescent="0.15">
      <c r="A48" s="12">
        <v>72</v>
      </c>
      <c r="B48" s="13">
        <v>9434</v>
      </c>
      <c r="C48" s="39" t="s">
        <v>1222</v>
      </c>
      <c r="D48" s="1008"/>
      <c r="E48" s="1008"/>
      <c r="F48" s="517"/>
      <c r="G48" s="169"/>
      <c r="H48" s="10"/>
      <c r="I48" s="279"/>
      <c r="J48" s="24"/>
      <c r="K48" s="169"/>
      <c r="L48" s="169"/>
      <c r="M48" s="505"/>
      <c r="N48" s="52"/>
      <c r="O48" s="506"/>
      <c r="P48" s="517"/>
      <c r="Q48" s="169"/>
      <c r="R48" s="169"/>
      <c r="S48" s="609"/>
      <c r="T48" s="609"/>
      <c r="U48" s="609"/>
      <c r="V48" s="609"/>
      <c r="W48" s="169"/>
      <c r="X48" s="169"/>
      <c r="Y48" s="518"/>
      <c r="Z48" s="604" t="s">
        <v>213</v>
      </c>
      <c r="AA48" s="605"/>
      <c r="AB48" s="202"/>
      <c r="AC48" s="202"/>
      <c r="AD48" s="841">
        <f>認知通所介護!AE48</f>
        <v>1319</v>
      </c>
      <c r="AE48" s="841"/>
      <c r="AF48" s="186" t="s">
        <v>391</v>
      </c>
      <c r="AG48" s="202"/>
      <c r="AH48" s="32" t="s">
        <v>2342</v>
      </c>
      <c r="AI48" s="831">
        <f t="shared" si="2"/>
        <v>0.7</v>
      </c>
      <c r="AJ48" s="831"/>
      <c r="AK48" s="190"/>
      <c r="AL48" s="40"/>
      <c r="AM48" s="605"/>
      <c r="AN48" s="209"/>
      <c r="AO48" s="403">
        <f t="shared" si="3"/>
        <v>923</v>
      </c>
      <c r="AP48" s="41"/>
    </row>
    <row r="49" spans="1:44" ht="17.25" customHeight="1" x14ac:dyDescent="0.15">
      <c r="A49" s="12">
        <v>72</v>
      </c>
      <c r="B49" s="13">
        <v>9435</v>
      </c>
      <c r="C49" s="39" t="s">
        <v>1223</v>
      </c>
      <c r="D49" s="1008"/>
      <c r="E49" s="1008"/>
      <c r="F49" s="35"/>
      <c r="G49" s="20"/>
      <c r="H49" s="45"/>
      <c r="I49" s="46"/>
      <c r="J49" s="26"/>
      <c r="K49" s="20"/>
      <c r="L49" s="20"/>
      <c r="M49" s="505"/>
      <c r="N49" s="52"/>
      <c r="O49" s="506"/>
      <c r="P49" s="517"/>
      <c r="Q49" s="169"/>
      <c r="R49" s="169"/>
      <c r="S49" s="609"/>
      <c r="T49" s="609"/>
      <c r="U49" s="609"/>
      <c r="V49" s="609"/>
      <c r="W49" s="169"/>
      <c r="X49" s="169"/>
      <c r="Y49" s="518"/>
      <c r="Z49" s="604" t="s">
        <v>214</v>
      </c>
      <c r="AA49" s="605"/>
      <c r="AB49" s="202"/>
      <c r="AC49" s="202"/>
      <c r="AD49" s="841">
        <f>認知通所介護!AE49</f>
        <v>1427</v>
      </c>
      <c r="AE49" s="841"/>
      <c r="AF49" s="186" t="s">
        <v>391</v>
      </c>
      <c r="AG49" s="202"/>
      <c r="AH49" s="32" t="s">
        <v>2342</v>
      </c>
      <c r="AI49" s="831">
        <f t="shared" si="2"/>
        <v>0.7</v>
      </c>
      <c r="AJ49" s="831"/>
      <c r="AK49" s="190"/>
      <c r="AL49" s="40"/>
      <c r="AM49" s="605"/>
      <c r="AN49" s="209"/>
      <c r="AO49" s="403">
        <f t="shared" si="3"/>
        <v>999</v>
      </c>
      <c r="AP49" s="41"/>
    </row>
    <row r="50" spans="1:44" ht="17.25" customHeight="1" x14ac:dyDescent="0.15">
      <c r="A50" s="12">
        <v>72</v>
      </c>
      <c r="B50" s="13">
        <v>9476</v>
      </c>
      <c r="C50" s="39" t="s">
        <v>1224</v>
      </c>
      <c r="D50" s="1008"/>
      <c r="E50" s="1008"/>
      <c r="F50" s="833" t="s">
        <v>3962</v>
      </c>
      <c r="G50" s="834"/>
      <c r="H50" s="834"/>
      <c r="I50" s="834"/>
      <c r="J50" s="834"/>
      <c r="K50" s="834"/>
      <c r="L50" s="834"/>
      <c r="M50" s="505"/>
      <c r="N50" s="52"/>
      <c r="O50" s="506"/>
      <c r="P50" s="517"/>
      <c r="Q50" s="169"/>
      <c r="R50" s="169"/>
      <c r="S50" s="609"/>
      <c r="T50" s="609"/>
      <c r="U50" s="609"/>
      <c r="V50" s="609"/>
      <c r="W50" s="169"/>
      <c r="X50" s="169"/>
      <c r="Y50" s="518"/>
      <c r="Z50" s="604" t="s">
        <v>210</v>
      </c>
      <c r="AA50" s="605"/>
      <c r="AB50" s="202"/>
      <c r="AC50" s="202"/>
      <c r="AD50" s="841">
        <f>認知通所介護!AE50</f>
        <v>1026</v>
      </c>
      <c r="AE50" s="841"/>
      <c r="AF50" s="186" t="s">
        <v>391</v>
      </c>
      <c r="AG50" s="202"/>
      <c r="AH50" s="32" t="s">
        <v>2342</v>
      </c>
      <c r="AI50" s="831">
        <f t="shared" si="2"/>
        <v>0.7</v>
      </c>
      <c r="AJ50" s="831"/>
      <c r="AK50" s="190"/>
      <c r="AL50" s="40"/>
      <c r="AM50" s="605"/>
      <c r="AN50" s="209"/>
      <c r="AO50" s="403">
        <f t="shared" si="3"/>
        <v>718</v>
      </c>
      <c r="AP50" s="41"/>
    </row>
    <row r="51" spans="1:44" ht="17.25" customHeight="1" x14ac:dyDescent="0.15">
      <c r="A51" s="12">
        <v>72</v>
      </c>
      <c r="B51" s="13">
        <v>9477</v>
      </c>
      <c r="C51" s="39" t="s">
        <v>1225</v>
      </c>
      <c r="D51" s="1008"/>
      <c r="E51" s="1008"/>
      <c r="F51" s="836"/>
      <c r="G51" s="837"/>
      <c r="H51" s="837"/>
      <c r="I51" s="837"/>
      <c r="J51" s="837"/>
      <c r="K51" s="837"/>
      <c r="L51" s="837"/>
      <c r="M51" s="505"/>
      <c r="N51" s="52"/>
      <c r="O51" s="506"/>
      <c r="P51" s="517"/>
      <c r="Q51" s="169"/>
      <c r="R51" s="169"/>
      <c r="S51" s="609"/>
      <c r="T51" s="609"/>
      <c r="U51" s="609"/>
      <c r="V51" s="609"/>
      <c r="W51" s="169"/>
      <c r="X51" s="169"/>
      <c r="Y51" s="518"/>
      <c r="Z51" s="604" t="s">
        <v>211</v>
      </c>
      <c r="AA51" s="605"/>
      <c r="AB51" s="202"/>
      <c r="AC51" s="202"/>
      <c r="AD51" s="841">
        <f>認知通所介護!AE51</f>
        <v>1137</v>
      </c>
      <c r="AE51" s="841"/>
      <c r="AF51" s="186" t="s">
        <v>391</v>
      </c>
      <c r="AG51" s="202"/>
      <c r="AH51" s="32" t="s">
        <v>2342</v>
      </c>
      <c r="AI51" s="831">
        <f t="shared" si="2"/>
        <v>0.7</v>
      </c>
      <c r="AJ51" s="831"/>
      <c r="AK51" s="190"/>
      <c r="AL51" s="40"/>
      <c r="AM51" s="605"/>
      <c r="AN51" s="209"/>
      <c r="AO51" s="403">
        <f t="shared" si="3"/>
        <v>796</v>
      </c>
      <c r="AP51" s="41"/>
    </row>
    <row r="52" spans="1:44" ht="17.25" customHeight="1" x14ac:dyDescent="0.15">
      <c r="A52" s="12">
        <v>72</v>
      </c>
      <c r="B52" s="13">
        <v>9478</v>
      </c>
      <c r="C52" s="39" t="s">
        <v>1226</v>
      </c>
      <c r="D52" s="1008"/>
      <c r="E52" s="1008"/>
      <c r="F52" s="517"/>
      <c r="G52" s="169"/>
      <c r="H52" s="10"/>
      <c r="I52" s="279"/>
      <c r="J52" s="24"/>
      <c r="K52" s="169"/>
      <c r="L52" s="169"/>
      <c r="M52" s="505"/>
      <c r="N52" s="52"/>
      <c r="O52" s="506"/>
      <c r="P52" s="517"/>
      <c r="Q52" s="169"/>
      <c r="R52" s="169"/>
      <c r="S52" s="609"/>
      <c r="T52" s="609"/>
      <c r="U52" s="609"/>
      <c r="V52" s="609"/>
      <c r="W52" s="169"/>
      <c r="X52" s="169"/>
      <c r="Y52" s="518"/>
      <c r="Z52" s="604" t="s">
        <v>212</v>
      </c>
      <c r="AA52" s="605"/>
      <c r="AB52" s="202"/>
      <c r="AC52" s="202"/>
      <c r="AD52" s="841">
        <f>認知通所介護!AE52</f>
        <v>1248</v>
      </c>
      <c r="AE52" s="841"/>
      <c r="AF52" s="186" t="s">
        <v>391</v>
      </c>
      <c r="AG52" s="202"/>
      <c r="AH52" s="32" t="s">
        <v>2342</v>
      </c>
      <c r="AI52" s="831">
        <f t="shared" si="2"/>
        <v>0.7</v>
      </c>
      <c r="AJ52" s="831"/>
      <c r="AK52" s="190"/>
      <c r="AL52" s="40"/>
      <c r="AM52" s="605"/>
      <c r="AN52" s="209"/>
      <c r="AO52" s="403">
        <f t="shared" si="3"/>
        <v>874</v>
      </c>
      <c r="AP52" s="41"/>
    </row>
    <row r="53" spans="1:44" ht="17.25" customHeight="1" x14ac:dyDescent="0.15">
      <c r="A53" s="12">
        <v>72</v>
      </c>
      <c r="B53" s="13">
        <v>9479</v>
      </c>
      <c r="C53" s="39" t="s">
        <v>1227</v>
      </c>
      <c r="D53" s="1008"/>
      <c r="E53" s="1008"/>
      <c r="F53" s="517"/>
      <c r="G53" s="169"/>
      <c r="H53" s="10"/>
      <c r="I53" s="279"/>
      <c r="J53" s="24"/>
      <c r="K53" s="169"/>
      <c r="L53" s="169"/>
      <c r="M53" s="505"/>
      <c r="N53" s="52"/>
      <c r="O53" s="506"/>
      <c r="P53" s="517"/>
      <c r="Q53" s="169"/>
      <c r="R53" s="169"/>
      <c r="S53" s="609"/>
      <c r="T53" s="609"/>
      <c r="U53" s="609"/>
      <c r="V53" s="609"/>
      <c r="W53" s="169"/>
      <c r="X53" s="169"/>
      <c r="Y53" s="518"/>
      <c r="Z53" s="604" t="s">
        <v>213</v>
      </c>
      <c r="AA53" s="605"/>
      <c r="AB53" s="202"/>
      <c r="AC53" s="202"/>
      <c r="AD53" s="841">
        <f>認知通所介護!AE53</f>
        <v>1362</v>
      </c>
      <c r="AE53" s="841"/>
      <c r="AF53" s="186" t="s">
        <v>391</v>
      </c>
      <c r="AG53" s="202"/>
      <c r="AH53" s="32" t="s">
        <v>2342</v>
      </c>
      <c r="AI53" s="831">
        <f t="shared" si="2"/>
        <v>0.7</v>
      </c>
      <c r="AJ53" s="831"/>
      <c r="AK53" s="190"/>
      <c r="AL53" s="40"/>
      <c r="AM53" s="605"/>
      <c r="AN53" s="209"/>
      <c r="AO53" s="403">
        <f t="shared" si="3"/>
        <v>953</v>
      </c>
      <c r="AP53" s="41"/>
    </row>
    <row r="54" spans="1:44" ht="17.25" customHeight="1" x14ac:dyDescent="0.15">
      <c r="A54" s="12">
        <v>72</v>
      </c>
      <c r="B54" s="13">
        <v>9480</v>
      </c>
      <c r="C54" s="39" t="s">
        <v>1228</v>
      </c>
      <c r="D54" s="1028"/>
      <c r="E54" s="1028"/>
      <c r="F54" s="35"/>
      <c r="G54" s="20"/>
      <c r="H54" s="45"/>
      <c r="I54" s="46"/>
      <c r="J54" s="26"/>
      <c r="K54" s="20"/>
      <c r="L54" s="20"/>
      <c r="M54" s="191"/>
      <c r="N54" s="53"/>
      <c r="O54" s="174"/>
      <c r="P54" s="35"/>
      <c r="Q54" s="20"/>
      <c r="R54" s="20"/>
      <c r="S54" s="713"/>
      <c r="T54" s="713"/>
      <c r="U54" s="713"/>
      <c r="V54" s="713"/>
      <c r="W54" s="20"/>
      <c r="X54" s="20"/>
      <c r="Y54" s="42"/>
      <c r="Z54" s="604" t="s">
        <v>214</v>
      </c>
      <c r="AA54" s="605"/>
      <c r="AB54" s="202"/>
      <c r="AC54" s="202"/>
      <c r="AD54" s="841">
        <f>認知通所介護!AE54</f>
        <v>1472</v>
      </c>
      <c r="AE54" s="841"/>
      <c r="AF54" s="186" t="s">
        <v>391</v>
      </c>
      <c r="AG54" s="202"/>
      <c r="AH54" s="32" t="s">
        <v>2342</v>
      </c>
      <c r="AI54" s="831">
        <f t="shared" si="2"/>
        <v>0.7</v>
      </c>
      <c r="AJ54" s="831"/>
      <c r="AK54" s="190"/>
      <c r="AL54" s="40"/>
      <c r="AM54" s="605"/>
      <c r="AN54" s="209"/>
      <c r="AO54" s="403">
        <f t="shared" si="3"/>
        <v>1030</v>
      </c>
      <c r="AP54" s="47"/>
      <c r="AR54" s="405"/>
    </row>
    <row r="55" spans="1:44" ht="17.25" customHeight="1" x14ac:dyDescent="0.15">
      <c r="A55" s="12">
        <v>72</v>
      </c>
      <c r="B55" s="13">
        <v>9501</v>
      </c>
      <c r="C55" s="39" t="s">
        <v>2705</v>
      </c>
      <c r="D55" s="1007" t="s">
        <v>2706</v>
      </c>
      <c r="E55" s="1007" t="s">
        <v>1363</v>
      </c>
      <c r="F55" s="833" t="s">
        <v>3861</v>
      </c>
      <c r="G55" s="834"/>
      <c r="H55" s="834"/>
      <c r="I55" s="834"/>
      <c r="J55" s="834"/>
      <c r="K55" s="834"/>
      <c r="L55" s="834"/>
      <c r="M55" s="418"/>
      <c r="N55" s="160"/>
      <c r="O55" s="419"/>
      <c r="P55" s="34"/>
      <c r="Q55" s="17"/>
      <c r="R55" s="17"/>
      <c r="S55" s="607"/>
      <c r="T55" s="608"/>
      <c r="U55" s="607"/>
      <c r="V55" s="607"/>
      <c r="W55" s="17"/>
      <c r="X55" s="17"/>
      <c r="Y55" s="67"/>
      <c r="Z55" s="604" t="s">
        <v>210</v>
      </c>
      <c r="AA55" s="605"/>
      <c r="AB55" s="202"/>
      <c r="AC55" s="202"/>
      <c r="AD55" s="841">
        <f>認知通所介護!AE55</f>
        <v>515</v>
      </c>
      <c r="AE55" s="841"/>
      <c r="AF55" s="612" t="s">
        <v>391</v>
      </c>
      <c r="AG55" s="202"/>
      <c r="AH55" s="32" t="s">
        <v>2342</v>
      </c>
      <c r="AI55" s="831">
        <f t="shared" si="2"/>
        <v>0.7</v>
      </c>
      <c r="AJ55" s="831"/>
      <c r="AK55" s="32" t="s">
        <v>2342</v>
      </c>
      <c r="AL55" s="831">
        <f>$AL$5</f>
        <v>0.63</v>
      </c>
      <c r="AM55" s="831"/>
      <c r="AN55" s="209"/>
      <c r="AO55" s="402">
        <f>ROUND(ROUND(AD55*AI55,0)*AL55,0)</f>
        <v>227</v>
      </c>
      <c r="AP55" s="400" t="s">
        <v>209</v>
      </c>
    </row>
    <row r="56" spans="1:44" ht="17.25" customHeight="1" x14ac:dyDescent="0.15">
      <c r="A56" s="12">
        <v>72</v>
      </c>
      <c r="B56" s="13">
        <v>9502</v>
      </c>
      <c r="C56" s="39" t="s">
        <v>2707</v>
      </c>
      <c r="D56" s="1008"/>
      <c r="E56" s="1008"/>
      <c r="F56" s="836"/>
      <c r="G56" s="837"/>
      <c r="H56" s="837"/>
      <c r="I56" s="837"/>
      <c r="J56" s="837"/>
      <c r="K56" s="837"/>
      <c r="L56" s="837"/>
      <c r="M56" s="997" t="s">
        <v>1587</v>
      </c>
      <c r="N56" s="998"/>
      <c r="O56" s="999"/>
      <c r="P56" s="517"/>
      <c r="Q56" s="169"/>
      <c r="R56" s="169"/>
      <c r="S56" s="609"/>
      <c r="T56" s="610"/>
      <c r="U56" s="609"/>
      <c r="V56" s="609"/>
      <c r="W56" s="169"/>
      <c r="X56" s="169"/>
      <c r="Y56" s="518"/>
      <c r="Z56" s="604" t="s">
        <v>211</v>
      </c>
      <c r="AA56" s="605"/>
      <c r="AB56" s="202"/>
      <c r="AC56" s="202"/>
      <c r="AD56" s="841">
        <f>認知通所介護!AE56</f>
        <v>566</v>
      </c>
      <c r="AE56" s="841"/>
      <c r="AF56" s="612" t="s">
        <v>391</v>
      </c>
      <c r="AG56" s="202"/>
      <c r="AH56" s="32" t="s">
        <v>2342</v>
      </c>
      <c r="AI56" s="831">
        <f t="shared" si="2"/>
        <v>0.7</v>
      </c>
      <c r="AJ56" s="831"/>
      <c r="AK56" s="32" t="s">
        <v>2342</v>
      </c>
      <c r="AL56" s="831">
        <f>$AL$5</f>
        <v>0.63</v>
      </c>
      <c r="AM56" s="831"/>
      <c r="AN56" s="209"/>
      <c r="AO56" s="402">
        <f>ROUND(ROUND(AD56*AI56,0)*AL56,0)</f>
        <v>249</v>
      </c>
      <c r="AP56" s="41"/>
    </row>
    <row r="57" spans="1:44" ht="17.25" customHeight="1" x14ac:dyDescent="0.15">
      <c r="A57" s="12">
        <v>72</v>
      </c>
      <c r="B57" s="13">
        <v>9503</v>
      </c>
      <c r="C57" s="39" t="s">
        <v>2708</v>
      </c>
      <c r="D57" s="1008"/>
      <c r="E57" s="1008"/>
      <c r="F57" s="517"/>
      <c r="G57" s="10"/>
      <c r="H57" s="609"/>
      <c r="I57" s="279"/>
      <c r="J57" s="24"/>
      <c r="K57" s="169"/>
      <c r="L57" s="169"/>
      <c r="M57" s="997"/>
      <c r="N57" s="998"/>
      <c r="O57" s="999"/>
      <c r="P57" s="517"/>
      <c r="Q57" s="169"/>
      <c r="R57" s="169"/>
      <c r="S57" s="609"/>
      <c r="T57" s="610"/>
      <c r="U57" s="609"/>
      <c r="V57" s="609"/>
      <c r="W57" s="169"/>
      <c r="X57" s="169"/>
      <c r="Y57" s="518"/>
      <c r="Z57" s="604" t="s">
        <v>212</v>
      </c>
      <c r="AA57" s="605"/>
      <c r="AB57" s="202"/>
      <c r="AC57" s="202"/>
      <c r="AD57" s="841">
        <f>認知通所介護!AE57</f>
        <v>618</v>
      </c>
      <c r="AE57" s="841"/>
      <c r="AF57" s="612" t="s">
        <v>391</v>
      </c>
      <c r="AG57" s="202"/>
      <c r="AH57" s="32" t="s">
        <v>2342</v>
      </c>
      <c r="AI57" s="831">
        <f t="shared" si="2"/>
        <v>0.7</v>
      </c>
      <c r="AJ57" s="831"/>
      <c r="AK57" s="32" t="s">
        <v>2342</v>
      </c>
      <c r="AL57" s="831">
        <f>$AL$5</f>
        <v>0.63</v>
      </c>
      <c r="AM57" s="831"/>
      <c r="AN57" s="209"/>
      <c r="AO57" s="402">
        <f>ROUND(ROUND(AD57*AI57,0)*AL57,0)</f>
        <v>273</v>
      </c>
      <c r="AP57" s="41"/>
    </row>
    <row r="58" spans="1:44" ht="17.25" customHeight="1" x14ac:dyDescent="0.15">
      <c r="A58" s="12">
        <v>72</v>
      </c>
      <c r="B58" s="13">
        <v>9504</v>
      </c>
      <c r="C58" s="39" t="s">
        <v>2709</v>
      </c>
      <c r="D58" s="1008"/>
      <c r="E58" s="1008"/>
      <c r="F58" s="517"/>
      <c r="G58" s="10"/>
      <c r="H58" s="609"/>
      <c r="I58" s="279"/>
      <c r="J58" s="24"/>
      <c r="K58" s="169"/>
      <c r="L58" s="169"/>
      <c r="M58" s="997"/>
      <c r="N58" s="998"/>
      <c r="O58" s="999"/>
      <c r="P58" s="517"/>
      <c r="Q58" s="169"/>
      <c r="R58" s="169"/>
      <c r="S58" s="609"/>
      <c r="T58" s="610"/>
      <c r="U58" s="609"/>
      <c r="V58" s="609"/>
      <c r="W58" s="169"/>
      <c r="X58" s="169"/>
      <c r="Y58" s="518"/>
      <c r="Z58" s="604" t="s">
        <v>213</v>
      </c>
      <c r="AA58" s="605"/>
      <c r="AB58" s="202"/>
      <c r="AC58" s="202"/>
      <c r="AD58" s="841">
        <f>認知通所介護!AE58</f>
        <v>669</v>
      </c>
      <c r="AE58" s="841"/>
      <c r="AF58" s="612" t="s">
        <v>391</v>
      </c>
      <c r="AG58" s="202"/>
      <c r="AH58" s="32" t="s">
        <v>2342</v>
      </c>
      <c r="AI58" s="831">
        <f t="shared" si="2"/>
        <v>0.7</v>
      </c>
      <c r="AJ58" s="831"/>
      <c r="AK58" s="32" t="s">
        <v>2342</v>
      </c>
      <c r="AL58" s="831">
        <f>$AL$5</f>
        <v>0.63</v>
      </c>
      <c r="AM58" s="831"/>
      <c r="AN58" s="209"/>
      <c r="AO58" s="402">
        <f>ROUND(ROUND(AD58*AI58,0)*AL58,0)</f>
        <v>295</v>
      </c>
      <c r="AP58" s="41"/>
    </row>
    <row r="59" spans="1:44" ht="17.25" customHeight="1" x14ac:dyDescent="0.15">
      <c r="A59" s="12">
        <v>72</v>
      </c>
      <c r="B59" s="13">
        <v>9505</v>
      </c>
      <c r="C59" s="39" t="s">
        <v>2710</v>
      </c>
      <c r="D59" s="1008"/>
      <c r="E59" s="1008"/>
      <c r="F59" s="517"/>
      <c r="G59" s="10"/>
      <c r="H59" s="609"/>
      <c r="I59" s="279"/>
      <c r="J59" s="24"/>
      <c r="K59" s="169"/>
      <c r="L59" s="169"/>
      <c r="M59" s="997"/>
      <c r="N59" s="998"/>
      <c r="O59" s="999"/>
      <c r="P59" s="517"/>
      <c r="Q59" s="169"/>
      <c r="R59" s="169"/>
      <c r="S59" s="609"/>
      <c r="T59" s="610"/>
      <c r="U59" s="713"/>
      <c r="V59" s="713"/>
      <c r="W59" s="20"/>
      <c r="X59" s="20"/>
      <c r="Y59" s="42"/>
      <c r="Z59" s="604" t="s">
        <v>214</v>
      </c>
      <c r="AA59" s="605"/>
      <c r="AB59" s="202"/>
      <c r="AC59" s="202"/>
      <c r="AD59" s="841">
        <f>認知通所介護!AE59</f>
        <v>720</v>
      </c>
      <c r="AE59" s="841"/>
      <c r="AF59" s="612" t="s">
        <v>391</v>
      </c>
      <c r="AG59" s="202"/>
      <c r="AH59" s="32" t="s">
        <v>2342</v>
      </c>
      <c r="AI59" s="831">
        <f t="shared" si="2"/>
        <v>0.7</v>
      </c>
      <c r="AJ59" s="831"/>
      <c r="AK59" s="32" t="s">
        <v>2342</v>
      </c>
      <c r="AL59" s="831">
        <f>$AL$5</f>
        <v>0.63</v>
      </c>
      <c r="AM59" s="831"/>
      <c r="AN59" s="209"/>
      <c r="AO59" s="402">
        <f>ROUND(ROUND(AD59*AI59,0)*AL59,0)</f>
        <v>318</v>
      </c>
      <c r="AP59" s="41"/>
    </row>
    <row r="60" spans="1:44" ht="17.25" customHeight="1" x14ac:dyDescent="0.15">
      <c r="A60" s="12">
        <v>72</v>
      </c>
      <c r="B60" s="13">
        <v>9716</v>
      </c>
      <c r="C60" s="267" t="s">
        <v>4023</v>
      </c>
      <c r="D60" s="1008"/>
      <c r="E60" s="1008"/>
      <c r="F60" s="517"/>
      <c r="G60" s="169"/>
      <c r="H60" s="169"/>
      <c r="I60" s="10"/>
      <c r="J60" s="609"/>
      <c r="K60" s="279"/>
      <c r="L60" s="278"/>
      <c r="M60" s="997"/>
      <c r="N60" s="998"/>
      <c r="O60" s="999"/>
      <c r="P60" s="448"/>
      <c r="Q60" s="449"/>
      <c r="R60" s="449"/>
      <c r="S60" s="450"/>
      <c r="T60" s="451"/>
      <c r="U60" s="986" t="s">
        <v>3880</v>
      </c>
      <c r="V60" s="986"/>
      <c r="W60" s="986"/>
      <c r="X60" s="986"/>
      <c r="Y60" s="987"/>
      <c r="Z60" s="604" t="s">
        <v>210</v>
      </c>
      <c r="AA60" s="202"/>
      <c r="AB60" s="202"/>
      <c r="AC60" s="202"/>
      <c r="AD60" s="980">
        <f>$AD$55</f>
        <v>515</v>
      </c>
      <c r="AE60" s="980"/>
      <c r="AF60" s="612" t="s">
        <v>391</v>
      </c>
      <c r="AG60" s="202"/>
      <c r="AH60" s="32" t="s">
        <v>254</v>
      </c>
      <c r="AI60" s="926">
        <f t="shared" ref="AI60:AI74" si="4">$AI$5</f>
        <v>0.7</v>
      </c>
      <c r="AJ60" s="981"/>
      <c r="AK60" s="32" t="s">
        <v>254</v>
      </c>
      <c r="AL60" s="926">
        <f t="shared" ref="AL60:AL74" si="5">$AL$5</f>
        <v>0.63</v>
      </c>
      <c r="AM60" s="981"/>
      <c r="AN60" s="43"/>
      <c r="AO60" s="399">
        <f>ROUND((ROUND(AD60*AI60,0)-ROUND(AD60*$V$63,0))*AL60,0)</f>
        <v>224</v>
      </c>
      <c r="AP60" s="41"/>
    </row>
    <row r="61" spans="1:44" ht="17.25" customHeight="1" x14ac:dyDescent="0.15">
      <c r="A61" s="12">
        <v>72</v>
      </c>
      <c r="B61" s="13">
        <v>9717</v>
      </c>
      <c r="C61" s="267" t="s">
        <v>4024</v>
      </c>
      <c r="D61" s="1008"/>
      <c r="E61" s="1008"/>
      <c r="F61" s="517"/>
      <c r="G61" s="169"/>
      <c r="H61" s="169"/>
      <c r="I61" s="10"/>
      <c r="J61" s="609"/>
      <c r="K61" s="279"/>
      <c r="L61" s="278"/>
      <c r="M61" s="997"/>
      <c r="N61" s="998"/>
      <c r="O61" s="999"/>
      <c r="P61" s="448"/>
      <c r="Q61" s="449"/>
      <c r="R61" s="449"/>
      <c r="S61" s="450"/>
      <c r="T61" s="451"/>
      <c r="U61" s="986"/>
      <c r="V61" s="986"/>
      <c r="W61" s="986"/>
      <c r="X61" s="986"/>
      <c r="Y61" s="987"/>
      <c r="Z61" s="604" t="s">
        <v>211</v>
      </c>
      <c r="AA61" s="202"/>
      <c r="AB61" s="202"/>
      <c r="AC61" s="202"/>
      <c r="AD61" s="980">
        <f>$AD$56</f>
        <v>566</v>
      </c>
      <c r="AE61" s="980"/>
      <c r="AF61" s="612" t="s">
        <v>391</v>
      </c>
      <c r="AG61" s="202"/>
      <c r="AH61" s="32" t="s">
        <v>254</v>
      </c>
      <c r="AI61" s="926">
        <f t="shared" si="4"/>
        <v>0.7</v>
      </c>
      <c r="AJ61" s="981"/>
      <c r="AK61" s="32" t="s">
        <v>254</v>
      </c>
      <c r="AL61" s="926">
        <f t="shared" si="5"/>
        <v>0.63</v>
      </c>
      <c r="AM61" s="981"/>
      <c r="AN61" s="43"/>
      <c r="AO61" s="399">
        <f>ROUND((ROUND(AD61*AI61,0)-ROUND(AD61*$V$63,0))*AL61,0)</f>
        <v>246</v>
      </c>
      <c r="AP61" s="41"/>
    </row>
    <row r="62" spans="1:44" ht="17.25" customHeight="1" x14ac:dyDescent="0.15">
      <c r="A62" s="12">
        <v>72</v>
      </c>
      <c r="B62" s="13">
        <v>9718</v>
      </c>
      <c r="C62" s="267" t="s">
        <v>4025</v>
      </c>
      <c r="D62" s="1008"/>
      <c r="E62" s="1008"/>
      <c r="F62" s="517"/>
      <c r="G62" s="169"/>
      <c r="H62" s="169"/>
      <c r="I62" s="10"/>
      <c r="J62" s="609"/>
      <c r="K62" s="279"/>
      <c r="L62" s="278"/>
      <c r="M62" s="997"/>
      <c r="N62" s="998"/>
      <c r="O62" s="999"/>
      <c r="P62" s="448"/>
      <c r="Q62" s="449"/>
      <c r="R62" s="449"/>
      <c r="S62" s="450"/>
      <c r="T62" s="451"/>
      <c r="U62" s="449"/>
      <c r="V62" s="449"/>
      <c r="W62" s="449"/>
      <c r="X62" s="449"/>
      <c r="Y62" s="452"/>
      <c r="Z62" s="604" t="s">
        <v>212</v>
      </c>
      <c r="AA62" s="202"/>
      <c r="AB62" s="202"/>
      <c r="AC62" s="202"/>
      <c r="AD62" s="980">
        <f>$AD$57</f>
        <v>618</v>
      </c>
      <c r="AE62" s="980"/>
      <c r="AF62" s="612" t="s">
        <v>391</v>
      </c>
      <c r="AG62" s="202"/>
      <c r="AH62" s="32" t="s">
        <v>254</v>
      </c>
      <c r="AI62" s="926">
        <f t="shared" si="4"/>
        <v>0.7</v>
      </c>
      <c r="AJ62" s="981"/>
      <c r="AK62" s="32" t="s">
        <v>254</v>
      </c>
      <c r="AL62" s="926">
        <f t="shared" si="5"/>
        <v>0.63</v>
      </c>
      <c r="AM62" s="981"/>
      <c r="AN62" s="43"/>
      <c r="AO62" s="399">
        <f>ROUND((ROUND(AD62*AI62,0)-ROUND(AD62*$V$63,0))*AL62,0)</f>
        <v>269</v>
      </c>
      <c r="AP62" s="41"/>
    </row>
    <row r="63" spans="1:44" ht="17.25" customHeight="1" x14ac:dyDescent="0.15">
      <c r="A63" s="12">
        <v>72</v>
      </c>
      <c r="B63" s="13">
        <v>9719</v>
      </c>
      <c r="C63" s="267" t="s">
        <v>4026</v>
      </c>
      <c r="D63" s="1008"/>
      <c r="E63" s="1008"/>
      <c r="F63" s="517"/>
      <c r="G63" s="169"/>
      <c r="H63" s="169"/>
      <c r="I63" s="10"/>
      <c r="J63" s="609"/>
      <c r="K63" s="279"/>
      <c r="L63" s="278"/>
      <c r="M63" s="997"/>
      <c r="N63" s="998"/>
      <c r="O63" s="999"/>
      <c r="P63" s="448"/>
      <c r="Q63" s="449"/>
      <c r="R63" s="449"/>
      <c r="S63" s="450"/>
      <c r="T63" s="451"/>
      <c r="U63" s="449"/>
      <c r="V63" s="935">
        <v>0.01</v>
      </c>
      <c r="W63" s="935"/>
      <c r="X63" s="444" t="s">
        <v>3863</v>
      </c>
      <c r="Y63" s="452"/>
      <c r="Z63" s="604" t="s">
        <v>213</v>
      </c>
      <c r="AA63" s="202"/>
      <c r="AB63" s="202"/>
      <c r="AC63" s="202"/>
      <c r="AD63" s="980">
        <f>$AD$58</f>
        <v>669</v>
      </c>
      <c r="AE63" s="980"/>
      <c r="AF63" s="612" t="s">
        <v>391</v>
      </c>
      <c r="AG63" s="202"/>
      <c r="AH63" s="32" t="s">
        <v>254</v>
      </c>
      <c r="AI63" s="926">
        <f t="shared" si="4"/>
        <v>0.7</v>
      </c>
      <c r="AJ63" s="981"/>
      <c r="AK63" s="32" t="s">
        <v>254</v>
      </c>
      <c r="AL63" s="926">
        <f t="shared" si="5"/>
        <v>0.63</v>
      </c>
      <c r="AM63" s="981"/>
      <c r="AN63" s="43"/>
      <c r="AO63" s="399">
        <f>ROUND((ROUND(AD63*AI63,0)-ROUND(AD63*$V$63,0))*AL63,0)</f>
        <v>290</v>
      </c>
      <c r="AP63" s="41"/>
    </row>
    <row r="64" spans="1:44" ht="17.25" customHeight="1" x14ac:dyDescent="0.15">
      <c r="A64" s="12">
        <v>72</v>
      </c>
      <c r="B64" s="13">
        <v>9720</v>
      </c>
      <c r="C64" s="267" t="s">
        <v>4027</v>
      </c>
      <c r="D64" s="1008"/>
      <c r="E64" s="1008"/>
      <c r="F64" s="517"/>
      <c r="G64" s="169"/>
      <c r="H64" s="169"/>
      <c r="I64" s="10"/>
      <c r="J64" s="609"/>
      <c r="K64" s="279"/>
      <c r="L64" s="278"/>
      <c r="M64" s="997"/>
      <c r="N64" s="998"/>
      <c r="O64" s="999"/>
      <c r="P64" s="453"/>
      <c r="Q64" s="327"/>
      <c r="R64" s="327"/>
      <c r="S64" s="381"/>
      <c r="T64" s="454"/>
      <c r="U64" s="327"/>
      <c r="V64" s="327"/>
      <c r="W64" s="327"/>
      <c r="X64" s="327"/>
      <c r="Y64" s="382"/>
      <c r="Z64" s="604" t="s">
        <v>214</v>
      </c>
      <c r="AA64" s="202"/>
      <c r="AB64" s="202"/>
      <c r="AC64" s="202"/>
      <c r="AD64" s="980">
        <f>$AD$59</f>
        <v>720</v>
      </c>
      <c r="AE64" s="980"/>
      <c r="AF64" s="612" t="s">
        <v>391</v>
      </c>
      <c r="AG64" s="202"/>
      <c r="AH64" s="32" t="s">
        <v>254</v>
      </c>
      <c r="AI64" s="926">
        <f t="shared" si="4"/>
        <v>0.7</v>
      </c>
      <c r="AJ64" s="981"/>
      <c r="AK64" s="32" t="s">
        <v>254</v>
      </c>
      <c r="AL64" s="926">
        <f t="shared" si="5"/>
        <v>0.63</v>
      </c>
      <c r="AM64" s="981"/>
      <c r="AN64" s="43"/>
      <c r="AO64" s="399">
        <f>ROUND((ROUND(AD64*AI64,0)-ROUND(AD64*$V$63,0))*AL64,0)</f>
        <v>313</v>
      </c>
      <c r="AP64" s="41"/>
    </row>
    <row r="65" spans="1:42" ht="17.25" customHeight="1" x14ac:dyDescent="0.15">
      <c r="A65" s="12">
        <v>72</v>
      </c>
      <c r="B65" s="13">
        <v>9721</v>
      </c>
      <c r="C65" s="267" t="s">
        <v>4028</v>
      </c>
      <c r="D65" s="1008"/>
      <c r="E65" s="1008"/>
      <c r="F65" s="517"/>
      <c r="G65" s="169"/>
      <c r="H65" s="169"/>
      <c r="I65" s="10"/>
      <c r="J65" s="609"/>
      <c r="K65" s="279"/>
      <c r="L65" s="278"/>
      <c r="M65" s="997"/>
      <c r="N65" s="998"/>
      <c r="O65" s="999"/>
      <c r="P65" s="982" t="s">
        <v>3881</v>
      </c>
      <c r="Q65" s="983"/>
      <c r="R65" s="983"/>
      <c r="S65" s="983"/>
      <c r="T65" s="984"/>
      <c r="U65" s="640"/>
      <c r="V65" s="447"/>
      <c r="W65" s="447"/>
      <c r="X65" s="447"/>
      <c r="Y65" s="455"/>
      <c r="Z65" s="604" t="s">
        <v>210</v>
      </c>
      <c r="AA65" s="202"/>
      <c r="AB65" s="202"/>
      <c r="AC65" s="32"/>
      <c r="AD65" s="980">
        <f>$AD$55</f>
        <v>515</v>
      </c>
      <c r="AE65" s="980"/>
      <c r="AF65" s="612" t="s">
        <v>391</v>
      </c>
      <c r="AG65" s="202"/>
      <c r="AH65" s="32" t="s">
        <v>254</v>
      </c>
      <c r="AI65" s="926">
        <f t="shared" si="4"/>
        <v>0.7</v>
      </c>
      <c r="AJ65" s="981"/>
      <c r="AK65" s="32" t="s">
        <v>254</v>
      </c>
      <c r="AL65" s="926">
        <f t="shared" si="5"/>
        <v>0.63</v>
      </c>
      <c r="AM65" s="981"/>
      <c r="AN65" s="43"/>
      <c r="AO65" s="399">
        <f>ROUND((ROUND(AD65*AI65,0)-ROUND(AD65*$Q$68,0))*AL65,0)</f>
        <v>224</v>
      </c>
      <c r="AP65" s="41"/>
    </row>
    <row r="66" spans="1:42" ht="17.25" customHeight="1" x14ac:dyDescent="0.15">
      <c r="A66" s="12">
        <v>72</v>
      </c>
      <c r="B66" s="13">
        <v>9722</v>
      </c>
      <c r="C66" s="267" t="s">
        <v>4029</v>
      </c>
      <c r="D66" s="1008"/>
      <c r="E66" s="1008"/>
      <c r="F66" s="517"/>
      <c r="G66" s="169"/>
      <c r="H66" s="169"/>
      <c r="I66" s="10"/>
      <c r="J66" s="609"/>
      <c r="K66" s="279"/>
      <c r="L66" s="278"/>
      <c r="M66" s="997"/>
      <c r="N66" s="998"/>
      <c r="O66" s="999"/>
      <c r="P66" s="985"/>
      <c r="Q66" s="986"/>
      <c r="R66" s="986"/>
      <c r="S66" s="986"/>
      <c r="T66" s="987"/>
      <c r="U66" s="641"/>
      <c r="V66" s="449"/>
      <c r="W66" s="449"/>
      <c r="X66" s="449"/>
      <c r="Y66" s="452"/>
      <c r="Z66" s="604" t="s">
        <v>211</v>
      </c>
      <c r="AA66" s="202"/>
      <c r="AB66" s="202"/>
      <c r="AC66" s="32"/>
      <c r="AD66" s="980">
        <f>$AD$56</f>
        <v>566</v>
      </c>
      <c r="AE66" s="980"/>
      <c r="AF66" s="612" t="s">
        <v>391</v>
      </c>
      <c r="AG66" s="202"/>
      <c r="AH66" s="32" t="s">
        <v>254</v>
      </c>
      <c r="AI66" s="926">
        <f t="shared" si="4"/>
        <v>0.7</v>
      </c>
      <c r="AJ66" s="981"/>
      <c r="AK66" s="32" t="s">
        <v>254</v>
      </c>
      <c r="AL66" s="926">
        <f t="shared" si="5"/>
        <v>0.63</v>
      </c>
      <c r="AM66" s="981"/>
      <c r="AN66" s="43"/>
      <c r="AO66" s="399">
        <f>ROUND((ROUND(AD66*AI66,0)-ROUND(AD66*$Q$68,0))*AL66,0)</f>
        <v>246</v>
      </c>
      <c r="AP66" s="41"/>
    </row>
    <row r="67" spans="1:42" ht="17.25" customHeight="1" x14ac:dyDescent="0.15">
      <c r="A67" s="12">
        <v>72</v>
      </c>
      <c r="B67" s="13">
        <v>9723</v>
      </c>
      <c r="C67" s="267" t="s">
        <v>4030</v>
      </c>
      <c r="D67" s="1008"/>
      <c r="E67" s="1008"/>
      <c r="F67" s="517"/>
      <c r="G67" s="169"/>
      <c r="H67" s="169"/>
      <c r="I67" s="10"/>
      <c r="J67" s="609"/>
      <c r="K67" s="279"/>
      <c r="L67" s="278"/>
      <c r="M67" s="997"/>
      <c r="N67" s="998"/>
      <c r="O67" s="999"/>
      <c r="P67" s="985"/>
      <c r="Q67" s="986"/>
      <c r="R67" s="986"/>
      <c r="S67" s="986"/>
      <c r="T67" s="987"/>
      <c r="U67" s="449"/>
      <c r="V67" s="449"/>
      <c r="W67" s="449"/>
      <c r="X67" s="449"/>
      <c r="Y67" s="452"/>
      <c r="Z67" s="604" t="s">
        <v>212</v>
      </c>
      <c r="AA67" s="202"/>
      <c r="AB67" s="202"/>
      <c r="AC67" s="32"/>
      <c r="AD67" s="980">
        <f>$AD$57</f>
        <v>618</v>
      </c>
      <c r="AE67" s="980"/>
      <c r="AF67" s="612" t="s">
        <v>391</v>
      </c>
      <c r="AG67" s="202"/>
      <c r="AH67" s="32" t="s">
        <v>254</v>
      </c>
      <c r="AI67" s="926">
        <f t="shared" si="4"/>
        <v>0.7</v>
      </c>
      <c r="AJ67" s="981"/>
      <c r="AK67" s="32" t="s">
        <v>254</v>
      </c>
      <c r="AL67" s="926">
        <f t="shared" si="5"/>
        <v>0.63</v>
      </c>
      <c r="AM67" s="981"/>
      <c r="AN67" s="43"/>
      <c r="AO67" s="399">
        <f>ROUND((ROUND(AD67*AI67,0)-ROUND(AD67*$Q$68,0))*AL67,0)</f>
        <v>269</v>
      </c>
      <c r="AP67" s="41"/>
    </row>
    <row r="68" spans="1:42" ht="17.25" customHeight="1" x14ac:dyDescent="0.15">
      <c r="A68" s="12">
        <v>72</v>
      </c>
      <c r="B68" s="13">
        <v>9724</v>
      </c>
      <c r="C68" s="267" t="s">
        <v>4031</v>
      </c>
      <c r="D68" s="1008"/>
      <c r="E68" s="1008"/>
      <c r="F68" s="517"/>
      <c r="G68" s="169"/>
      <c r="H68" s="169"/>
      <c r="I68" s="10"/>
      <c r="J68" s="609"/>
      <c r="K68" s="279"/>
      <c r="L68" s="278"/>
      <c r="M68" s="275"/>
      <c r="N68" s="276"/>
      <c r="O68" s="277"/>
      <c r="P68" s="456"/>
      <c r="Q68" s="935">
        <v>0.01</v>
      </c>
      <c r="R68" s="935"/>
      <c r="S68" s="444" t="s">
        <v>3863</v>
      </c>
      <c r="T68" s="451"/>
      <c r="U68" s="450"/>
      <c r="V68" s="449"/>
      <c r="W68" s="449"/>
      <c r="X68" s="449"/>
      <c r="Y68" s="452"/>
      <c r="Z68" s="604" t="s">
        <v>213</v>
      </c>
      <c r="AA68" s="202"/>
      <c r="AB68" s="202"/>
      <c r="AC68" s="32"/>
      <c r="AD68" s="980">
        <f>$AD$58</f>
        <v>669</v>
      </c>
      <c r="AE68" s="980"/>
      <c r="AF68" s="612" t="s">
        <v>391</v>
      </c>
      <c r="AG68" s="202"/>
      <c r="AH68" s="32" t="s">
        <v>254</v>
      </c>
      <c r="AI68" s="926">
        <f t="shared" si="4"/>
        <v>0.7</v>
      </c>
      <c r="AJ68" s="981"/>
      <c r="AK68" s="32" t="s">
        <v>254</v>
      </c>
      <c r="AL68" s="926">
        <f t="shared" si="5"/>
        <v>0.63</v>
      </c>
      <c r="AM68" s="981"/>
      <c r="AN68" s="43"/>
      <c r="AO68" s="399">
        <f>ROUND((ROUND(AD68*AI68,0)-ROUND(AD68*$Q$68,0))*AL68,0)</f>
        <v>290</v>
      </c>
      <c r="AP68" s="41"/>
    </row>
    <row r="69" spans="1:42" ht="17.25" customHeight="1" x14ac:dyDescent="0.15">
      <c r="A69" s="12">
        <v>72</v>
      </c>
      <c r="B69" s="13">
        <v>9725</v>
      </c>
      <c r="C69" s="267" t="s">
        <v>4032</v>
      </c>
      <c r="D69" s="1008"/>
      <c r="E69" s="1008"/>
      <c r="F69" s="517"/>
      <c r="G69" s="169"/>
      <c r="H69" s="169"/>
      <c r="I69" s="10"/>
      <c r="J69" s="609"/>
      <c r="K69" s="279"/>
      <c r="L69" s="278"/>
      <c r="M69" s="275"/>
      <c r="N69" s="276"/>
      <c r="O69" s="277"/>
      <c r="P69" s="456"/>
      <c r="Q69" s="450"/>
      <c r="R69" s="449"/>
      <c r="S69" s="449"/>
      <c r="T69" s="451"/>
      <c r="U69" s="327"/>
      <c r="V69" s="327"/>
      <c r="W69" s="327"/>
      <c r="X69" s="327"/>
      <c r="Y69" s="382"/>
      <c r="Z69" s="604" t="s">
        <v>214</v>
      </c>
      <c r="AA69" s="202"/>
      <c r="AB69" s="202"/>
      <c r="AC69" s="32"/>
      <c r="AD69" s="980">
        <f>$AD$59</f>
        <v>720</v>
      </c>
      <c r="AE69" s="980"/>
      <c r="AF69" s="612" t="s">
        <v>391</v>
      </c>
      <c r="AG69" s="202"/>
      <c r="AH69" s="32" t="s">
        <v>254</v>
      </c>
      <c r="AI69" s="926">
        <f t="shared" si="4"/>
        <v>0.7</v>
      </c>
      <c r="AJ69" s="981"/>
      <c r="AK69" s="32" t="s">
        <v>254</v>
      </c>
      <c r="AL69" s="926">
        <f t="shared" si="5"/>
        <v>0.63</v>
      </c>
      <c r="AM69" s="981"/>
      <c r="AN69" s="43"/>
      <c r="AO69" s="399">
        <f>ROUND((ROUND(AD69*AI69,0)-ROUND(AD69*$Q$68,0))*AL69,0)</f>
        <v>313</v>
      </c>
      <c r="AP69" s="41"/>
    </row>
    <row r="70" spans="1:42" ht="17.25" customHeight="1" x14ac:dyDescent="0.15">
      <c r="A70" s="12">
        <v>72</v>
      </c>
      <c r="B70" s="13">
        <v>9726</v>
      </c>
      <c r="C70" s="267" t="s">
        <v>4033</v>
      </c>
      <c r="D70" s="1008"/>
      <c r="E70" s="1008"/>
      <c r="F70" s="517"/>
      <c r="G70" s="169"/>
      <c r="H70" s="169"/>
      <c r="I70" s="10"/>
      <c r="J70" s="609"/>
      <c r="K70" s="279"/>
      <c r="L70" s="278"/>
      <c r="M70" s="275"/>
      <c r="N70" s="276"/>
      <c r="O70" s="277"/>
      <c r="P70" s="448"/>
      <c r="Q70" s="449"/>
      <c r="R70" s="449"/>
      <c r="S70" s="450"/>
      <c r="T70" s="451"/>
      <c r="U70" s="982" t="s">
        <v>3880</v>
      </c>
      <c r="V70" s="983"/>
      <c r="W70" s="983"/>
      <c r="X70" s="983"/>
      <c r="Y70" s="984"/>
      <c r="Z70" s="604" t="s">
        <v>210</v>
      </c>
      <c r="AA70" s="202"/>
      <c r="AB70" s="202"/>
      <c r="AC70" s="32"/>
      <c r="AD70" s="980">
        <f>$AD$55</f>
        <v>515</v>
      </c>
      <c r="AE70" s="980"/>
      <c r="AF70" s="612" t="s">
        <v>391</v>
      </c>
      <c r="AG70" s="202"/>
      <c r="AH70" s="32" t="s">
        <v>254</v>
      </c>
      <c r="AI70" s="926">
        <f t="shared" si="4"/>
        <v>0.7</v>
      </c>
      <c r="AJ70" s="981"/>
      <c r="AK70" s="32" t="s">
        <v>254</v>
      </c>
      <c r="AL70" s="926">
        <f t="shared" si="5"/>
        <v>0.63</v>
      </c>
      <c r="AM70" s="981"/>
      <c r="AN70" s="43"/>
      <c r="AO70" s="399">
        <f>ROUND((ROUND(AD70*AI70,0)-ROUND(AD70*$Q$68,0)-ROUND(AD70*$V$73,0))*AL70,0)</f>
        <v>221</v>
      </c>
      <c r="AP70" s="41"/>
    </row>
    <row r="71" spans="1:42" ht="17.25" customHeight="1" x14ac:dyDescent="0.15">
      <c r="A71" s="12">
        <v>72</v>
      </c>
      <c r="B71" s="13">
        <v>9727</v>
      </c>
      <c r="C71" s="267" t="s">
        <v>4034</v>
      </c>
      <c r="D71" s="1008"/>
      <c r="E71" s="1008"/>
      <c r="F71" s="517"/>
      <c r="G71" s="169"/>
      <c r="H71" s="169"/>
      <c r="I71" s="10"/>
      <c r="J71" s="609"/>
      <c r="K71" s="279"/>
      <c r="L71" s="278"/>
      <c r="M71" s="275"/>
      <c r="N71" s="276"/>
      <c r="O71" s="277"/>
      <c r="P71" s="448"/>
      <c r="Q71" s="449"/>
      <c r="R71" s="449"/>
      <c r="S71" s="450"/>
      <c r="T71" s="451"/>
      <c r="U71" s="985"/>
      <c r="V71" s="986"/>
      <c r="W71" s="986"/>
      <c r="X71" s="986"/>
      <c r="Y71" s="987"/>
      <c r="Z71" s="604" t="s">
        <v>211</v>
      </c>
      <c r="AA71" s="202"/>
      <c r="AB71" s="202"/>
      <c r="AC71" s="32"/>
      <c r="AD71" s="980">
        <f>$AD$56</f>
        <v>566</v>
      </c>
      <c r="AE71" s="980"/>
      <c r="AF71" s="612" t="s">
        <v>391</v>
      </c>
      <c r="AG71" s="202"/>
      <c r="AH71" s="32" t="s">
        <v>254</v>
      </c>
      <c r="AI71" s="926">
        <f t="shared" si="4"/>
        <v>0.7</v>
      </c>
      <c r="AJ71" s="981"/>
      <c r="AK71" s="32" t="s">
        <v>254</v>
      </c>
      <c r="AL71" s="926">
        <f t="shared" si="5"/>
        <v>0.63</v>
      </c>
      <c r="AM71" s="981"/>
      <c r="AN71" s="43"/>
      <c r="AO71" s="399">
        <f>ROUND((ROUND(AD71*AI71,0)-ROUND(AD71*$Q$68,0)-ROUND(AD71*$V$73,0))*AL71,0)</f>
        <v>242</v>
      </c>
      <c r="AP71" s="41"/>
    </row>
    <row r="72" spans="1:42" ht="17.25" customHeight="1" x14ac:dyDescent="0.15">
      <c r="A72" s="12">
        <v>72</v>
      </c>
      <c r="B72" s="13">
        <v>9728</v>
      </c>
      <c r="C72" s="267" t="s">
        <v>4035</v>
      </c>
      <c r="D72" s="1008"/>
      <c r="E72" s="1008"/>
      <c r="F72" s="517"/>
      <c r="G72" s="169"/>
      <c r="H72" s="169"/>
      <c r="I72" s="10"/>
      <c r="J72" s="609"/>
      <c r="K72" s="279"/>
      <c r="L72" s="278"/>
      <c r="M72" s="275"/>
      <c r="N72" s="276"/>
      <c r="O72" s="277"/>
      <c r="P72" s="448"/>
      <c r="Q72" s="449"/>
      <c r="R72" s="449"/>
      <c r="S72" s="450"/>
      <c r="T72" s="451"/>
      <c r="U72" s="448"/>
      <c r="V72" s="449"/>
      <c r="W72" s="449"/>
      <c r="X72" s="449"/>
      <c r="Y72" s="452"/>
      <c r="Z72" s="604" t="s">
        <v>212</v>
      </c>
      <c r="AA72" s="202"/>
      <c r="AB72" s="202"/>
      <c r="AC72" s="32"/>
      <c r="AD72" s="980">
        <f>$AD$57</f>
        <v>618</v>
      </c>
      <c r="AE72" s="980"/>
      <c r="AF72" s="612" t="s">
        <v>391</v>
      </c>
      <c r="AG72" s="202"/>
      <c r="AH72" s="32" t="s">
        <v>254</v>
      </c>
      <c r="AI72" s="926">
        <f t="shared" si="4"/>
        <v>0.7</v>
      </c>
      <c r="AJ72" s="981"/>
      <c r="AK72" s="32" t="s">
        <v>254</v>
      </c>
      <c r="AL72" s="926">
        <f t="shared" si="5"/>
        <v>0.63</v>
      </c>
      <c r="AM72" s="981"/>
      <c r="AN72" s="43"/>
      <c r="AO72" s="399">
        <f>ROUND((ROUND(AD72*AI72,0)-ROUND(AD72*$Q$68,0)-ROUND(AD72*$V$73,0))*AL72,0)</f>
        <v>265</v>
      </c>
      <c r="AP72" s="41"/>
    </row>
    <row r="73" spans="1:42" ht="17.100000000000001" customHeight="1" x14ac:dyDescent="0.15">
      <c r="A73" s="12">
        <v>72</v>
      </c>
      <c r="B73" s="13">
        <v>9729</v>
      </c>
      <c r="C73" s="267" t="s">
        <v>4036</v>
      </c>
      <c r="D73" s="1008"/>
      <c r="E73" s="1008"/>
      <c r="F73" s="517"/>
      <c r="G73" s="169"/>
      <c r="H73" s="169"/>
      <c r="I73" s="10"/>
      <c r="J73" s="609"/>
      <c r="K73" s="279"/>
      <c r="L73" s="278"/>
      <c r="M73" s="275"/>
      <c r="N73" s="276"/>
      <c r="O73" s="277"/>
      <c r="P73" s="448"/>
      <c r="Q73" s="449"/>
      <c r="R73" s="449"/>
      <c r="S73" s="450"/>
      <c r="T73" s="451"/>
      <c r="U73" s="448"/>
      <c r="V73" s="935">
        <v>0.01</v>
      </c>
      <c r="W73" s="935"/>
      <c r="X73" s="444" t="s">
        <v>3863</v>
      </c>
      <c r="Y73" s="452"/>
      <c r="Z73" s="604" t="s">
        <v>213</v>
      </c>
      <c r="AA73" s="202"/>
      <c r="AB73" s="202"/>
      <c r="AC73" s="32"/>
      <c r="AD73" s="980">
        <f>$AD$58</f>
        <v>669</v>
      </c>
      <c r="AE73" s="980"/>
      <c r="AF73" s="612" t="s">
        <v>391</v>
      </c>
      <c r="AG73" s="202"/>
      <c r="AH73" s="32" t="s">
        <v>254</v>
      </c>
      <c r="AI73" s="926">
        <f t="shared" si="4"/>
        <v>0.7</v>
      </c>
      <c r="AJ73" s="981"/>
      <c r="AK73" s="32" t="s">
        <v>254</v>
      </c>
      <c r="AL73" s="926">
        <f t="shared" si="5"/>
        <v>0.63</v>
      </c>
      <c r="AM73" s="981"/>
      <c r="AN73" s="43"/>
      <c r="AO73" s="399">
        <f>ROUND((ROUND(AD73*AI73,0)-ROUND(AD73*$Q$68,0)-ROUND(AD73*$V$73,0))*AL73,0)</f>
        <v>286</v>
      </c>
      <c r="AP73" s="41"/>
    </row>
    <row r="74" spans="1:42" ht="17.25" customHeight="1" x14ac:dyDescent="0.15">
      <c r="A74" s="12">
        <v>72</v>
      </c>
      <c r="B74" s="13">
        <v>9730</v>
      </c>
      <c r="C74" s="267" t="s">
        <v>4037</v>
      </c>
      <c r="D74" s="1008"/>
      <c r="E74" s="1008"/>
      <c r="F74" s="35"/>
      <c r="G74" s="20"/>
      <c r="H74" s="20"/>
      <c r="I74" s="45"/>
      <c r="J74" s="713"/>
      <c r="K74" s="46"/>
      <c r="L74" s="28"/>
      <c r="M74" s="275"/>
      <c r="N74" s="276"/>
      <c r="O74" s="277"/>
      <c r="P74" s="453"/>
      <c r="Q74" s="327"/>
      <c r="R74" s="327"/>
      <c r="S74" s="381"/>
      <c r="T74" s="454"/>
      <c r="U74" s="453"/>
      <c r="V74" s="327"/>
      <c r="W74" s="327"/>
      <c r="X74" s="327"/>
      <c r="Y74" s="382"/>
      <c r="Z74" s="604" t="s">
        <v>214</v>
      </c>
      <c r="AA74" s="202"/>
      <c r="AB74" s="202"/>
      <c r="AC74" s="32"/>
      <c r="AD74" s="980">
        <f>$AD$59</f>
        <v>720</v>
      </c>
      <c r="AE74" s="980"/>
      <c r="AF74" s="612" t="s">
        <v>391</v>
      </c>
      <c r="AG74" s="202"/>
      <c r="AH74" s="32" t="s">
        <v>254</v>
      </c>
      <c r="AI74" s="926">
        <f t="shared" si="4"/>
        <v>0.7</v>
      </c>
      <c r="AJ74" s="981"/>
      <c r="AK74" s="32" t="s">
        <v>254</v>
      </c>
      <c r="AL74" s="926">
        <f t="shared" si="5"/>
        <v>0.63</v>
      </c>
      <c r="AM74" s="981"/>
      <c r="AN74" s="43"/>
      <c r="AO74" s="399">
        <f>ROUND((ROUND(AD74*AI74,0)-ROUND(AD74*$Q$68,0)-ROUND(AD74*$V$73,0))*AL74,0)</f>
        <v>309</v>
      </c>
      <c r="AP74" s="41"/>
    </row>
    <row r="75" spans="1:42" ht="17.25" customHeight="1" x14ac:dyDescent="0.15">
      <c r="A75" s="12">
        <v>72</v>
      </c>
      <c r="B75" s="13">
        <v>9511</v>
      </c>
      <c r="C75" s="39" t="s">
        <v>136</v>
      </c>
      <c r="D75" s="1008"/>
      <c r="E75" s="1008"/>
      <c r="F75" s="833" t="s">
        <v>3957</v>
      </c>
      <c r="G75" s="834"/>
      <c r="H75" s="834"/>
      <c r="I75" s="834"/>
      <c r="J75" s="834"/>
      <c r="K75" s="834"/>
      <c r="L75" s="834"/>
      <c r="M75" s="275"/>
      <c r="N75" s="276"/>
      <c r="O75" s="277"/>
      <c r="P75" s="517"/>
      <c r="Q75" s="169"/>
      <c r="R75" s="169"/>
      <c r="S75" s="609"/>
      <c r="T75" s="609"/>
      <c r="U75" s="609"/>
      <c r="V75" s="609"/>
      <c r="W75" s="169"/>
      <c r="X75" s="169"/>
      <c r="Y75" s="518"/>
      <c r="Z75" s="604" t="s">
        <v>210</v>
      </c>
      <c r="AA75" s="605"/>
      <c r="AB75" s="202"/>
      <c r="AC75" s="202"/>
      <c r="AD75" s="841">
        <f>認知通所介護!AE75</f>
        <v>491</v>
      </c>
      <c r="AE75" s="841"/>
      <c r="AF75" s="186" t="s">
        <v>391</v>
      </c>
      <c r="AG75" s="202"/>
      <c r="AH75" s="32" t="s">
        <v>2342</v>
      </c>
      <c r="AI75" s="831">
        <f t="shared" ref="AI75:AI109" si="6">$AI$5</f>
        <v>0.7</v>
      </c>
      <c r="AJ75" s="831"/>
      <c r="AK75" s="190"/>
      <c r="AL75" s="40"/>
      <c r="AM75" s="605"/>
      <c r="AN75" s="209"/>
      <c r="AO75" s="403">
        <f t="shared" ref="AO75:AO104" si="7">ROUND(AD75*AI75,0)</f>
        <v>344</v>
      </c>
      <c r="AP75" s="41"/>
    </row>
    <row r="76" spans="1:42" ht="17.25" customHeight="1" x14ac:dyDescent="0.15">
      <c r="A76" s="12">
        <v>72</v>
      </c>
      <c r="B76" s="13">
        <v>9512</v>
      </c>
      <c r="C76" s="39" t="s">
        <v>137</v>
      </c>
      <c r="D76" s="1008"/>
      <c r="E76" s="1008"/>
      <c r="F76" s="836"/>
      <c r="G76" s="837"/>
      <c r="H76" s="837"/>
      <c r="I76" s="837"/>
      <c r="J76" s="837"/>
      <c r="K76" s="837"/>
      <c r="L76" s="837"/>
      <c r="M76" s="275"/>
      <c r="N76" s="276"/>
      <c r="O76" s="277"/>
      <c r="P76" s="517"/>
      <c r="Q76" s="169"/>
      <c r="R76" s="169"/>
      <c r="S76" s="609"/>
      <c r="T76" s="609"/>
      <c r="U76" s="609"/>
      <c r="V76" s="609"/>
      <c r="W76" s="169"/>
      <c r="X76" s="169"/>
      <c r="Y76" s="518"/>
      <c r="Z76" s="604" t="s">
        <v>211</v>
      </c>
      <c r="AA76" s="605"/>
      <c r="AB76" s="202"/>
      <c r="AC76" s="202"/>
      <c r="AD76" s="841">
        <f>認知通所介護!AE76</f>
        <v>541</v>
      </c>
      <c r="AE76" s="841"/>
      <c r="AF76" s="186" t="s">
        <v>391</v>
      </c>
      <c r="AG76" s="202"/>
      <c r="AH76" s="32" t="s">
        <v>2342</v>
      </c>
      <c r="AI76" s="831">
        <f t="shared" si="6"/>
        <v>0.7</v>
      </c>
      <c r="AJ76" s="831"/>
      <c r="AK76" s="190"/>
      <c r="AL76" s="40"/>
      <c r="AM76" s="605"/>
      <c r="AN76" s="209"/>
      <c r="AO76" s="403">
        <f t="shared" si="7"/>
        <v>379</v>
      </c>
      <c r="AP76" s="41"/>
    </row>
    <row r="77" spans="1:42" ht="17.25" customHeight="1" x14ac:dyDescent="0.15">
      <c r="A77" s="12">
        <v>72</v>
      </c>
      <c r="B77" s="13">
        <v>9513</v>
      </c>
      <c r="C77" s="39" t="s">
        <v>138</v>
      </c>
      <c r="D77" s="1008"/>
      <c r="E77" s="1008"/>
      <c r="F77" s="517"/>
      <c r="G77" s="169"/>
      <c r="H77" s="609"/>
      <c r="I77" s="169"/>
      <c r="J77" s="169"/>
      <c r="K77" s="169"/>
      <c r="L77" s="169"/>
      <c r="M77" s="275"/>
      <c r="N77" s="276"/>
      <c r="O77" s="277"/>
      <c r="P77" s="517"/>
      <c r="Q77" s="169"/>
      <c r="R77" s="169"/>
      <c r="S77" s="609"/>
      <c r="T77" s="609"/>
      <c r="U77" s="609"/>
      <c r="V77" s="609"/>
      <c r="W77" s="169"/>
      <c r="X77" s="169"/>
      <c r="Y77" s="518"/>
      <c r="Z77" s="604" t="s">
        <v>212</v>
      </c>
      <c r="AA77" s="605"/>
      <c r="AB77" s="202"/>
      <c r="AC77" s="202"/>
      <c r="AD77" s="841">
        <f>認知通所介護!AE77</f>
        <v>589</v>
      </c>
      <c r="AE77" s="841"/>
      <c r="AF77" s="186" t="s">
        <v>391</v>
      </c>
      <c r="AG77" s="202"/>
      <c r="AH77" s="32" t="s">
        <v>2342</v>
      </c>
      <c r="AI77" s="831">
        <f t="shared" si="6"/>
        <v>0.7</v>
      </c>
      <c r="AJ77" s="831"/>
      <c r="AK77" s="190"/>
      <c r="AL77" s="40"/>
      <c r="AM77" s="605"/>
      <c r="AN77" s="209"/>
      <c r="AO77" s="403">
        <f t="shared" si="7"/>
        <v>412</v>
      </c>
      <c r="AP77" s="41"/>
    </row>
    <row r="78" spans="1:42" ht="17.25" customHeight="1" x14ac:dyDescent="0.15">
      <c r="A78" s="12">
        <v>72</v>
      </c>
      <c r="B78" s="13">
        <v>9514</v>
      </c>
      <c r="C78" s="39" t="s">
        <v>139</v>
      </c>
      <c r="D78" s="1008"/>
      <c r="E78" s="1008"/>
      <c r="F78" s="517"/>
      <c r="G78" s="169"/>
      <c r="H78" s="609"/>
      <c r="I78" s="169"/>
      <c r="J78" s="169"/>
      <c r="K78" s="169"/>
      <c r="L78" s="169"/>
      <c r="M78" s="275"/>
      <c r="N78" s="276"/>
      <c r="O78" s="277"/>
      <c r="P78" s="517"/>
      <c r="Q78" s="169"/>
      <c r="R78" s="169"/>
      <c r="S78" s="609"/>
      <c r="T78" s="609"/>
      <c r="U78" s="609"/>
      <c r="V78" s="609"/>
      <c r="W78" s="169"/>
      <c r="X78" s="169"/>
      <c r="Y78" s="518"/>
      <c r="Z78" s="604" t="s">
        <v>213</v>
      </c>
      <c r="AA78" s="605"/>
      <c r="AB78" s="202"/>
      <c r="AC78" s="202"/>
      <c r="AD78" s="841">
        <f>認知通所介護!AE78</f>
        <v>639</v>
      </c>
      <c r="AE78" s="841"/>
      <c r="AF78" s="186" t="s">
        <v>391</v>
      </c>
      <c r="AG78" s="202"/>
      <c r="AH78" s="32" t="s">
        <v>2342</v>
      </c>
      <c r="AI78" s="831">
        <f t="shared" si="6"/>
        <v>0.7</v>
      </c>
      <c r="AJ78" s="831"/>
      <c r="AK78" s="190"/>
      <c r="AL78" s="40"/>
      <c r="AM78" s="605"/>
      <c r="AN78" s="209"/>
      <c r="AO78" s="403">
        <f t="shared" si="7"/>
        <v>447</v>
      </c>
      <c r="AP78" s="41"/>
    </row>
    <row r="79" spans="1:42" ht="17.25" customHeight="1" x14ac:dyDescent="0.15">
      <c r="A79" s="12">
        <v>72</v>
      </c>
      <c r="B79" s="13">
        <v>9515</v>
      </c>
      <c r="C79" s="39" t="s">
        <v>140</v>
      </c>
      <c r="D79" s="1008"/>
      <c r="E79" s="1008"/>
      <c r="F79" s="35"/>
      <c r="G79" s="20"/>
      <c r="H79" s="713"/>
      <c r="I79" s="20"/>
      <c r="J79" s="20"/>
      <c r="K79" s="20"/>
      <c r="L79" s="20"/>
      <c r="M79" s="275"/>
      <c r="N79" s="276"/>
      <c r="O79" s="277"/>
      <c r="P79" s="517"/>
      <c r="Q79" s="169"/>
      <c r="R79" s="169"/>
      <c r="S79" s="609"/>
      <c r="T79" s="609"/>
      <c r="U79" s="609"/>
      <c r="V79" s="609"/>
      <c r="W79" s="169"/>
      <c r="X79" s="169"/>
      <c r="Y79" s="518"/>
      <c r="Z79" s="604" t="s">
        <v>214</v>
      </c>
      <c r="AA79" s="605"/>
      <c r="AB79" s="202"/>
      <c r="AC79" s="202"/>
      <c r="AD79" s="841">
        <f>認知通所介護!AE79</f>
        <v>688</v>
      </c>
      <c r="AE79" s="841"/>
      <c r="AF79" s="186" t="s">
        <v>391</v>
      </c>
      <c r="AG79" s="202"/>
      <c r="AH79" s="32" t="s">
        <v>2342</v>
      </c>
      <c r="AI79" s="831">
        <f t="shared" si="6"/>
        <v>0.7</v>
      </c>
      <c r="AJ79" s="831"/>
      <c r="AK79" s="190"/>
      <c r="AL79" s="40"/>
      <c r="AM79" s="605"/>
      <c r="AN79" s="209"/>
      <c r="AO79" s="403">
        <f t="shared" si="7"/>
        <v>482</v>
      </c>
      <c r="AP79" s="41"/>
    </row>
    <row r="80" spans="1:42" ht="17.25" customHeight="1" x14ac:dyDescent="0.15">
      <c r="A80" s="12">
        <v>72</v>
      </c>
      <c r="B80" s="13">
        <v>9556</v>
      </c>
      <c r="C80" s="39" t="s">
        <v>141</v>
      </c>
      <c r="D80" s="1008"/>
      <c r="E80" s="1008"/>
      <c r="F80" s="833" t="s">
        <v>3958</v>
      </c>
      <c r="G80" s="834"/>
      <c r="H80" s="834"/>
      <c r="I80" s="834"/>
      <c r="J80" s="834"/>
      <c r="K80" s="834"/>
      <c r="L80" s="834"/>
      <c r="M80" s="275"/>
      <c r="N80" s="276"/>
      <c r="O80" s="277"/>
      <c r="P80" s="517"/>
      <c r="Q80" s="169"/>
      <c r="R80" s="169"/>
      <c r="S80" s="609"/>
      <c r="T80" s="609"/>
      <c r="U80" s="609"/>
      <c r="V80" s="609"/>
      <c r="W80" s="169"/>
      <c r="X80" s="169"/>
      <c r="Y80" s="518"/>
      <c r="Z80" s="604" t="s">
        <v>210</v>
      </c>
      <c r="AA80" s="605"/>
      <c r="AB80" s="202"/>
      <c r="AC80" s="202"/>
      <c r="AD80" s="841">
        <f>認知通所介護!AE80</f>
        <v>515</v>
      </c>
      <c r="AE80" s="841"/>
      <c r="AF80" s="186" t="s">
        <v>391</v>
      </c>
      <c r="AG80" s="202"/>
      <c r="AH80" s="32" t="s">
        <v>2342</v>
      </c>
      <c r="AI80" s="831">
        <f t="shared" si="6"/>
        <v>0.7</v>
      </c>
      <c r="AJ80" s="831"/>
      <c r="AK80" s="190"/>
      <c r="AL80" s="40"/>
      <c r="AM80" s="605"/>
      <c r="AN80" s="209"/>
      <c r="AO80" s="403">
        <f t="shared" si="7"/>
        <v>361</v>
      </c>
      <c r="AP80" s="41"/>
    </row>
    <row r="81" spans="1:42" ht="17.25" customHeight="1" x14ac:dyDescent="0.15">
      <c r="A81" s="12">
        <v>72</v>
      </c>
      <c r="B81" s="13">
        <v>9557</v>
      </c>
      <c r="C81" s="39" t="s">
        <v>142</v>
      </c>
      <c r="D81" s="1008"/>
      <c r="E81" s="1008"/>
      <c r="F81" s="836"/>
      <c r="G81" s="837"/>
      <c r="H81" s="837"/>
      <c r="I81" s="837"/>
      <c r="J81" s="837"/>
      <c r="K81" s="837"/>
      <c r="L81" s="837"/>
      <c r="M81" s="275"/>
      <c r="N81" s="276"/>
      <c r="O81" s="277"/>
      <c r="P81" s="517"/>
      <c r="Q81" s="169"/>
      <c r="R81" s="169"/>
      <c r="S81" s="609"/>
      <c r="T81" s="609"/>
      <c r="U81" s="609"/>
      <c r="V81" s="609"/>
      <c r="W81" s="169"/>
      <c r="X81" s="169"/>
      <c r="Y81" s="518"/>
      <c r="Z81" s="604" t="s">
        <v>211</v>
      </c>
      <c r="AA81" s="605"/>
      <c r="AB81" s="202"/>
      <c r="AC81" s="202"/>
      <c r="AD81" s="841">
        <f>認知通所介護!AE81</f>
        <v>566</v>
      </c>
      <c r="AE81" s="841"/>
      <c r="AF81" s="186" t="s">
        <v>391</v>
      </c>
      <c r="AG81" s="202"/>
      <c r="AH81" s="32" t="s">
        <v>2342</v>
      </c>
      <c r="AI81" s="831">
        <f t="shared" si="6"/>
        <v>0.7</v>
      </c>
      <c r="AJ81" s="831"/>
      <c r="AK81" s="190"/>
      <c r="AL81" s="40"/>
      <c r="AM81" s="605"/>
      <c r="AN81" s="209"/>
      <c r="AO81" s="403">
        <f t="shared" si="7"/>
        <v>396</v>
      </c>
      <c r="AP81" s="41"/>
    </row>
    <row r="82" spans="1:42" ht="17.25" customHeight="1" x14ac:dyDescent="0.15">
      <c r="A82" s="12">
        <v>72</v>
      </c>
      <c r="B82" s="13">
        <v>9558</v>
      </c>
      <c r="C82" s="39" t="s">
        <v>143</v>
      </c>
      <c r="D82" s="1008"/>
      <c r="E82" s="1008"/>
      <c r="F82" s="517"/>
      <c r="G82" s="169"/>
      <c r="H82" s="609"/>
      <c r="I82" s="169"/>
      <c r="J82" s="169"/>
      <c r="K82" s="169"/>
      <c r="L82" s="169"/>
      <c r="M82" s="275"/>
      <c r="N82" s="276"/>
      <c r="O82" s="277"/>
      <c r="P82" s="517"/>
      <c r="Q82" s="169"/>
      <c r="R82" s="169"/>
      <c r="S82" s="609"/>
      <c r="T82" s="609"/>
      <c r="U82" s="609"/>
      <c r="V82" s="609"/>
      <c r="W82" s="169"/>
      <c r="X82" s="169"/>
      <c r="Y82" s="518"/>
      <c r="Z82" s="604" t="s">
        <v>212</v>
      </c>
      <c r="AA82" s="605"/>
      <c r="AB82" s="202"/>
      <c r="AC82" s="202"/>
      <c r="AD82" s="841">
        <f>認知通所介護!AE82</f>
        <v>618</v>
      </c>
      <c r="AE82" s="841"/>
      <c r="AF82" s="186" t="s">
        <v>391</v>
      </c>
      <c r="AG82" s="202"/>
      <c r="AH82" s="32" t="s">
        <v>2342</v>
      </c>
      <c r="AI82" s="831">
        <f t="shared" si="6"/>
        <v>0.7</v>
      </c>
      <c r="AJ82" s="831"/>
      <c r="AK82" s="190"/>
      <c r="AL82" s="40"/>
      <c r="AM82" s="605"/>
      <c r="AN82" s="209"/>
      <c r="AO82" s="403">
        <f t="shared" si="7"/>
        <v>433</v>
      </c>
      <c r="AP82" s="41"/>
    </row>
    <row r="83" spans="1:42" ht="17.25" customHeight="1" x14ac:dyDescent="0.15">
      <c r="A83" s="12">
        <v>72</v>
      </c>
      <c r="B83" s="13">
        <v>9559</v>
      </c>
      <c r="C83" s="39" t="s">
        <v>144</v>
      </c>
      <c r="D83" s="1008"/>
      <c r="E83" s="1008"/>
      <c r="F83" s="517"/>
      <c r="G83" s="169"/>
      <c r="H83" s="609"/>
      <c r="I83" s="169"/>
      <c r="J83" s="169"/>
      <c r="K83" s="169"/>
      <c r="L83" s="169"/>
      <c r="M83" s="275"/>
      <c r="N83" s="276"/>
      <c r="O83" s="277"/>
      <c r="P83" s="517"/>
      <c r="Q83" s="169"/>
      <c r="R83" s="169"/>
      <c r="S83" s="609"/>
      <c r="T83" s="609"/>
      <c r="U83" s="609"/>
      <c r="V83" s="609"/>
      <c r="W83" s="169"/>
      <c r="X83" s="169"/>
      <c r="Y83" s="518"/>
      <c r="Z83" s="604" t="s">
        <v>213</v>
      </c>
      <c r="AA83" s="605"/>
      <c r="AB83" s="202"/>
      <c r="AC83" s="202"/>
      <c r="AD83" s="841">
        <f>認知通所介護!AE83</f>
        <v>669</v>
      </c>
      <c r="AE83" s="841"/>
      <c r="AF83" s="186" t="s">
        <v>391</v>
      </c>
      <c r="AG83" s="202"/>
      <c r="AH83" s="32" t="s">
        <v>2342</v>
      </c>
      <c r="AI83" s="831">
        <f t="shared" si="6"/>
        <v>0.7</v>
      </c>
      <c r="AJ83" s="831"/>
      <c r="AK83" s="190"/>
      <c r="AL83" s="40"/>
      <c r="AM83" s="605"/>
      <c r="AN83" s="209"/>
      <c r="AO83" s="403">
        <f t="shared" si="7"/>
        <v>468</v>
      </c>
      <c r="AP83" s="41"/>
    </row>
    <row r="84" spans="1:42" ht="17.25" customHeight="1" x14ac:dyDescent="0.15">
      <c r="A84" s="12">
        <v>72</v>
      </c>
      <c r="B84" s="13">
        <v>9560</v>
      </c>
      <c r="C84" s="39" t="s">
        <v>439</v>
      </c>
      <c r="D84" s="1008"/>
      <c r="E84" s="1008"/>
      <c r="F84" s="35"/>
      <c r="G84" s="20"/>
      <c r="H84" s="713"/>
      <c r="I84" s="20"/>
      <c r="J84" s="20"/>
      <c r="K84" s="20"/>
      <c r="L84" s="20"/>
      <c r="M84" s="275"/>
      <c r="N84" s="276"/>
      <c r="O84" s="277"/>
      <c r="P84" s="517"/>
      <c r="Q84" s="169"/>
      <c r="R84" s="169"/>
      <c r="S84" s="609"/>
      <c r="T84" s="609"/>
      <c r="U84" s="609"/>
      <c r="V84" s="609"/>
      <c r="W84" s="169"/>
      <c r="X84" s="169"/>
      <c r="Y84" s="518"/>
      <c r="Z84" s="604" t="s">
        <v>214</v>
      </c>
      <c r="AA84" s="605"/>
      <c r="AB84" s="202"/>
      <c r="AC84" s="202"/>
      <c r="AD84" s="841">
        <f>認知通所介護!AE84</f>
        <v>720</v>
      </c>
      <c r="AE84" s="841"/>
      <c r="AF84" s="186" t="s">
        <v>391</v>
      </c>
      <c r="AG84" s="202"/>
      <c r="AH84" s="32" t="s">
        <v>2342</v>
      </c>
      <c r="AI84" s="831">
        <f t="shared" si="6"/>
        <v>0.7</v>
      </c>
      <c r="AJ84" s="831"/>
      <c r="AK84" s="190"/>
      <c r="AL84" s="40"/>
      <c r="AM84" s="605"/>
      <c r="AN84" s="209"/>
      <c r="AO84" s="403">
        <f t="shared" si="7"/>
        <v>504</v>
      </c>
      <c r="AP84" s="41"/>
    </row>
    <row r="85" spans="1:42" ht="17.25" customHeight="1" x14ac:dyDescent="0.15">
      <c r="A85" s="12">
        <v>72</v>
      </c>
      <c r="B85" s="13">
        <v>9521</v>
      </c>
      <c r="C85" s="39" t="s">
        <v>1229</v>
      </c>
      <c r="D85" s="651"/>
      <c r="E85" s="1008"/>
      <c r="F85" s="833" t="s">
        <v>3959</v>
      </c>
      <c r="G85" s="834"/>
      <c r="H85" s="834"/>
      <c r="I85" s="834"/>
      <c r="J85" s="834"/>
      <c r="K85" s="834"/>
      <c r="L85" s="834"/>
      <c r="M85" s="275"/>
      <c r="N85" s="276"/>
      <c r="O85" s="277"/>
      <c r="P85" s="517"/>
      <c r="Q85" s="169"/>
      <c r="R85" s="169"/>
      <c r="S85" s="609"/>
      <c r="T85" s="609"/>
      <c r="U85" s="609"/>
      <c r="V85" s="609"/>
      <c r="W85" s="169"/>
      <c r="X85" s="169"/>
      <c r="Y85" s="518"/>
      <c r="Z85" s="604" t="s">
        <v>210</v>
      </c>
      <c r="AA85" s="605"/>
      <c r="AB85" s="202"/>
      <c r="AC85" s="202"/>
      <c r="AD85" s="841">
        <f>認知通所介護!AE85</f>
        <v>771</v>
      </c>
      <c r="AE85" s="841"/>
      <c r="AF85" s="186" t="s">
        <v>391</v>
      </c>
      <c r="AG85" s="202"/>
      <c r="AH85" s="32" t="s">
        <v>2342</v>
      </c>
      <c r="AI85" s="831">
        <f t="shared" si="6"/>
        <v>0.7</v>
      </c>
      <c r="AJ85" s="831"/>
      <c r="AK85" s="190"/>
      <c r="AL85" s="40"/>
      <c r="AM85" s="605"/>
      <c r="AN85" s="209"/>
      <c r="AO85" s="403">
        <f t="shared" si="7"/>
        <v>540</v>
      </c>
      <c r="AP85" s="18"/>
    </row>
    <row r="86" spans="1:42" ht="17.25" customHeight="1" x14ac:dyDescent="0.15">
      <c r="A86" s="12">
        <v>72</v>
      </c>
      <c r="B86" s="13">
        <v>9522</v>
      </c>
      <c r="C86" s="39" t="s">
        <v>1230</v>
      </c>
      <c r="D86" s="651"/>
      <c r="E86" s="1008"/>
      <c r="F86" s="836"/>
      <c r="G86" s="837"/>
      <c r="H86" s="837"/>
      <c r="I86" s="837"/>
      <c r="J86" s="837"/>
      <c r="K86" s="837"/>
      <c r="L86" s="837"/>
      <c r="M86" s="275"/>
      <c r="N86" s="276"/>
      <c r="O86" s="277"/>
      <c r="P86" s="517"/>
      <c r="Q86" s="169"/>
      <c r="R86" s="169"/>
      <c r="S86" s="609"/>
      <c r="T86" s="609"/>
      <c r="U86" s="609"/>
      <c r="V86" s="609"/>
      <c r="W86" s="169"/>
      <c r="X86" s="169"/>
      <c r="Y86" s="518"/>
      <c r="Z86" s="604" t="s">
        <v>211</v>
      </c>
      <c r="AA86" s="605"/>
      <c r="AB86" s="202"/>
      <c r="AC86" s="202"/>
      <c r="AD86" s="841">
        <f>認知通所介護!AE86</f>
        <v>854</v>
      </c>
      <c r="AE86" s="841"/>
      <c r="AF86" s="186" t="s">
        <v>391</v>
      </c>
      <c r="AG86" s="202"/>
      <c r="AH86" s="32" t="s">
        <v>2342</v>
      </c>
      <c r="AI86" s="831">
        <f t="shared" si="6"/>
        <v>0.7</v>
      </c>
      <c r="AJ86" s="831"/>
      <c r="AK86" s="190"/>
      <c r="AL86" s="40"/>
      <c r="AM86" s="605"/>
      <c r="AN86" s="209"/>
      <c r="AO86" s="403">
        <f t="shared" si="7"/>
        <v>598</v>
      </c>
      <c r="AP86" s="18"/>
    </row>
    <row r="87" spans="1:42" ht="17.25" customHeight="1" x14ac:dyDescent="0.15">
      <c r="A87" s="12">
        <v>72</v>
      </c>
      <c r="B87" s="13">
        <v>9523</v>
      </c>
      <c r="C87" s="39" t="s">
        <v>1231</v>
      </c>
      <c r="D87" s="651"/>
      <c r="E87" s="1008"/>
      <c r="F87" s="517"/>
      <c r="G87" s="169"/>
      <c r="H87" s="609"/>
      <c r="I87" s="169"/>
      <c r="J87" s="169"/>
      <c r="K87" s="169"/>
      <c r="L87" s="169"/>
      <c r="M87" s="275"/>
      <c r="N87" s="276"/>
      <c r="O87" s="277"/>
      <c r="P87" s="517"/>
      <c r="Q87" s="169"/>
      <c r="R87" s="169"/>
      <c r="S87" s="609"/>
      <c r="T87" s="609"/>
      <c r="U87" s="609"/>
      <c r="V87" s="609"/>
      <c r="W87" s="169"/>
      <c r="X87" s="169"/>
      <c r="Y87" s="518"/>
      <c r="Z87" s="604" t="s">
        <v>212</v>
      </c>
      <c r="AA87" s="605"/>
      <c r="AB87" s="202"/>
      <c r="AC87" s="202"/>
      <c r="AD87" s="841">
        <f>認知通所介護!AE87</f>
        <v>936</v>
      </c>
      <c r="AE87" s="841"/>
      <c r="AF87" s="186" t="s">
        <v>391</v>
      </c>
      <c r="AG87" s="202"/>
      <c r="AH87" s="32" t="s">
        <v>2342</v>
      </c>
      <c r="AI87" s="831">
        <f t="shared" si="6"/>
        <v>0.7</v>
      </c>
      <c r="AJ87" s="831"/>
      <c r="AK87" s="190"/>
      <c r="AL87" s="40"/>
      <c r="AM87" s="605"/>
      <c r="AN87" s="209"/>
      <c r="AO87" s="403">
        <f t="shared" si="7"/>
        <v>655</v>
      </c>
      <c r="AP87" s="18"/>
    </row>
    <row r="88" spans="1:42" ht="17.25" customHeight="1" x14ac:dyDescent="0.15">
      <c r="A88" s="12">
        <v>72</v>
      </c>
      <c r="B88" s="13">
        <v>9524</v>
      </c>
      <c r="C88" s="39" t="s">
        <v>1232</v>
      </c>
      <c r="D88" s="651"/>
      <c r="E88" s="1008"/>
      <c r="F88" s="517"/>
      <c r="G88" s="169"/>
      <c r="H88" s="609"/>
      <c r="I88" s="169"/>
      <c r="J88" s="169"/>
      <c r="K88" s="169"/>
      <c r="L88" s="169"/>
      <c r="M88" s="275"/>
      <c r="N88" s="276"/>
      <c r="O88" s="277"/>
      <c r="P88" s="517"/>
      <c r="Q88" s="169"/>
      <c r="R88" s="169"/>
      <c r="S88" s="609"/>
      <c r="T88" s="609"/>
      <c r="U88" s="609"/>
      <c r="V88" s="609"/>
      <c r="W88" s="169"/>
      <c r="X88" s="169"/>
      <c r="Y88" s="518"/>
      <c r="Z88" s="604" t="s">
        <v>213</v>
      </c>
      <c r="AA88" s="605"/>
      <c r="AB88" s="202"/>
      <c r="AC88" s="202"/>
      <c r="AD88" s="841">
        <f>認知通所介護!AE88</f>
        <v>1016</v>
      </c>
      <c r="AE88" s="841"/>
      <c r="AF88" s="186" t="s">
        <v>391</v>
      </c>
      <c r="AG88" s="202"/>
      <c r="AH88" s="32" t="s">
        <v>2342</v>
      </c>
      <c r="AI88" s="831">
        <f t="shared" si="6"/>
        <v>0.7</v>
      </c>
      <c r="AJ88" s="831"/>
      <c r="AK88" s="190"/>
      <c r="AL88" s="40"/>
      <c r="AM88" s="605"/>
      <c r="AN88" s="209"/>
      <c r="AO88" s="403">
        <f t="shared" si="7"/>
        <v>711</v>
      </c>
      <c r="AP88" s="18"/>
    </row>
    <row r="89" spans="1:42" ht="17.25" customHeight="1" x14ac:dyDescent="0.15">
      <c r="A89" s="12">
        <v>72</v>
      </c>
      <c r="B89" s="13">
        <v>9525</v>
      </c>
      <c r="C89" s="39" t="s">
        <v>1233</v>
      </c>
      <c r="D89" s="651"/>
      <c r="E89" s="1008"/>
      <c r="F89" s="35"/>
      <c r="G89" s="20"/>
      <c r="H89" s="713"/>
      <c r="I89" s="20"/>
      <c r="J89" s="20"/>
      <c r="K89" s="20"/>
      <c r="L89" s="20"/>
      <c r="M89" s="505"/>
      <c r="N89" s="52"/>
      <c r="O89" s="506"/>
      <c r="P89" s="517"/>
      <c r="Q89" s="169"/>
      <c r="R89" s="169"/>
      <c r="S89" s="609"/>
      <c r="T89" s="609"/>
      <c r="U89" s="609"/>
      <c r="V89" s="609"/>
      <c r="W89" s="169"/>
      <c r="X89" s="169"/>
      <c r="Y89" s="518"/>
      <c r="Z89" s="604" t="s">
        <v>214</v>
      </c>
      <c r="AA89" s="605"/>
      <c r="AB89" s="202"/>
      <c r="AC89" s="202"/>
      <c r="AD89" s="841">
        <f>認知通所介護!AE89</f>
        <v>1099</v>
      </c>
      <c r="AE89" s="841"/>
      <c r="AF89" s="186" t="s">
        <v>391</v>
      </c>
      <c r="AG89" s="202"/>
      <c r="AH89" s="32" t="s">
        <v>2342</v>
      </c>
      <c r="AI89" s="831">
        <f t="shared" si="6"/>
        <v>0.7</v>
      </c>
      <c r="AJ89" s="831"/>
      <c r="AK89" s="190"/>
      <c r="AL89" s="40"/>
      <c r="AM89" s="605"/>
      <c r="AN89" s="209"/>
      <c r="AO89" s="403">
        <f t="shared" si="7"/>
        <v>769</v>
      </c>
      <c r="AP89" s="18"/>
    </row>
    <row r="90" spans="1:42" ht="17.25" customHeight="1" x14ac:dyDescent="0.15">
      <c r="A90" s="12">
        <v>72</v>
      </c>
      <c r="B90" s="13">
        <v>9566</v>
      </c>
      <c r="C90" s="39" t="s">
        <v>1234</v>
      </c>
      <c r="D90" s="651"/>
      <c r="E90" s="1008"/>
      <c r="F90" s="833" t="s">
        <v>3960</v>
      </c>
      <c r="G90" s="834"/>
      <c r="H90" s="834"/>
      <c r="I90" s="834"/>
      <c r="J90" s="834"/>
      <c r="K90" s="834"/>
      <c r="L90" s="834"/>
      <c r="M90" s="505"/>
      <c r="N90" s="52"/>
      <c r="O90" s="506"/>
      <c r="P90" s="517"/>
      <c r="Q90" s="169"/>
      <c r="R90" s="169"/>
      <c r="S90" s="609"/>
      <c r="T90" s="609"/>
      <c r="U90" s="609"/>
      <c r="V90" s="609"/>
      <c r="W90" s="169"/>
      <c r="X90" s="169"/>
      <c r="Y90" s="518"/>
      <c r="Z90" s="604" t="s">
        <v>210</v>
      </c>
      <c r="AA90" s="605"/>
      <c r="AB90" s="202"/>
      <c r="AC90" s="202"/>
      <c r="AD90" s="841">
        <f>認知通所介護!AE90</f>
        <v>790</v>
      </c>
      <c r="AE90" s="841"/>
      <c r="AF90" s="186" t="s">
        <v>391</v>
      </c>
      <c r="AG90" s="202"/>
      <c r="AH90" s="32" t="s">
        <v>2342</v>
      </c>
      <c r="AI90" s="831">
        <f t="shared" si="6"/>
        <v>0.7</v>
      </c>
      <c r="AJ90" s="831"/>
      <c r="AK90" s="190"/>
      <c r="AL90" s="40"/>
      <c r="AM90" s="605"/>
      <c r="AN90" s="209"/>
      <c r="AO90" s="403">
        <f t="shared" si="7"/>
        <v>553</v>
      </c>
      <c r="AP90" s="18"/>
    </row>
    <row r="91" spans="1:42" ht="17.25" customHeight="1" x14ac:dyDescent="0.15">
      <c r="A91" s="12">
        <v>72</v>
      </c>
      <c r="B91" s="13">
        <v>9567</v>
      </c>
      <c r="C91" s="39" t="s">
        <v>1235</v>
      </c>
      <c r="D91" s="651"/>
      <c r="E91" s="1008"/>
      <c r="F91" s="836"/>
      <c r="G91" s="837"/>
      <c r="H91" s="837"/>
      <c r="I91" s="837"/>
      <c r="J91" s="837"/>
      <c r="K91" s="837"/>
      <c r="L91" s="837"/>
      <c r="M91" s="505"/>
      <c r="N91" s="52"/>
      <c r="O91" s="506"/>
      <c r="P91" s="517"/>
      <c r="Q91" s="169"/>
      <c r="R91" s="169"/>
      <c r="S91" s="609"/>
      <c r="T91" s="609"/>
      <c r="U91" s="609"/>
      <c r="V91" s="609"/>
      <c r="W91" s="169"/>
      <c r="X91" s="169"/>
      <c r="Y91" s="518"/>
      <c r="Z91" s="604" t="s">
        <v>211</v>
      </c>
      <c r="AA91" s="605"/>
      <c r="AB91" s="202"/>
      <c r="AC91" s="202"/>
      <c r="AD91" s="841">
        <f>認知通所介護!AE91</f>
        <v>876</v>
      </c>
      <c r="AE91" s="841"/>
      <c r="AF91" s="186" t="s">
        <v>391</v>
      </c>
      <c r="AG91" s="202"/>
      <c r="AH91" s="32" t="s">
        <v>2342</v>
      </c>
      <c r="AI91" s="831">
        <f t="shared" si="6"/>
        <v>0.7</v>
      </c>
      <c r="AJ91" s="831"/>
      <c r="AK91" s="190"/>
      <c r="AL91" s="40"/>
      <c r="AM91" s="605"/>
      <c r="AN91" s="209"/>
      <c r="AO91" s="403">
        <f t="shared" si="7"/>
        <v>613</v>
      </c>
      <c r="AP91" s="18"/>
    </row>
    <row r="92" spans="1:42" ht="17.25" customHeight="1" x14ac:dyDescent="0.15">
      <c r="A92" s="12">
        <v>72</v>
      </c>
      <c r="B92" s="13">
        <v>9568</v>
      </c>
      <c r="C92" s="39" t="s">
        <v>1236</v>
      </c>
      <c r="D92" s="651"/>
      <c r="E92" s="1008"/>
      <c r="F92" s="517"/>
      <c r="G92" s="169"/>
      <c r="H92" s="609"/>
      <c r="I92" s="169"/>
      <c r="J92" s="169"/>
      <c r="K92" s="169"/>
      <c r="L92" s="169"/>
      <c r="M92" s="505"/>
      <c r="N92" s="52"/>
      <c r="O92" s="506"/>
      <c r="P92" s="517"/>
      <c r="Q92" s="169"/>
      <c r="R92" s="169"/>
      <c r="S92" s="609"/>
      <c r="T92" s="609"/>
      <c r="U92" s="609"/>
      <c r="V92" s="609"/>
      <c r="W92" s="169"/>
      <c r="X92" s="169"/>
      <c r="Y92" s="518"/>
      <c r="Z92" s="604" t="s">
        <v>212</v>
      </c>
      <c r="AA92" s="605"/>
      <c r="AB92" s="202"/>
      <c r="AC92" s="202"/>
      <c r="AD92" s="841">
        <f>認知通所介護!AE92</f>
        <v>960</v>
      </c>
      <c r="AE92" s="841"/>
      <c r="AF92" s="186" t="s">
        <v>391</v>
      </c>
      <c r="AG92" s="202"/>
      <c r="AH92" s="32" t="s">
        <v>2342</v>
      </c>
      <c r="AI92" s="831">
        <f t="shared" si="6"/>
        <v>0.7</v>
      </c>
      <c r="AJ92" s="831"/>
      <c r="AK92" s="190"/>
      <c r="AL92" s="40"/>
      <c r="AM92" s="605"/>
      <c r="AN92" s="209"/>
      <c r="AO92" s="403">
        <f t="shared" si="7"/>
        <v>672</v>
      </c>
      <c r="AP92" s="18"/>
    </row>
    <row r="93" spans="1:42" ht="17.25" customHeight="1" x14ac:dyDescent="0.15">
      <c r="A93" s="12">
        <v>72</v>
      </c>
      <c r="B93" s="13">
        <v>9569</v>
      </c>
      <c r="C93" s="39" t="s">
        <v>1237</v>
      </c>
      <c r="D93" s="651"/>
      <c r="E93" s="1008"/>
      <c r="F93" s="517"/>
      <c r="G93" s="169"/>
      <c r="H93" s="609"/>
      <c r="I93" s="169"/>
      <c r="J93" s="169"/>
      <c r="K93" s="169"/>
      <c r="L93" s="169"/>
      <c r="M93" s="505"/>
      <c r="N93" s="52"/>
      <c r="O93" s="506"/>
      <c r="P93" s="517"/>
      <c r="Q93" s="169"/>
      <c r="R93" s="169"/>
      <c r="S93" s="609"/>
      <c r="T93" s="609"/>
      <c r="U93" s="609"/>
      <c r="V93" s="609"/>
      <c r="W93" s="169"/>
      <c r="X93" s="169"/>
      <c r="Y93" s="518"/>
      <c r="Z93" s="604" t="s">
        <v>213</v>
      </c>
      <c r="AA93" s="605"/>
      <c r="AB93" s="202"/>
      <c r="AC93" s="202"/>
      <c r="AD93" s="841">
        <f>認知通所介護!AE93</f>
        <v>1042</v>
      </c>
      <c r="AE93" s="841"/>
      <c r="AF93" s="186" t="s">
        <v>391</v>
      </c>
      <c r="AG93" s="202"/>
      <c r="AH93" s="32" t="s">
        <v>2342</v>
      </c>
      <c r="AI93" s="831">
        <f t="shared" si="6"/>
        <v>0.7</v>
      </c>
      <c r="AJ93" s="831"/>
      <c r="AK93" s="190"/>
      <c r="AL93" s="40"/>
      <c r="AM93" s="605"/>
      <c r="AN93" s="209"/>
      <c r="AO93" s="403">
        <f t="shared" si="7"/>
        <v>729</v>
      </c>
      <c r="AP93" s="18"/>
    </row>
    <row r="94" spans="1:42" ht="17.25" customHeight="1" x14ac:dyDescent="0.15">
      <c r="A94" s="12">
        <v>72</v>
      </c>
      <c r="B94" s="13">
        <v>9570</v>
      </c>
      <c r="C94" s="39" t="s">
        <v>1238</v>
      </c>
      <c r="D94" s="651"/>
      <c r="E94" s="1008"/>
      <c r="F94" s="35"/>
      <c r="G94" s="20"/>
      <c r="H94" s="713"/>
      <c r="I94" s="20"/>
      <c r="J94" s="20"/>
      <c r="K94" s="20"/>
      <c r="L94" s="20"/>
      <c r="M94" s="505"/>
      <c r="N94" s="52"/>
      <c r="O94" s="506"/>
      <c r="P94" s="517"/>
      <c r="Q94" s="169"/>
      <c r="R94" s="169"/>
      <c r="S94" s="609"/>
      <c r="T94" s="609"/>
      <c r="U94" s="609"/>
      <c r="V94" s="609"/>
      <c r="W94" s="169"/>
      <c r="X94" s="169"/>
      <c r="Y94" s="518"/>
      <c r="Z94" s="604" t="s">
        <v>214</v>
      </c>
      <c r="AA94" s="605"/>
      <c r="AB94" s="202"/>
      <c r="AC94" s="202"/>
      <c r="AD94" s="841">
        <f>認知通所介護!AE94</f>
        <v>1127</v>
      </c>
      <c r="AE94" s="841"/>
      <c r="AF94" s="186" t="s">
        <v>391</v>
      </c>
      <c r="AG94" s="202"/>
      <c r="AH94" s="32" t="s">
        <v>2342</v>
      </c>
      <c r="AI94" s="831">
        <f t="shared" si="6"/>
        <v>0.7</v>
      </c>
      <c r="AJ94" s="831"/>
      <c r="AK94" s="190"/>
      <c r="AL94" s="40"/>
      <c r="AM94" s="605"/>
      <c r="AN94" s="209"/>
      <c r="AO94" s="403">
        <f t="shared" si="7"/>
        <v>789</v>
      </c>
      <c r="AP94" s="18"/>
    </row>
    <row r="95" spans="1:42" ht="17.25" customHeight="1" x14ac:dyDescent="0.15">
      <c r="A95" s="12">
        <v>72</v>
      </c>
      <c r="B95" s="13">
        <v>9531</v>
      </c>
      <c r="C95" s="39" t="s">
        <v>1239</v>
      </c>
      <c r="D95" s="651"/>
      <c r="E95" s="1008"/>
      <c r="F95" s="833" t="s">
        <v>3961</v>
      </c>
      <c r="G95" s="834"/>
      <c r="H95" s="834"/>
      <c r="I95" s="834"/>
      <c r="J95" s="834"/>
      <c r="K95" s="834"/>
      <c r="L95" s="834"/>
      <c r="M95" s="505"/>
      <c r="N95" s="52"/>
      <c r="O95" s="506"/>
      <c r="P95" s="517"/>
      <c r="Q95" s="169"/>
      <c r="R95" s="169"/>
      <c r="S95" s="609"/>
      <c r="T95" s="609"/>
      <c r="U95" s="609"/>
      <c r="V95" s="609"/>
      <c r="W95" s="169"/>
      <c r="X95" s="169"/>
      <c r="Y95" s="518"/>
      <c r="Z95" s="604" t="s">
        <v>210</v>
      </c>
      <c r="AA95" s="605"/>
      <c r="AB95" s="202"/>
      <c r="AC95" s="202"/>
      <c r="AD95" s="841">
        <f>認知通所介護!AE95</f>
        <v>894</v>
      </c>
      <c r="AE95" s="841"/>
      <c r="AF95" s="186" t="s">
        <v>391</v>
      </c>
      <c r="AG95" s="202"/>
      <c r="AH95" s="32" t="s">
        <v>2342</v>
      </c>
      <c r="AI95" s="831">
        <f t="shared" si="6"/>
        <v>0.7</v>
      </c>
      <c r="AJ95" s="831"/>
      <c r="AK95" s="190"/>
      <c r="AL95" s="40"/>
      <c r="AM95" s="605"/>
      <c r="AN95" s="209"/>
      <c r="AO95" s="403">
        <f t="shared" si="7"/>
        <v>626</v>
      </c>
      <c r="AP95" s="41"/>
    </row>
    <row r="96" spans="1:42" ht="17.25" customHeight="1" x14ac:dyDescent="0.15">
      <c r="A96" s="12">
        <v>72</v>
      </c>
      <c r="B96" s="13">
        <v>9532</v>
      </c>
      <c r="C96" s="39" t="s">
        <v>1240</v>
      </c>
      <c r="D96" s="651"/>
      <c r="E96" s="1008"/>
      <c r="F96" s="836"/>
      <c r="G96" s="837"/>
      <c r="H96" s="837"/>
      <c r="I96" s="837"/>
      <c r="J96" s="837"/>
      <c r="K96" s="837"/>
      <c r="L96" s="837"/>
      <c r="M96" s="505"/>
      <c r="N96" s="52"/>
      <c r="O96" s="506"/>
      <c r="P96" s="517"/>
      <c r="Q96" s="169"/>
      <c r="R96" s="169"/>
      <c r="S96" s="609"/>
      <c r="T96" s="609"/>
      <c r="U96" s="609"/>
      <c r="V96" s="609"/>
      <c r="W96" s="169"/>
      <c r="X96" s="169"/>
      <c r="Y96" s="518"/>
      <c r="Z96" s="604" t="s">
        <v>211</v>
      </c>
      <c r="AA96" s="605"/>
      <c r="AB96" s="202"/>
      <c r="AC96" s="202"/>
      <c r="AD96" s="841">
        <f>認知通所介護!AE96</f>
        <v>989</v>
      </c>
      <c r="AE96" s="841"/>
      <c r="AF96" s="186" t="s">
        <v>391</v>
      </c>
      <c r="AG96" s="202"/>
      <c r="AH96" s="32" t="s">
        <v>2342</v>
      </c>
      <c r="AI96" s="831">
        <f t="shared" si="6"/>
        <v>0.7</v>
      </c>
      <c r="AJ96" s="831"/>
      <c r="AK96" s="190"/>
      <c r="AL96" s="40"/>
      <c r="AM96" s="605"/>
      <c r="AN96" s="209"/>
      <c r="AO96" s="403">
        <f t="shared" si="7"/>
        <v>692</v>
      </c>
      <c r="AP96" s="41"/>
    </row>
    <row r="97" spans="1:42" ht="17.25" customHeight="1" x14ac:dyDescent="0.15">
      <c r="A97" s="12">
        <v>72</v>
      </c>
      <c r="B97" s="13">
        <v>9533</v>
      </c>
      <c r="C97" s="39" t="s">
        <v>1241</v>
      </c>
      <c r="D97" s="651"/>
      <c r="E97" s="1008"/>
      <c r="F97" s="517"/>
      <c r="G97" s="169"/>
      <c r="H97" s="10"/>
      <c r="I97" s="279"/>
      <c r="J97" s="24"/>
      <c r="K97" s="169"/>
      <c r="L97" s="169"/>
      <c r="M97" s="505"/>
      <c r="N97" s="52"/>
      <c r="O97" s="506"/>
      <c r="P97" s="517"/>
      <c r="Q97" s="169"/>
      <c r="R97" s="169"/>
      <c r="S97" s="609"/>
      <c r="T97" s="609"/>
      <c r="U97" s="609"/>
      <c r="V97" s="609"/>
      <c r="W97" s="169"/>
      <c r="X97" s="169"/>
      <c r="Y97" s="518"/>
      <c r="Z97" s="604" t="s">
        <v>212</v>
      </c>
      <c r="AA97" s="605"/>
      <c r="AB97" s="202"/>
      <c r="AC97" s="202"/>
      <c r="AD97" s="841">
        <f>認知通所介護!AE97</f>
        <v>1086</v>
      </c>
      <c r="AE97" s="841"/>
      <c r="AF97" s="186" t="s">
        <v>391</v>
      </c>
      <c r="AG97" s="202"/>
      <c r="AH97" s="32" t="s">
        <v>2342</v>
      </c>
      <c r="AI97" s="831">
        <f t="shared" si="6"/>
        <v>0.7</v>
      </c>
      <c r="AJ97" s="831"/>
      <c r="AK97" s="190"/>
      <c r="AL97" s="40"/>
      <c r="AM97" s="605"/>
      <c r="AN97" s="209"/>
      <c r="AO97" s="403">
        <f t="shared" si="7"/>
        <v>760</v>
      </c>
      <c r="AP97" s="41"/>
    </row>
    <row r="98" spans="1:42" ht="17.25" customHeight="1" x14ac:dyDescent="0.15">
      <c r="A98" s="12">
        <v>72</v>
      </c>
      <c r="B98" s="13">
        <v>9534</v>
      </c>
      <c r="C98" s="39" t="s">
        <v>1242</v>
      </c>
      <c r="D98" s="651"/>
      <c r="E98" s="1008"/>
      <c r="F98" s="517"/>
      <c r="G98" s="169"/>
      <c r="H98" s="10"/>
      <c r="I98" s="279"/>
      <c r="J98" s="24"/>
      <c r="K98" s="169"/>
      <c r="L98" s="169"/>
      <c r="M98" s="505"/>
      <c r="N98" s="52"/>
      <c r="O98" s="506"/>
      <c r="P98" s="517"/>
      <c r="Q98" s="169"/>
      <c r="R98" s="169"/>
      <c r="S98" s="609"/>
      <c r="T98" s="609"/>
      <c r="U98" s="609"/>
      <c r="V98" s="609"/>
      <c r="W98" s="169"/>
      <c r="X98" s="169"/>
      <c r="Y98" s="518"/>
      <c r="Z98" s="604" t="s">
        <v>213</v>
      </c>
      <c r="AA98" s="605"/>
      <c r="AB98" s="202"/>
      <c r="AC98" s="202"/>
      <c r="AD98" s="841">
        <f>認知通所介護!AE98</f>
        <v>1183</v>
      </c>
      <c r="AE98" s="841"/>
      <c r="AF98" s="186" t="s">
        <v>391</v>
      </c>
      <c r="AG98" s="202"/>
      <c r="AH98" s="32" t="s">
        <v>2342</v>
      </c>
      <c r="AI98" s="831">
        <f t="shared" si="6"/>
        <v>0.7</v>
      </c>
      <c r="AJ98" s="831"/>
      <c r="AK98" s="190"/>
      <c r="AL98" s="40"/>
      <c r="AM98" s="605"/>
      <c r="AN98" s="209"/>
      <c r="AO98" s="403">
        <f t="shared" si="7"/>
        <v>828</v>
      </c>
      <c r="AP98" s="41"/>
    </row>
    <row r="99" spans="1:42" ht="17.25" customHeight="1" x14ac:dyDescent="0.15">
      <c r="A99" s="12">
        <v>72</v>
      </c>
      <c r="B99" s="13">
        <v>9535</v>
      </c>
      <c r="C99" s="39" t="s">
        <v>1243</v>
      </c>
      <c r="D99" s="651"/>
      <c r="E99" s="1008"/>
      <c r="F99" s="35"/>
      <c r="G99" s="20"/>
      <c r="H99" s="45"/>
      <c r="I99" s="46"/>
      <c r="J99" s="26"/>
      <c r="K99" s="20"/>
      <c r="L99" s="20"/>
      <c r="M99" s="505"/>
      <c r="N99" s="52"/>
      <c r="O99" s="506"/>
      <c r="P99" s="517"/>
      <c r="Q99" s="169"/>
      <c r="R99" s="169"/>
      <c r="S99" s="609"/>
      <c r="T99" s="609"/>
      <c r="U99" s="609"/>
      <c r="V99" s="609"/>
      <c r="W99" s="169"/>
      <c r="X99" s="169"/>
      <c r="Y99" s="518"/>
      <c r="Z99" s="604" t="s">
        <v>214</v>
      </c>
      <c r="AA99" s="605"/>
      <c r="AB99" s="202"/>
      <c r="AC99" s="202"/>
      <c r="AD99" s="841">
        <f>認知通所介護!AE99</f>
        <v>1278</v>
      </c>
      <c r="AE99" s="841"/>
      <c r="AF99" s="186" t="s">
        <v>391</v>
      </c>
      <c r="AG99" s="202"/>
      <c r="AH99" s="32" t="s">
        <v>2342</v>
      </c>
      <c r="AI99" s="831">
        <f t="shared" si="6"/>
        <v>0.7</v>
      </c>
      <c r="AJ99" s="831"/>
      <c r="AK99" s="190"/>
      <c r="AL99" s="40"/>
      <c r="AM99" s="605"/>
      <c r="AN99" s="209"/>
      <c r="AO99" s="403">
        <f t="shared" si="7"/>
        <v>895</v>
      </c>
      <c r="AP99" s="41"/>
    </row>
    <row r="100" spans="1:42" ht="17.25" customHeight="1" x14ac:dyDescent="0.15">
      <c r="A100" s="12">
        <v>72</v>
      </c>
      <c r="B100" s="13">
        <v>9576</v>
      </c>
      <c r="C100" s="39" t="s">
        <v>1244</v>
      </c>
      <c r="D100" s="651"/>
      <c r="E100" s="1029"/>
      <c r="F100" s="833" t="s">
        <v>3962</v>
      </c>
      <c r="G100" s="834"/>
      <c r="H100" s="834"/>
      <c r="I100" s="834"/>
      <c r="J100" s="834"/>
      <c r="K100" s="834"/>
      <c r="L100" s="834"/>
      <c r="M100" s="505"/>
      <c r="N100" s="52"/>
      <c r="O100" s="506"/>
      <c r="P100" s="517"/>
      <c r="Q100" s="169"/>
      <c r="R100" s="169"/>
      <c r="S100" s="609"/>
      <c r="T100" s="609"/>
      <c r="U100" s="609"/>
      <c r="V100" s="609"/>
      <c r="W100" s="169"/>
      <c r="X100" s="169"/>
      <c r="Y100" s="518"/>
      <c r="Z100" s="604" t="s">
        <v>210</v>
      </c>
      <c r="AA100" s="605"/>
      <c r="AB100" s="202"/>
      <c r="AC100" s="202"/>
      <c r="AD100" s="841">
        <f>認知通所介護!AE100</f>
        <v>922</v>
      </c>
      <c r="AE100" s="841"/>
      <c r="AF100" s="186" t="s">
        <v>391</v>
      </c>
      <c r="AG100" s="202"/>
      <c r="AH100" s="32" t="s">
        <v>2342</v>
      </c>
      <c r="AI100" s="831">
        <f t="shared" si="6"/>
        <v>0.7</v>
      </c>
      <c r="AJ100" s="831"/>
      <c r="AK100" s="190"/>
      <c r="AL100" s="40"/>
      <c r="AM100" s="605"/>
      <c r="AN100" s="209"/>
      <c r="AO100" s="403">
        <f t="shared" si="7"/>
        <v>645</v>
      </c>
      <c r="AP100" s="41"/>
    </row>
    <row r="101" spans="1:42" ht="17.25" customHeight="1" x14ac:dyDescent="0.15">
      <c r="A101" s="12">
        <v>72</v>
      </c>
      <c r="B101" s="13">
        <v>9577</v>
      </c>
      <c r="C101" s="39" t="s">
        <v>1245</v>
      </c>
      <c r="D101" s="651"/>
      <c r="E101" s="1029"/>
      <c r="F101" s="836"/>
      <c r="G101" s="837"/>
      <c r="H101" s="837"/>
      <c r="I101" s="837"/>
      <c r="J101" s="837"/>
      <c r="K101" s="837"/>
      <c r="L101" s="837"/>
      <c r="M101" s="505"/>
      <c r="N101" s="52"/>
      <c r="O101" s="506"/>
      <c r="P101" s="517"/>
      <c r="Q101" s="169"/>
      <c r="R101" s="169"/>
      <c r="S101" s="609"/>
      <c r="T101" s="609"/>
      <c r="U101" s="609"/>
      <c r="V101" s="609"/>
      <c r="W101" s="169"/>
      <c r="X101" s="169"/>
      <c r="Y101" s="518"/>
      <c r="Z101" s="604" t="s">
        <v>211</v>
      </c>
      <c r="AA101" s="605"/>
      <c r="AB101" s="202"/>
      <c r="AC101" s="202"/>
      <c r="AD101" s="841">
        <f>認知通所介護!AE101</f>
        <v>1020</v>
      </c>
      <c r="AE101" s="841"/>
      <c r="AF101" s="186" t="s">
        <v>391</v>
      </c>
      <c r="AG101" s="202"/>
      <c r="AH101" s="32" t="s">
        <v>2342</v>
      </c>
      <c r="AI101" s="831">
        <f t="shared" si="6"/>
        <v>0.7</v>
      </c>
      <c r="AJ101" s="831"/>
      <c r="AK101" s="190"/>
      <c r="AL101" s="40"/>
      <c r="AM101" s="605"/>
      <c r="AN101" s="209"/>
      <c r="AO101" s="403">
        <f t="shared" si="7"/>
        <v>714</v>
      </c>
      <c r="AP101" s="41"/>
    </row>
    <row r="102" spans="1:42" ht="17.25" customHeight="1" x14ac:dyDescent="0.15">
      <c r="A102" s="12">
        <v>72</v>
      </c>
      <c r="B102" s="13">
        <v>9578</v>
      </c>
      <c r="C102" s="39" t="s">
        <v>1246</v>
      </c>
      <c r="D102" s="651"/>
      <c r="E102" s="1029"/>
      <c r="F102" s="517"/>
      <c r="G102" s="169"/>
      <c r="H102" s="10"/>
      <c r="I102" s="279"/>
      <c r="J102" s="24"/>
      <c r="K102" s="169"/>
      <c r="L102" s="169"/>
      <c r="M102" s="505"/>
      <c r="N102" s="52"/>
      <c r="O102" s="506"/>
      <c r="P102" s="517"/>
      <c r="Q102" s="169"/>
      <c r="R102" s="169"/>
      <c r="S102" s="609"/>
      <c r="T102" s="609"/>
      <c r="U102" s="609"/>
      <c r="V102" s="609"/>
      <c r="W102" s="169"/>
      <c r="X102" s="169"/>
      <c r="Y102" s="518"/>
      <c r="Z102" s="604" t="s">
        <v>212</v>
      </c>
      <c r="AA102" s="605"/>
      <c r="AB102" s="202"/>
      <c r="AC102" s="202"/>
      <c r="AD102" s="841">
        <f>認知通所介護!AE102</f>
        <v>1120</v>
      </c>
      <c r="AE102" s="841"/>
      <c r="AF102" s="186" t="s">
        <v>391</v>
      </c>
      <c r="AG102" s="202"/>
      <c r="AH102" s="32" t="s">
        <v>2342</v>
      </c>
      <c r="AI102" s="831">
        <f t="shared" si="6"/>
        <v>0.7</v>
      </c>
      <c r="AJ102" s="831"/>
      <c r="AK102" s="190"/>
      <c r="AL102" s="40"/>
      <c r="AM102" s="605"/>
      <c r="AN102" s="209"/>
      <c r="AO102" s="403">
        <f t="shared" si="7"/>
        <v>784</v>
      </c>
      <c r="AP102" s="41"/>
    </row>
    <row r="103" spans="1:42" ht="17.25" customHeight="1" x14ac:dyDescent="0.15">
      <c r="A103" s="12">
        <v>72</v>
      </c>
      <c r="B103" s="13">
        <v>9579</v>
      </c>
      <c r="C103" s="39" t="s">
        <v>1247</v>
      </c>
      <c r="D103" s="651"/>
      <c r="E103" s="1029"/>
      <c r="F103" s="517"/>
      <c r="G103" s="169"/>
      <c r="H103" s="10"/>
      <c r="I103" s="279"/>
      <c r="J103" s="24"/>
      <c r="K103" s="169"/>
      <c r="L103" s="169"/>
      <c r="M103" s="505"/>
      <c r="N103" s="52"/>
      <c r="O103" s="506"/>
      <c r="P103" s="517"/>
      <c r="Q103" s="169"/>
      <c r="R103" s="169"/>
      <c r="S103" s="609"/>
      <c r="T103" s="609"/>
      <c r="U103" s="609"/>
      <c r="V103" s="609"/>
      <c r="W103" s="169"/>
      <c r="X103" s="169"/>
      <c r="Y103" s="518"/>
      <c r="Z103" s="604" t="s">
        <v>213</v>
      </c>
      <c r="AA103" s="605"/>
      <c r="AB103" s="202"/>
      <c r="AC103" s="202"/>
      <c r="AD103" s="841">
        <f>認知通所介護!AE103</f>
        <v>1221</v>
      </c>
      <c r="AE103" s="841"/>
      <c r="AF103" s="186" t="s">
        <v>391</v>
      </c>
      <c r="AG103" s="202"/>
      <c r="AH103" s="32" t="s">
        <v>2342</v>
      </c>
      <c r="AI103" s="831">
        <f t="shared" si="6"/>
        <v>0.7</v>
      </c>
      <c r="AJ103" s="831"/>
      <c r="AK103" s="190"/>
      <c r="AL103" s="40"/>
      <c r="AM103" s="605"/>
      <c r="AN103" s="209"/>
      <c r="AO103" s="403">
        <f t="shared" si="7"/>
        <v>855</v>
      </c>
      <c r="AP103" s="41"/>
    </row>
    <row r="104" spans="1:42" ht="17.25" customHeight="1" x14ac:dyDescent="0.15">
      <c r="A104" s="12">
        <v>72</v>
      </c>
      <c r="B104" s="13">
        <v>9580</v>
      </c>
      <c r="C104" s="39" t="s">
        <v>1248</v>
      </c>
      <c r="D104" s="655"/>
      <c r="E104" s="1030"/>
      <c r="F104" s="35"/>
      <c r="G104" s="20"/>
      <c r="H104" s="45"/>
      <c r="I104" s="46"/>
      <c r="J104" s="26"/>
      <c r="K104" s="20"/>
      <c r="L104" s="20"/>
      <c r="M104" s="191"/>
      <c r="N104" s="53"/>
      <c r="O104" s="174"/>
      <c r="P104" s="35"/>
      <c r="Q104" s="20"/>
      <c r="R104" s="20"/>
      <c r="S104" s="713"/>
      <c r="T104" s="713"/>
      <c r="U104" s="713"/>
      <c r="V104" s="713"/>
      <c r="W104" s="20"/>
      <c r="X104" s="20"/>
      <c r="Y104" s="42"/>
      <c r="Z104" s="604" t="s">
        <v>214</v>
      </c>
      <c r="AA104" s="605"/>
      <c r="AB104" s="202"/>
      <c r="AC104" s="202"/>
      <c r="AD104" s="841">
        <f>認知通所介護!AE104</f>
        <v>1321</v>
      </c>
      <c r="AE104" s="841"/>
      <c r="AF104" s="186" t="s">
        <v>391</v>
      </c>
      <c r="AG104" s="202"/>
      <c r="AH104" s="32" t="s">
        <v>2342</v>
      </c>
      <c r="AI104" s="831">
        <f t="shared" si="6"/>
        <v>0.7</v>
      </c>
      <c r="AJ104" s="831"/>
      <c r="AK104" s="190"/>
      <c r="AL104" s="40"/>
      <c r="AM104" s="605"/>
      <c r="AN104" s="209"/>
      <c r="AO104" s="403">
        <f t="shared" si="7"/>
        <v>925</v>
      </c>
      <c r="AP104" s="47"/>
    </row>
    <row r="105" spans="1:42" ht="17.25" customHeight="1" x14ac:dyDescent="0.15">
      <c r="A105" s="12">
        <v>72</v>
      </c>
      <c r="B105" s="13">
        <v>9601</v>
      </c>
      <c r="C105" s="14" t="s">
        <v>2711</v>
      </c>
      <c r="D105" s="1016" t="s">
        <v>1364</v>
      </c>
      <c r="E105" s="286"/>
      <c r="F105" s="833" t="s">
        <v>3861</v>
      </c>
      <c r="G105" s="834"/>
      <c r="H105" s="834"/>
      <c r="I105" s="834"/>
      <c r="J105" s="834"/>
      <c r="K105" s="834"/>
      <c r="L105" s="834"/>
      <c r="M105" s="283"/>
      <c r="N105" s="359"/>
      <c r="O105" s="360"/>
      <c r="P105" s="34"/>
      <c r="Q105" s="17"/>
      <c r="R105" s="17"/>
      <c r="S105" s="607"/>
      <c r="T105" s="608"/>
      <c r="U105" s="607"/>
      <c r="V105" s="607"/>
      <c r="W105" s="17"/>
      <c r="X105" s="17"/>
      <c r="Y105" s="67"/>
      <c r="Z105" s="604" t="s">
        <v>210</v>
      </c>
      <c r="AA105" s="605"/>
      <c r="AB105" s="202"/>
      <c r="AC105" s="202"/>
      <c r="AD105" s="841">
        <f>認知通所介護!AE105</f>
        <v>279</v>
      </c>
      <c r="AE105" s="841"/>
      <c r="AF105" s="612" t="s">
        <v>391</v>
      </c>
      <c r="AG105" s="202"/>
      <c r="AH105" s="32" t="s">
        <v>2342</v>
      </c>
      <c r="AI105" s="831">
        <f t="shared" si="6"/>
        <v>0.7</v>
      </c>
      <c r="AJ105" s="831"/>
      <c r="AK105" s="32" t="s">
        <v>2342</v>
      </c>
      <c r="AL105" s="831">
        <f>$AL$5</f>
        <v>0.63</v>
      </c>
      <c r="AM105" s="831"/>
      <c r="AN105" s="209"/>
      <c r="AO105" s="402">
        <f>ROUND(ROUND(AD105*AI105,0)*AL105,0)</f>
        <v>123</v>
      </c>
      <c r="AP105" s="400" t="s">
        <v>209</v>
      </c>
    </row>
    <row r="106" spans="1:42" ht="17.25" customHeight="1" x14ac:dyDescent="0.15">
      <c r="A106" s="12">
        <v>72</v>
      </c>
      <c r="B106" s="13">
        <v>9602</v>
      </c>
      <c r="C106" s="39" t="s">
        <v>2712</v>
      </c>
      <c r="D106" s="1017"/>
      <c r="E106" s="287"/>
      <c r="F106" s="836"/>
      <c r="G106" s="837"/>
      <c r="H106" s="837"/>
      <c r="I106" s="837"/>
      <c r="J106" s="837"/>
      <c r="K106" s="837"/>
      <c r="L106" s="837"/>
      <c r="M106" s="997" t="s">
        <v>1587</v>
      </c>
      <c r="N106" s="998"/>
      <c r="O106" s="999"/>
      <c r="P106" s="517"/>
      <c r="Q106" s="169"/>
      <c r="R106" s="169"/>
      <c r="S106" s="609"/>
      <c r="T106" s="610"/>
      <c r="U106" s="609"/>
      <c r="V106" s="609"/>
      <c r="W106" s="169"/>
      <c r="X106" s="169"/>
      <c r="Y106" s="518"/>
      <c r="Z106" s="604" t="s">
        <v>211</v>
      </c>
      <c r="AA106" s="605"/>
      <c r="AB106" s="202"/>
      <c r="AC106" s="202"/>
      <c r="AD106" s="841">
        <f>認知通所介護!AE106</f>
        <v>290</v>
      </c>
      <c r="AE106" s="841"/>
      <c r="AF106" s="612" t="s">
        <v>391</v>
      </c>
      <c r="AG106" s="202"/>
      <c r="AH106" s="32" t="s">
        <v>2342</v>
      </c>
      <c r="AI106" s="831">
        <f t="shared" si="6"/>
        <v>0.7</v>
      </c>
      <c r="AJ106" s="831"/>
      <c r="AK106" s="32" t="s">
        <v>2342</v>
      </c>
      <c r="AL106" s="831">
        <f>$AL$5</f>
        <v>0.63</v>
      </c>
      <c r="AM106" s="831"/>
      <c r="AN106" s="209"/>
      <c r="AO106" s="402">
        <f>ROUND(ROUND(AD106*AI106,0)*AL106,0)</f>
        <v>128</v>
      </c>
      <c r="AP106" s="41"/>
    </row>
    <row r="107" spans="1:42" ht="17.25" customHeight="1" x14ac:dyDescent="0.15">
      <c r="A107" s="12">
        <v>72</v>
      </c>
      <c r="B107" s="13">
        <v>9603</v>
      </c>
      <c r="C107" s="39" t="s">
        <v>2713</v>
      </c>
      <c r="D107" s="1017"/>
      <c r="E107" s="287"/>
      <c r="F107" s="517"/>
      <c r="G107" s="10"/>
      <c r="H107" s="609"/>
      <c r="I107" s="279"/>
      <c r="J107" s="24"/>
      <c r="K107" s="169"/>
      <c r="L107" s="169"/>
      <c r="M107" s="997"/>
      <c r="N107" s="998"/>
      <c r="O107" s="999"/>
      <c r="P107" s="517"/>
      <c r="Q107" s="169"/>
      <c r="R107" s="169"/>
      <c r="S107" s="609"/>
      <c r="T107" s="610"/>
      <c r="U107" s="609"/>
      <c r="V107" s="609"/>
      <c r="W107" s="169"/>
      <c r="X107" s="169"/>
      <c r="Y107" s="518"/>
      <c r="Z107" s="604" t="s">
        <v>212</v>
      </c>
      <c r="AA107" s="605"/>
      <c r="AB107" s="202"/>
      <c r="AC107" s="202"/>
      <c r="AD107" s="841">
        <f>認知通所介護!AE107</f>
        <v>299</v>
      </c>
      <c r="AE107" s="841"/>
      <c r="AF107" s="612" t="s">
        <v>391</v>
      </c>
      <c r="AG107" s="202"/>
      <c r="AH107" s="32" t="s">
        <v>2342</v>
      </c>
      <c r="AI107" s="831">
        <f t="shared" si="6"/>
        <v>0.7</v>
      </c>
      <c r="AJ107" s="831"/>
      <c r="AK107" s="32" t="s">
        <v>2342</v>
      </c>
      <c r="AL107" s="831">
        <f>$AL$5</f>
        <v>0.63</v>
      </c>
      <c r="AM107" s="831"/>
      <c r="AN107" s="209"/>
      <c r="AO107" s="402">
        <f>ROUND(ROUND(AD107*AI107,0)*AL107,0)</f>
        <v>132</v>
      </c>
      <c r="AP107" s="41"/>
    </row>
    <row r="108" spans="1:42" ht="17.25" customHeight="1" x14ac:dyDescent="0.15">
      <c r="A108" s="12">
        <v>72</v>
      </c>
      <c r="B108" s="13">
        <v>9604</v>
      </c>
      <c r="C108" s="39" t="s">
        <v>2714</v>
      </c>
      <c r="D108" s="1017"/>
      <c r="E108" s="287"/>
      <c r="F108" s="517"/>
      <c r="G108" s="10"/>
      <c r="H108" s="609"/>
      <c r="I108" s="279"/>
      <c r="J108" s="24"/>
      <c r="K108" s="169"/>
      <c r="L108" s="169"/>
      <c r="M108" s="997"/>
      <c r="N108" s="998"/>
      <c r="O108" s="999"/>
      <c r="P108" s="517"/>
      <c r="Q108" s="169"/>
      <c r="R108" s="169"/>
      <c r="S108" s="609"/>
      <c r="T108" s="610"/>
      <c r="U108" s="609"/>
      <c r="V108" s="609"/>
      <c r="W108" s="169"/>
      <c r="X108" s="169"/>
      <c r="Y108" s="518"/>
      <c r="Z108" s="604" t="s">
        <v>213</v>
      </c>
      <c r="AA108" s="605"/>
      <c r="AB108" s="202"/>
      <c r="AC108" s="202"/>
      <c r="AD108" s="841">
        <f>認知通所介護!AE108</f>
        <v>309</v>
      </c>
      <c r="AE108" s="841"/>
      <c r="AF108" s="612" t="s">
        <v>391</v>
      </c>
      <c r="AG108" s="202"/>
      <c r="AH108" s="32" t="s">
        <v>2342</v>
      </c>
      <c r="AI108" s="831">
        <f t="shared" si="6"/>
        <v>0.7</v>
      </c>
      <c r="AJ108" s="831"/>
      <c r="AK108" s="32" t="s">
        <v>2342</v>
      </c>
      <c r="AL108" s="831">
        <f>$AL$5</f>
        <v>0.63</v>
      </c>
      <c r="AM108" s="831"/>
      <c r="AN108" s="209"/>
      <c r="AO108" s="402">
        <f>ROUND(ROUND(AD108*AI108,0)*AL108,0)</f>
        <v>136</v>
      </c>
      <c r="AP108" s="41"/>
    </row>
    <row r="109" spans="1:42" ht="17.25" customHeight="1" x14ac:dyDescent="0.15">
      <c r="A109" s="12">
        <v>72</v>
      </c>
      <c r="B109" s="13">
        <v>9605</v>
      </c>
      <c r="C109" s="39" t="s">
        <v>2715</v>
      </c>
      <c r="D109" s="1017"/>
      <c r="E109" s="287"/>
      <c r="F109" s="517"/>
      <c r="G109" s="10"/>
      <c r="H109" s="609"/>
      <c r="I109" s="279"/>
      <c r="J109" s="24"/>
      <c r="K109" s="169"/>
      <c r="L109" s="169"/>
      <c r="M109" s="997"/>
      <c r="N109" s="998"/>
      <c r="O109" s="999"/>
      <c r="P109" s="517"/>
      <c r="Q109" s="169"/>
      <c r="R109" s="169"/>
      <c r="S109" s="609"/>
      <c r="T109" s="610"/>
      <c r="U109" s="713"/>
      <c r="V109" s="713"/>
      <c r="W109" s="20"/>
      <c r="X109" s="20"/>
      <c r="Y109" s="42"/>
      <c r="Z109" s="604" t="s">
        <v>214</v>
      </c>
      <c r="AA109" s="605"/>
      <c r="AB109" s="202"/>
      <c r="AC109" s="202"/>
      <c r="AD109" s="841">
        <f>認知通所介護!AE109</f>
        <v>319</v>
      </c>
      <c r="AE109" s="841"/>
      <c r="AF109" s="612" t="s">
        <v>391</v>
      </c>
      <c r="AG109" s="202"/>
      <c r="AH109" s="32" t="s">
        <v>2342</v>
      </c>
      <c r="AI109" s="831">
        <f t="shared" si="6"/>
        <v>0.7</v>
      </c>
      <c r="AJ109" s="831"/>
      <c r="AK109" s="32" t="s">
        <v>2342</v>
      </c>
      <c r="AL109" s="831">
        <f>$AL$5</f>
        <v>0.63</v>
      </c>
      <c r="AM109" s="831"/>
      <c r="AN109" s="209"/>
      <c r="AO109" s="402">
        <f>ROUND(ROUND(AD109*AI109,0)*AL109,0)</f>
        <v>140</v>
      </c>
      <c r="AP109" s="41"/>
    </row>
    <row r="110" spans="1:42" ht="17.25" customHeight="1" x14ac:dyDescent="0.15">
      <c r="A110" s="12">
        <v>72</v>
      </c>
      <c r="B110" s="13">
        <v>9731</v>
      </c>
      <c r="C110" s="267" t="s">
        <v>4038</v>
      </c>
      <c r="D110" s="1017"/>
      <c r="E110" s="287"/>
      <c r="F110" s="517"/>
      <c r="G110" s="169"/>
      <c r="H110" s="169"/>
      <c r="I110" s="10"/>
      <c r="J110" s="609"/>
      <c r="K110" s="279"/>
      <c r="L110" s="278"/>
      <c r="M110" s="997"/>
      <c r="N110" s="998"/>
      <c r="O110" s="999"/>
      <c r="P110" s="448"/>
      <c r="Q110" s="449"/>
      <c r="R110" s="449"/>
      <c r="S110" s="450"/>
      <c r="T110" s="451"/>
      <c r="U110" s="986" t="s">
        <v>3880</v>
      </c>
      <c r="V110" s="986"/>
      <c r="W110" s="986"/>
      <c r="X110" s="986"/>
      <c r="Y110" s="987"/>
      <c r="Z110" s="604" t="s">
        <v>210</v>
      </c>
      <c r="AA110" s="202"/>
      <c r="AB110" s="202"/>
      <c r="AC110" s="202"/>
      <c r="AD110" s="980">
        <f>$AD$105</f>
        <v>279</v>
      </c>
      <c r="AE110" s="980"/>
      <c r="AF110" s="612" t="s">
        <v>391</v>
      </c>
      <c r="AG110" s="202"/>
      <c r="AH110" s="32" t="s">
        <v>254</v>
      </c>
      <c r="AI110" s="926">
        <f t="shared" ref="AI110:AI124" si="8">$AI$5</f>
        <v>0.7</v>
      </c>
      <c r="AJ110" s="981"/>
      <c r="AK110" s="32" t="s">
        <v>254</v>
      </c>
      <c r="AL110" s="926">
        <f t="shared" ref="AL110:AL124" si="9">$AL$5</f>
        <v>0.63</v>
      </c>
      <c r="AM110" s="981"/>
      <c r="AN110" s="43"/>
      <c r="AO110" s="399">
        <f>ROUND((ROUND(AD110*AI110,0)-ROUND(AD110*$V$113,0))*AL110,0)</f>
        <v>121</v>
      </c>
      <c r="AP110" s="41"/>
    </row>
    <row r="111" spans="1:42" ht="17.25" customHeight="1" x14ac:dyDescent="0.15">
      <c r="A111" s="12">
        <v>72</v>
      </c>
      <c r="B111" s="13">
        <v>9732</v>
      </c>
      <c r="C111" s="267" t="s">
        <v>4039</v>
      </c>
      <c r="D111" s="1017"/>
      <c r="E111" s="287"/>
      <c r="F111" s="517"/>
      <c r="G111" s="169"/>
      <c r="H111" s="169"/>
      <c r="I111" s="10"/>
      <c r="J111" s="609"/>
      <c r="K111" s="279"/>
      <c r="L111" s="278"/>
      <c r="M111" s="997"/>
      <c r="N111" s="998"/>
      <c r="O111" s="999"/>
      <c r="P111" s="448"/>
      <c r="Q111" s="449"/>
      <c r="R111" s="449"/>
      <c r="S111" s="450"/>
      <c r="T111" s="451"/>
      <c r="U111" s="986"/>
      <c r="V111" s="986"/>
      <c r="W111" s="986"/>
      <c r="X111" s="986"/>
      <c r="Y111" s="987"/>
      <c r="Z111" s="604" t="s">
        <v>211</v>
      </c>
      <c r="AA111" s="202"/>
      <c r="AB111" s="202"/>
      <c r="AC111" s="202"/>
      <c r="AD111" s="980">
        <f>$AD$106</f>
        <v>290</v>
      </c>
      <c r="AE111" s="980"/>
      <c r="AF111" s="612" t="s">
        <v>391</v>
      </c>
      <c r="AG111" s="202"/>
      <c r="AH111" s="32" t="s">
        <v>254</v>
      </c>
      <c r="AI111" s="926">
        <f t="shared" si="8"/>
        <v>0.7</v>
      </c>
      <c r="AJ111" s="981"/>
      <c r="AK111" s="32" t="s">
        <v>254</v>
      </c>
      <c r="AL111" s="926">
        <f t="shared" si="9"/>
        <v>0.63</v>
      </c>
      <c r="AM111" s="981"/>
      <c r="AN111" s="43"/>
      <c r="AO111" s="399">
        <f>ROUND((ROUND(AD111*AI111,0)-ROUND(AD111*$V$113,0))*AL111,0)</f>
        <v>126</v>
      </c>
      <c r="AP111" s="41"/>
    </row>
    <row r="112" spans="1:42" ht="17.25" customHeight="1" x14ac:dyDescent="0.15">
      <c r="A112" s="12">
        <v>72</v>
      </c>
      <c r="B112" s="13">
        <v>9733</v>
      </c>
      <c r="C112" s="267" t="s">
        <v>4040</v>
      </c>
      <c r="D112" s="1017"/>
      <c r="E112" s="287"/>
      <c r="F112" s="517"/>
      <c r="G112" s="169"/>
      <c r="H112" s="169"/>
      <c r="I112" s="10"/>
      <c r="J112" s="609"/>
      <c r="K112" s="279"/>
      <c r="L112" s="278"/>
      <c r="M112" s="997"/>
      <c r="N112" s="998"/>
      <c r="O112" s="999"/>
      <c r="P112" s="448"/>
      <c r="Q112" s="449"/>
      <c r="R112" s="449"/>
      <c r="S112" s="450"/>
      <c r="T112" s="451"/>
      <c r="U112" s="449"/>
      <c r="V112" s="449"/>
      <c r="W112" s="449"/>
      <c r="X112" s="449"/>
      <c r="Y112" s="452"/>
      <c r="Z112" s="604" t="s">
        <v>212</v>
      </c>
      <c r="AA112" s="202"/>
      <c r="AB112" s="202"/>
      <c r="AC112" s="202"/>
      <c r="AD112" s="980">
        <f>$AD$107</f>
        <v>299</v>
      </c>
      <c r="AE112" s="980"/>
      <c r="AF112" s="612" t="s">
        <v>391</v>
      </c>
      <c r="AG112" s="202"/>
      <c r="AH112" s="32" t="s">
        <v>254</v>
      </c>
      <c r="AI112" s="926">
        <f t="shared" si="8"/>
        <v>0.7</v>
      </c>
      <c r="AJ112" s="981"/>
      <c r="AK112" s="32" t="s">
        <v>254</v>
      </c>
      <c r="AL112" s="926">
        <f t="shared" si="9"/>
        <v>0.63</v>
      </c>
      <c r="AM112" s="981"/>
      <c r="AN112" s="43"/>
      <c r="AO112" s="399">
        <f>ROUND((ROUND(AD112*AI112,0)-ROUND(AD112*$V$113,0))*AL112,0)</f>
        <v>130</v>
      </c>
      <c r="AP112" s="41"/>
    </row>
    <row r="113" spans="1:42" ht="17.25" customHeight="1" x14ac:dyDescent="0.15">
      <c r="A113" s="12">
        <v>72</v>
      </c>
      <c r="B113" s="13">
        <v>9734</v>
      </c>
      <c r="C113" s="267" t="s">
        <v>4041</v>
      </c>
      <c r="D113" s="1017"/>
      <c r="E113" s="287"/>
      <c r="F113" s="517"/>
      <c r="G113" s="169"/>
      <c r="H113" s="169"/>
      <c r="I113" s="10"/>
      <c r="J113" s="609"/>
      <c r="K113" s="279"/>
      <c r="L113" s="278"/>
      <c r="M113" s="997"/>
      <c r="N113" s="998"/>
      <c r="O113" s="999"/>
      <c r="P113" s="448"/>
      <c r="Q113" s="449"/>
      <c r="R113" s="449"/>
      <c r="S113" s="450"/>
      <c r="T113" s="451"/>
      <c r="U113" s="449"/>
      <c r="V113" s="935">
        <v>0.01</v>
      </c>
      <c r="W113" s="935"/>
      <c r="X113" s="444" t="s">
        <v>3863</v>
      </c>
      <c r="Y113" s="452"/>
      <c r="Z113" s="604" t="s">
        <v>213</v>
      </c>
      <c r="AA113" s="202"/>
      <c r="AB113" s="202"/>
      <c r="AC113" s="202"/>
      <c r="AD113" s="980">
        <f>$AD$108</f>
        <v>309</v>
      </c>
      <c r="AE113" s="980"/>
      <c r="AF113" s="612" t="s">
        <v>391</v>
      </c>
      <c r="AG113" s="202"/>
      <c r="AH113" s="32" t="s">
        <v>254</v>
      </c>
      <c r="AI113" s="926">
        <f t="shared" si="8"/>
        <v>0.7</v>
      </c>
      <c r="AJ113" s="981"/>
      <c r="AK113" s="32" t="s">
        <v>254</v>
      </c>
      <c r="AL113" s="926">
        <f t="shared" si="9"/>
        <v>0.63</v>
      </c>
      <c r="AM113" s="981"/>
      <c r="AN113" s="43"/>
      <c r="AO113" s="399">
        <f>ROUND((ROUND(AD113*AI113,0)-ROUND(AD113*$V$113,0))*AL113,0)</f>
        <v>134</v>
      </c>
      <c r="AP113" s="41"/>
    </row>
    <row r="114" spans="1:42" ht="17.25" customHeight="1" x14ac:dyDescent="0.15">
      <c r="A114" s="12">
        <v>72</v>
      </c>
      <c r="B114" s="13">
        <v>9735</v>
      </c>
      <c r="C114" s="267" t="s">
        <v>4042</v>
      </c>
      <c r="D114" s="1017"/>
      <c r="E114" s="287"/>
      <c r="F114" s="517"/>
      <c r="G114" s="169"/>
      <c r="H114" s="169"/>
      <c r="I114" s="10"/>
      <c r="J114" s="609"/>
      <c r="K114" s="279"/>
      <c r="L114" s="278"/>
      <c r="M114" s="997"/>
      <c r="N114" s="998"/>
      <c r="O114" s="999"/>
      <c r="P114" s="453"/>
      <c r="Q114" s="327"/>
      <c r="R114" s="327"/>
      <c r="S114" s="381"/>
      <c r="T114" s="454"/>
      <c r="U114" s="327"/>
      <c r="V114" s="327"/>
      <c r="W114" s="327"/>
      <c r="X114" s="327"/>
      <c r="Y114" s="382"/>
      <c r="Z114" s="604" t="s">
        <v>214</v>
      </c>
      <c r="AA114" s="202"/>
      <c r="AB114" s="202"/>
      <c r="AC114" s="202"/>
      <c r="AD114" s="980">
        <f>$AD$109</f>
        <v>319</v>
      </c>
      <c r="AE114" s="980"/>
      <c r="AF114" s="612" t="s">
        <v>391</v>
      </c>
      <c r="AG114" s="202"/>
      <c r="AH114" s="32" t="s">
        <v>254</v>
      </c>
      <c r="AI114" s="926">
        <f t="shared" si="8"/>
        <v>0.7</v>
      </c>
      <c r="AJ114" s="981"/>
      <c r="AK114" s="32" t="s">
        <v>254</v>
      </c>
      <c r="AL114" s="926">
        <f t="shared" si="9"/>
        <v>0.63</v>
      </c>
      <c r="AM114" s="981"/>
      <c r="AN114" s="43"/>
      <c r="AO114" s="399">
        <f>ROUND((ROUND(AD114*AI114,0)-ROUND(AD114*$V$113,0))*AL114,0)</f>
        <v>139</v>
      </c>
      <c r="AP114" s="41"/>
    </row>
    <row r="115" spans="1:42" ht="17.25" customHeight="1" x14ac:dyDescent="0.15">
      <c r="A115" s="12">
        <v>72</v>
      </c>
      <c r="B115" s="13">
        <v>9736</v>
      </c>
      <c r="C115" s="267" t="s">
        <v>4043</v>
      </c>
      <c r="D115" s="1017"/>
      <c r="E115" s="287"/>
      <c r="F115" s="517"/>
      <c r="G115" s="169"/>
      <c r="H115" s="169"/>
      <c r="I115" s="10"/>
      <c r="J115" s="609"/>
      <c r="K115" s="279"/>
      <c r="L115" s="278"/>
      <c r="M115" s="997"/>
      <c r="N115" s="998"/>
      <c r="O115" s="999"/>
      <c r="P115" s="982" t="s">
        <v>3881</v>
      </c>
      <c r="Q115" s="983"/>
      <c r="R115" s="983"/>
      <c r="S115" s="983"/>
      <c r="T115" s="984"/>
      <c r="U115" s="640"/>
      <c r="V115" s="447"/>
      <c r="W115" s="447"/>
      <c r="X115" s="447"/>
      <c r="Y115" s="455"/>
      <c r="Z115" s="604" t="s">
        <v>210</v>
      </c>
      <c r="AA115" s="202"/>
      <c r="AB115" s="202"/>
      <c r="AC115" s="32"/>
      <c r="AD115" s="980">
        <f>$AD$105</f>
        <v>279</v>
      </c>
      <c r="AE115" s="980"/>
      <c r="AF115" s="612" t="s">
        <v>391</v>
      </c>
      <c r="AG115" s="202"/>
      <c r="AH115" s="32" t="s">
        <v>254</v>
      </c>
      <c r="AI115" s="926">
        <f t="shared" si="8"/>
        <v>0.7</v>
      </c>
      <c r="AJ115" s="981"/>
      <c r="AK115" s="32" t="s">
        <v>254</v>
      </c>
      <c r="AL115" s="926">
        <f t="shared" si="9"/>
        <v>0.63</v>
      </c>
      <c r="AM115" s="981"/>
      <c r="AN115" s="43"/>
      <c r="AO115" s="399">
        <f>ROUND((ROUND(AD115*AI115,0)-ROUND(AD115*$Q$118,0))*AL115,0)</f>
        <v>121</v>
      </c>
      <c r="AP115" s="41"/>
    </row>
    <row r="116" spans="1:42" ht="17.25" customHeight="1" x14ac:dyDescent="0.15">
      <c r="A116" s="12">
        <v>72</v>
      </c>
      <c r="B116" s="13">
        <v>9737</v>
      </c>
      <c r="C116" s="267" t="s">
        <v>4044</v>
      </c>
      <c r="D116" s="1017"/>
      <c r="E116" s="287"/>
      <c r="F116" s="517"/>
      <c r="G116" s="169"/>
      <c r="H116" s="169"/>
      <c r="I116" s="10"/>
      <c r="J116" s="609"/>
      <c r="K116" s="279"/>
      <c r="L116" s="278"/>
      <c r="M116" s="997"/>
      <c r="N116" s="998"/>
      <c r="O116" s="999"/>
      <c r="P116" s="985"/>
      <c r="Q116" s="986"/>
      <c r="R116" s="986"/>
      <c r="S116" s="986"/>
      <c r="T116" s="987"/>
      <c r="U116" s="641"/>
      <c r="V116" s="449"/>
      <c r="W116" s="449"/>
      <c r="X116" s="449"/>
      <c r="Y116" s="452"/>
      <c r="Z116" s="604" t="s">
        <v>211</v>
      </c>
      <c r="AA116" s="202"/>
      <c r="AB116" s="202"/>
      <c r="AC116" s="32"/>
      <c r="AD116" s="980">
        <f>$AD$106</f>
        <v>290</v>
      </c>
      <c r="AE116" s="980"/>
      <c r="AF116" s="612" t="s">
        <v>391</v>
      </c>
      <c r="AG116" s="202"/>
      <c r="AH116" s="32" t="s">
        <v>254</v>
      </c>
      <c r="AI116" s="926">
        <f t="shared" si="8"/>
        <v>0.7</v>
      </c>
      <c r="AJ116" s="981"/>
      <c r="AK116" s="32" t="s">
        <v>254</v>
      </c>
      <c r="AL116" s="926">
        <f t="shared" si="9"/>
        <v>0.63</v>
      </c>
      <c r="AM116" s="981"/>
      <c r="AN116" s="43"/>
      <c r="AO116" s="399">
        <f>ROUND((ROUND(AD116*AI116,0)-ROUND(AD116*$Q$118,0))*AL116,0)</f>
        <v>126</v>
      </c>
      <c r="AP116" s="41"/>
    </row>
    <row r="117" spans="1:42" ht="17.25" customHeight="1" x14ac:dyDescent="0.15">
      <c r="A117" s="12">
        <v>72</v>
      </c>
      <c r="B117" s="13">
        <v>9738</v>
      </c>
      <c r="C117" s="267" t="s">
        <v>4045</v>
      </c>
      <c r="D117" s="1017"/>
      <c r="E117" s="287"/>
      <c r="F117" s="517"/>
      <c r="G117" s="169"/>
      <c r="H117" s="169"/>
      <c r="I117" s="10"/>
      <c r="J117" s="609"/>
      <c r="K117" s="279"/>
      <c r="L117" s="278"/>
      <c r="M117" s="997"/>
      <c r="N117" s="998"/>
      <c r="O117" s="999"/>
      <c r="P117" s="985"/>
      <c r="Q117" s="986"/>
      <c r="R117" s="986"/>
      <c r="S117" s="986"/>
      <c r="T117" s="987"/>
      <c r="U117" s="449"/>
      <c r="V117" s="449"/>
      <c r="W117" s="449"/>
      <c r="X117" s="449"/>
      <c r="Y117" s="452"/>
      <c r="Z117" s="604" t="s">
        <v>212</v>
      </c>
      <c r="AA117" s="202"/>
      <c r="AB117" s="202"/>
      <c r="AC117" s="32"/>
      <c r="AD117" s="980">
        <f>$AD$107</f>
        <v>299</v>
      </c>
      <c r="AE117" s="980"/>
      <c r="AF117" s="612" t="s">
        <v>391</v>
      </c>
      <c r="AG117" s="202"/>
      <c r="AH117" s="32" t="s">
        <v>254</v>
      </c>
      <c r="AI117" s="926">
        <f t="shared" si="8"/>
        <v>0.7</v>
      </c>
      <c r="AJ117" s="981"/>
      <c r="AK117" s="32" t="s">
        <v>254</v>
      </c>
      <c r="AL117" s="926">
        <f t="shared" si="9"/>
        <v>0.63</v>
      </c>
      <c r="AM117" s="981"/>
      <c r="AN117" s="43"/>
      <c r="AO117" s="399">
        <f>ROUND((ROUND(AD117*AI117,0)-ROUND(AD117*$Q$118,0))*AL117,0)</f>
        <v>130</v>
      </c>
      <c r="AP117" s="41"/>
    </row>
    <row r="118" spans="1:42" ht="17.25" customHeight="1" x14ac:dyDescent="0.15">
      <c r="A118" s="12">
        <v>72</v>
      </c>
      <c r="B118" s="13">
        <v>9739</v>
      </c>
      <c r="C118" s="267" t="s">
        <v>4046</v>
      </c>
      <c r="D118" s="1017"/>
      <c r="E118" s="287"/>
      <c r="F118" s="517"/>
      <c r="G118" s="169"/>
      <c r="H118" s="169"/>
      <c r="I118" s="10"/>
      <c r="J118" s="609"/>
      <c r="K118" s="279"/>
      <c r="L118" s="278"/>
      <c r="M118" s="275"/>
      <c r="N118" s="276"/>
      <c r="O118" s="277"/>
      <c r="P118" s="456"/>
      <c r="Q118" s="935">
        <v>0.01</v>
      </c>
      <c r="R118" s="935"/>
      <c r="S118" s="444" t="s">
        <v>3863</v>
      </c>
      <c r="T118" s="451"/>
      <c r="U118" s="450"/>
      <c r="V118" s="449"/>
      <c r="W118" s="449"/>
      <c r="X118" s="449"/>
      <c r="Y118" s="452"/>
      <c r="Z118" s="604" t="s">
        <v>213</v>
      </c>
      <c r="AA118" s="202"/>
      <c r="AB118" s="202"/>
      <c r="AC118" s="32"/>
      <c r="AD118" s="980">
        <f>$AD$108</f>
        <v>309</v>
      </c>
      <c r="AE118" s="980"/>
      <c r="AF118" s="612" t="s">
        <v>391</v>
      </c>
      <c r="AG118" s="202"/>
      <c r="AH118" s="32" t="s">
        <v>254</v>
      </c>
      <c r="AI118" s="926">
        <f t="shared" si="8"/>
        <v>0.7</v>
      </c>
      <c r="AJ118" s="981"/>
      <c r="AK118" s="32" t="s">
        <v>254</v>
      </c>
      <c r="AL118" s="926">
        <f t="shared" si="9"/>
        <v>0.63</v>
      </c>
      <c r="AM118" s="981"/>
      <c r="AN118" s="43"/>
      <c r="AO118" s="399">
        <f>ROUND((ROUND(AD118*AI118,0)-ROUND(AD118*$Q$118,0))*AL118,0)</f>
        <v>134</v>
      </c>
      <c r="AP118" s="41"/>
    </row>
    <row r="119" spans="1:42" ht="17.25" customHeight="1" x14ac:dyDescent="0.15">
      <c r="A119" s="12">
        <v>72</v>
      </c>
      <c r="B119" s="13">
        <v>9740</v>
      </c>
      <c r="C119" s="267" t="s">
        <v>4047</v>
      </c>
      <c r="D119" s="1017"/>
      <c r="E119" s="287"/>
      <c r="F119" s="517"/>
      <c r="G119" s="169"/>
      <c r="H119" s="169"/>
      <c r="I119" s="10"/>
      <c r="J119" s="609"/>
      <c r="K119" s="279"/>
      <c r="L119" s="278"/>
      <c r="M119" s="275"/>
      <c r="N119" s="276"/>
      <c r="O119" s="277"/>
      <c r="P119" s="456"/>
      <c r="Q119" s="450"/>
      <c r="R119" s="449"/>
      <c r="S119" s="449"/>
      <c r="T119" s="451"/>
      <c r="U119" s="327"/>
      <c r="V119" s="327"/>
      <c r="W119" s="327"/>
      <c r="X119" s="327"/>
      <c r="Y119" s="382"/>
      <c r="Z119" s="604" t="s">
        <v>214</v>
      </c>
      <c r="AA119" s="202"/>
      <c r="AB119" s="202"/>
      <c r="AC119" s="32"/>
      <c r="AD119" s="980">
        <f>$AD$109</f>
        <v>319</v>
      </c>
      <c r="AE119" s="980"/>
      <c r="AF119" s="612" t="s">
        <v>391</v>
      </c>
      <c r="AG119" s="202"/>
      <c r="AH119" s="32" t="s">
        <v>254</v>
      </c>
      <c r="AI119" s="926">
        <f t="shared" si="8"/>
        <v>0.7</v>
      </c>
      <c r="AJ119" s="981"/>
      <c r="AK119" s="32" t="s">
        <v>254</v>
      </c>
      <c r="AL119" s="926">
        <f t="shared" si="9"/>
        <v>0.63</v>
      </c>
      <c r="AM119" s="981"/>
      <c r="AN119" s="43"/>
      <c r="AO119" s="399">
        <f>ROUND((ROUND(AD119*AI119,0)-ROUND(AD119*$Q$118,0))*AL119,0)</f>
        <v>139</v>
      </c>
      <c r="AP119" s="41"/>
    </row>
    <row r="120" spans="1:42" ht="17.25" customHeight="1" x14ac:dyDescent="0.15">
      <c r="A120" s="12">
        <v>72</v>
      </c>
      <c r="B120" s="13">
        <v>9741</v>
      </c>
      <c r="C120" s="267" t="s">
        <v>4048</v>
      </c>
      <c r="D120" s="1017"/>
      <c r="E120" s="287"/>
      <c r="F120" s="517"/>
      <c r="G120" s="169"/>
      <c r="H120" s="169"/>
      <c r="I120" s="10"/>
      <c r="J120" s="609"/>
      <c r="K120" s="279"/>
      <c r="L120" s="278"/>
      <c r="M120" s="275"/>
      <c r="N120" s="276"/>
      <c r="O120" s="277"/>
      <c r="P120" s="448"/>
      <c r="Q120" s="449"/>
      <c r="R120" s="449"/>
      <c r="S120" s="450"/>
      <c r="T120" s="451"/>
      <c r="U120" s="982" t="s">
        <v>3880</v>
      </c>
      <c r="V120" s="983"/>
      <c r="W120" s="983"/>
      <c r="X120" s="983"/>
      <c r="Y120" s="984"/>
      <c r="Z120" s="604" t="s">
        <v>210</v>
      </c>
      <c r="AA120" s="202"/>
      <c r="AB120" s="202"/>
      <c r="AC120" s="32"/>
      <c r="AD120" s="980">
        <f>$AD$105</f>
        <v>279</v>
      </c>
      <c r="AE120" s="980"/>
      <c r="AF120" s="612" t="s">
        <v>391</v>
      </c>
      <c r="AG120" s="202"/>
      <c r="AH120" s="32" t="s">
        <v>254</v>
      </c>
      <c r="AI120" s="926">
        <f t="shared" si="8"/>
        <v>0.7</v>
      </c>
      <c r="AJ120" s="981"/>
      <c r="AK120" s="32" t="s">
        <v>254</v>
      </c>
      <c r="AL120" s="926">
        <f t="shared" si="9"/>
        <v>0.63</v>
      </c>
      <c r="AM120" s="981"/>
      <c r="AN120" s="43"/>
      <c r="AO120" s="399">
        <f>ROUND((ROUND(AD120*AI120,0)-ROUND(AD120*$Q$118,0)-ROUND(AD120*$V$123,0))*AL120,0)</f>
        <v>119</v>
      </c>
      <c r="AP120" s="41"/>
    </row>
    <row r="121" spans="1:42" ht="17.25" customHeight="1" x14ac:dyDescent="0.15">
      <c r="A121" s="12">
        <v>72</v>
      </c>
      <c r="B121" s="13">
        <v>9742</v>
      </c>
      <c r="C121" s="267" t="s">
        <v>4049</v>
      </c>
      <c r="D121" s="1017"/>
      <c r="E121" s="287"/>
      <c r="F121" s="517"/>
      <c r="G121" s="169"/>
      <c r="H121" s="169"/>
      <c r="I121" s="10"/>
      <c r="J121" s="609"/>
      <c r="K121" s="279"/>
      <c r="L121" s="278"/>
      <c r="M121" s="275"/>
      <c r="N121" s="276"/>
      <c r="O121" s="277"/>
      <c r="P121" s="448"/>
      <c r="Q121" s="449"/>
      <c r="R121" s="449"/>
      <c r="S121" s="450"/>
      <c r="T121" s="451"/>
      <c r="U121" s="985"/>
      <c r="V121" s="986"/>
      <c r="W121" s="986"/>
      <c r="X121" s="986"/>
      <c r="Y121" s="987"/>
      <c r="Z121" s="604" t="s">
        <v>211</v>
      </c>
      <c r="AA121" s="202"/>
      <c r="AB121" s="202"/>
      <c r="AC121" s="32"/>
      <c r="AD121" s="980">
        <f>$AD$106</f>
        <v>290</v>
      </c>
      <c r="AE121" s="980"/>
      <c r="AF121" s="612" t="s">
        <v>391</v>
      </c>
      <c r="AG121" s="202"/>
      <c r="AH121" s="32" t="s">
        <v>254</v>
      </c>
      <c r="AI121" s="926">
        <f t="shared" si="8"/>
        <v>0.7</v>
      </c>
      <c r="AJ121" s="981"/>
      <c r="AK121" s="32" t="s">
        <v>254</v>
      </c>
      <c r="AL121" s="926">
        <f t="shared" si="9"/>
        <v>0.63</v>
      </c>
      <c r="AM121" s="981"/>
      <c r="AN121" s="43"/>
      <c r="AO121" s="399">
        <f>ROUND((ROUND(AD121*AI121,0)-ROUND(AD121*$Q$118,0)-ROUND(AD121*$V$123,0))*AL121,0)</f>
        <v>124</v>
      </c>
      <c r="AP121" s="41"/>
    </row>
    <row r="122" spans="1:42" ht="17.25" customHeight="1" x14ac:dyDescent="0.15">
      <c r="A122" s="12">
        <v>72</v>
      </c>
      <c r="B122" s="13">
        <v>9743</v>
      </c>
      <c r="C122" s="267" t="s">
        <v>4050</v>
      </c>
      <c r="D122" s="1017"/>
      <c r="E122" s="287"/>
      <c r="F122" s="517"/>
      <c r="G122" s="169"/>
      <c r="H122" s="169"/>
      <c r="I122" s="10"/>
      <c r="J122" s="609"/>
      <c r="K122" s="279"/>
      <c r="L122" s="278"/>
      <c r="M122" s="275"/>
      <c r="N122" s="276"/>
      <c r="O122" s="277"/>
      <c r="P122" s="448"/>
      <c r="Q122" s="449"/>
      <c r="R122" s="449"/>
      <c r="S122" s="450"/>
      <c r="T122" s="451"/>
      <c r="U122" s="448"/>
      <c r="V122" s="449"/>
      <c r="W122" s="449"/>
      <c r="X122" s="449"/>
      <c r="Y122" s="452"/>
      <c r="Z122" s="604" t="s">
        <v>212</v>
      </c>
      <c r="AA122" s="202"/>
      <c r="AB122" s="202"/>
      <c r="AC122" s="32"/>
      <c r="AD122" s="980">
        <f>$AD$107</f>
        <v>299</v>
      </c>
      <c r="AE122" s="980"/>
      <c r="AF122" s="612" t="s">
        <v>391</v>
      </c>
      <c r="AG122" s="202"/>
      <c r="AH122" s="32" t="s">
        <v>254</v>
      </c>
      <c r="AI122" s="926">
        <f t="shared" si="8"/>
        <v>0.7</v>
      </c>
      <c r="AJ122" s="981"/>
      <c r="AK122" s="32" t="s">
        <v>254</v>
      </c>
      <c r="AL122" s="926">
        <f t="shared" si="9"/>
        <v>0.63</v>
      </c>
      <c r="AM122" s="981"/>
      <c r="AN122" s="43"/>
      <c r="AO122" s="399">
        <f>ROUND((ROUND(AD122*AI122,0)-ROUND(AD122*$Q$118,0)-ROUND(AD122*$V$123,0))*AL122,0)</f>
        <v>128</v>
      </c>
      <c r="AP122" s="41"/>
    </row>
    <row r="123" spans="1:42" ht="17.100000000000001" customHeight="1" x14ac:dyDescent="0.15">
      <c r="A123" s="12">
        <v>72</v>
      </c>
      <c r="B123" s="13">
        <v>9744</v>
      </c>
      <c r="C123" s="267" t="s">
        <v>4051</v>
      </c>
      <c r="D123" s="1017"/>
      <c r="E123" s="287"/>
      <c r="F123" s="517"/>
      <c r="G123" s="169"/>
      <c r="H123" s="169"/>
      <c r="I123" s="10"/>
      <c r="J123" s="609"/>
      <c r="K123" s="279"/>
      <c r="L123" s="278"/>
      <c r="M123" s="275"/>
      <c r="N123" s="276"/>
      <c r="O123" s="277"/>
      <c r="P123" s="448"/>
      <c r="Q123" s="449"/>
      <c r="R123" s="449"/>
      <c r="S123" s="450"/>
      <c r="T123" s="451"/>
      <c r="U123" s="448"/>
      <c r="V123" s="935">
        <v>0.01</v>
      </c>
      <c r="W123" s="935"/>
      <c r="X123" s="444" t="s">
        <v>3863</v>
      </c>
      <c r="Y123" s="452"/>
      <c r="Z123" s="604" t="s">
        <v>213</v>
      </c>
      <c r="AA123" s="202"/>
      <c r="AB123" s="202"/>
      <c r="AC123" s="32"/>
      <c r="AD123" s="980">
        <f>$AD$108</f>
        <v>309</v>
      </c>
      <c r="AE123" s="980"/>
      <c r="AF123" s="612" t="s">
        <v>391</v>
      </c>
      <c r="AG123" s="202"/>
      <c r="AH123" s="32" t="s">
        <v>254</v>
      </c>
      <c r="AI123" s="926">
        <f t="shared" si="8"/>
        <v>0.7</v>
      </c>
      <c r="AJ123" s="981"/>
      <c r="AK123" s="32" t="s">
        <v>254</v>
      </c>
      <c r="AL123" s="926">
        <f t="shared" si="9"/>
        <v>0.63</v>
      </c>
      <c r="AM123" s="981"/>
      <c r="AN123" s="43"/>
      <c r="AO123" s="399">
        <f>ROUND((ROUND(AD123*AI123,0)-ROUND(AD123*$Q$118,0)-ROUND(AD123*$V$123,0))*AL123,0)</f>
        <v>132</v>
      </c>
      <c r="AP123" s="41"/>
    </row>
    <row r="124" spans="1:42" ht="17.25" customHeight="1" x14ac:dyDescent="0.15">
      <c r="A124" s="12">
        <v>72</v>
      </c>
      <c r="B124" s="13">
        <v>9745</v>
      </c>
      <c r="C124" s="267" t="s">
        <v>4052</v>
      </c>
      <c r="D124" s="1017"/>
      <c r="E124" s="287"/>
      <c r="F124" s="35"/>
      <c r="G124" s="20"/>
      <c r="H124" s="20"/>
      <c r="I124" s="45"/>
      <c r="J124" s="713"/>
      <c r="K124" s="46"/>
      <c r="L124" s="28"/>
      <c r="M124" s="275"/>
      <c r="N124" s="276"/>
      <c r="O124" s="277"/>
      <c r="P124" s="453"/>
      <c r="Q124" s="327"/>
      <c r="R124" s="327"/>
      <c r="S124" s="381"/>
      <c r="T124" s="454"/>
      <c r="U124" s="453"/>
      <c r="V124" s="327"/>
      <c r="W124" s="327"/>
      <c r="X124" s="327"/>
      <c r="Y124" s="382"/>
      <c r="Z124" s="604" t="s">
        <v>214</v>
      </c>
      <c r="AA124" s="202"/>
      <c r="AB124" s="202"/>
      <c r="AC124" s="32"/>
      <c r="AD124" s="980">
        <f>$AD$109</f>
        <v>319</v>
      </c>
      <c r="AE124" s="980"/>
      <c r="AF124" s="612" t="s">
        <v>391</v>
      </c>
      <c r="AG124" s="202"/>
      <c r="AH124" s="32" t="s">
        <v>254</v>
      </c>
      <c r="AI124" s="926">
        <f t="shared" si="8"/>
        <v>0.7</v>
      </c>
      <c r="AJ124" s="981"/>
      <c r="AK124" s="32" t="s">
        <v>254</v>
      </c>
      <c r="AL124" s="926">
        <f t="shared" si="9"/>
        <v>0.63</v>
      </c>
      <c r="AM124" s="981"/>
      <c r="AN124" s="43"/>
      <c r="AO124" s="399">
        <f>ROUND((ROUND(AD124*AI124,0)-ROUND(AD124*$Q$118,0)-ROUND(AD124*$V$123,0))*AL124,0)</f>
        <v>137</v>
      </c>
      <c r="AP124" s="41"/>
    </row>
    <row r="125" spans="1:42" ht="17.25" customHeight="1" x14ac:dyDescent="0.15">
      <c r="A125" s="12">
        <v>72</v>
      </c>
      <c r="B125" s="13">
        <v>9611</v>
      </c>
      <c r="C125" s="39" t="s">
        <v>440</v>
      </c>
      <c r="D125" s="1017"/>
      <c r="E125" s="287"/>
      <c r="F125" s="833" t="s">
        <v>3957</v>
      </c>
      <c r="G125" s="834"/>
      <c r="H125" s="834"/>
      <c r="I125" s="834"/>
      <c r="J125" s="834"/>
      <c r="K125" s="834"/>
      <c r="L125" s="834"/>
      <c r="M125" s="275"/>
      <c r="N125" s="276"/>
      <c r="O125" s="277"/>
      <c r="P125" s="34"/>
      <c r="Q125" s="17"/>
      <c r="R125" s="17"/>
      <c r="S125" s="607"/>
      <c r="T125" s="607"/>
      <c r="U125" s="607"/>
      <c r="V125" s="607"/>
      <c r="W125" s="17"/>
      <c r="X125" s="17"/>
      <c r="Y125" s="67"/>
      <c r="Z125" s="604" t="s">
        <v>210</v>
      </c>
      <c r="AA125" s="605"/>
      <c r="AB125" s="202"/>
      <c r="AC125" s="202"/>
      <c r="AD125" s="841">
        <f>認知通所介護!AE125</f>
        <v>267</v>
      </c>
      <c r="AE125" s="841"/>
      <c r="AF125" s="186" t="s">
        <v>391</v>
      </c>
      <c r="AG125" s="202"/>
      <c r="AH125" s="32" t="s">
        <v>2342</v>
      </c>
      <c r="AI125" s="831">
        <f t="shared" ref="AI125:AI154" si="10">$AI$5</f>
        <v>0.7</v>
      </c>
      <c r="AJ125" s="831"/>
      <c r="AK125" s="605"/>
      <c r="AL125" s="202"/>
      <c r="AM125" s="202"/>
      <c r="AN125" s="209"/>
      <c r="AO125" s="403">
        <f t="shared" ref="AO125:AO154" si="11">ROUND(AD125*AI125,0)</f>
        <v>187</v>
      </c>
      <c r="AP125" s="41"/>
    </row>
    <row r="126" spans="1:42" ht="17.25" customHeight="1" x14ac:dyDescent="0.15">
      <c r="A126" s="12">
        <v>72</v>
      </c>
      <c r="B126" s="13">
        <v>9612</v>
      </c>
      <c r="C126" s="39" t="s">
        <v>441</v>
      </c>
      <c r="D126" s="1017"/>
      <c r="E126" s="287"/>
      <c r="F126" s="836"/>
      <c r="G126" s="837"/>
      <c r="H126" s="837"/>
      <c r="I126" s="837"/>
      <c r="J126" s="837"/>
      <c r="K126" s="837"/>
      <c r="L126" s="837"/>
      <c r="M126" s="275"/>
      <c r="N126" s="276"/>
      <c r="O126" s="277"/>
      <c r="P126" s="517"/>
      <c r="Q126" s="169"/>
      <c r="R126" s="169"/>
      <c r="S126" s="609"/>
      <c r="T126" s="609"/>
      <c r="U126" s="609"/>
      <c r="V126" s="609"/>
      <c r="W126" s="169"/>
      <c r="X126" s="169"/>
      <c r="Y126" s="518"/>
      <c r="Z126" s="604" t="s">
        <v>211</v>
      </c>
      <c r="AA126" s="605"/>
      <c r="AB126" s="202"/>
      <c r="AC126" s="202"/>
      <c r="AD126" s="841">
        <f>認知通所介護!AE126</f>
        <v>277</v>
      </c>
      <c r="AE126" s="841"/>
      <c r="AF126" s="186" t="s">
        <v>391</v>
      </c>
      <c r="AG126" s="202"/>
      <c r="AH126" s="32" t="s">
        <v>2342</v>
      </c>
      <c r="AI126" s="831">
        <f t="shared" si="10"/>
        <v>0.7</v>
      </c>
      <c r="AJ126" s="831"/>
      <c r="AK126" s="605"/>
      <c r="AL126" s="202"/>
      <c r="AM126" s="202"/>
      <c r="AN126" s="209"/>
      <c r="AO126" s="403">
        <f t="shared" si="11"/>
        <v>194</v>
      </c>
      <c r="AP126" s="41"/>
    </row>
    <row r="127" spans="1:42" ht="17.25" customHeight="1" x14ac:dyDescent="0.15">
      <c r="A127" s="12">
        <v>72</v>
      </c>
      <c r="B127" s="13">
        <v>9613</v>
      </c>
      <c r="C127" s="39" t="s">
        <v>442</v>
      </c>
      <c r="D127" s="1017"/>
      <c r="E127" s="287"/>
      <c r="F127" s="517"/>
      <c r="G127" s="169"/>
      <c r="H127" s="609"/>
      <c r="I127" s="169"/>
      <c r="J127" s="169"/>
      <c r="K127" s="169"/>
      <c r="L127" s="169"/>
      <c r="M127" s="275"/>
      <c r="N127" s="276"/>
      <c r="O127" s="277"/>
      <c r="P127" s="517"/>
      <c r="Q127" s="169"/>
      <c r="R127" s="169"/>
      <c r="S127" s="609"/>
      <c r="T127" s="609"/>
      <c r="U127" s="609"/>
      <c r="V127" s="609"/>
      <c r="W127" s="169"/>
      <c r="X127" s="169"/>
      <c r="Y127" s="518"/>
      <c r="Z127" s="604" t="s">
        <v>212</v>
      </c>
      <c r="AA127" s="605"/>
      <c r="AB127" s="202"/>
      <c r="AC127" s="202"/>
      <c r="AD127" s="841">
        <f>認知通所介護!AE127</f>
        <v>286</v>
      </c>
      <c r="AE127" s="841"/>
      <c r="AF127" s="186" t="s">
        <v>391</v>
      </c>
      <c r="AG127" s="202"/>
      <c r="AH127" s="32" t="s">
        <v>2342</v>
      </c>
      <c r="AI127" s="831">
        <f t="shared" si="10"/>
        <v>0.7</v>
      </c>
      <c r="AJ127" s="831"/>
      <c r="AK127" s="605"/>
      <c r="AL127" s="202"/>
      <c r="AM127" s="202"/>
      <c r="AN127" s="209"/>
      <c r="AO127" s="403">
        <f t="shared" si="11"/>
        <v>200</v>
      </c>
      <c r="AP127" s="41"/>
    </row>
    <row r="128" spans="1:42" ht="17.25" customHeight="1" x14ac:dyDescent="0.15">
      <c r="A128" s="12">
        <v>72</v>
      </c>
      <c r="B128" s="13">
        <v>9614</v>
      </c>
      <c r="C128" s="39" t="s">
        <v>443</v>
      </c>
      <c r="D128" s="1017"/>
      <c r="E128" s="287"/>
      <c r="F128" s="517"/>
      <c r="G128" s="169"/>
      <c r="H128" s="609"/>
      <c r="I128" s="169"/>
      <c r="J128" s="169"/>
      <c r="K128" s="169"/>
      <c r="L128" s="169"/>
      <c r="M128" s="275"/>
      <c r="N128" s="276"/>
      <c r="O128" s="277"/>
      <c r="P128" s="517"/>
      <c r="Q128" s="169"/>
      <c r="R128" s="169"/>
      <c r="S128" s="609"/>
      <c r="T128" s="609"/>
      <c r="U128" s="609"/>
      <c r="V128" s="609"/>
      <c r="W128" s="169"/>
      <c r="X128" s="169"/>
      <c r="Y128" s="518"/>
      <c r="Z128" s="604" t="s">
        <v>213</v>
      </c>
      <c r="AA128" s="605"/>
      <c r="AB128" s="202"/>
      <c r="AC128" s="202"/>
      <c r="AD128" s="841">
        <f>認知通所介護!AE128</f>
        <v>295</v>
      </c>
      <c r="AE128" s="841"/>
      <c r="AF128" s="186" t="s">
        <v>391</v>
      </c>
      <c r="AG128" s="202"/>
      <c r="AH128" s="32" t="s">
        <v>2342</v>
      </c>
      <c r="AI128" s="831">
        <f t="shared" si="10"/>
        <v>0.7</v>
      </c>
      <c r="AJ128" s="831"/>
      <c r="AK128" s="605"/>
      <c r="AL128" s="202"/>
      <c r="AM128" s="202"/>
      <c r="AN128" s="209"/>
      <c r="AO128" s="403">
        <f t="shared" si="11"/>
        <v>207</v>
      </c>
      <c r="AP128" s="41"/>
    </row>
    <row r="129" spans="1:42" ht="17.25" customHeight="1" x14ac:dyDescent="0.15">
      <c r="A129" s="12">
        <v>72</v>
      </c>
      <c r="B129" s="13">
        <v>9615</v>
      </c>
      <c r="C129" s="39" t="s">
        <v>444</v>
      </c>
      <c r="D129" s="1017"/>
      <c r="E129" s="287"/>
      <c r="F129" s="35"/>
      <c r="G129" s="20"/>
      <c r="H129" s="713"/>
      <c r="I129" s="20"/>
      <c r="J129" s="20"/>
      <c r="K129" s="20"/>
      <c r="L129" s="20"/>
      <c r="M129" s="275"/>
      <c r="N129" s="276"/>
      <c r="O129" s="277"/>
      <c r="P129" s="517"/>
      <c r="Q129" s="169"/>
      <c r="R129" s="169"/>
      <c r="S129" s="609"/>
      <c r="T129" s="609"/>
      <c r="U129" s="609"/>
      <c r="V129" s="609"/>
      <c r="W129" s="169"/>
      <c r="X129" s="169"/>
      <c r="Y129" s="518"/>
      <c r="Z129" s="604" t="s">
        <v>214</v>
      </c>
      <c r="AA129" s="605"/>
      <c r="AB129" s="202"/>
      <c r="AC129" s="202"/>
      <c r="AD129" s="841">
        <f>認知通所介護!AE129</f>
        <v>305</v>
      </c>
      <c r="AE129" s="841"/>
      <c r="AF129" s="186" t="s">
        <v>391</v>
      </c>
      <c r="AG129" s="202"/>
      <c r="AH129" s="32" t="s">
        <v>2342</v>
      </c>
      <c r="AI129" s="831">
        <f t="shared" si="10"/>
        <v>0.7</v>
      </c>
      <c r="AJ129" s="831"/>
      <c r="AK129" s="605"/>
      <c r="AL129" s="202"/>
      <c r="AM129" s="202"/>
      <c r="AN129" s="209"/>
      <c r="AO129" s="403">
        <f t="shared" si="11"/>
        <v>214</v>
      </c>
      <c r="AP129" s="41"/>
    </row>
    <row r="130" spans="1:42" ht="17.25" customHeight="1" x14ac:dyDescent="0.15">
      <c r="A130" s="12">
        <v>72</v>
      </c>
      <c r="B130" s="13">
        <v>9656</v>
      </c>
      <c r="C130" s="39" t="s">
        <v>445</v>
      </c>
      <c r="D130" s="1017"/>
      <c r="E130" s="287"/>
      <c r="F130" s="833" t="s">
        <v>3958</v>
      </c>
      <c r="G130" s="834"/>
      <c r="H130" s="834"/>
      <c r="I130" s="834"/>
      <c r="J130" s="834"/>
      <c r="K130" s="834"/>
      <c r="L130" s="834"/>
      <c r="M130" s="275"/>
      <c r="N130" s="276"/>
      <c r="O130" s="277"/>
      <c r="P130" s="517"/>
      <c r="Q130" s="169"/>
      <c r="R130" s="169"/>
      <c r="S130" s="609"/>
      <c r="T130" s="609"/>
      <c r="U130" s="609"/>
      <c r="V130" s="609"/>
      <c r="W130" s="169"/>
      <c r="X130" s="169"/>
      <c r="Y130" s="518"/>
      <c r="Z130" s="604" t="s">
        <v>210</v>
      </c>
      <c r="AA130" s="605"/>
      <c r="AB130" s="202"/>
      <c r="AC130" s="202"/>
      <c r="AD130" s="841">
        <f>認知通所介護!AE130</f>
        <v>279</v>
      </c>
      <c r="AE130" s="841"/>
      <c r="AF130" s="186" t="s">
        <v>391</v>
      </c>
      <c r="AG130" s="202"/>
      <c r="AH130" s="32" t="s">
        <v>2342</v>
      </c>
      <c r="AI130" s="831">
        <f t="shared" si="10"/>
        <v>0.7</v>
      </c>
      <c r="AJ130" s="831"/>
      <c r="AK130" s="605"/>
      <c r="AL130" s="202"/>
      <c r="AM130" s="202"/>
      <c r="AN130" s="209"/>
      <c r="AO130" s="403">
        <f t="shared" si="11"/>
        <v>195</v>
      </c>
      <c r="AP130" s="41"/>
    </row>
    <row r="131" spans="1:42" ht="17.25" customHeight="1" x14ac:dyDescent="0.15">
      <c r="A131" s="12">
        <v>72</v>
      </c>
      <c r="B131" s="13">
        <v>9657</v>
      </c>
      <c r="C131" s="39" t="s">
        <v>446</v>
      </c>
      <c r="D131" s="1017"/>
      <c r="E131" s="287"/>
      <c r="F131" s="836"/>
      <c r="G131" s="837"/>
      <c r="H131" s="837"/>
      <c r="I131" s="837"/>
      <c r="J131" s="837"/>
      <c r="K131" s="837"/>
      <c r="L131" s="837"/>
      <c r="M131" s="275"/>
      <c r="N131" s="276"/>
      <c r="O131" s="277"/>
      <c r="P131" s="517"/>
      <c r="Q131" s="169"/>
      <c r="R131" s="169"/>
      <c r="S131" s="609"/>
      <c r="T131" s="609"/>
      <c r="U131" s="609"/>
      <c r="V131" s="609"/>
      <c r="W131" s="169"/>
      <c r="X131" s="169"/>
      <c r="Y131" s="518"/>
      <c r="Z131" s="604" t="s">
        <v>211</v>
      </c>
      <c r="AA131" s="605"/>
      <c r="AB131" s="202"/>
      <c r="AC131" s="202"/>
      <c r="AD131" s="841">
        <f>認知通所介護!AE131</f>
        <v>290</v>
      </c>
      <c r="AE131" s="841"/>
      <c r="AF131" s="186" t="s">
        <v>391</v>
      </c>
      <c r="AG131" s="202"/>
      <c r="AH131" s="32" t="s">
        <v>2342</v>
      </c>
      <c r="AI131" s="831">
        <f t="shared" si="10"/>
        <v>0.7</v>
      </c>
      <c r="AJ131" s="831"/>
      <c r="AK131" s="605"/>
      <c r="AL131" s="202"/>
      <c r="AM131" s="202"/>
      <c r="AN131" s="209"/>
      <c r="AO131" s="403">
        <f t="shared" si="11"/>
        <v>203</v>
      </c>
      <c r="AP131" s="41"/>
    </row>
    <row r="132" spans="1:42" ht="17.25" customHeight="1" x14ac:dyDescent="0.15">
      <c r="A132" s="12">
        <v>72</v>
      </c>
      <c r="B132" s="13">
        <v>9658</v>
      </c>
      <c r="C132" s="39" t="s">
        <v>447</v>
      </c>
      <c r="D132" s="1017"/>
      <c r="E132" s="287"/>
      <c r="F132" s="517"/>
      <c r="G132" s="169"/>
      <c r="H132" s="609"/>
      <c r="I132" s="169"/>
      <c r="J132" s="169"/>
      <c r="K132" s="169"/>
      <c r="L132" s="169"/>
      <c r="M132" s="275"/>
      <c r="N132" s="276"/>
      <c r="O132" s="277"/>
      <c r="P132" s="517"/>
      <c r="Q132" s="169"/>
      <c r="R132" s="169"/>
      <c r="S132" s="609"/>
      <c r="T132" s="609"/>
      <c r="U132" s="609"/>
      <c r="V132" s="609"/>
      <c r="W132" s="169"/>
      <c r="X132" s="169"/>
      <c r="Y132" s="518"/>
      <c r="Z132" s="604" t="s">
        <v>212</v>
      </c>
      <c r="AA132" s="605"/>
      <c r="AB132" s="202"/>
      <c r="AC132" s="202"/>
      <c r="AD132" s="841">
        <f>認知通所介護!AE132</f>
        <v>299</v>
      </c>
      <c r="AE132" s="841"/>
      <c r="AF132" s="186" t="s">
        <v>391</v>
      </c>
      <c r="AG132" s="202"/>
      <c r="AH132" s="32" t="s">
        <v>2342</v>
      </c>
      <c r="AI132" s="831">
        <f t="shared" si="10"/>
        <v>0.7</v>
      </c>
      <c r="AJ132" s="831"/>
      <c r="AK132" s="605"/>
      <c r="AL132" s="202"/>
      <c r="AM132" s="202"/>
      <c r="AN132" s="209"/>
      <c r="AO132" s="403">
        <f t="shared" si="11"/>
        <v>209</v>
      </c>
      <c r="AP132" s="41"/>
    </row>
    <row r="133" spans="1:42" ht="17.25" customHeight="1" x14ac:dyDescent="0.15">
      <c r="A133" s="12">
        <v>72</v>
      </c>
      <c r="B133" s="13">
        <v>9659</v>
      </c>
      <c r="C133" s="39" t="s">
        <v>448</v>
      </c>
      <c r="D133" s="1017"/>
      <c r="E133" s="287"/>
      <c r="F133" s="517"/>
      <c r="G133" s="169"/>
      <c r="H133" s="609"/>
      <c r="I133" s="169"/>
      <c r="J133" s="169"/>
      <c r="K133" s="169"/>
      <c r="L133" s="169"/>
      <c r="M133" s="275"/>
      <c r="N133" s="276"/>
      <c r="O133" s="277"/>
      <c r="P133" s="517"/>
      <c r="Q133" s="169"/>
      <c r="R133" s="169"/>
      <c r="S133" s="609"/>
      <c r="T133" s="609"/>
      <c r="U133" s="609"/>
      <c r="V133" s="609"/>
      <c r="W133" s="169"/>
      <c r="X133" s="169"/>
      <c r="Y133" s="518"/>
      <c r="Z133" s="604" t="s">
        <v>213</v>
      </c>
      <c r="AA133" s="605"/>
      <c r="AB133" s="202"/>
      <c r="AC133" s="202"/>
      <c r="AD133" s="841">
        <f>認知通所介護!AE133</f>
        <v>309</v>
      </c>
      <c r="AE133" s="841"/>
      <c r="AF133" s="186" t="s">
        <v>391</v>
      </c>
      <c r="AG133" s="202"/>
      <c r="AH133" s="32" t="s">
        <v>2342</v>
      </c>
      <c r="AI133" s="831">
        <f t="shared" si="10"/>
        <v>0.7</v>
      </c>
      <c r="AJ133" s="831"/>
      <c r="AK133" s="605"/>
      <c r="AL133" s="202"/>
      <c r="AM133" s="202"/>
      <c r="AN133" s="209"/>
      <c r="AO133" s="403">
        <f t="shared" si="11"/>
        <v>216</v>
      </c>
      <c r="AP133" s="41"/>
    </row>
    <row r="134" spans="1:42" ht="17.25" customHeight="1" x14ac:dyDescent="0.15">
      <c r="A134" s="12">
        <v>72</v>
      </c>
      <c r="B134" s="13">
        <v>9660</v>
      </c>
      <c r="C134" s="39" t="s">
        <v>449</v>
      </c>
      <c r="D134" s="1017"/>
      <c r="E134" s="287"/>
      <c r="F134" s="35"/>
      <c r="G134" s="20"/>
      <c r="H134" s="713"/>
      <c r="I134" s="20"/>
      <c r="J134" s="20"/>
      <c r="K134" s="20"/>
      <c r="L134" s="20"/>
      <c r="M134" s="275"/>
      <c r="N134" s="276"/>
      <c r="O134" s="277"/>
      <c r="P134" s="517"/>
      <c r="Q134" s="169"/>
      <c r="R134" s="169"/>
      <c r="S134" s="609"/>
      <c r="T134" s="609"/>
      <c r="U134" s="609"/>
      <c r="V134" s="609"/>
      <c r="W134" s="169"/>
      <c r="X134" s="169"/>
      <c r="Y134" s="518"/>
      <c r="Z134" s="604" t="s">
        <v>214</v>
      </c>
      <c r="AA134" s="605"/>
      <c r="AB134" s="202"/>
      <c r="AC134" s="202"/>
      <c r="AD134" s="841">
        <f>認知通所介護!AE134</f>
        <v>319</v>
      </c>
      <c r="AE134" s="841"/>
      <c r="AF134" s="186" t="s">
        <v>391</v>
      </c>
      <c r="AG134" s="202"/>
      <c r="AH134" s="32" t="s">
        <v>2342</v>
      </c>
      <c r="AI134" s="831">
        <f t="shared" si="10"/>
        <v>0.7</v>
      </c>
      <c r="AJ134" s="831"/>
      <c r="AK134" s="605"/>
      <c r="AL134" s="202"/>
      <c r="AM134" s="202"/>
      <c r="AN134" s="209"/>
      <c r="AO134" s="403">
        <f t="shared" si="11"/>
        <v>223</v>
      </c>
      <c r="AP134" s="41"/>
    </row>
    <row r="135" spans="1:42" ht="17.25" customHeight="1" x14ac:dyDescent="0.15">
      <c r="A135" s="12">
        <v>72</v>
      </c>
      <c r="B135" s="13">
        <v>9621</v>
      </c>
      <c r="C135" s="39" t="s">
        <v>450</v>
      </c>
      <c r="D135" s="1017"/>
      <c r="E135" s="287"/>
      <c r="F135" s="833" t="s">
        <v>3959</v>
      </c>
      <c r="G135" s="834"/>
      <c r="H135" s="834"/>
      <c r="I135" s="834"/>
      <c r="J135" s="834"/>
      <c r="K135" s="834"/>
      <c r="L135" s="834"/>
      <c r="M135" s="275"/>
      <c r="N135" s="276"/>
      <c r="O135" s="277"/>
      <c r="P135" s="517"/>
      <c r="Q135" s="169"/>
      <c r="R135" s="169"/>
      <c r="S135" s="609"/>
      <c r="T135" s="609"/>
      <c r="U135" s="609"/>
      <c r="V135" s="609"/>
      <c r="W135" s="169"/>
      <c r="X135" s="169"/>
      <c r="Y135" s="518"/>
      <c r="Z135" s="604" t="s">
        <v>210</v>
      </c>
      <c r="AA135" s="605"/>
      <c r="AB135" s="202"/>
      <c r="AC135" s="202"/>
      <c r="AD135" s="841">
        <f>認知通所介護!AE135</f>
        <v>445</v>
      </c>
      <c r="AE135" s="841"/>
      <c r="AF135" s="186" t="s">
        <v>391</v>
      </c>
      <c r="AG135" s="202"/>
      <c r="AH135" s="32" t="s">
        <v>2342</v>
      </c>
      <c r="AI135" s="831">
        <f t="shared" si="10"/>
        <v>0.7</v>
      </c>
      <c r="AJ135" s="831"/>
      <c r="AK135" s="605"/>
      <c r="AL135" s="202"/>
      <c r="AM135" s="202"/>
      <c r="AN135" s="209"/>
      <c r="AO135" s="403">
        <f t="shared" si="11"/>
        <v>312</v>
      </c>
      <c r="AP135" s="41"/>
    </row>
    <row r="136" spans="1:42" ht="17.25" customHeight="1" x14ac:dyDescent="0.15">
      <c r="A136" s="12">
        <v>72</v>
      </c>
      <c r="B136" s="13">
        <v>9622</v>
      </c>
      <c r="C136" s="39" t="s">
        <v>451</v>
      </c>
      <c r="D136" s="1017"/>
      <c r="E136" s="287"/>
      <c r="F136" s="836"/>
      <c r="G136" s="837"/>
      <c r="H136" s="837"/>
      <c r="I136" s="837"/>
      <c r="J136" s="837"/>
      <c r="K136" s="837"/>
      <c r="L136" s="837"/>
      <c r="M136" s="275"/>
      <c r="N136" s="276"/>
      <c r="O136" s="277"/>
      <c r="P136" s="517"/>
      <c r="Q136" s="169"/>
      <c r="R136" s="169"/>
      <c r="S136" s="609"/>
      <c r="T136" s="609"/>
      <c r="U136" s="609"/>
      <c r="V136" s="609"/>
      <c r="W136" s="169"/>
      <c r="X136" s="169"/>
      <c r="Y136" s="518"/>
      <c r="Z136" s="604" t="s">
        <v>211</v>
      </c>
      <c r="AA136" s="605"/>
      <c r="AB136" s="202"/>
      <c r="AC136" s="202"/>
      <c r="AD136" s="841">
        <f>認知通所介護!AE136</f>
        <v>460</v>
      </c>
      <c r="AE136" s="841"/>
      <c r="AF136" s="186" t="s">
        <v>391</v>
      </c>
      <c r="AG136" s="202"/>
      <c r="AH136" s="32" t="s">
        <v>2342</v>
      </c>
      <c r="AI136" s="831">
        <f t="shared" si="10"/>
        <v>0.7</v>
      </c>
      <c r="AJ136" s="831"/>
      <c r="AK136" s="605"/>
      <c r="AL136" s="202"/>
      <c r="AM136" s="202"/>
      <c r="AN136" s="209"/>
      <c r="AO136" s="403">
        <f t="shared" si="11"/>
        <v>322</v>
      </c>
      <c r="AP136" s="41"/>
    </row>
    <row r="137" spans="1:42" ht="17.25" customHeight="1" x14ac:dyDescent="0.15">
      <c r="A137" s="12">
        <v>72</v>
      </c>
      <c r="B137" s="13">
        <v>9623</v>
      </c>
      <c r="C137" s="39" t="s">
        <v>452</v>
      </c>
      <c r="D137" s="1017"/>
      <c r="E137" s="287"/>
      <c r="F137" s="517"/>
      <c r="G137" s="169"/>
      <c r="H137" s="609"/>
      <c r="I137" s="169"/>
      <c r="J137" s="169"/>
      <c r="K137" s="169"/>
      <c r="L137" s="169"/>
      <c r="M137" s="275"/>
      <c r="N137" s="276"/>
      <c r="O137" s="277"/>
      <c r="P137" s="517"/>
      <c r="Q137" s="169"/>
      <c r="R137" s="169"/>
      <c r="S137" s="609"/>
      <c r="T137" s="609"/>
      <c r="U137" s="609"/>
      <c r="V137" s="609"/>
      <c r="W137" s="169"/>
      <c r="X137" s="169"/>
      <c r="Y137" s="518"/>
      <c r="Z137" s="604" t="s">
        <v>212</v>
      </c>
      <c r="AA137" s="605"/>
      <c r="AB137" s="202"/>
      <c r="AC137" s="202"/>
      <c r="AD137" s="841">
        <f>認知通所介護!AE137</f>
        <v>477</v>
      </c>
      <c r="AE137" s="841"/>
      <c r="AF137" s="186" t="s">
        <v>391</v>
      </c>
      <c r="AG137" s="202"/>
      <c r="AH137" s="32" t="s">
        <v>2342</v>
      </c>
      <c r="AI137" s="831">
        <f t="shared" si="10"/>
        <v>0.7</v>
      </c>
      <c r="AJ137" s="831"/>
      <c r="AK137" s="605"/>
      <c r="AL137" s="202"/>
      <c r="AM137" s="202"/>
      <c r="AN137" s="209"/>
      <c r="AO137" s="403">
        <f t="shared" si="11"/>
        <v>334</v>
      </c>
      <c r="AP137" s="41"/>
    </row>
    <row r="138" spans="1:42" ht="17.25" customHeight="1" x14ac:dyDescent="0.15">
      <c r="A138" s="12">
        <v>72</v>
      </c>
      <c r="B138" s="13">
        <v>9624</v>
      </c>
      <c r="C138" s="39" t="s">
        <v>455</v>
      </c>
      <c r="D138" s="1017"/>
      <c r="E138" s="287"/>
      <c r="F138" s="517"/>
      <c r="G138" s="169"/>
      <c r="H138" s="609"/>
      <c r="I138" s="169"/>
      <c r="J138" s="169"/>
      <c r="K138" s="169"/>
      <c r="L138" s="169"/>
      <c r="M138" s="275"/>
      <c r="N138" s="276"/>
      <c r="O138" s="277"/>
      <c r="P138" s="517"/>
      <c r="Q138" s="169"/>
      <c r="R138" s="169"/>
      <c r="S138" s="609"/>
      <c r="T138" s="609"/>
      <c r="U138" s="609"/>
      <c r="V138" s="609"/>
      <c r="W138" s="169"/>
      <c r="X138" s="169"/>
      <c r="Y138" s="518"/>
      <c r="Z138" s="604" t="s">
        <v>213</v>
      </c>
      <c r="AA138" s="605"/>
      <c r="AB138" s="202"/>
      <c r="AC138" s="202"/>
      <c r="AD138" s="841">
        <f>認知通所介護!AE138</f>
        <v>493</v>
      </c>
      <c r="AE138" s="841"/>
      <c r="AF138" s="186" t="s">
        <v>391</v>
      </c>
      <c r="AG138" s="202"/>
      <c r="AH138" s="32" t="s">
        <v>2342</v>
      </c>
      <c r="AI138" s="831">
        <f t="shared" si="10"/>
        <v>0.7</v>
      </c>
      <c r="AJ138" s="831"/>
      <c r="AK138" s="605"/>
      <c r="AL138" s="202"/>
      <c r="AM138" s="202"/>
      <c r="AN138" s="209"/>
      <c r="AO138" s="403">
        <f t="shared" si="11"/>
        <v>345</v>
      </c>
      <c r="AP138" s="41"/>
    </row>
    <row r="139" spans="1:42" ht="17.25" customHeight="1" x14ac:dyDescent="0.15">
      <c r="A139" s="12">
        <v>72</v>
      </c>
      <c r="B139" s="13">
        <v>9625</v>
      </c>
      <c r="C139" s="39" t="s">
        <v>456</v>
      </c>
      <c r="D139" s="1017"/>
      <c r="E139" s="287"/>
      <c r="F139" s="35"/>
      <c r="G139" s="20"/>
      <c r="H139" s="713"/>
      <c r="I139" s="20"/>
      <c r="J139" s="20"/>
      <c r="K139" s="20"/>
      <c r="L139" s="20"/>
      <c r="M139" s="646"/>
      <c r="N139" s="647"/>
      <c r="O139" s="648"/>
      <c r="P139" s="517"/>
      <c r="Q139" s="169"/>
      <c r="R139" s="169"/>
      <c r="S139" s="609"/>
      <c r="T139" s="609"/>
      <c r="U139" s="609"/>
      <c r="V139" s="609"/>
      <c r="W139" s="169"/>
      <c r="X139" s="169"/>
      <c r="Y139" s="518"/>
      <c r="Z139" s="604" t="s">
        <v>214</v>
      </c>
      <c r="AA139" s="605"/>
      <c r="AB139" s="202"/>
      <c r="AC139" s="202"/>
      <c r="AD139" s="841">
        <f>認知通所介護!AE139</f>
        <v>510</v>
      </c>
      <c r="AE139" s="841"/>
      <c r="AF139" s="186" t="s">
        <v>391</v>
      </c>
      <c r="AG139" s="202"/>
      <c r="AH139" s="32" t="s">
        <v>2342</v>
      </c>
      <c r="AI139" s="831">
        <f t="shared" si="10"/>
        <v>0.7</v>
      </c>
      <c r="AJ139" s="831"/>
      <c r="AK139" s="605"/>
      <c r="AL139" s="202"/>
      <c r="AM139" s="202"/>
      <c r="AN139" s="209"/>
      <c r="AO139" s="403">
        <f t="shared" si="11"/>
        <v>357</v>
      </c>
      <c r="AP139" s="41"/>
    </row>
    <row r="140" spans="1:42" ht="17.25" customHeight="1" x14ac:dyDescent="0.15">
      <c r="A140" s="12">
        <v>72</v>
      </c>
      <c r="B140" s="13">
        <v>9666</v>
      </c>
      <c r="C140" s="39" t="s">
        <v>1249</v>
      </c>
      <c r="D140" s="1017"/>
      <c r="E140" s="287"/>
      <c r="F140" s="833" t="s">
        <v>3960</v>
      </c>
      <c r="G140" s="834"/>
      <c r="H140" s="834"/>
      <c r="I140" s="834"/>
      <c r="J140" s="834"/>
      <c r="K140" s="834"/>
      <c r="L140" s="834"/>
      <c r="M140" s="646"/>
      <c r="N140" s="647"/>
      <c r="O140" s="648"/>
      <c r="P140" s="517"/>
      <c r="Q140" s="169"/>
      <c r="R140" s="169"/>
      <c r="S140" s="609"/>
      <c r="T140" s="609"/>
      <c r="U140" s="609"/>
      <c r="V140" s="609"/>
      <c r="W140" s="169"/>
      <c r="X140" s="169"/>
      <c r="Y140" s="518"/>
      <c r="Z140" s="604" t="s">
        <v>210</v>
      </c>
      <c r="AA140" s="605"/>
      <c r="AB140" s="202"/>
      <c r="AC140" s="202"/>
      <c r="AD140" s="841">
        <f>認知通所介護!AE140</f>
        <v>457</v>
      </c>
      <c r="AE140" s="841"/>
      <c r="AF140" s="186" t="s">
        <v>391</v>
      </c>
      <c r="AG140" s="202"/>
      <c r="AH140" s="32" t="s">
        <v>2342</v>
      </c>
      <c r="AI140" s="831">
        <f t="shared" si="10"/>
        <v>0.7</v>
      </c>
      <c r="AJ140" s="831"/>
      <c r="AK140" s="605"/>
      <c r="AL140" s="202"/>
      <c r="AM140" s="202"/>
      <c r="AN140" s="209"/>
      <c r="AO140" s="403">
        <f t="shared" si="11"/>
        <v>320</v>
      </c>
      <c r="AP140" s="41"/>
    </row>
    <row r="141" spans="1:42" ht="17.25" customHeight="1" x14ac:dyDescent="0.15">
      <c r="A141" s="12">
        <v>72</v>
      </c>
      <c r="B141" s="13">
        <v>9667</v>
      </c>
      <c r="C141" s="39" t="s">
        <v>1250</v>
      </c>
      <c r="D141" s="1017"/>
      <c r="E141" s="287"/>
      <c r="F141" s="836"/>
      <c r="G141" s="837"/>
      <c r="H141" s="837"/>
      <c r="I141" s="837"/>
      <c r="J141" s="837"/>
      <c r="K141" s="837"/>
      <c r="L141" s="837"/>
      <c r="M141" s="646"/>
      <c r="N141" s="647"/>
      <c r="O141" s="648"/>
      <c r="P141" s="517"/>
      <c r="Q141" s="169"/>
      <c r="R141" s="169"/>
      <c r="S141" s="609"/>
      <c r="T141" s="609"/>
      <c r="U141" s="609"/>
      <c r="V141" s="609"/>
      <c r="W141" s="169"/>
      <c r="X141" s="169"/>
      <c r="Y141" s="518"/>
      <c r="Z141" s="604" t="s">
        <v>211</v>
      </c>
      <c r="AA141" s="605"/>
      <c r="AB141" s="202"/>
      <c r="AC141" s="202"/>
      <c r="AD141" s="841">
        <f>認知通所介護!AE141</f>
        <v>472</v>
      </c>
      <c r="AE141" s="841"/>
      <c r="AF141" s="186" t="s">
        <v>391</v>
      </c>
      <c r="AG141" s="202"/>
      <c r="AH141" s="32" t="s">
        <v>2342</v>
      </c>
      <c r="AI141" s="831">
        <f t="shared" si="10"/>
        <v>0.7</v>
      </c>
      <c r="AJ141" s="831"/>
      <c r="AK141" s="605"/>
      <c r="AL141" s="202"/>
      <c r="AM141" s="202"/>
      <c r="AN141" s="209"/>
      <c r="AO141" s="403">
        <f t="shared" si="11"/>
        <v>330</v>
      </c>
      <c r="AP141" s="41"/>
    </row>
    <row r="142" spans="1:42" ht="17.25" customHeight="1" x14ac:dyDescent="0.15">
      <c r="A142" s="12">
        <v>72</v>
      </c>
      <c r="B142" s="13">
        <v>9668</v>
      </c>
      <c r="C142" s="39" t="s">
        <v>1251</v>
      </c>
      <c r="D142" s="1017"/>
      <c r="E142" s="287"/>
      <c r="F142" s="517"/>
      <c r="G142" s="169"/>
      <c r="H142" s="609"/>
      <c r="I142" s="169"/>
      <c r="J142" s="169"/>
      <c r="K142" s="169"/>
      <c r="L142" s="169"/>
      <c r="M142" s="646"/>
      <c r="N142" s="647"/>
      <c r="O142" s="648"/>
      <c r="P142" s="517"/>
      <c r="Q142" s="169"/>
      <c r="R142" s="169"/>
      <c r="S142" s="609"/>
      <c r="T142" s="609"/>
      <c r="U142" s="609"/>
      <c r="V142" s="609"/>
      <c r="W142" s="169"/>
      <c r="X142" s="169"/>
      <c r="Y142" s="518"/>
      <c r="Z142" s="604" t="s">
        <v>212</v>
      </c>
      <c r="AA142" s="605"/>
      <c r="AB142" s="202"/>
      <c r="AC142" s="202"/>
      <c r="AD142" s="841">
        <f>認知通所介護!AE142</f>
        <v>489</v>
      </c>
      <c r="AE142" s="841"/>
      <c r="AF142" s="186" t="s">
        <v>391</v>
      </c>
      <c r="AG142" s="202"/>
      <c r="AH142" s="32" t="s">
        <v>2342</v>
      </c>
      <c r="AI142" s="831">
        <f t="shared" si="10"/>
        <v>0.7</v>
      </c>
      <c r="AJ142" s="831"/>
      <c r="AK142" s="605"/>
      <c r="AL142" s="202"/>
      <c r="AM142" s="202"/>
      <c r="AN142" s="209"/>
      <c r="AO142" s="403">
        <f t="shared" si="11"/>
        <v>342</v>
      </c>
      <c r="AP142" s="41"/>
    </row>
    <row r="143" spans="1:42" ht="17.25" customHeight="1" x14ac:dyDescent="0.15">
      <c r="A143" s="12">
        <v>72</v>
      </c>
      <c r="B143" s="13">
        <v>9669</v>
      </c>
      <c r="C143" s="39" t="s">
        <v>1252</v>
      </c>
      <c r="D143" s="1017"/>
      <c r="E143" s="287"/>
      <c r="F143" s="517"/>
      <c r="G143" s="169"/>
      <c r="H143" s="609"/>
      <c r="I143" s="169"/>
      <c r="J143" s="169"/>
      <c r="K143" s="169"/>
      <c r="L143" s="169"/>
      <c r="M143" s="646"/>
      <c r="N143" s="647"/>
      <c r="O143" s="648"/>
      <c r="P143" s="517"/>
      <c r="Q143" s="169"/>
      <c r="R143" s="169"/>
      <c r="S143" s="609"/>
      <c r="T143" s="609"/>
      <c r="U143" s="609"/>
      <c r="V143" s="609"/>
      <c r="W143" s="169"/>
      <c r="X143" s="169"/>
      <c r="Y143" s="518"/>
      <c r="Z143" s="604" t="s">
        <v>213</v>
      </c>
      <c r="AA143" s="605"/>
      <c r="AB143" s="202"/>
      <c r="AC143" s="202"/>
      <c r="AD143" s="841">
        <f>認知通所介護!AE143</f>
        <v>506</v>
      </c>
      <c r="AE143" s="841"/>
      <c r="AF143" s="186" t="s">
        <v>391</v>
      </c>
      <c r="AG143" s="202"/>
      <c r="AH143" s="32" t="s">
        <v>2342</v>
      </c>
      <c r="AI143" s="831">
        <f t="shared" si="10"/>
        <v>0.7</v>
      </c>
      <c r="AJ143" s="831"/>
      <c r="AK143" s="605"/>
      <c r="AL143" s="202"/>
      <c r="AM143" s="202"/>
      <c r="AN143" s="209"/>
      <c r="AO143" s="403">
        <f t="shared" si="11"/>
        <v>354</v>
      </c>
      <c r="AP143" s="41"/>
    </row>
    <row r="144" spans="1:42" ht="17.25" customHeight="1" x14ac:dyDescent="0.15">
      <c r="A144" s="12">
        <v>72</v>
      </c>
      <c r="B144" s="13">
        <v>9670</v>
      </c>
      <c r="C144" s="39" t="s">
        <v>1253</v>
      </c>
      <c r="D144" s="1017"/>
      <c r="E144" s="287"/>
      <c r="F144" s="35"/>
      <c r="G144" s="20"/>
      <c r="H144" s="713"/>
      <c r="I144" s="20"/>
      <c r="J144" s="20"/>
      <c r="K144" s="20"/>
      <c r="L144" s="20"/>
      <c r="M144" s="646"/>
      <c r="N144" s="647"/>
      <c r="O144" s="648"/>
      <c r="P144" s="517"/>
      <c r="Q144" s="169"/>
      <c r="R144" s="169"/>
      <c r="S144" s="609"/>
      <c r="T144" s="609"/>
      <c r="U144" s="609"/>
      <c r="V144" s="609"/>
      <c r="W144" s="169"/>
      <c r="X144" s="169"/>
      <c r="Y144" s="518"/>
      <c r="Z144" s="604" t="s">
        <v>214</v>
      </c>
      <c r="AA144" s="605"/>
      <c r="AB144" s="202"/>
      <c r="AC144" s="202"/>
      <c r="AD144" s="841">
        <f>認知通所介護!AE144</f>
        <v>522</v>
      </c>
      <c r="AE144" s="841"/>
      <c r="AF144" s="186" t="s">
        <v>391</v>
      </c>
      <c r="AG144" s="202"/>
      <c r="AH144" s="32" t="s">
        <v>2342</v>
      </c>
      <c r="AI144" s="831">
        <f t="shared" si="10"/>
        <v>0.7</v>
      </c>
      <c r="AJ144" s="831"/>
      <c r="AK144" s="605"/>
      <c r="AL144" s="202"/>
      <c r="AM144" s="202"/>
      <c r="AN144" s="209"/>
      <c r="AO144" s="403">
        <f t="shared" si="11"/>
        <v>365</v>
      </c>
      <c r="AP144" s="41"/>
    </row>
    <row r="145" spans="1:42" ht="17.25" customHeight="1" x14ac:dyDescent="0.15">
      <c r="A145" s="12">
        <v>72</v>
      </c>
      <c r="B145" s="13">
        <v>9631</v>
      </c>
      <c r="C145" s="39" t="s">
        <v>1254</v>
      </c>
      <c r="D145" s="1017"/>
      <c r="E145" s="287"/>
      <c r="F145" s="833" t="s">
        <v>3961</v>
      </c>
      <c r="G145" s="834"/>
      <c r="H145" s="834"/>
      <c r="I145" s="834"/>
      <c r="J145" s="834"/>
      <c r="K145" s="834"/>
      <c r="L145" s="834"/>
      <c r="M145" s="646"/>
      <c r="N145" s="647"/>
      <c r="O145" s="648"/>
      <c r="P145" s="517"/>
      <c r="Q145" s="169"/>
      <c r="R145" s="169"/>
      <c r="S145" s="609"/>
      <c r="T145" s="609"/>
      <c r="U145" s="609"/>
      <c r="V145" s="609"/>
      <c r="W145" s="169"/>
      <c r="X145" s="169"/>
      <c r="Y145" s="518"/>
      <c r="Z145" s="604" t="s">
        <v>210</v>
      </c>
      <c r="AA145" s="605"/>
      <c r="AB145" s="202"/>
      <c r="AC145" s="202"/>
      <c r="AD145" s="841">
        <f>認知通所介護!AE145</f>
        <v>523</v>
      </c>
      <c r="AE145" s="841"/>
      <c r="AF145" s="186" t="s">
        <v>391</v>
      </c>
      <c r="AG145" s="202"/>
      <c r="AH145" s="32" t="s">
        <v>2342</v>
      </c>
      <c r="AI145" s="831">
        <f t="shared" si="10"/>
        <v>0.7</v>
      </c>
      <c r="AJ145" s="831"/>
      <c r="AK145" s="605"/>
      <c r="AL145" s="202"/>
      <c r="AM145" s="202"/>
      <c r="AN145" s="209"/>
      <c r="AO145" s="403">
        <f t="shared" si="11"/>
        <v>366</v>
      </c>
      <c r="AP145" s="41"/>
    </row>
    <row r="146" spans="1:42" ht="17.25" customHeight="1" x14ac:dyDescent="0.15">
      <c r="A146" s="12">
        <v>72</v>
      </c>
      <c r="B146" s="13">
        <v>9632</v>
      </c>
      <c r="C146" s="39" t="s">
        <v>1255</v>
      </c>
      <c r="D146" s="1017"/>
      <c r="E146" s="287"/>
      <c r="F146" s="836"/>
      <c r="G146" s="837"/>
      <c r="H146" s="837"/>
      <c r="I146" s="837"/>
      <c r="J146" s="837"/>
      <c r="K146" s="837"/>
      <c r="L146" s="837"/>
      <c r="M146" s="646"/>
      <c r="N146" s="647"/>
      <c r="O146" s="648"/>
      <c r="P146" s="517"/>
      <c r="Q146" s="169"/>
      <c r="R146" s="169"/>
      <c r="S146" s="609"/>
      <c r="T146" s="609"/>
      <c r="U146" s="609"/>
      <c r="V146" s="609"/>
      <c r="W146" s="169"/>
      <c r="X146" s="169"/>
      <c r="Y146" s="518"/>
      <c r="Z146" s="604" t="s">
        <v>211</v>
      </c>
      <c r="AA146" s="605"/>
      <c r="AB146" s="202"/>
      <c r="AC146" s="202"/>
      <c r="AD146" s="841">
        <f>認知通所介護!AE146</f>
        <v>542</v>
      </c>
      <c r="AE146" s="841"/>
      <c r="AF146" s="186" t="s">
        <v>391</v>
      </c>
      <c r="AG146" s="202"/>
      <c r="AH146" s="32" t="s">
        <v>2342</v>
      </c>
      <c r="AI146" s="831">
        <f t="shared" si="10"/>
        <v>0.7</v>
      </c>
      <c r="AJ146" s="831"/>
      <c r="AK146" s="605"/>
      <c r="AL146" s="202"/>
      <c r="AM146" s="202"/>
      <c r="AN146" s="209"/>
      <c r="AO146" s="403">
        <f t="shared" si="11"/>
        <v>379</v>
      </c>
      <c r="AP146" s="41"/>
    </row>
    <row r="147" spans="1:42" ht="17.25" customHeight="1" x14ac:dyDescent="0.15">
      <c r="A147" s="12">
        <v>72</v>
      </c>
      <c r="B147" s="13">
        <v>9633</v>
      </c>
      <c r="C147" s="39" t="s">
        <v>1256</v>
      </c>
      <c r="D147" s="1017"/>
      <c r="E147" s="287"/>
      <c r="F147" s="517"/>
      <c r="G147" s="169"/>
      <c r="H147" s="10"/>
      <c r="I147" s="279"/>
      <c r="J147" s="24"/>
      <c r="K147" s="169"/>
      <c r="L147" s="169"/>
      <c r="M147" s="646"/>
      <c r="N147" s="647"/>
      <c r="O147" s="648"/>
      <c r="P147" s="517"/>
      <c r="Q147" s="169"/>
      <c r="R147" s="169"/>
      <c r="S147" s="609"/>
      <c r="T147" s="609"/>
      <c r="U147" s="609"/>
      <c r="V147" s="609"/>
      <c r="W147" s="169"/>
      <c r="X147" s="169"/>
      <c r="Y147" s="518"/>
      <c r="Z147" s="604" t="s">
        <v>212</v>
      </c>
      <c r="AA147" s="605"/>
      <c r="AB147" s="202"/>
      <c r="AC147" s="202"/>
      <c r="AD147" s="841">
        <f>認知通所介護!AE147</f>
        <v>560</v>
      </c>
      <c r="AE147" s="841"/>
      <c r="AF147" s="186" t="s">
        <v>391</v>
      </c>
      <c r="AG147" s="202"/>
      <c r="AH147" s="32" t="s">
        <v>2342</v>
      </c>
      <c r="AI147" s="831">
        <f t="shared" si="10"/>
        <v>0.7</v>
      </c>
      <c r="AJ147" s="831"/>
      <c r="AK147" s="605"/>
      <c r="AL147" s="202"/>
      <c r="AM147" s="202"/>
      <c r="AN147" s="209"/>
      <c r="AO147" s="403">
        <f t="shared" si="11"/>
        <v>392</v>
      </c>
      <c r="AP147" s="41"/>
    </row>
    <row r="148" spans="1:42" ht="17.25" customHeight="1" x14ac:dyDescent="0.15">
      <c r="A148" s="12">
        <v>72</v>
      </c>
      <c r="B148" s="13">
        <v>9634</v>
      </c>
      <c r="C148" s="39" t="s">
        <v>1257</v>
      </c>
      <c r="D148" s="1017"/>
      <c r="E148" s="287"/>
      <c r="F148" s="517"/>
      <c r="G148" s="169"/>
      <c r="H148" s="10"/>
      <c r="I148" s="279"/>
      <c r="J148" s="24"/>
      <c r="K148" s="169"/>
      <c r="L148" s="169"/>
      <c r="M148" s="646"/>
      <c r="N148" s="647"/>
      <c r="O148" s="648"/>
      <c r="P148" s="517"/>
      <c r="Q148" s="169"/>
      <c r="R148" s="169"/>
      <c r="S148" s="609"/>
      <c r="T148" s="609"/>
      <c r="U148" s="609"/>
      <c r="V148" s="609"/>
      <c r="W148" s="169"/>
      <c r="X148" s="169"/>
      <c r="Y148" s="518"/>
      <c r="Z148" s="604" t="s">
        <v>213</v>
      </c>
      <c r="AA148" s="605"/>
      <c r="AB148" s="202"/>
      <c r="AC148" s="202"/>
      <c r="AD148" s="841">
        <f>認知通所介護!AE148</f>
        <v>578</v>
      </c>
      <c r="AE148" s="841"/>
      <c r="AF148" s="186" t="s">
        <v>391</v>
      </c>
      <c r="AG148" s="202"/>
      <c r="AH148" s="32" t="s">
        <v>2342</v>
      </c>
      <c r="AI148" s="831">
        <f t="shared" si="10"/>
        <v>0.7</v>
      </c>
      <c r="AJ148" s="831"/>
      <c r="AK148" s="605"/>
      <c r="AL148" s="202"/>
      <c r="AM148" s="202"/>
      <c r="AN148" s="209"/>
      <c r="AO148" s="403">
        <f t="shared" si="11"/>
        <v>405</v>
      </c>
      <c r="AP148" s="41"/>
    </row>
    <row r="149" spans="1:42" ht="17.25" customHeight="1" x14ac:dyDescent="0.15">
      <c r="A149" s="12">
        <v>72</v>
      </c>
      <c r="B149" s="13">
        <v>9635</v>
      </c>
      <c r="C149" s="39" t="s">
        <v>1258</v>
      </c>
      <c r="D149" s="1017"/>
      <c r="E149" s="287"/>
      <c r="F149" s="35"/>
      <c r="G149" s="20"/>
      <c r="H149" s="45"/>
      <c r="I149" s="46"/>
      <c r="J149" s="26"/>
      <c r="K149" s="20"/>
      <c r="L149" s="20"/>
      <c r="M149" s="54"/>
      <c r="N149" s="55"/>
      <c r="O149" s="56"/>
      <c r="P149" s="517"/>
      <c r="Q149" s="169"/>
      <c r="R149" s="169"/>
      <c r="S149" s="609"/>
      <c r="T149" s="609"/>
      <c r="U149" s="609"/>
      <c r="V149" s="609"/>
      <c r="W149" s="169"/>
      <c r="X149" s="169"/>
      <c r="Y149" s="518"/>
      <c r="Z149" s="604" t="s">
        <v>214</v>
      </c>
      <c r="AA149" s="605"/>
      <c r="AB149" s="202"/>
      <c r="AC149" s="202"/>
      <c r="AD149" s="841">
        <f>認知通所介護!AE149</f>
        <v>598</v>
      </c>
      <c r="AE149" s="841"/>
      <c r="AF149" s="186" t="s">
        <v>391</v>
      </c>
      <c r="AG149" s="202"/>
      <c r="AH149" s="32" t="s">
        <v>2342</v>
      </c>
      <c r="AI149" s="831">
        <f t="shared" si="10"/>
        <v>0.7</v>
      </c>
      <c r="AJ149" s="831"/>
      <c r="AK149" s="605"/>
      <c r="AL149" s="202"/>
      <c r="AM149" s="202"/>
      <c r="AN149" s="209"/>
      <c r="AO149" s="403">
        <f t="shared" si="11"/>
        <v>419</v>
      </c>
      <c r="AP149" s="41"/>
    </row>
    <row r="150" spans="1:42" ht="17.25" customHeight="1" x14ac:dyDescent="0.15">
      <c r="A150" s="12">
        <v>72</v>
      </c>
      <c r="B150" s="13">
        <v>9676</v>
      </c>
      <c r="C150" s="39" t="s">
        <v>1259</v>
      </c>
      <c r="D150" s="1017"/>
      <c r="E150" s="287"/>
      <c r="F150" s="833" t="s">
        <v>3962</v>
      </c>
      <c r="G150" s="834"/>
      <c r="H150" s="834"/>
      <c r="I150" s="834"/>
      <c r="J150" s="834"/>
      <c r="K150" s="834"/>
      <c r="L150" s="834"/>
      <c r="M150" s="646"/>
      <c r="N150" s="647"/>
      <c r="O150" s="648"/>
      <c r="P150" s="517"/>
      <c r="Q150" s="169"/>
      <c r="R150" s="169"/>
      <c r="S150" s="609"/>
      <c r="T150" s="609"/>
      <c r="U150" s="609"/>
      <c r="V150" s="609"/>
      <c r="W150" s="169"/>
      <c r="X150" s="169"/>
      <c r="Y150" s="518"/>
      <c r="Z150" s="604" t="s">
        <v>210</v>
      </c>
      <c r="AA150" s="605"/>
      <c r="AB150" s="202"/>
      <c r="AC150" s="202"/>
      <c r="AD150" s="841">
        <f>認知通所介護!AE150</f>
        <v>540</v>
      </c>
      <c r="AE150" s="841"/>
      <c r="AF150" s="186" t="s">
        <v>391</v>
      </c>
      <c r="AG150" s="202"/>
      <c r="AH150" s="32" t="s">
        <v>2342</v>
      </c>
      <c r="AI150" s="831">
        <f t="shared" si="10"/>
        <v>0.7</v>
      </c>
      <c r="AJ150" s="831"/>
      <c r="AK150" s="605"/>
      <c r="AL150" s="202"/>
      <c r="AM150" s="202"/>
      <c r="AN150" s="209"/>
      <c r="AO150" s="403">
        <f t="shared" si="11"/>
        <v>378</v>
      </c>
      <c r="AP150" s="41"/>
    </row>
    <row r="151" spans="1:42" ht="17.25" customHeight="1" x14ac:dyDescent="0.15">
      <c r="A151" s="12">
        <v>72</v>
      </c>
      <c r="B151" s="13">
        <v>9677</v>
      </c>
      <c r="C151" s="39" t="s">
        <v>1260</v>
      </c>
      <c r="D151" s="1017"/>
      <c r="E151" s="287"/>
      <c r="F151" s="836"/>
      <c r="G151" s="837"/>
      <c r="H151" s="837"/>
      <c r="I151" s="837"/>
      <c r="J151" s="837"/>
      <c r="K151" s="837"/>
      <c r="L151" s="837"/>
      <c r="M151" s="646"/>
      <c r="N151" s="647"/>
      <c r="O151" s="648"/>
      <c r="P151" s="517"/>
      <c r="Q151" s="169"/>
      <c r="R151" s="169"/>
      <c r="S151" s="609"/>
      <c r="T151" s="609"/>
      <c r="U151" s="609"/>
      <c r="V151" s="609"/>
      <c r="W151" s="169"/>
      <c r="X151" s="169"/>
      <c r="Y151" s="518"/>
      <c r="Z151" s="604" t="s">
        <v>211</v>
      </c>
      <c r="AA151" s="605"/>
      <c r="AB151" s="202"/>
      <c r="AC151" s="202"/>
      <c r="AD151" s="841">
        <f>認知通所介護!AE151</f>
        <v>559</v>
      </c>
      <c r="AE151" s="841"/>
      <c r="AF151" s="186" t="s">
        <v>391</v>
      </c>
      <c r="AG151" s="202"/>
      <c r="AH151" s="32" t="s">
        <v>2342</v>
      </c>
      <c r="AI151" s="831">
        <f t="shared" si="10"/>
        <v>0.7</v>
      </c>
      <c r="AJ151" s="831"/>
      <c r="AK151" s="605"/>
      <c r="AL151" s="202"/>
      <c r="AM151" s="202"/>
      <c r="AN151" s="209"/>
      <c r="AO151" s="403">
        <f t="shared" si="11"/>
        <v>391</v>
      </c>
      <c r="AP151" s="41"/>
    </row>
    <row r="152" spans="1:42" ht="17.25" customHeight="1" x14ac:dyDescent="0.15">
      <c r="A152" s="12">
        <v>72</v>
      </c>
      <c r="B152" s="13">
        <v>9678</v>
      </c>
      <c r="C152" s="39" t="s">
        <v>1261</v>
      </c>
      <c r="D152" s="1017"/>
      <c r="E152" s="287"/>
      <c r="F152" s="517"/>
      <c r="G152" s="169"/>
      <c r="H152" s="10"/>
      <c r="I152" s="279"/>
      <c r="J152" s="24"/>
      <c r="K152" s="169"/>
      <c r="L152" s="169"/>
      <c r="M152" s="646"/>
      <c r="N152" s="647"/>
      <c r="O152" s="648"/>
      <c r="P152" s="517"/>
      <c r="Q152" s="169"/>
      <c r="R152" s="169"/>
      <c r="S152" s="609"/>
      <c r="T152" s="609"/>
      <c r="U152" s="609"/>
      <c r="V152" s="609"/>
      <c r="W152" s="169"/>
      <c r="X152" s="169"/>
      <c r="Y152" s="518"/>
      <c r="Z152" s="604" t="s">
        <v>212</v>
      </c>
      <c r="AA152" s="605"/>
      <c r="AB152" s="202"/>
      <c r="AC152" s="202"/>
      <c r="AD152" s="841">
        <f>認知通所介護!AE152</f>
        <v>578</v>
      </c>
      <c r="AE152" s="841"/>
      <c r="AF152" s="186" t="s">
        <v>391</v>
      </c>
      <c r="AG152" s="202"/>
      <c r="AH152" s="32" t="s">
        <v>2342</v>
      </c>
      <c r="AI152" s="831">
        <f t="shared" si="10"/>
        <v>0.7</v>
      </c>
      <c r="AJ152" s="831"/>
      <c r="AK152" s="605"/>
      <c r="AL152" s="202"/>
      <c r="AM152" s="202"/>
      <c r="AN152" s="209"/>
      <c r="AO152" s="403">
        <f t="shared" si="11"/>
        <v>405</v>
      </c>
      <c r="AP152" s="41"/>
    </row>
    <row r="153" spans="1:42" ht="17.25" customHeight="1" x14ac:dyDescent="0.15">
      <c r="A153" s="12">
        <v>72</v>
      </c>
      <c r="B153" s="13">
        <v>9679</v>
      </c>
      <c r="C153" s="39" t="s">
        <v>1262</v>
      </c>
      <c r="D153" s="1017"/>
      <c r="E153" s="287"/>
      <c r="F153" s="517"/>
      <c r="G153" s="169"/>
      <c r="H153" s="10"/>
      <c r="I153" s="279"/>
      <c r="J153" s="24"/>
      <c r="K153" s="169"/>
      <c r="L153" s="169"/>
      <c r="M153" s="646"/>
      <c r="N153" s="647"/>
      <c r="O153" s="648"/>
      <c r="P153" s="517"/>
      <c r="Q153" s="169"/>
      <c r="R153" s="169"/>
      <c r="S153" s="609"/>
      <c r="T153" s="609"/>
      <c r="U153" s="609"/>
      <c r="V153" s="609"/>
      <c r="W153" s="169"/>
      <c r="X153" s="169"/>
      <c r="Y153" s="518"/>
      <c r="Z153" s="604" t="s">
        <v>213</v>
      </c>
      <c r="AA153" s="605"/>
      <c r="AB153" s="202"/>
      <c r="AC153" s="202"/>
      <c r="AD153" s="841">
        <f>認知通所介護!AE153</f>
        <v>597</v>
      </c>
      <c r="AE153" s="841"/>
      <c r="AF153" s="186" t="s">
        <v>391</v>
      </c>
      <c r="AG153" s="202"/>
      <c r="AH153" s="32" t="s">
        <v>2342</v>
      </c>
      <c r="AI153" s="831">
        <f t="shared" si="10"/>
        <v>0.7</v>
      </c>
      <c r="AJ153" s="831"/>
      <c r="AK153" s="605"/>
      <c r="AL153" s="202"/>
      <c r="AM153" s="202"/>
      <c r="AN153" s="209"/>
      <c r="AO153" s="403">
        <f t="shared" si="11"/>
        <v>418</v>
      </c>
      <c r="AP153" s="41"/>
    </row>
    <row r="154" spans="1:42" ht="17.25" customHeight="1" x14ac:dyDescent="0.15">
      <c r="A154" s="12">
        <v>72</v>
      </c>
      <c r="B154" s="13">
        <v>9680</v>
      </c>
      <c r="C154" s="39" t="s">
        <v>1263</v>
      </c>
      <c r="D154" s="1027"/>
      <c r="E154" s="354"/>
      <c r="F154" s="35"/>
      <c r="G154" s="20"/>
      <c r="H154" s="45"/>
      <c r="I154" s="46"/>
      <c r="J154" s="26"/>
      <c r="K154" s="20"/>
      <c r="L154" s="20"/>
      <c r="M154" s="259"/>
      <c r="N154" s="361"/>
      <c r="O154" s="362"/>
      <c r="P154" s="35"/>
      <c r="Q154" s="20"/>
      <c r="R154" s="20"/>
      <c r="S154" s="713"/>
      <c r="T154" s="713"/>
      <c r="U154" s="713"/>
      <c r="V154" s="713"/>
      <c r="W154" s="20"/>
      <c r="X154" s="20"/>
      <c r="Y154" s="42"/>
      <c r="Z154" s="604" t="s">
        <v>214</v>
      </c>
      <c r="AA154" s="605"/>
      <c r="AB154" s="202"/>
      <c r="AC154" s="202"/>
      <c r="AD154" s="841">
        <f>認知通所介護!AE154</f>
        <v>618</v>
      </c>
      <c r="AE154" s="841"/>
      <c r="AF154" s="186" t="s">
        <v>391</v>
      </c>
      <c r="AG154" s="202"/>
      <c r="AH154" s="32" t="s">
        <v>2342</v>
      </c>
      <c r="AI154" s="831">
        <f t="shared" si="10"/>
        <v>0.7</v>
      </c>
      <c r="AJ154" s="831"/>
      <c r="AK154" s="605"/>
      <c r="AL154" s="202"/>
      <c r="AM154" s="202"/>
      <c r="AN154" s="209"/>
      <c r="AO154" s="403">
        <f t="shared" si="11"/>
        <v>433</v>
      </c>
      <c r="AP154" s="47"/>
    </row>
  </sheetData>
  <mergeCells count="407">
    <mergeCell ref="D5:D54"/>
    <mergeCell ref="E5:E54"/>
    <mergeCell ref="AD5:AE5"/>
    <mergeCell ref="AI5:AJ5"/>
    <mergeCell ref="AL5:AM5"/>
    <mergeCell ref="AD6:AE6"/>
    <mergeCell ref="AI6:AJ6"/>
    <mergeCell ref="AL6:AM6"/>
    <mergeCell ref="AD7:AE7"/>
    <mergeCell ref="AD28:AE28"/>
    <mergeCell ref="AI28:AJ28"/>
    <mergeCell ref="AD29:AE29"/>
    <mergeCell ref="AI29:AJ29"/>
    <mergeCell ref="AD30:AE30"/>
    <mergeCell ref="AI30:AJ30"/>
    <mergeCell ref="AD25:AE25"/>
    <mergeCell ref="AI25:AJ25"/>
    <mergeCell ref="AD26:AE26"/>
    <mergeCell ref="AI26:AJ26"/>
    <mergeCell ref="AD27:AE27"/>
    <mergeCell ref="AI27:AJ27"/>
    <mergeCell ref="AD34:AE34"/>
    <mergeCell ref="AI34:AJ34"/>
    <mergeCell ref="AD35:AE35"/>
    <mergeCell ref="AI35:AJ35"/>
    <mergeCell ref="AD36:AE36"/>
    <mergeCell ref="AI36:AJ36"/>
    <mergeCell ref="AD31:AE31"/>
    <mergeCell ref="AI31:AJ31"/>
    <mergeCell ref="AD32:AE32"/>
    <mergeCell ref="AI32:AJ32"/>
    <mergeCell ref="AD33:AE33"/>
    <mergeCell ref="AI33:AJ33"/>
    <mergeCell ref="AD40:AE40"/>
    <mergeCell ref="AI40:AJ40"/>
    <mergeCell ref="AD41:AE41"/>
    <mergeCell ref="AI41:AJ41"/>
    <mergeCell ref="AD42:AE42"/>
    <mergeCell ref="AI42:AJ42"/>
    <mergeCell ref="AD37:AE37"/>
    <mergeCell ref="AI37:AJ37"/>
    <mergeCell ref="AD38:AE38"/>
    <mergeCell ref="AI38:AJ38"/>
    <mergeCell ref="AD39:AE39"/>
    <mergeCell ref="AI39:AJ39"/>
    <mergeCell ref="AD46:AE46"/>
    <mergeCell ref="AI46:AJ46"/>
    <mergeCell ref="AD47:AE47"/>
    <mergeCell ref="AI47:AJ47"/>
    <mergeCell ref="AD48:AE48"/>
    <mergeCell ref="AI48:AJ48"/>
    <mergeCell ref="AD43:AE43"/>
    <mergeCell ref="AI43:AJ43"/>
    <mergeCell ref="AD44:AE44"/>
    <mergeCell ref="AI44:AJ44"/>
    <mergeCell ref="AD45:AE45"/>
    <mergeCell ref="AI45:AJ45"/>
    <mergeCell ref="AD52:AE52"/>
    <mergeCell ref="AI52:AJ52"/>
    <mergeCell ref="AD53:AE53"/>
    <mergeCell ref="AI53:AJ53"/>
    <mergeCell ref="AD54:AE54"/>
    <mergeCell ref="AI54:AJ54"/>
    <mergeCell ref="AD49:AE49"/>
    <mergeCell ref="AI49:AJ49"/>
    <mergeCell ref="AD50:AE50"/>
    <mergeCell ref="AI50:AJ50"/>
    <mergeCell ref="AD51:AE51"/>
    <mergeCell ref="AI51:AJ51"/>
    <mergeCell ref="AI57:AJ57"/>
    <mergeCell ref="AL57:AM57"/>
    <mergeCell ref="AD58:AE58"/>
    <mergeCell ref="AI58:AJ58"/>
    <mergeCell ref="AL58:AM58"/>
    <mergeCell ref="AD59:AE59"/>
    <mergeCell ref="AI59:AJ59"/>
    <mergeCell ref="AL59:AM59"/>
    <mergeCell ref="D55:D84"/>
    <mergeCell ref="E55:E104"/>
    <mergeCell ref="AD55:AE55"/>
    <mergeCell ref="AI55:AJ55"/>
    <mergeCell ref="AL55:AM55"/>
    <mergeCell ref="AD56:AE56"/>
    <mergeCell ref="AI56:AJ56"/>
    <mergeCell ref="AL56:AM56"/>
    <mergeCell ref="AD57:AE57"/>
    <mergeCell ref="AD78:AE78"/>
    <mergeCell ref="AI78:AJ78"/>
    <mergeCell ref="AD79:AE79"/>
    <mergeCell ref="AI79:AJ79"/>
    <mergeCell ref="AD80:AE80"/>
    <mergeCell ref="AI80:AJ80"/>
    <mergeCell ref="AD75:AE75"/>
    <mergeCell ref="AI75:AJ75"/>
    <mergeCell ref="AD76:AE76"/>
    <mergeCell ref="AI76:AJ76"/>
    <mergeCell ref="AD77:AE77"/>
    <mergeCell ref="AI77:AJ77"/>
    <mergeCell ref="AD84:AE84"/>
    <mergeCell ref="AI84:AJ84"/>
    <mergeCell ref="AD85:AE85"/>
    <mergeCell ref="AI85:AJ85"/>
    <mergeCell ref="AD86:AE86"/>
    <mergeCell ref="AI86:AJ86"/>
    <mergeCell ref="AD81:AE81"/>
    <mergeCell ref="AI81:AJ81"/>
    <mergeCell ref="AD82:AE82"/>
    <mergeCell ref="AI82:AJ82"/>
    <mergeCell ref="AD83:AE83"/>
    <mergeCell ref="AI83:AJ83"/>
    <mergeCell ref="AD90:AE90"/>
    <mergeCell ref="AI90:AJ90"/>
    <mergeCell ref="AD91:AE91"/>
    <mergeCell ref="AI91:AJ91"/>
    <mergeCell ref="AD92:AE92"/>
    <mergeCell ref="AI92:AJ92"/>
    <mergeCell ref="AD87:AE87"/>
    <mergeCell ref="AI87:AJ87"/>
    <mergeCell ref="AD88:AE88"/>
    <mergeCell ref="AI88:AJ88"/>
    <mergeCell ref="AD89:AE89"/>
    <mergeCell ref="AI89:AJ89"/>
    <mergeCell ref="AD96:AE96"/>
    <mergeCell ref="AI96:AJ96"/>
    <mergeCell ref="AD97:AE97"/>
    <mergeCell ref="AI97:AJ97"/>
    <mergeCell ref="AD98:AE98"/>
    <mergeCell ref="AI98:AJ98"/>
    <mergeCell ref="AD93:AE93"/>
    <mergeCell ref="AI93:AJ93"/>
    <mergeCell ref="AD94:AE94"/>
    <mergeCell ref="AI94:AJ94"/>
    <mergeCell ref="AD95:AE95"/>
    <mergeCell ref="AI95:AJ95"/>
    <mergeCell ref="AD102:AE102"/>
    <mergeCell ref="AI102:AJ102"/>
    <mergeCell ref="AD103:AE103"/>
    <mergeCell ref="AI103:AJ103"/>
    <mergeCell ref="AD104:AE104"/>
    <mergeCell ref="AI104:AJ104"/>
    <mergeCell ref="AD99:AE99"/>
    <mergeCell ref="AI99:AJ99"/>
    <mergeCell ref="AD100:AE100"/>
    <mergeCell ref="AI100:AJ100"/>
    <mergeCell ref="AD101:AE101"/>
    <mergeCell ref="AI101:AJ101"/>
    <mergeCell ref="AL107:AM107"/>
    <mergeCell ref="AD108:AE108"/>
    <mergeCell ref="AI108:AJ108"/>
    <mergeCell ref="AL108:AM108"/>
    <mergeCell ref="AD109:AE109"/>
    <mergeCell ref="AI109:AJ109"/>
    <mergeCell ref="AL109:AM109"/>
    <mergeCell ref="D105:D154"/>
    <mergeCell ref="AD105:AE105"/>
    <mergeCell ref="AI105:AJ105"/>
    <mergeCell ref="AL105:AM105"/>
    <mergeCell ref="AD106:AE106"/>
    <mergeCell ref="AI106:AJ106"/>
    <mergeCell ref="AL106:AM106"/>
    <mergeCell ref="AD107:AE107"/>
    <mergeCell ref="AI107:AJ107"/>
    <mergeCell ref="AD128:AE128"/>
    <mergeCell ref="AI128:AJ128"/>
    <mergeCell ref="AD129:AE129"/>
    <mergeCell ref="AI129:AJ129"/>
    <mergeCell ref="AD130:AE130"/>
    <mergeCell ref="AI130:AJ130"/>
    <mergeCell ref="AD125:AE125"/>
    <mergeCell ref="AI125:AJ125"/>
    <mergeCell ref="AD126:AE126"/>
    <mergeCell ref="AI126:AJ126"/>
    <mergeCell ref="AD127:AE127"/>
    <mergeCell ref="AI127:AJ127"/>
    <mergeCell ref="AD134:AE134"/>
    <mergeCell ref="AI134:AJ134"/>
    <mergeCell ref="AD135:AE135"/>
    <mergeCell ref="AI135:AJ135"/>
    <mergeCell ref="AD136:AE136"/>
    <mergeCell ref="AI136:AJ136"/>
    <mergeCell ref="AD131:AE131"/>
    <mergeCell ref="AI131:AJ131"/>
    <mergeCell ref="AD132:AE132"/>
    <mergeCell ref="AI132:AJ132"/>
    <mergeCell ref="AD133:AE133"/>
    <mergeCell ref="AI133:AJ133"/>
    <mergeCell ref="AD140:AE140"/>
    <mergeCell ref="AI140:AJ140"/>
    <mergeCell ref="AD141:AE141"/>
    <mergeCell ref="AI141:AJ141"/>
    <mergeCell ref="AD142:AE142"/>
    <mergeCell ref="AI142:AJ142"/>
    <mergeCell ref="AD137:AE137"/>
    <mergeCell ref="AI137:AJ137"/>
    <mergeCell ref="AD138:AE138"/>
    <mergeCell ref="AI138:AJ138"/>
    <mergeCell ref="AD139:AE139"/>
    <mergeCell ref="AI139:AJ139"/>
    <mergeCell ref="AD146:AE146"/>
    <mergeCell ref="AI146:AJ146"/>
    <mergeCell ref="AD147:AE147"/>
    <mergeCell ref="AI147:AJ147"/>
    <mergeCell ref="AD148:AE148"/>
    <mergeCell ref="AI148:AJ148"/>
    <mergeCell ref="AD143:AE143"/>
    <mergeCell ref="AI143:AJ143"/>
    <mergeCell ref="AD144:AE144"/>
    <mergeCell ref="AI144:AJ144"/>
    <mergeCell ref="AD145:AE145"/>
    <mergeCell ref="AI145:AJ145"/>
    <mergeCell ref="AD152:AE152"/>
    <mergeCell ref="AI152:AJ152"/>
    <mergeCell ref="AD153:AE153"/>
    <mergeCell ref="AI153:AJ153"/>
    <mergeCell ref="AD154:AE154"/>
    <mergeCell ref="AI154:AJ154"/>
    <mergeCell ref="AD149:AE149"/>
    <mergeCell ref="AI149:AJ149"/>
    <mergeCell ref="AD150:AE150"/>
    <mergeCell ref="AI150:AJ150"/>
    <mergeCell ref="AD151:AE151"/>
    <mergeCell ref="AI151:AJ151"/>
    <mergeCell ref="F25:L26"/>
    <mergeCell ref="F30:L31"/>
    <mergeCell ref="F35:L36"/>
    <mergeCell ref="F40:L41"/>
    <mergeCell ref="F45:L46"/>
    <mergeCell ref="F50:L51"/>
    <mergeCell ref="F75:L76"/>
    <mergeCell ref="F80:L81"/>
    <mergeCell ref="F85:L86"/>
    <mergeCell ref="F55:L56"/>
    <mergeCell ref="F90:L91"/>
    <mergeCell ref="F95:L96"/>
    <mergeCell ref="F100:L101"/>
    <mergeCell ref="F125:L126"/>
    <mergeCell ref="F130:L131"/>
    <mergeCell ref="F135:L136"/>
    <mergeCell ref="F140:L141"/>
    <mergeCell ref="F145:L146"/>
    <mergeCell ref="F150:L151"/>
    <mergeCell ref="F105:L106"/>
    <mergeCell ref="F5:L6"/>
    <mergeCell ref="U10:Y11"/>
    <mergeCell ref="AD10:AE10"/>
    <mergeCell ref="AI10:AJ10"/>
    <mergeCell ref="AL10:AM10"/>
    <mergeCell ref="AD11:AE11"/>
    <mergeCell ref="AI11:AJ11"/>
    <mergeCell ref="AL11:AM11"/>
    <mergeCell ref="AD12:AE12"/>
    <mergeCell ref="AI12:AJ12"/>
    <mergeCell ref="AL12:AM12"/>
    <mergeCell ref="M6:O17"/>
    <mergeCell ref="AI7:AJ7"/>
    <mergeCell ref="AL7:AM7"/>
    <mergeCell ref="AD8:AE8"/>
    <mergeCell ref="AI8:AJ8"/>
    <mergeCell ref="AL8:AM8"/>
    <mergeCell ref="AD9:AE9"/>
    <mergeCell ref="AI9:AJ9"/>
    <mergeCell ref="AL9:AM9"/>
    <mergeCell ref="V13:W13"/>
    <mergeCell ref="AD13:AE13"/>
    <mergeCell ref="AI13:AJ13"/>
    <mergeCell ref="AL13:AM13"/>
    <mergeCell ref="AD14:AE14"/>
    <mergeCell ref="AI14:AJ14"/>
    <mergeCell ref="AL14:AM14"/>
    <mergeCell ref="P15:T17"/>
    <mergeCell ref="AD15:AE15"/>
    <mergeCell ref="AI15:AJ15"/>
    <mergeCell ref="AL15:AM15"/>
    <mergeCell ref="AD16:AE16"/>
    <mergeCell ref="AI16:AJ16"/>
    <mergeCell ref="AL16:AM16"/>
    <mergeCell ref="AD17:AE17"/>
    <mergeCell ref="AI17:AJ17"/>
    <mergeCell ref="AL17:AM17"/>
    <mergeCell ref="Q18:R18"/>
    <mergeCell ref="AD18:AE18"/>
    <mergeCell ref="AI18:AJ18"/>
    <mergeCell ref="AL18:AM18"/>
    <mergeCell ref="AD19:AE19"/>
    <mergeCell ref="AI19:AJ19"/>
    <mergeCell ref="AL19:AM19"/>
    <mergeCell ref="U20:Y21"/>
    <mergeCell ref="AD20:AE20"/>
    <mergeCell ref="AI20:AJ20"/>
    <mergeCell ref="AL20:AM20"/>
    <mergeCell ref="AD21:AE21"/>
    <mergeCell ref="AI21:AJ21"/>
    <mergeCell ref="AL21:AM21"/>
    <mergeCell ref="AD22:AE22"/>
    <mergeCell ref="AI22:AJ22"/>
    <mergeCell ref="AL22:AM22"/>
    <mergeCell ref="V23:W23"/>
    <mergeCell ref="AD23:AE23"/>
    <mergeCell ref="AI23:AJ23"/>
    <mergeCell ref="AL23:AM23"/>
    <mergeCell ref="AD24:AE24"/>
    <mergeCell ref="AI24:AJ24"/>
    <mergeCell ref="AL24:AM24"/>
    <mergeCell ref="U60:Y61"/>
    <mergeCell ref="AD60:AE60"/>
    <mergeCell ref="AI60:AJ60"/>
    <mergeCell ref="AL60:AM60"/>
    <mergeCell ref="AD61:AE61"/>
    <mergeCell ref="AI61:AJ61"/>
    <mergeCell ref="AL61:AM61"/>
    <mergeCell ref="AD62:AE62"/>
    <mergeCell ref="AI62:AJ62"/>
    <mergeCell ref="AL62:AM62"/>
    <mergeCell ref="V63:W63"/>
    <mergeCell ref="AD63:AE63"/>
    <mergeCell ref="AI63:AJ63"/>
    <mergeCell ref="AL63:AM63"/>
    <mergeCell ref="AD64:AE64"/>
    <mergeCell ref="AI64:AJ64"/>
    <mergeCell ref="AL64:AM64"/>
    <mergeCell ref="P65:T67"/>
    <mergeCell ref="AD65:AE65"/>
    <mergeCell ref="AI65:AJ65"/>
    <mergeCell ref="AL65:AM65"/>
    <mergeCell ref="AD66:AE66"/>
    <mergeCell ref="AI66:AJ66"/>
    <mergeCell ref="AL66:AM66"/>
    <mergeCell ref="AD67:AE67"/>
    <mergeCell ref="AI67:AJ67"/>
    <mergeCell ref="AL67:AM67"/>
    <mergeCell ref="AI68:AJ68"/>
    <mergeCell ref="AL68:AM68"/>
    <mergeCell ref="AD69:AE69"/>
    <mergeCell ref="AI69:AJ69"/>
    <mergeCell ref="AL69:AM69"/>
    <mergeCell ref="U70:Y71"/>
    <mergeCell ref="AD70:AE70"/>
    <mergeCell ref="AI70:AJ70"/>
    <mergeCell ref="AL70:AM70"/>
    <mergeCell ref="AD71:AE71"/>
    <mergeCell ref="AI71:AJ71"/>
    <mergeCell ref="AL71:AM71"/>
    <mergeCell ref="M56:O67"/>
    <mergeCell ref="U110:Y111"/>
    <mergeCell ref="AD110:AE110"/>
    <mergeCell ref="AI110:AJ110"/>
    <mergeCell ref="AL110:AM110"/>
    <mergeCell ref="AD111:AE111"/>
    <mergeCell ref="AI111:AJ111"/>
    <mergeCell ref="AL111:AM111"/>
    <mergeCell ref="AD112:AE112"/>
    <mergeCell ref="AI112:AJ112"/>
    <mergeCell ref="AL112:AM112"/>
    <mergeCell ref="M106:O117"/>
    <mergeCell ref="AD72:AE72"/>
    <mergeCell ref="AI72:AJ72"/>
    <mergeCell ref="AL72:AM72"/>
    <mergeCell ref="V73:W73"/>
    <mergeCell ref="AD73:AE73"/>
    <mergeCell ref="AI73:AJ73"/>
    <mergeCell ref="AL73:AM73"/>
    <mergeCell ref="AD74:AE74"/>
    <mergeCell ref="AI74:AJ74"/>
    <mergeCell ref="AL74:AM74"/>
    <mergeCell ref="Q68:R68"/>
    <mergeCell ref="AD68:AE68"/>
    <mergeCell ref="V113:W113"/>
    <mergeCell ref="AD113:AE113"/>
    <mergeCell ref="AI113:AJ113"/>
    <mergeCell ref="AL113:AM113"/>
    <mergeCell ref="AD114:AE114"/>
    <mergeCell ref="AI114:AJ114"/>
    <mergeCell ref="AL114:AM114"/>
    <mergeCell ref="P115:T117"/>
    <mergeCell ref="AD115:AE115"/>
    <mergeCell ref="AI115:AJ115"/>
    <mergeCell ref="AL115:AM115"/>
    <mergeCell ref="AD116:AE116"/>
    <mergeCell ref="AI116:AJ116"/>
    <mergeCell ref="AL116:AM116"/>
    <mergeCell ref="AD117:AE117"/>
    <mergeCell ref="AI117:AJ117"/>
    <mergeCell ref="AL117:AM117"/>
    <mergeCell ref="Q118:R118"/>
    <mergeCell ref="AD118:AE118"/>
    <mergeCell ref="AI118:AJ118"/>
    <mergeCell ref="AL118:AM118"/>
    <mergeCell ref="AD119:AE119"/>
    <mergeCell ref="AI119:AJ119"/>
    <mergeCell ref="AL119:AM119"/>
    <mergeCell ref="U120:Y121"/>
    <mergeCell ref="AD120:AE120"/>
    <mergeCell ref="AI120:AJ120"/>
    <mergeCell ref="AL120:AM120"/>
    <mergeCell ref="AD121:AE121"/>
    <mergeCell ref="AI121:AJ121"/>
    <mergeCell ref="AL121:AM121"/>
    <mergeCell ref="AD122:AE122"/>
    <mergeCell ref="AI122:AJ122"/>
    <mergeCell ref="AL122:AM122"/>
    <mergeCell ref="V123:W123"/>
    <mergeCell ref="AD123:AE123"/>
    <mergeCell ref="AI123:AJ123"/>
    <mergeCell ref="AL123:AM123"/>
    <mergeCell ref="AD124:AE124"/>
    <mergeCell ref="AI124:AJ124"/>
    <mergeCell ref="AL124:AM124"/>
  </mergeCells>
  <phoneticPr fontId="8"/>
  <conditionalFormatting sqref="C135:C139">
    <cfRule type="duplicateValues" dxfId="1" priority="2"/>
  </conditionalFormatting>
  <conditionalFormatting sqref="C145:C149">
    <cfRule type="duplicateValues" dxfId="0" priority="1"/>
  </conditionalFormatting>
  <printOptions horizontalCentered="1"/>
  <pageMargins left="0.39370078740157483" right="0.39370078740157483" top="0.70866141732283472" bottom="0.59055118110236227" header="0.51181102362204722" footer="0.31496062992125984"/>
  <pageSetup paperSize="9" scale="63" firstPageNumber="27" orientation="portrait" useFirstPageNumber="1" r:id="rId1"/>
  <headerFooter alignWithMargins="0">
    <oddHeader>&amp;R&amp;9認知症対応型通所介護</oddHeader>
    <oddFooter>&amp;C&amp;14&amp;P</oddFooter>
  </headerFooter>
  <rowBreaks count="2" manualBreakCount="2">
    <brk id="54" max="41" man="1"/>
    <brk id="104" max="4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97d646433f40977ed08411ff89985142">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f2ed05dc5eded970bc776f78d1a8ee27"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xsi:nil="true"/>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0678FF-AA56-46F6-8A06-CF0576DB7AB2}"/>
</file>

<file path=customXml/itemProps2.xml><?xml version="1.0" encoding="utf-8"?>
<ds:datastoreItem xmlns:ds="http://schemas.openxmlformats.org/officeDocument/2006/customXml" ds:itemID="{47F717C0-8D10-4F51-9976-8D6044A9FFCE}"/>
</file>

<file path=customXml/itemProps3.xml><?xml version="1.0" encoding="utf-8"?>
<ds:datastoreItem xmlns:ds="http://schemas.openxmlformats.org/officeDocument/2006/customXml" ds:itemID="{E2E1DA98-E8AD-4F01-85DF-DACBF09776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48</vt:i4>
      </vt:variant>
    </vt:vector>
  </HeadingPairs>
  <TitlesOfParts>
    <vt:vector size="74" baseType="lpstr">
      <vt:lpstr>表紙</vt:lpstr>
      <vt:lpstr>定期巡回・随時対応</vt:lpstr>
      <vt:lpstr>夜間訪問介護</vt:lpstr>
      <vt:lpstr>地域通所介護</vt:lpstr>
      <vt:lpstr>地域通所介護（定員超過）</vt:lpstr>
      <vt:lpstr>地域通所介護（人欠）</vt:lpstr>
      <vt:lpstr>認知通所介護</vt:lpstr>
      <vt:lpstr>認知通所介護（定員超過）</vt:lpstr>
      <vt:lpstr>認知通所介護（人欠）</vt:lpstr>
      <vt:lpstr>小規模多機能（短期利用以外）</vt:lpstr>
      <vt:lpstr>小規模多機能（短期利用）</vt:lpstr>
      <vt:lpstr>認知症対応型（短期利用以外）</vt:lpstr>
      <vt:lpstr>認知症対応型 (短期利用)</vt:lpstr>
      <vt:lpstr>地域特定施設</vt:lpstr>
      <vt:lpstr>地域福祉施設</vt:lpstr>
      <vt:lpstr>地域福祉施設 （定員超過）</vt:lpstr>
      <vt:lpstr>地域福祉施設 （人欠）</vt:lpstr>
      <vt:lpstr>複合型サービス（短期利用以外）</vt:lpstr>
      <vt:lpstr>複合型サービス（短期利用）</vt:lpstr>
      <vt:lpstr>予防認知通所介護</vt:lpstr>
      <vt:lpstr>予防認知通所介護（定員超過）</vt:lpstr>
      <vt:lpstr>予防認知通所介護（人欠）</vt:lpstr>
      <vt:lpstr>予防小規模多機能（短期利用以外）</vt:lpstr>
      <vt:lpstr>予防小規模多機能（短期利用）</vt:lpstr>
      <vt:lpstr>予防認知症対応型</vt:lpstr>
      <vt:lpstr>特定入所者介護サービス費</vt:lpstr>
      <vt:lpstr>'小規模多機能（短期利用）'!Print_Area</vt:lpstr>
      <vt:lpstr>'小規模多機能（短期利用以外）'!Print_Area</vt:lpstr>
      <vt:lpstr>地域通所介護!Print_Area</vt:lpstr>
      <vt:lpstr>'地域通所介護（人欠）'!Print_Area</vt:lpstr>
      <vt:lpstr>'地域通所介護（定員超過）'!Print_Area</vt:lpstr>
      <vt:lpstr>地域特定施設!Print_Area</vt:lpstr>
      <vt:lpstr>地域福祉施設!Print_Area</vt:lpstr>
      <vt:lpstr>'地域福祉施設 （人欠）'!Print_Area</vt:lpstr>
      <vt:lpstr>'地域福祉施設 （定員超過）'!Print_Area</vt:lpstr>
      <vt:lpstr>定期巡回・随時対応!Print_Area</vt:lpstr>
      <vt:lpstr>特定入所者介護サービス費!Print_Area</vt:lpstr>
      <vt:lpstr>'認知症対応型 (短期利用)'!Print_Area</vt:lpstr>
      <vt:lpstr>'認知症対応型（短期利用以外）'!Print_Area</vt:lpstr>
      <vt:lpstr>認知通所介護!Print_Area</vt:lpstr>
      <vt:lpstr>'認知通所介護（人欠）'!Print_Area</vt:lpstr>
      <vt:lpstr>'認知通所介護（定員超過）'!Print_Area</vt:lpstr>
      <vt:lpstr>表紙!Print_Area</vt:lpstr>
      <vt:lpstr>'複合型サービス（短期利用）'!Print_Area</vt:lpstr>
      <vt:lpstr>'複合型サービス（短期利用以外）'!Print_Area</vt:lpstr>
      <vt:lpstr>夜間訪問介護!Print_Area</vt:lpstr>
      <vt:lpstr>'予防小規模多機能（短期利用）'!Print_Area</vt:lpstr>
      <vt:lpstr>'予防小規模多機能（短期利用以外）'!Print_Area</vt:lpstr>
      <vt:lpstr>予防認知症対応型!Print_Area</vt:lpstr>
      <vt:lpstr>予防認知通所介護!Print_Area</vt:lpstr>
      <vt:lpstr>'予防認知通所介護（人欠）'!Print_Area</vt:lpstr>
      <vt:lpstr>'予防認知通所介護（定員超過）'!Print_Area</vt:lpstr>
      <vt:lpstr>'小規模多機能（短期利用）'!Print_Titles</vt:lpstr>
      <vt:lpstr>'小規模多機能（短期利用以外）'!Print_Titles</vt:lpstr>
      <vt:lpstr>地域通所介護!Print_Titles</vt:lpstr>
      <vt:lpstr>'地域通所介護（人欠）'!Print_Titles</vt:lpstr>
      <vt:lpstr>'地域通所介護（定員超過）'!Print_Titles</vt:lpstr>
      <vt:lpstr>地域福祉施設!Print_Titles</vt:lpstr>
      <vt:lpstr>'地域福祉施設 （人欠）'!Print_Titles</vt:lpstr>
      <vt:lpstr>'地域福祉施設 （定員超過）'!Print_Titles</vt:lpstr>
      <vt:lpstr>定期巡回・随時対応!Print_Titles</vt:lpstr>
      <vt:lpstr>特定入所者介護サービス費!Print_Titles</vt:lpstr>
      <vt:lpstr>認知通所介護!Print_Titles</vt:lpstr>
      <vt:lpstr>'認知通所介護（人欠）'!Print_Titles</vt:lpstr>
      <vt:lpstr>'認知通所介護（定員超過）'!Print_Titles</vt:lpstr>
      <vt:lpstr>'複合型サービス（短期利用）'!Print_Titles</vt:lpstr>
      <vt:lpstr>'複合型サービス（短期利用以外）'!Print_Titles</vt:lpstr>
      <vt:lpstr>夜間訪問介護!Print_Titles</vt:lpstr>
      <vt:lpstr>'予防小規模多機能（短期利用）'!Print_Titles</vt:lpstr>
      <vt:lpstr>'予防小規模多機能（短期利用以外）'!Print_Titles</vt:lpstr>
      <vt:lpstr>予防認知症対応型!Print_Titles</vt:lpstr>
      <vt:lpstr>予防認知通所介護!Print_Titles</vt:lpstr>
      <vt:lpstr>'予防認知通所介護（人欠）'!Print_Titles</vt:lpstr>
      <vt:lpstr>'予防認知通所介護（定員超過）'!Print_Titles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YutaroSuginaka</dc:creator>
  <cp:lastModifiedBy>5118 西野 莉央奈</cp:lastModifiedBy>
  <cp:lastPrinted>2026-02-10T06:58:50Z</cp:lastPrinted>
  <dcterms:created xsi:type="dcterms:W3CDTF">2005-11-14T08:44:26Z</dcterms:created>
  <dcterms:modified xsi:type="dcterms:W3CDTF">2026-03-04T04:11:46Z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0x01010087CF894088108243B701015C07253644</vt:lpwstr>
  </property>
</Properties>
</file>