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570" firstSheet="3" activeTab="14"/>
  </bookViews>
  <sheets>
    <sheet name="【現状】高知市の現状と課題" sheetId="25" r:id="rId1"/>
    <sheet name="【推計】一人暮らし高齢者数" sheetId="4" r:id="rId2"/>
    <sheet name="【推計】認知症高齢者数" sheetId="3" r:id="rId3"/>
    <sheet name="t1904" sheetId="16" r:id="rId4"/>
    <sheet name="t1905" sheetId="17" r:id="rId5"/>
    <sheet name="t1906" sheetId="18" r:id="rId6"/>
    <sheet name="t1907" sheetId="19" r:id="rId7"/>
    <sheet name="t1908" sheetId="20" r:id="rId8"/>
    <sheet name="t1909" sheetId="21" r:id="rId9"/>
    <sheet name="t1910" sheetId="22" r:id="rId10"/>
    <sheet name="t1911" sheetId="23" r:id="rId11"/>
    <sheet name="t1912" sheetId="24" r:id="rId12"/>
    <sheet name="t2001" sheetId="26" r:id="rId13"/>
    <sheet name="t2002" sheetId="27" r:id="rId14"/>
    <sheet name="t2003" sheetId="28" r:id="rId15"/>
  </sheets>
  <definedNames>
    <definedName name="_xlnm._FilterDatabase" localSheetId="0" hidden="1">【現状】高知市の現状と課題!$C$4:$AA$33</definedName>
    <definedName name="_xlnm.Print_Area" localSheetId="0">【現状】高知市の現状と課題!$B$1:$W$84</definedName>
    <definedName name="_xlnm.Print_Area" localSheetId="3">'t1904'!$A$1:$R$176</definedName>
    <definedName name="_xlnm.Print_Area" localSheetId="4">'t1905'!$A$1:$R$176</definedName>
    <definedName name="_xlnm.Print_Area" localSheetId="5">'t1906'!$A$1:$R$178</definedName>
    <definedName name="_xlnm.Print_Area" localSheetId="6">'t1907'!$A$1:$R$178</definedName>
    <definedName name="_xlnm.Print_Area" localSheetId="7">'t1908'!$A$1:$R$178</definedName>
    <definedName name="_xlnm.Print_Area" localSheetId="8">'t1909'!$A$1:$R$176</definedName>
    <definedName name="_xlnm.Print_Area" localSheetId="9">'t1910'!$A$1:$R$176</definedName>
    <definedName name="_xlnm.Print_Area" localSheetId="10">'t1911'!$A$1:$R$176</definedName>
    <definedName name="_xlnm.Print_Area" localSheetId="11">'t1912'!$A$1:$R$176</definedName>
    <definedName name="_xlnm.Print_Area" localSheetId="12">'t2001'!$A$1:$R$176</definedName>
    <definedName name="_xlnm.Print_Area" localSheetId="13">'t2002'!$A$1:$R$176</definedName>
    <definedName name="_xlnm.Print_Area" localSheetId="14">'t2003'!$A$1:$R$176</definedName>
    <definedName name="_xlnm.Print_Titles" localSheetId="0">【現状】高知市の現状と課題!$4:$4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8" l="1"/>
  <c r="B5" i="28"/>
  <c r="L6" i="28"/>
  <c r="I9" i="28"/>
  <c r="Q7" i="28" s="1"/>
  <c r="C13" i="28"/>
  <c r="H14" i="28"/>
  <c r="I14" i="28"/>
  <c r="L14" i="28"/>
  <c r="M14" i="28"/>
  <c r="M34" i="28" s="1"/>
  <c r="N14" i="28"/>
  <c r="O14" i="28"/>
  <c r="P14" i="28"/>
  <c r="Q14" i="28"/>
  <c r="J15" i="28"/>
  <c r="Q15" i="28"/>
  <c r="J16" i="28"/>
  <c r="R16" i="28" s="1"/>
  <c r="Q16" i="28"/>
  <c r="J17" i="28"/>
  <c r="Q17" i="28"/>
  <c r="J18" i="28"/>
  <c r="R18" i="28" s="1"/>
  <c r="Q18" i="28"/>
  <c r="J19" i="28"/>
  <c r="Q19" i="28"/>
  <c r="R19" i="28"/>
  <c r="J20" i="28"/>
  <c r="Q20" i="28"/>
  <c r="R20" i="28"/>
  <c r="J21" i="28"/>
  <c r="R21" i="28" s="1"/>
  <c r="Q21" i="28"/>
  <c r="I22" i="28"/>
  <c r="N22" i="28"/>
  <c r="O22" i="28"/>
  <c r="H24" i="28"/>
  <c r="I24" i="28"/>
  <c r="J24" i="28"/>
  <c r="L24" i="28"/>
  <c r="M24" i="28"/>
  <c r="N24" i="28"/>
  <c r="N34" i="28" s="1"/>
  <c r="N42" i="28" s="1"/>
  <c r="O24" i="28"/>
  <c r="O32" i="28" s="1"/>
  <c r="P24" i="28"/>
  <c r="J25" i="28"/>
  <c r="Q25" i="28"/>
  <c r="J26" i="28"/>
  <c r="Q26" i="28"/>
  <c r="J27" i="28"/>
  <c r="Q27" i="28"/>
  <c r="R27" i="28"/>
  <c r="J28" i="28"/>
  <c r="R28" i="28" s="1"/>
  <c r="Q28" i="28"/>
  <c r="J29" i="28"/>
  <c r="Q29" i="28"/>
  <c r="J30" i="28"/>
  <c r="Q30" i="28"/>
  <c r="R30" i="28"/>
  <c r="J31" i="28"/>
  <c r="R31" i="28" s="1"/>
  <c r="Q31" i="28"/>
  <c r="H32" i="28"/>
  <c r="I32" i="28"/>
  <c r="M32" i="28"/>
  <c r="P32" i="28"/>
  <c r="I34" i="28"/>
  <c r="H35" i="28"/>
  <c r="I35" i="28"/>
  <c r="L35" i="28"/>
  <c r="M35" i="28"/>
  <c r="N35" i="28"/>
  <c r="O35" i="28"/>
  <c r="P35" i="28"/>
  <c r="H36" i="28"/>
  <c r="I36" i="28"/>
  <c r="L36" i="28"/>
  <c r="M36" i="28"/>
  <c r="N36" i="28"/>
  <c r="O36" i="28"/>
  <c r="P36" i="28"/>
  <c r="H37" i="28"/>
  <c r="J37" i="28" s="1"/>
  <c r="I37" i="28"/>
  <c r="L37" i="28"/>
  <c r="M37" i="28"/>
  <c r="N37" i="28"/>
  <c r="Q37" i="28" s="1"/>
  <c r="O37" i="28"/>
  <c r="P37" i="28"/>
  <c r="H38" i="28"/>
  <c r="I38" i="28"/>
  <c r="L38" i="28"/>
  <c r="M38" i="28"/>
  <c r="N38" i="28"/>
  <c r="O38" i="28"/>
  <c r="P38" i="28"/>
  <c r="H39" i="28"/>
  <c r="J39" i="28" s="1"/>
  <c r="I39" i="28"/>
  <c r="L39" i="28"/>
  <c r="M39" i="28"/>
  <c r="N39" i="28"/>
  <c r="Q39" i="28" s="1"/>
  <c r="O39" i="28"/>
  <c r="P39" i="28"/>
  <c r="H40" i="28"/>
  <c r="J40" i="28" s="1"/>
  <c r="I40" i="28"/>
  <c r="L40" i="28"/>
  <c r="M40" i="28"/>
  <c r="N40" i="28"/>
  <c r="O40" i="28"/>
  <c r="P40" i="28"/>
  <c r="H41" i="28"/>
  <c r="J41" i="28" s="1"/>
  <c r="I41" i="28"/>
  <c r="L41" i="28"/>
  <c r="M41" i="28"/>
  <c r="N41" i="28"/>
  <c r="O41" i="28"/>
  <c r="P41" i="28"/>
  <c r="I42" i="28"/>
  <c r="B47" i="28"/>
  <c r="J49" i="28"/>
  <c r="Q49" i="28"/>
  <c r="R49" i="28"/>
  <c r="J50" i="28"/>
  <c r="Q50" i="28"/>
  <c r="H51" i="28"/>
  <c r="I51" i="28"/>
  <c r="K51" i="28"/>
  <c r="L51" i="28"/>
  <c r="M51" i="28"/>
  <c r="N51" i="28"/>
  <c r="O51" i="28"/>
  <c r="P51" i="28"/>
  <c r="B55" i="28"/>
  <c r="J57" i="28"/>
  <c r="Q57" i="28"/>
  <c r="J58" i="28"/>
  <c r="Q58" i="28"/>
  <c r="R58" i="28" s="1"/>
  <c r="H59" i="28"/>
  <c r="I59" i="28"/>
  <c r="J59" i="28"/>
  <c r="K59" i="28"/>
  <c r="L59" i="28"/>
  <c r="M59" i="28"/>
  <c r="N59" i="28"/>
  <c r="O59" i="28"/>
  <c r="P59" i="28"/>
  <c r="B64" i="28"/>
  <c r="J66" i="28"/>
  <c r="Q66" i="28" s="1"/>
  <c r="P66" i="28"/>
  <c r="J67" i="28"/>
  <c r="Q67" i="28" s="1"/>
  <c r="P67" i="28"/>
  <c r="H68" i="28"/>
  <c r="J68" i="28" s="1"/>
  <c r="I68" i="28"/>
  <c r="K68" i="28"/>
  <c r="L68" i="28"/>
  <c r="M68" i="28"/>
  <c r="N68" i="28"/>
  <c r="O68" i="28"/>
  <c r="B72" i="28"/>
  <c r="J74" i="28"/>
  <c r="P74" i="28"/>
  <c r="Q74" i="28"/>
  <c r="J75" i="28"/>
  <c r="Q75" i="28" s="1"/>
  <c r="P75" i="28"/>
  <c r="H76" i="28"/>
  <c r="J76" i="28" s="1"/>
  <c r="I76" i="28"/>
  <c r="K76" i="28"/>
  <c r="P76" i="28" s="1"/>
  <c r="L76" i="28"/>
  <c r="M76" i="28"/>
  <c r="N76" i="28"/>
  <c r="O76" i="28"/>
  <c r="B80" i="28"/>
  <c r="J82" i="28"/>
  <c r="Q82" i="28" s="1"/>
  <c r="P82" i="28"/>
  <c r="J83" i="28"/>
  <c r="P83" i="28"/>
  <c r="Q83" i="28" s="1"/>
  <c r="H84" i="28"/>
  <c r="J84" i="28" s="1"/>
  <c r="I84" i="28"/>
  <c r="K84" i="28"/>
  <c r="L84" i="28"/>
  <c r="M84" i="28"/>
  <c r="N84" i="28"/>
  <c r="O84" i="28"/>
  <c r="B88" i="28"/>
  <c r="J90" i="28"/>
  <c r="Q90" i="28" s="1"/>
  <c r="P90" i="28"/>
  <c r="J91" i="28"/>
  <c r="Q91" i="28" s="1"/>
  <c r="P91" i="28"/>
  <c r="H92" i="28"/>
  <c r="I92" i="28"/>
  <c r="K92" i="28"/>
  <c r="L92" i="28"/>
  <c r="M92" i="28"/>
  <c r="N92" i="28"/>
  <c r="O92" i="28"/>
  <c r="B96" i="28"/>
  <c r="H99" i="28"/>
  <c r="I99" i="28"/>
  <c r="K99" i="28"/>
  <c r="K98" i="28" s="1"/>
  <c r="K134" i="28" s="1"/>
  <c r="L99" i="28"/>
  <c r="M99" i="28"/>
  <c r="N99" i="28"/>
  <c r="O99" i="28"/>
  <c r="O98" i="28" s="1"/>
  <c r="O134" i="28" s="1"/>
  <c r="P99" i="28"/>
  <c r="J100" i="28"/>
  <c r="Q100" i="28"/>
  <c r="J101" i="28"/>
  <c r="Q101" i="28"/>
  <c r="J102" i="28"/>
  <c r="Q102" i="28"/>
  <c r="R102" i="28"/>
  <c r="J103" i="28"/>
  <c r="R103" i="28" s="1"/>
  <c r="Q103" i="28"/>
  <c r="J104" i="28"/>
  <c r="Q104" i="28"/>
  <c r="H105" i="28"/>
  <c r="I105" i="28"/>
  <c r="K105" i="28"/>
  <c r="L105" i="28"/>
  <c r="M105" i="28"/>
  <c r="N105" i="28"/>
  <c r="O105" i="28"/>
  <c r="P105" i="28"/>
  <c r="Q105" i="28"/>
  <c r="J106" i="28"/>
  <c r="Q106" i="28"/>
  <c r="R106" i="28"/>
  <c r="J107" i="28"/>
  <c r="R107" i="28" s="1"/>
  <c r="Q107" i="28"/>
  <c r="H108" i="28"/>
  <c r="I108" i="28"/>
  <c r="K108" i="28"/>
  <c r="L108" i="28"/>
  <c r="M108" i="28"/>
  <c r="N108" i="28"/>
  <c r="O108" i="28"/>
  <c r="P108" i="28"/>
  <c r="J109" i="28"/>
  <c r="Q109" i="28"/>
  <c r="J110" i="28"/>
  <c r="R110" i="28" s="1"/>
  <c r="Q110" i="28"/>
  <c r="J111" i="28"/>
  <c r="R111" i="28" s="1"/>
  <c r="Q111" i="28"/>
  <c r="J112" i="28"/>
  <c r="Q112" i="28"/>
  <c r="H113" i="28"/>
  <c r="I113" i="28"/>
  <c r="K113" i="28"/>
  <c r="L113" i="28"/>
  <c r="M113" i="28"/>
  <c r="N113" i="28"/>
  <c r="O113" i="28"/>
  <c r="P113" i="28"/>
  <c r="J114" i="28"/>
  <c r="R114" i="28" s="1"/>
  <c r="Q114" i="28"/>
  <c r="J115" i="28"/>
  <c r="Q115" i="28"/>
  <c r="J116" i="28"/>
  <c r="R116" i="28" s="1"/>
  <c r="Q116" i="28"/>
  <c r="J117" i="28"/>
  <c r="Q117" i="28"/>
  <c r="R117" i="28" s="1"/>
  <c r="J118" i="28"/>
  <c r="R118" i="28" s="1"/>
  <c r="Q118" i="28"/>
  <c r="H119" i="28"/>
  <c r="I119" i="28"/>
  <c r="K119" i="28"/>
  <c r="L119" i="28"/>
  <c r="M119" i="28"/>
  <c r="N119" i="28"/>
  <c r="O119" i="28"/>
  <c r="P119" i="28"/>
  <c r="J120" i="28"/>
  <c r="Q120" i="28"/>
  <c r="J121" i="28"/>
  <c r="Q121" i="28"/>
  <c r="R121" i="28" s="1"/>
  <c r="J122" i="28"/>
  <c r="R122" i="28" s="1"/>
  <c r="Q122" i="28"/>
  <c r="J123" i="28"/>
  <c r="Q123" i="28"/>
  <c r="J124" i="28"/>
  <c r="Q124" i="28"/>
  <c r="J125" i="28"/>
  <c r="Q125" i="28"/>
  <c r="R125" i="28" s="1"/>
  <c r="J126" i="28"/>
  <c r="Q126" i="28"/>
  <c r="R126" i="28"/>
  <c r="J127" i="28"/>
  <c r="R127" i="28" s="1"/>
  <c r="Q127" i="28"/>
  <c r="J128" i="28"/>
  <c r="Q128" i="28"/>
  <c r="H129" i="28"/>
  <c r="I129" i="28"/>
  <c r="L129" i="28"/>
  <c r="M129" i="28"/>
  <c r="N129" i="28"/>
  <c r="O129" i="28"/>
  <c r="P129" i="28"/>
  <c r="J130" i="28"/>
  <c r="Q130" i="28"/>
  <c r="J131" i="28"/>
  <c r="Q131" i="28"/>
  <c r="J132" i="28"/>
  <c r="Q132" i="28"/>
  <c r="J133" i="28"/>
  <c r="Q133" i="28"/>
  <c r="R133" i="28"/>
  <c r="B138" i="28"/>
  <c r="H141" i="28"/>
  <c r="H140" i="28" s="1"/>
  <c r="H176" i="28" s="1"/>
  <c r="I141" i="28"/>
  <c r="K141" i="28"/>
  <c r="L141" i="28"/>
  <c r="M141" i="28"/>
  <c r="N141" i="28"/>
  <c r="O141" i="28"/>
  <c r="P141" i="28"/>
  <c r="J142" i="28"/>
  <c r="R142" i="28" s="1"/>
  <c r="Q142" i="28"/>
  <c r="J143" i="28"/>
  <c r="R143" i="28" s="1"/>
  <c r="Q143" i="28"/>
  <c r="J144" i="28"/>
  <c r="Q144" i="28"/>
  <c r="J145" i="28"/>
  <c r="Q145" i="28"/>
  <c r="J146" i="28"/>
  <c r="Q146" i="28"/>
  <c r="R146" i="28" s="1"/>
  <c r="H147" i="28"/>
  <c r="I147" i="28"/>
  <c r="K147" i="28"/>
  <c r="L147" i="28"/>
  <c r="M147" i="28"/>
  <c r="N147" i="28"/>
  <c r="O147" i="28"/>
  <c r="P147" i="28"/>
  <c r="J148" i="28"/>
  <c r="R148" i="28" s="1"/>
  <c r="Q148" i="28"/>
  <c r="J149" i="28"/>
  <c r="Q149" i="28"/>
  <c r="H150" i="28"/>
  <c r="I150" i="28"/>
  <c r="K150" i="28"/>
  <c r="L150" i="28"/>
  <c r="M150" i="28"/>
  <c r="N150" i="28"/>
  <c r="O150" i="28"/>
  <c r="P150" i="28"/>
  <c r="J151" i="28"/>
  <c r="R151" i="28" s="1"/>
  <c r="Q151" i="28"/>
  <c r="J152" i="28"/>
  <c r="Q152" i="28"/>
  <c r="J153" i="28"/>
  <c r="R153" i="28" s="1"/>
  <c r="Q153" i="28"/>
  <c r="J154" i="28"/>
  <c r="Q154" i="28"/>
  <c r="R154" i="28" s="1"/>
  <c r="H155" i="28"/>
  <c r="I155" i="28"/>
  <c r="K155" i="28"/>
  <c r="K140" i="28" s="1"/>
  <c r="K176" i="28" s="1"/>
  <c r="L155" i="28"/>
  <c r="M155" i="28"/>
  <c r="N155" i="28"/>
  <c r="O155" i="28"/>
  <c r="O140" i="28" s="1"/>
  <c r="O176" i="28" s="1"/>
  <c r="P155" i="28"/>
  <c r="J156" i="28"/>
  <c r="Q156" i="28"/>
  <c r="J157" i="28"/>
  <c r="J155" i="28" s="1"/>
  <c r="Q157" i="28"/>
  <c r="J158" i="28"/>
  <c r="Q158" i="28"/>
  <c r="R158" i="28" s="1"/>
  <c r="J159" i="28"/>
  <c r="R159" i="28" s="1"/>
  <c r="Q159" i="28"/>
  <c r="J160" i="28"/>
  <c r="Q160" i="28"/>
  <c r="H161" i="28"/>
  <c r="I161" i="28"/>
  <c r="K161" i="28"/>
  <c r="L161" i="28"/>
  <c r="M161" i="28"/>
  <c r="N161" i="28"/>
  <c r="O161" i="28"/>
  <c r="P161" i="28"/>
  <c r="J162" i="28"/>
  <c r="Q162" i="28"/>
  <c r="R162" i="28"/>
  <c r="J163" i="28"/>
  <c r="R163" i="28" s="1"/>
  <c r="Q163" i="28"/>
  <c r="J164" i="28"/>
  <c r="Q164" i="28"/>
  <c r="J165" i="28"/>
  <c r="R165" i="28" s="1"/>
  <c r="Q165" i="28"/>
  <c r="J166" i="28"/>
  <c r="Q166" i="28"/>
  <c r="R166" i="28" s="1"/>
  <c r="J167" i="28"/>
  <c r="Q167" i="28"/>
  <c r="R167" i="28"/>
  <c r="J168" i="28"/>
  <c r="R168" i="28" s="1"/>
  <c r="Q168" i="28"/>
  <c r="J169" i="28"/>
  <c r="Q169" i="28"/>
  <c r="J170" i="28"/>
  <c r="R170" i="28" s="1"/>
  <c r="Q170" i="28"/>
  <c r="H171" i="28"/>
  <c r="I171" i="28"/>
  <c r="L171" i="28"/>
  <c r="M171" i="28"/>
  <c r="N171" i="28"/>
  <c r="O171" i="28"/>
  <c r="P171" i="28"/>
  <c r="J172" i="28"/>
  <c r="Q172" i="28"/>
  <c r="J173" i="28"/>
  <c r="R173" i="28" s="1"/>
  <c r="Q173" i="28"/>
  <c r="J174" i="28"/>
  <c r="R174" i="28" s="1"/>
  <c r="Q174" i="28"/>
  <c r="J175" i="28"/>
  <c r="Q175" i="28"/>
  <c r="Q38" i="28" l="1"/>
  <c r="J36" i="28"/>
  <c r="J35" i="28"/>
  <c r="N32" i="28"/>
  <c r="R25" i="28"/>
  <c r="R17" i="28"/>
  <c r="R15" i="28"/>
  <c r="R152" i="28"/>
  <c r="R150" i="28" s="1"/>
  <c r="P140" i="28"/>
  <c r="P176" i="28" s="1"/>
  <c r="L140" i="28"/>
  <c r="L176" i="28" s="1"/>
  <c r="R128" i="28"/>
  <c r="R123" i="28"/>
  <c r="R115" i="28"/>
  <c r="R113" i="28" s="1"/>
  <c r="R104" i="28"/>
  <c r="Q99" i="28"/>
  <c r="J92" i="28"/>
  <c r="Q92" i="28" s="1"/>
  <c r="J38" i="28"/>
  <c r="R38" i="28" s="1"/>
  <c r="R26" i="28"/>
  <c r="M140" i="28"/>
  <c r="R164" i="28"/>
  <c r="R161" i="28" s="1"/>
  <c r="R160" i="28"/>
  <c r="R175" i="28"/>
  <c r="R156" i="28"/>
  <c r="Q150" i="28"/>
  <c r="R144" i="28"/>
  <c r="Q113" i="28"/>
  <c r="N98" i="28"/>
  <c r="P68" i="28"/>
  <c r="Q68" i="28" s="1"/>
  <c r="R37" i="28"/>
  <c r="Q35" i="28"/>
  <c r="M42" i="28"/>
  <c r="J161" i="28"/>
  <c r="Q76" i="28"/>
  <c r="M176" i="28"/>
  <c r="Q141" i="28"/>
  <c r="R132" i="28"/>
  <c r="R105" i="28"/>
  <c r="R101" i="28"/>
  <c r="Q40" i="28"/>
  <c r="J32" i="28"/>
  <c r="M22" i="28"/>
  <c r="R172" i="28"/>
  <c r="R171" i="28" s="1"/>
  <c r="J171" i="28"/>
  <c r="N134" i="28"/>
  <c r="J105" i="28"/>
  <c r="Q161" i="28"/>
  <c r="R130" i="28"/>
  <c r="J129" i="28"/>
  <c r="R109" i="28"/>
  <c r="Q108" i="28"/>
  <c r="Q98" i="28" s="1"/>
  <c r="Q134" i="28" s="1"/>
  <c r="Q51" i="28"/>
  <c r="Q41" i="28"/>
  <c r="R40" i="28"/>
  <c r="J14" i="28"/>
  <c r="R14" i="28" s="1"/>
  <c r="H34" i="28"/>
  <c r="H22" i="28"/>
  <c r="J22" i="28" s="1"/>
  <c r="Q24" i="28"/>
  <c r="R24" i="28" s="1"/>
  <c r="L32" i="28"/>
  <c r="R169" i="28"/>
  <c r="R149" i="28"/>
  <c r="R147" i="28" s="1"/>
  <c r="R124" i="28"/>
  <c r="J113" i="28"/>
  <c r="I98" i="28"/>
  <c r="I134" i="28" s="1"/>
  <c r="Q59" i="28"/>
  <c r="R59" i="28" s="1"/>
  <c r="R57" i="28"/>
  <c r="J51" i="28"/>
  <c r="R51" i="28" s="1"/>
  <c r="R50" i="28"/>
  <c r="R35" i="28"/>
  <c r="R29" i="28"/>
  <c r="R157" i="28"/>
  <c r="R155" i="28" s="1"/>
  <c r="Q147" i="28"/>
  <c r="Q140" i="28" s="1"/>
  <c r="R145" i="28"/>
  <c r="N140" i="28"/>
  <c r="N176" i="28" s="1"/>
  <c r="I140" i="28"/>
  <c r="I176" i="28" s="1"/>
  <c r="R131" i="28"/>
  <c r="Q119" i="28"/>
  <c r="J108" i="28"/>
  <c r="R100" i="28"/>
  <c r="J99" i="28"/>
  <c r="M98" i="28"/>
  <c r="M134" i="28" s="1"/>
  <c r="H98" i="28"/>
  <c r="H134" i="28" s="1"/>
  <c r="P92" i="28"/>
  <c r="R41" i="28"/>
  <c r="Q36" i="28"/>
  <c r="R36" i="28" s="1"/>
  <c r="P34" i="28"/>
  <c r="P42" i="28" s="1"/>
  <c r="P22" i="28"/>
  <c r="L34" i="28"/>
  <c r="L22" i="28"/>
  <c r="Q22" i="28" s="1"/>
  <c r="J150" i="28"/>
  <c r="R112" i="28"/>
  <c r="Q171" i="28"/>
  <c r="Q155" i="28"/>
  <c r="J147" i="28"/>
  <c r="J141" i="28"/>
  <c r="Q129" i="28"/>
  <c r="R120" i="28"/>
  <c r="J119" i="28"/>
  <c r="P98" i="28"/>
  <c r="P134" i="28" s="1"/>
  <c r="L98" i="28"/>
  <c r="L134" i="28" s="1"/>
  <c r="P84" i="28"/>
  <c r="Q84" i="28" s="1"/>
  <c r="R39" i="28"/>
  <c r="O34" i="28"/>
  <c r="O42" i="28" s="1"/>
  <c r="Q175" i="27"/>
  <c r="J175" i="27"/>
  <c r="R175" i="27" s="1"/>
  <c r="Q174" i="27"/>
  <c r="J174" i="27"/>
  <c r="Q173" i="27"/>
  <c r="J173" i="27"/>
  <c r="Q172" i="27"/>
  <c r="J172" i="27"/>
  <c r="P171" i="27"/>
  <c r="O171" i="27"/>
  <c r="N171" i="27"/>
  <c r="M171" i="27"/>
  <c r="L171" i="27"/>
  <c r="I171" i="27"/>
  <c r="H171" i="27"/>
  <c r="Q170" i="27"/>
  <c r="J170" i="27"/>
  <c r="Q169" i="27"/>
  <c r="R169" i="27" s="1"/>
  <c r="J169" i="27"/>
  <c r="Q168" i="27"/>
  <c r="J168" i="27"/>
  <c r="Q167" i="27"/>
  <c r="J167" i="27"/>
  <c r="Q166" i="27"/>
  <c r="J166" i="27"/>
  <c r="R166" i="27" s="1"/>
  <c r="Q165" i="27"/>
  <c r="J165" i="27"/>
  <c r="Q164" i="27"/>
  <c r="J164" i="27"/>
  <c r="Q163" i="27"/>
  <c r="J163" i="27"/>
  <c r="Q162" i="27"/>
  <c r="J162" i="27"/>
  <c r="R162" i="27" s="1"/>
  <c r="Q161" i="27"/>
  <c r="P161" i="27"/>
  <c r="O161" i="27"/>
  <c r="N161" i="27"/>
  <c r="M161" i="27"/>
  <c r="L161" i="27"/>
  <c r="K161" i="27"/>
  <c r="I161" i="27"/>
  <c r="H161" i="27"/>
  <c r="Q160" i="27"/>
  <c r="J160" i="27"/>
  <c r="R160" i="27" s="1"/>
  <c r="Q159" i="27"/>
  <c r="J159" i="27"/>
  <c r="Q158" i="27"/>
  <c r="J158" i="27"/>
  <c r="Q157" i="27"/>
  <c r="J157" i="27"/>
  <c r="Q156" i="27"/>
  <c r="J156" i="27"/>
  <c r="P155" i="27"/>
  <c r="O155" i="27"/>
  <c r="N155" i="27"/>
  <c r="M155" i="27"/>
  <c r="L155" i="27"/>
  <c r="K155" i="27"/>
  <c r="I155" i="27"/>
  <c r="H155" i="27"/>
  <c r="Q154" i="27"/>
  <c r="R154" i="27" s="1"/>
  <c r="J154" i="27"/>
  <c r="Q153" i="27"/>
  <c r="J153" i="27"/>
  <c r="Q152" i="27"/>
  <c r="J152" i="27"/>
  <c r="Q151" i="27"/>
  <c r="Q150" i="27" s="1"/>
  <c r="J151" i="27"/>
  <c r="R151" i="27" s="1"/>
  <c r="P150" i="27"/>
  <c r="O150" i="27"/>
  <c r="N150" i="27"/>
  <c r="M150" i="27"/>
  <c r="L150" i="27"/>
  <c r="K150" i="27"/>
  <c r="J150" i="27"/>
  <c r="I150" i="27"/>
  <c r="H150" i="27"/>
  <c r="Q149" i="27"/>
  <c r="J149" i="27"/>
  <c r="R149" i="27" s="1"/>
  <c r="Q148" i="27"/>
  <c r="J148" i="27"/>
  <c r="P147" i="27"/>
  <c r="O147" i="27"/>
  <c r="O140" i="27" s="1"/>
  <c r="O176" i="27" s="1"/>
  <c r="N147" i="27"/>
  <c r="M147" i="27"/>
  <c r="L147" i="27"/>
  <c r="K147" i="27"/>
  <c r="I147" i="27"/>
  <c r="H147" i="27"/>
  <c r="Q146" i="27"/>
  <c r="J146" i="27"/>
  <c r="Q145" i="27"/>
  <c r="J145" i="27"/>
  <c r="R145" i="27" s="1"/>
  <c r="Q144" i="27"/>
  <c r="J144" i="27"/>
  <c r="Q143" i="27"/>
  <c r="J143" i="27"/>
  <c r="R143" i="27" s="1"/>
  <c r="Q142" i="27"/>
  <c r="R142" i="27" s="1"/>
  <c r="J142" i="27"/>
  <c r="P141" i="27"/>
  <c r="O141" i="27"/>
  <c r="N141" i="27"/>
  <c r="N140" i="27" s="1"/>
  <c r="N176" i="27" s="1"/>
  <c r="M141" i="27"/>
  <c r="L141" i="27"/>
  <c r="K141" i="27"/>
  <c r="J141" i="27"/>
  <c r="I141" i="27"/>
  <c r="H141" i="27"/>
  <c r="B138" i="27"/>
  <c r="Q133" i="27"/>
  <c r="J133" i="27"/>
  <c r="R133" i="27" s="1"/>
  <c r="Q132" i="27"/>
  <c r="J132" i="27"/>
  <c r="Q131" i="27"/>
  <c r="J131" i="27"/>
  <c r="Q130" i="27"/>
  <c r="J130" i="27"/>
  <c r="P129" i="27"/>
  <c r="O129" i="27"/>
  <c r="N129" i="27"/>
  <c r="M129" i="27"/>
  <c r="L129" i="27"/>
  <c r="I129" i="27"/>
  <c r="H129" i="27"/>
  <c r="Q128" i="27"/>
  <c r="J128" i="27"/>
  <c r="R128" i="27" s="1"/>
  <c r="Q127" i="27"/>
  <c r="J127" i="27"/>
  <c r="Q126" i="27"/>
  <c r="J126" i="27"/>
  <c r="R126" i="27" s="1"/>
  <c r="R125" i="27"/>
  <c r="Q125" i="27"/>
  <c r="J125" i="27"/>
  <c r="Q124" i="27"/>
  <c r="J124" i="27"/>
  <c r="R124" i="27" s="1"/>
  <c r="Q123" i="27"/>
  <c r="J123" i="27"/>
  <c r="R123" i="27" s="1"/>
  <c r="Q122" i="27"/>
  <c r="J122" i="27"/>
  <c r="Q121" i="27"/>
  <c r="J121" i="27"/>
  <c r="Q120" i="27"/>
  <c r="J120" i="27"/>
  <c r="P119" i="27"/>
  <c r="O119" i="27"/>
  <c r="N119" i="27"/>
  <c r="M119" i="27"/>
  <c r="L119" i="27"/>
  <c r="K119" i="27"/>
  <c r="I119" i="27"/>
  <c r="H119" i="27"/>
  <c r="Q118" i="27"/>
  <c r="J118" i="27"/>
  <c r="R118" i="27" s="1"/>
  <c r="Q117" i="27"/>
  <c r="R117" i="27" s="1"/>
  <c r="J117" i="27"/>
  <c r="Q116" i="27"/>
  <c r="J116" i="27"/>
  <c r="Q115" i="27"/>
  <c r="J115" i="27"/>
  <c r="Q114" i="27"/>
  <c r="Q113" i="27" s="1"/>
  <c r="J114" i="27"/>
  <c r="R114" i="27" s="1"/>
  <c r="P113" i="27"/>
  <c r="O113" i="27"/>
  <c r="N113" i="27"/>
  <c r="N98" i="27" s="1"/>
  <c r="M113" i="27"/>
  <c r="L113" i="27"/>
  <c r="K113" i="27"/>
  <c r="J113" i="27"/>
  <c r="I113" i="27"/>
  <c r="H113" i="27"/>
  <c r="Q112" i="27"/>
  <c r="J112" i="27"/>
  <c r="R112" i="27" s="1"/>
  <c r="Q111" i="27"/>
  <c r="J111" i="27"/>
  <c r="Q110" i="27"/>
  <c r="J110" i="27"/>
  <c r="R110" i="27" s="1"/>
  <c r="Q109" i="27"/>
  <c r="J109" i="27"/>
  <c r="P108" i="27"/>
  <c r="O108" i="27"/>
  <c r="N108" i="27"/>
  <c r="M108" i="27"/>
  <c r="L108" i="27"/>
  <c r="K108" i="27"/>
  <c r="I108" i="27"/>
  <c r="H108" i="27"/>
  <c r="Q107" i="27"/>
  <c r="Q105" i="27" s="1"/>
  <c r="J107" i="27"/>
  <c r="Q106" i="27"/>
  <c r="J106" i="27"/>
  <c r="P105" i="27"/>
  <c r="O105" i="27"/>
  <c r="N105" i="27"/>
  <c r="M105" i="27"/>
  <c r="L105" i="27"/>
  <c r="L98" i="27" s="1"/>
  <c r="L134" i="27" s="1"/>
  <c r="K105" i="27"/>
  <c r="K98" i="27" s="1"/>
  <c r="K134" i="27" s="1"/>
  <c r="I105" i="27"/>
  <c r="H105" i="27"/>
  <c r="Q104" i="27"/>
  <c r="J104" i="27"/>
  <c r="Q103" i="27"/>
  <c r="J103" i="27"/>
  <c r="Q102" i="27"/>
  <c r="J102" i="27"/>
  <c r="Q101" i="27"/>
  <c r="J101" i="27"/>
  <c r="R101" i="27" s="1"/>
  <c r="Q100" i="27"/>
  <c r="J100" i="27"/>
  <c r="R100" i="27" s="1"/>
  <c r="P99" i="27"/>
  <c r="O99" i="27"/>
  <c r="N99" i="27"/>
  <c r="M99" i="27"/>
  <c r="L99" i="27"/>
  <c r="K99" i="27"/>
  <c r="I99" i="27"/>
  <c r="H99" i="27"/>
  <c r="B96" i="27"/>
  <c r="O92" i="27"/>
  <c r="N92" i="27"/>
  <c r="M92" i="27"/>
  <c r="L92" i="27"/>
  <c r="K92" i="27"/>
  <c r="I92" i="27"/>
  <c r="J92" i="27" s="1"/>
  <c r="H92" i="27"/>
  <c r="P91" i="27"/>
  <c r="J91" i="27"/>
  <c r="Q91" i="27" s="1"/>
  <c r="P90" i="27"/>
  <c r="J90" i="27"/>
  <c r="B88" i="27"/>
  <c r="O84" i="27"/>
  <c r="N84" i="27"/>
  <c r="M84" i="27"/>
  <c r="L84" i="27"/>
  <c r="K84" i="27"/>
  <c r="I84" i="27"/>
  <c r="H84" i="27"/>
  <c r="P83" i="27"/>
  <c r="J83" i="27"/>
  <c r="Q83" i="27" s="1"/>
  <c r="P82" i="27"/>
  <c r="J82" i="27"/>
  <c r="B80" i="27"/>
  <c r="O76" i="27"/>
  <c r="N76" i="27"/>
  <c r="M76" i="27"/>
  <c r="L76" i="27"/>
  <c r="K76" i="27"/>
  <c r="I76" i="27"/>
  <c r="H76" i="27"/>
  <c r="P75" i="27"/>
  <c r="J75" i="27"/>
  <c r="P74" i="27"/>
  <c r="J74" i="27"/>
  <c r="B72" i="27"/>
  <c r="O68" i="27"/>
  <c r="N68" i="27"/>
  <c r="M68" i="27"/>
  <c r="L68" i="27"/>
  <c r="K68" i="27"/>
  <c r="I68" i="27"/>
  <c r="H68" i="27"/>
  <c r="P67" i="27"/>
  <c r="J67" i="27"/>
  <c r="Q67" i="27" s="1"/>
  <c r="P66" i="27"/>
  <c r="Q66" i="27" s="1"/>
  <c r="J66" i="27"/>
  <c r="B64" i="27"/>
  <c r="P59" i="27"/>
  <c r="O59" i="27"/>
  <c r="N59" i="27"/>
  <c r="M59" i="27"/>
  <c r="L59" i="27"/>
  <c r="K59" i="27"/>
  <c r="I59" i="27"/>
  <c r="H59" i="27"/>
  <c r="J59" i="27" s="1"/>
  <c r="Q58" i="27"/>
  <c r="J58" i="27"/>
  <c r="Q57" i="27"/>
  <c r="J57" i="27"/>
  <c r="R57" i="27" s="1"/>
  <c r="B55" i="27"/>
  <c r="P51" i="27"/>
  <c r="O51" i="27"/>
  <c r="N51" i="27"/>
  <c r="M51" i="27"/>
  <c r="L51" i="27"/>
  <c r="K51" i="27"/>
  <c r="I51" i="27"/>
  <c r="H51" i="27"/>
  <c r="Q50" i="27"/>
  <c r="J50" i="27"/>
  <c r="Q49" i="27"/>
  <c r="J49" i="27"/>
  <c r="B47" i="27"/>
  <c r="P41" i="27"/>
  <c r="O41" i="27"/>
  <c r="N41" i="27"/>
  <c r="M41" i="27"/>
  <c r="L41" i="27"/>
  <c r="I41" i="27"/>
  <c r="H41" i="27"/>
  <c r="P40" i="27"/>
  <c r="O40" i="27"/>
  <c r="N40" i="27"/>
  <c r="M40" i="27"/>
  <c r="L40" i="27"/>
  <c r="I40" i="27"/>
  <c r="H40" i="27"/>
  <c r="P39" i="27"/>
  <c r="O39" i="27"/>
  <c r="N39" i="27"/>
  <c r="M39" i="27"/>
  <c r="L39" i="27"/>
  <c r="I39" i="27"/>
  <c r="H39" i="27"/>
  <c r="P38" i="27"/>
  <c r="O38" i="27"/>
  <c r="N38" i="27"/>
  <c r="M38" i="27"/>
  <c r="L38" i="27"/>
  <c r="I38" i="27"/>
  <c r="H38" i="27"/>
  <c r="P37" i="27"/>
  <c r="O37" i="27"/>
  <c r="N37" i="27"/>
  <c r="M37" i="27"/>
  <c r="L37" i="27"/>
  <c r="I37" i="27"/>
  <c r="H37" i="27"/>
  <c r="P36" i="27"/>
  <c r="O36" i="27"/>
  <c r="N36" i="27"/>
  <c r="M36" i="27"/>
  <c r="L36" i="27"/>
  <c r="I36" i="27"/>
  <c r="H36" i="27"/>
  <c r="J36" i="27" s="1"/>
  <c r="P35" i="27"/>
  <c r="O35" i="27"/>
  <c r="N35" i="27"/>
  <c r="M35" i="27"/>
  <c r="L35" i="27"/>
  <c r="I35" i="27"/>
  <c r="H35" i="27"/>
  <c r="R31" i="27"/>
  <c r="Q31" i="27"/>
  <c r="J31" i="27"/>
  <c r="Q30" i="27"/>
  <c r="J30" i="27"/>
  <c r="Q29" i="27"/>
  <c r="J29" i="27"/>
  <c r="R29" i="27" s="1"/>
  <c r="Q28" i="27"/>
  <c r="J28" i="27"/>
  <c r="R28" i="27" s="1"/>
  <c r="Q27" i="27"/>
  <c r="J27" i="27"/>
  <c r="R27" i="27" s="1"/>
  <c r="Q26" i="27"/>
  <c r="J26" i="27"/>
  <c r="Q25" i="27"/>
  <c r="J25" i="27"/>
  <c r="R25" i="27" s="1"/>
  <c r="P24" i="27"/>
  <c r="P32" i="27" s="1"/>
  <c r="O24" i="27"/>
  <c r="N24" i="27"/>
  <c r="N32" i="27" s="1"/>
  <c r="M24" i="27"/>
  <c r="M32" i="27" s="1"/>
  <c r="L24" i="27"/>
  <c r="L32" i="27" s="1"/>
  <c r="I24" i="27"/>
  <c r="I32" i="27" s="1"/>
  <c r="H24" i="27"/>
  <c r="N22" i="27"/>
  <c r="H22" i="27"/>
  <c r="Q21" i="27"/>
  <c r="J21" i="27"/>
  <c r="Q20" i="27"/>
  <c r="J20" i="27"/>
  <c r="R20" i="27" s="1"/>
  <c r="Q19" i="27"/>
  <c r="J19" i="27"/>
  <c r="Q18" i="27"/>
  <c r="J18" i="27"/>
  <c r="R18" i="27" s="1"/>
  <c r="Q17" i="27"/>
  <c r="J17" i="27"/>
  <c r="R17" i="27" s="1"/>
  <c r="Q16" i="27"/>
  <c r="J16" i="27"/>
  <c r="Q15" i="27"/>
  <c r="J15" i="27"/>
  <c r="P14" i="27"/>
  <c r="O14" i="27"/>
  <c r="O22" i="27" s="1"/>
  <c r="N14" i="27"/>
  <c r="N34" i="27" s="1"/>
  <c r="M14" i="27"/>
  <c r="M34" i="27" s="1"/>
  <c r="L14" i="27"/>
  <c r="I14" i="27"/>
  <c r="I34" i="27" s="1"/>
  <c r="I42" i="27" s="1"/>
  <c r="H14" i="27"/>
  <c r="C13" i="27"/>
  <c r="I9" i="27"/>
  <c r="Q7" i="27" s="1"/>
  <c r="L6" i="27"/>
  <c r="B5" i="27"/>
  <c r="A1" i="27"/>
  <c r="J22" i="27" l="1"/>
  <c r="R16" i="27"/>
  <c r="I22" i="27"/>
  <c r="R26" i="27"/>
  <c r="R58" i="27"/>
  <c r="R104" i="27"/>
  <c r="R122" i="27"/>
  <c r="K140" i="27"/>
  <c r="K176" i="27" s="1"/>
  <c r="P140" i="27"/>
  <c r="P176" i="27" s="1"/>
  <c r="R159" i="27"/>
  <c r="M42" i="27"/>
  <c r="P76" i="27"/>
  <c r="R116" i="27"/>
  <c r="R153" i="27"/>
  <c r="R150" i="27" s="1"/>
  <c r="N42" i="27"/>
  <c r="J24" i="27"/>
  <c r="Q37" i="27"/>
  <c r="J39" i="27"/>
  <c r="J40" i="27"/>
  <c r="Q74" i="27"/>
  <c r="J76" i="27"/>
  <c r="Q82" i="27"/>
  <c r="P98" i="27"/>
  <c r="P134" i="27" s="1"/>
  <c r="R115" i="27"/>
  <c r="R113" i="27" s="1"/>
  <c r="R127" i="27"/>
  <c r="I140" i="27"/>
  <c r="I176" i="27" s="1"/>
  <c r="R152" i="27"/>
  <c r="R163" i="27"/>
  <c r="R165" i="27"/>
  <c r="R174" i="27"/>
  <c r="Q176" i="28"/>
  <c r="R119" i="28"/>
  <c r="Q32" i="28"/>
  <c r="R32" i="28" s="1"/>
  <c r="L42" i="28"/>
  <c r="Q42" i="28" s="1"/>
  <c r="Q34" i="28"/>
  <c r="R99" i="28"/>
  <c r="J98" i="28"/>
  <c r="J134" i="28" s="1"/>
  <c r="R129" i="28"/>
  <c r="R22" i="28"/>
  <c r="R108" i="28"/>
  <c r="R141" i="28"/>
  <c r="R140" i="28" s="1"/>
  <c r="R176" i="28" s="1"/>
  <c r="J140" i="28"/>
  <c r="J176" i="28" s="1"/>
  <c r="H42" i="28"/>
  <c r="J42" i="28" s="1"/>
  <c r="J34" i="28"/>
  <c r="R34" i="28" s="1"/>
  <c r="R30" i="27"/>
  <c r="H32" i="27"/>
  <c r="J32" i="27" s="1"/>
  <c r="Q41" i="27"/>
  <c r="J68" i="27"/>
  <c r="N134" i="27"/>
  <c r="R132" i="27"/>
  <c r="Q141" i="27"/>
  <c r="R141" i="27" s="1"/>
  <c r="R147" i="27"/>
  <c r="H34" i="27"/>
  <c r="J34" i="27" s="1"/>
  <c r="R15" i="27"/>
  <c r="Q35" i="27"/>
  <c r="J38" i="27"/>
  <c r="P84" i="27"/>
  <c r="Q84" i="27" s="1"/>
  <c r="Q99" i="27"/>
  <c r="J105" i="27"/>
  <c r="H98" i="27"/>
  <c r="H134" i="27" s="1"/>
  <c r="Q119" i="27"/>
  <c r="J129" i="27"/>
  <c r="R146" i="27"/>
  <c r="L140" i="27"/>
  <c r="L176" i="27" s="1"/>
  <c r="R158" i="27"/>
  <c r="Q171" i="27"/>
  <c r="R19" i="27"/>
  <c r="R21" i="27"/>
  <c r="M22" i="27"/>
  <c r="J35" i="27"/>
  <c r="Q39" i="27"/>
  <c r="Q51" i="27"/>
  <c r="Q75" i="27"/>
  <c r="J84" i="27"/>
  <c r="O98" i="27"/>
  <c r="O134" i="27" s="1"/>
  <c r="R102" i="27"/>
  <c r="R109" i="27"/>
  <c r="R111" i="27"/>
  <c r="J119" i="27"/>
  <c r="M140" i="27"/>
  <c r="M176" i="27" s="1"/>
  <c r="H140" i="27"/>
  <c r="H176" i="27" s="1"/>
  <c r="R148" i="27"/>
  <c r="R157" i="27"/>
  <c r="R164" i="27"/>
  <c r="R167" i="27"/>
  <c r="R170" i="27"/>
  <c r="R172" i="27"/>
  <c r="L22" i="27"/>
  <c r="Q14" i="27"/>
  <c r="L34" i="27"/>
  <c r="P22" i="27"/>
  <c r="P34" i="27"/>
  <c r="P42" i="27" s="1"/>
  <c r="O32" i="27"/>
  <c r="Q32" i="27" s="1"/>
  <c r="O34" i="27"/>
  <c r="O42" i="27" s="1"/>
  <c r="Q24" i="27"/>
  <c r="R24" i="27" s="1"/>
  <c r="H42" i="27"/>
  <c r="J42" i="27" s="1"/>
  <c r="J51" i="27"/>
  <c r="R49" i="27"/>
  <c r="P68" i="27"/>
  <c r="Q36" i="27"/>
  <c r="R36" i="27" s="1"/>
  <c r="Q40" i="27"/>
  <c r="R40" i="27" s="1"/>
  <c r="M98" i="27"/>
  <c r="M134" i="27" s="1"/>
  <c r="R106" i="27"/>
  <c r="Q108" i="27"/>
  <c r="R121" i="27"/>
  <c r="J147" i="27"/>
  <c r="J140" i="27" s="1"/>
  <c r="J161" i="27"/>
  <c r="J171" i="27"/>
  <c r="R173" i="27"/>
  <c r="Q59" i="27"/>
  <c r="R59" i="27" s="1"/>
  <c r="Q90" i="27"/>
  <c r="P92" i="27"/>
  <c r="Q92" i="27" s="1"/>
  <c r="I98" i="27"/>
  <c r="I134" i="27" s="1"/>
  <c r="J99" i="27"/>
  <c r="R107" i="27"/>
  <c r="J108" i="27"/>
  <c r="R120" i="27"/>
  <c r="R130" i="27"/>
  <c r="R131" i="27"/>
  <c r="Q147" i="27"/>
  <c r="J155" i="27"/>
  <c r="R156" i="27"/>
  <c r="J14" i="27"/>
  <c r="R14" i="27" s="1"/>
  <c r="J37" i="27"/>
  <c r="Q38" i="27"/>
  <c r="J41" i="27"/>
  <c r="R50" i="27"/>
  <c r="R103" i="27"/>
  <c r="Q129" i="27"/>
  <c r="R144" i="27"/>
  <c r="Q155" i="27"/>
  <c r="R168" i="27"/>
  <c r="A1" i="26"/>
  <c r="B5" i="26"/>
  <c r="L6" i="26"/>
  <c r="I9" i="26"/>
  <c r="Q7" i="26" s="1"/>
  <c r="C13" i="26"/>
  <c r="H14" i="26"/>
  <c r="I14" i="26"/>
  <c r="I22" i="26" s="1"/>
  <c r="J14" i="26"/>
  <c r="L14" i="26"/>
  <c r="M14" i="26"/>
  <c r="N14" i="26"/>
  <c r="N22" i="26" s="1"/>
  <c r="O14" i="26"/>
  <c r="P14" i="26"/>
  <c r="P22" i="26" s="1"/>
  <c r="J15" i="26"/>
  <c r="Q15" i="26"/>
  <c r="J16" i="26"/>
  <c r="Q16" i="26"/>
  <c r="J17" i="26"/>
  <c r="Q17" i="26"/>
  <c r="R17" i="26"/>
  <c r="J18" i="26"/>
  <c r="R18" i="26" s="1"/>
  <c r="Q18" i="26"/>
  <c r="J19" i="26"/>
  <c r="R19" i="26" s="1"/>
  <c r="Q19" i="26"/>
  <c r="J20" i="26"/>
  <c r="Q20" i="26"/>
  <c r="R20" i="26"/>
  <c r="J21" i="26"/>
  <c r="R21" i="26" s="1"/>
  <c r="Q21" i="26"/>
  <c r="H22" i="26"/>
  <c r="J22" i="26" s="1"/>
  <c r="M22" i="26"/>
  <c r="H24" i="26"/>
  <c r="H32" i="26" s="1"/>
  <c r="I24" i="26"/>
  <c r="L24" i="26"/>
  <c r="M24" i="26"/>
  <c r="M32" i="26" s="1"/>
  <c r="N24" i="26"/>
  <c r="O24" i="26"/>
  <c r="O32" i="26" s="1"/>
  <c r="P24" i="26"/>
  <c r="P32" i="26" s="1"/>
  <c r="J25" i="26"/>
  <c r="Q25" i="26"/>
  <c r="R25" i="26"/>
  <c r="J26" i="26"/>
  <c r="R26" i="26" s="1"/>
  <c r="Q26" i="26"/>
  <c r="J27" i="26"/>
  <c r="Q27" i="26"/>
  <c r="R27" i="26" s="1"/>
  <c r="J28" i="26"/>
  <c r="Q28" i="26"/>
  <c r="R28" i="26"/>
  <c r="J29" i="26"/>
  <c r="R29" i="26" s="1"/>
  <c r="Q29" i="26"/>
  <c r="J30" i="26"/>
  <c r="Q30" i="26"/>
  <c r="J31" i="26"/>
  <c r="R31" i="26" s="1"/>
  <c r="Q31" i="26"/>
  <c r="I32" i="26"/>
  <c r="L32" i="26"/>
  <c r="H34" i="26"/>
  <c r="I34" i="26"/>
  <c r="H35" i="26"/>
  <c r="I35" i="26"/>
  <c r="J35" i="26" s="1"/>
  <c r="L35" i="26"/>
  <c r="M35" i="26"/>
  <c r="N35" i="26"/>
  <c r="O35" i="26"/>
  <c r="P35" i="26"/>
  <c r="H36" i="26"/>
  <c r="I36" i="26"/>
  <c r="L36" i="26"/>
  <c r="M36" i="26"/>
  <c r="N36" i="26"/>
  <c r="O36" i="26"/>
  <c r="P36" i="26"/>
  <c r="H37" i="26"/>
  <c r="I37" i="26"/>
  <c r="J37" i="26"/>
  <c r="L37" i="26"/>
  <c r="M37" i="26"/>
  <c r="N37" i="26"/>
  <c r="O37" i="26"/>
  <c r="P37" i="26"/>
  <c r="H38" i="26"/>
  <c r="I38" i="26"/>
  <c r="L38" i="26"/>
  <c r="M38" i="26"/>
  <c r="N38" i="26"/>
  <c r="O38" i="26"/>
  <c r="P38" i="26"/>
  <c r="H39" i="26"/>
  <c r="I39" i="26"/>
  <c r="L39" i="26"/>
  <c r="M39" i="26"/>
  <c r="N39" i="26"/>
  <c r="O39" i="26"/>
  <c r="P39" i="26"/>
  <c r="H40" i="26"/>
  <c r="J40" i="26" s="1"/>
  <c r="I40" i="26"/>
  <c r="L40" i="26"/>
  <c r="M40" i="26"/>
  <c r="N40" i="26"/>
  <c r="Q40" i="26" s="1"/>
  <c r="O40" i="26"/>
  <c r="P40" i="26"/>
  <c r="H41" i="26"/>
  <c r="I41" i="26"/>
  <c r="J41" i="26" s="1"/>
  <c r="L41" i="26"/>
  <c r="M41" i="26"/>
  <c r="N41" i="26"/>
  <c r="O41" i="26"/>
  <c r="P41" i="26"/>
  <c r="B47" i="26"/>
  <c r="J49" i="26"/>
  <c r="J51" i="26" s="1"/>
  <c r="Q49" i="26"/>
  <c r="J50" i="26"/>
  <c r="Q50" i="26"/>
  <c r="R50" i="26"/>
  <c r="H51" i="26"/>
  <c r="I51" i="26"/>
  <c r="K51" i="26"/>
  <c r="L51" i="26"/>
  <c r="M51" i="26"/>
  <c r="N51" i="26"/>
  <c r="O51" i="26"/>
  <c r="P51" i="26"/>
  <c r="B55" i="26"/>
  <c r="J57" i="26"/>
  <c r="Q57" i="26"/>
  <c r="J58" i="26"/>
  <c r="Q58" i="26"/>
  <c r="H59" i="26"/>
  <c r="I59" i="26"/>
  <c r="J59" i="26" s="1"/>
  <c r="K59" i="26"/>
  <c r="L59" i="26"/>
  <c r="M59" i="26"/>
  <c r="N59" i="26"/>
  <c r="O59" i="26"/>
  <c r="P59" i="26"/>
  <c r="B64" i="26"/>
  <c r="J66" i="26"/>
  <c r="Q66" i="26" s="1"/>
  <c r="P66" i="26"/>
  <c r="J67" i="26"/>
  <c r="Q67" i="26" s="1"/>
  <c r="P67" i="26"/>
  <c r="H68" i="26"/>
  <c r="I68" i="26"/>
  <c r="K68" i="26"/>
  <c r="P68" i="26" s="1"/>
  <c r="L68" i="26"/>
  <c r="M68" i="26"/>
  <c r="N68" i="26"/>
  <c r="O68" i="26"/>
  <c r="B72" i="26"/>
  <c r="J74" i="26"/>
  <c r="P74" i="26"/>
  <c r="J75" i="26"/>
  <c r="P75" i="26"/>
  <c r="H76" i="26"/>
  <c r="J76" i="26" s="1"/>
  <c r="I76" i="26"/>
  <c r="K76" i="26"/>
  <c r="L76" i="26"/>
  <c r="M76" i="26"/>
  <c r="N76" i="26"/>
  <c r="O76" i="26"/>
  <c r="B80" i="26"/>
  <c r="J82" i="26"/>
  <c r="Q82" i="26" s="1"/>
  <c r="P82" i="26"/>
  <c r="J83" i="26"/>
  <c r="P83" i="26"/>
  <c r="H84" i="26"/>
  <c r="J84" i="26" s="1"/>
  <c r="I84" i="26"/>
  <c r="K84" i="26"/>
  <c r="L84" i="26"/>
  <c r="M84" i="26"/>
  <c r="N84" i="26"/>
  <c r="O84" i="26"/>
  <c r="B88" i="26"/>
  <c r="J90" i="26"/>
  <c r="P90" i="26"/>
  <c r="Q90" i="26"/>
  <c r="J91" i="26"/>
  <c r="Q91" i="26" s="1"/>
  <c r="P91" i="26"/>
  <c r="H92" i="26"/>
  <c r="I92" i="26"/>
  <c r="K92" i="26"/>
  <c r="L92" i="26"/>
  <c r="M92" i="26"/>
  <c r="N92" i="26"/>
  <c r="O92" i="26"/>
  <c r="B96" i="26"/>
  <c r="H99" i="26"/>
  <c r="H98" i="26" s="1"/>
  <c r="H134" i="26" s="1"/>
  <c r="I99" i="26"/>
  <c r="K99" i="26"/>
  <c r="L99" i="26"/>
  <c r="M99" i="26"/>
  <c r="N99" i="26"/>
  <c r="O99" i="26"/>
  <c r="P99" i="26"/>
  <c r="P98" i="26" s="1"/>
  <c r="J100" i="26"/>
  <c r="Q100" i="26"/>
  <c r="J101" i="26"/>
  <c r="Q101" i="26"/>
  <c r="J102" i="26"/>
  <c r="Q102" i="26"/>
  <c r="R102" i="26" s="1"/>
  <c r="J103" i="26"/>
  <c r="Q103" i="26"/>
  <c r="R103" i="26"/>
  <c r="J104" i="26"/>
  <c r="R104" i="26" s="1"/>
  <c r="Q104" i="26"/>
  <c r="H105" i="26"/>
  <c r="I105" i="26"/>
  <c r="K105" i="26"/>
  <c r="L105" i="26"/>
  <c r="M105" i="26"/>
  <c r="N105" i="26"/>
  <c r="O105" i="26"/>
  <c r="P105" i="26"/>
  <c r="J106" i="26"/>
  <c r="Q106" i="26"/>
  <c r="Q105" i="26" s="1"/>
  <c r="J107" i="26"/>
  <c r="R107" i="26" s="1"/>
  <c r="Q107" i="26"/>
  <c r="H108" i="26"/>
  <c r="I108" i="26"/>
  <c r="K108" i="26"/>
  <c r="L108" i="26"/>
  <c r="M108" i="26"/>
  <c r="M98" i="26" s="1"/>
  <c r="M134" i="26" s="1"/>
  <c r="N108" i="26"/>
  <c r="O108" i="26"/>
  <c r="P108" i="26"/>
  <c r="J109" i="26"/>
  <c r="Q109" i="26"/>
  <c r="J110" i="26"/>
  <c r="Q110" i="26"/>
  <c r="R110" i="26"/>
  <c r="J111" i="26"/>
  <c r="R111" i="26" s="1"/>
  <c r="Q111" i="26"/>
  <c r="J112" i="26"/>
  <c r="R112" i="26" s="1"/>
  <c r="Q112" i="26"/>
  <c r="H113" i="26"/>
  <c r="I113" i="26"/>
  <c r="K113" i="26"/>
  <c r="L113" i="26"/>
  <c r="L98" i="26" s="1"/>
  <c r="M113" i="26"/>
  <c r="N113" i="26"/>
  <c r="O113" i="26"/>
  <c r="P113" i="26"/>
  <c r="J114" i="26"/>
  <c r="Q114" i="26"/>
  <c r="J115" i="26"/>
  <c r="Q115" i="26"/>
  <c r="J116" i="26"/>
  <c r="Q116" i="26"/>
  <c r="R116" i="26"/>
  <c r="J117" i="26"/>
  <c r="R117" i="26" s="1"/>
  <c r="Q117" i="26"/>
  <c r="J118" i="26"/>
  <c r="Q118" i="26"/>
  <c r="R118" i="26" s="1"/>
  <c r="H119" i="26"/>
  <c r="I119" i="26"/>
  <c r="K119" i="26"/>
  <c r="L119" i="26"/>
  <c r="M119" i="26"/>
  <c r="N119" i="26"/>
  <c r="O119" i="26"/>
  <c r="P119" i="26"/>
  <c r="J120" i="26"/>
  <c r="R120" i="26" s="1"/>
  <c r="Q120" i="26"/>
  <c r="J121" i="26"/>
  <c r="Q121" i="26"/>
  <c r="J122" i="26"/>
  <c r="R122" i="26" s="1"/>
  <c r="Q122" i="26"/>
  <c r="J123" i="26"/>
  <c r="R123" i="26" s="1"/>
  <c r="Q123" i="26"/>
  <c r="J124" i="26"/>
  <c r="Q124" i="26"/>
  <c r="J125" i="26"/>
  <c r="Q125" i="26"/>
  <c r="J126" i="26"/>
  <c r="Q126" i="26"/>
  <c r="J127" i="26"/>
  <c r="Q127" i="26"/>
  <c r="J128" i="26"/>
  <c r="Q128" i="26"/>
  <c r="R128" i="26" s="1"/>
  <c r="H129" i="26"/>
  <c r="I129" i="26"/>
  <c r="L129" i="26"/>
  <c r="M129" i="26"/>
  <c r="N129" i="26"/>
  <c r="O129" i="26"/>
  <c r="P129" i="26"/>
  <c r="J130" i="26"/>
  <c r="Q130" i="26"/>
  <c r="R130" i="26"/>
  <c r="J131" i="26"/>
  <c r="R131" i="26" s="1"/>
  <c r="Q131" i="26"/>
  <c r="J132" i="26"/>
  <c r="R132" i="26" s="1"/>
  <c r="Q132" i="26"/>
  <c r="Q129" i="26" s="1"/>
  <c r="J133" i="26"/>
  <c r="Q133" i="26"/>
  <c r="R133" i="26"/>
  <c r="B138" i="26"/>
  <c r="H141" i="26"/>
  <c r="I141" i="26"/>
  <c r="K141" i="26"/>
  <c r="K140" i="26" s="1"/>
  <c r="K176" i="26" s="1"/>
  <c r="L141" i="26"/>
  <c r="M141" i="26"/>
  <c r="N141" i="26"/>
  <c r="O141" i="26"/>
  <c r="P141" i="26"/>
  <c r="J142" i="26"/>
  <c r="R142" i="26" s="1"/>
  <c r="Q142" i="26"/>
  <c r="J143" i="26"/>
  <c r="Q143" i="26"/>
  <c r="R143" i="26"/>
  <c r="J144" i="26"/>
  <c r="R144" i="26" s="1"/>
  <c r="Q144" i="26"/>
  <c r="J145" i="26"/>
  <c r="R145" i="26" s="1"/>
  <c r="Q145" i="26"/>
  <c r="J146" i="26"/>
  <c r="Q146" i="26"/>
  <c r="H147" i="26"/>
  <c r="I147" i="26"/>
  <c r="K147" i="26"/>
  <c r="L147" i="26"/>
  <c r="M147" i="26"/>
  <c r="N147" i="26"/>
  <c r="O147" i="26"/>
  <c r="P147" i="26"/>
  <c r="Q147" i="26"/>
  <c r="J148" i="26"/>
  <c r="R148" i="26" s="1"/>
  <c r="Q148" i="26"/>
  <c r="J149" i="26"/>
  <c r="R149" i="26" s="1"/>
  <c r="Q149" i="26"/>
  <c r="H150" i="26"/>
  <c r="I150" i="26"/>
  <c r="K150" i="26"/>
  <c r="L150" i="26"/>
  <c r="M150" i="26"/>
  <c r="N150" i="26"/>
  <c r="O150" i="26"/>
  <c r="O140" i="26" s="1"/>
  <c r="O176" i="26" s="1"/>
  <c r="P150" i="26"/>
  <c r="J151" i="26"/>
  <c r="Q151" i="26"/>
  <c r="J152" i="26"/>
  <c r="R152" i="26" s="1"/>
  <c r="Q152" i="26"/>
  <c r="J153" i="26"/>
  <c r="Q153" i="26"/>
  <c r="R153" i="26" s="1"/>
  <c r="J154" i="26"/>
  <c r="Q154" i="26"/>
  <c r="H155" i="26"/>
  <c r="I155" i="26"/>
  <c r="K155" i="26"/>
  <c r="L155" i="26"/>
  <c r="M155" i="26"/>
  <c r="N155" i="26"/>
  <c r="O155" i="26"/>
  <c r="P155" i="26"/>
  <c r="J156" i="26"/>
  <c r="R156" i="26" s="1"/>
  <c r="Q156" i="26"/>
  <c r="J157" i="26"/>
  <c r="Q157" i="26"/>
  <c r="J158" i="26"/>
  <c r="Q158" i="26"/>
  <c r="J159" i="26"/>
  <c r="Q159" i="26"/>
  <c r="R159" i="26" s="1"/>
  <c r="J160" i="26"/>
  <c r="Q160" i="26"/>
  <c r="R160" i="26"/>
  <c r="H161" i="26"/>
  <c r="I161" i="26"/>
  <c r="K161" i="26"/>
  <c r="L161" i="26"/>
  <c r="M161" i="26"/>
  <c r="N161" i="26"/>
  <c r="O161" i="26"/>
  <c r="P161" i="26"/>
  <c r="J162" i="26"/>
  <c r="Q162" i="26"/>
  <c r="J163" i="26"/>
  <c r="Q163" i="26"/>
  <c r="J164" i="26"/>
  <c r="R164" i="26" s="1"/>
  <c r="Q164" i="26"/>
  <c r="J165" i="26"/>
  <c r="R165" i="26" s="1"/>
  <c r="Q165" i="26"/>
  <c r="J166" i="26"/>
  <c r="Q166" i="26"/>
  <c r="J167" i="26"/>
  <c r="R167" i="26" s="1"/>
  <c r="Q167" i="26"/>
  <c r="J168" i="26"/>
  <c r="R168" i="26" s="1"/>
  <c r="Q168" i="26"/>
  <c r="J169" i="26"/>
  <c r="Q169" i="26"/>
  <c r="J170" i="26"/>
  <c r="Q170" i="26"/>
  <c r="H171" i="26"/>
  <c r="I171" i="26"/>
  <c r="L171" i="26"/>
  <c r="M171" i="26"/>
  <c r="N171" i="26"/>
  <c r="O171" i="26"/>
  <c r="P171" i="26"/>
  <c r="J172" i="26"/>
  <c r="Q172" i="26"/>
  <c r="J173" i="26"/>
  <c r="Q173" i="26"/>
  <c r="J174" i="26"/>
  <c r="Q174" i="26"/>
  <c r="J175" i="26"/>
  <c r="Q175" i="26"/>
  <c r="R155" i="27" l="1"/>
  <c r="J176" i="27"/>
  <c r="Q22" i="27"/>
  <c r="R22" i="27" s="1"/>
  <c r="R38" i="27"/>
  <c r="R51" i="27"/>
  <c r="R39" i="27"/>
  <c r="Q76" i="27"/>
  <c r="R161" i="27"/>
  <c r="R37" i="27"/>
  <c r="R35" i="27"/>
  <c r="Q98" i="27"/>
  <c r="Q134" i="27" s="1"/>
  <c r="R140" i="27"/>
  <c r="R176" i="27" s="1"/>
  <c r="R42" i="28"/>
  <c r="Q6" i="28" s="1"/>
  <c r="R6" i="28" s="1"/>
  <c r="R98" i="28"/>
  <c r="R134" i="28" s="1"/>
  <c r="R171" i="27"/>
  <c r="R41" i="27"/>
  <c r="Q140" i="27"/>
  <c r="Q176" i="27" s="1"/>
  <c r="R108" i="27"/>
  <c r="Q68" i="27"/>
  <c r="R32" i="27"/>
  <c r="R129" i="27"/>
  <c r="R99" i="27"/>
  <c r="J98" i="27"/>
  <c r="J134" i="27" s="1"/>
  <c r="Q34" i="27"/>
  <c r="R34" i="27" s="1"/>
  <c r="L42" i="27"/>
  <c r="Q42" i="27" s="1"/>
  <c r="R119" i="27"/>
  <c r="R105" i="27"/>
  <c r="R42" i="27"/>
  <c r="Q6" i="27" s="1"/>
  <c r="R6" i="27" s="1"/>
  <c r="R147" i="26"/>
  <c r="M140" i="26"/>
  <c r="M176" i="26" s="1"/>
  <c r="Q119" i="26"/>
  <c r="N98" i="26"/>
  <c r="N134" i="26" s="1"/>
  <c r="I98" i="26"/>
  <c r="I134" i="26" s="1"/>
  <c r="R40" i="26"/>
  <c r="O34" i="26"/>
  <c r="R169" i="26"/>
  <c r="R166" i="26"/>
  <c r="R163" i="26"/>
  <c r="R157" i="26"/>
  <c r="Q150" i="26"/>
  <c r="R126" i="26"/>
  <c r="R124" i="26"/>
  <c r="J105" i="26"/>
  <c r="J68" i="26"/>
  <c r="Q68" i="26" s="1"/>
  <c r="R57" i="26"/>
  <c r="R174" i="26"/>
  <c r="R172" i="26"/>
  <c r="Q155" i="26"/>
  <c r="R154" i="26"/>
  <c r="R127" i="26"/>
  <c r="Q99" i="26"/>
  <c r="P84" i="26"/>
  <c r="Q84" i="26" s="1"/>
  <c r="Q75" i="26"/>
  <c r="J39" i="26"/>
  <c r="Q36" i="26"/>
  <c r="J36" i="26"/>
  <c r="R36" i="26" s="1"/>
  <c r="P34" i="26"/>
  <c r="O22" i="26"/>
  <c r="R175" i="26"/>
  <c r="R115" i="26"/>
  <c r="Q108" i="26"/>
  <c r="Q59" i="26"/>
  <c r="R59" i="26" s="1"/>
  <c r="I42" i="26"/>
  <c r="J171" i="26"/>
  <c r="R170" i="26"/>
  <c r="R121" i="26"/>
  <c r="Q113" i="26"/>
  <c r="Q98" i="26" s="1"/>
  <c r="Q134" i="26" s="1"/>
  <c r="R100" i="26"/>
  <c r="J99" i="26"/>
  <c r="Q51" i="26"/>
  <c r="R49" i="26"/>
  <c r="Q41" i="26"/>
  <c r="R41" i="26" s="1"/>
  <c r="R16" i="26"/>
  <c r="I140" i="26"/>
  <c r="I176" i="26" s="1"/>
  <c r="J119" i="26"/>
  <c r="O98" i="26"/>
  <c r="O134" i="26" s="1"/>
  <c r="K98" i="26"/>
  <c r="K134" i="26" s="1"/>
  <c r="Q37" i="26"/>
  <c r="Q171" i="26"/>
  <c r="J155" i="26"/>
  <c r="J150" i="26"/>
  <c r="R151" i="26"/>
  <c r="R150" i="26" s="1"/>
  <c r="N140" i="26"/>
  <c r="N176" i="26" s="1"/>
  <c r="J141" i="26"/>
  <c r="R129" i="26"/>
  <c r="P92" i="26"/>
  <c r="Q38" i="26"/>
  <c r="R37" i="26"/>
  <c r="R158" i="26"/>
  <c r="J147" i="26"/>
  <c r="R146" i="26"/>
  <c r="J113" i="26"/>
  <c r="R114" i="26"/>
  <c r="R51" i="26"/>
  <c r="P42" i="26"/>
  <c r="Q24" i="26"/>
  <c r="N32" i="26"/>
  <c r="Q32" i="26" s="1"/>
  <c r="N34" i="26"/>
  <c r="N42" i="26" s="1"/>
  <c r="J32" i="26"/>
  <c r="R109" i="26"/>
  <c r="R108" i="26" s="1"/>
  <c r="J108" i="26"/>
  <c r="R101" i="26"/>
  <c r="L134" i="26"/>
  <c r="Q83" i="26"/>
  <c r="R58" i="26"/>
  <c r="J34" i="26"/>
  <c r="R30" i="26"/>
  <c r="Q14" i="26"/>
  <c r="R14" i="26" s="1"/>
  <c r="R173" i="26"/>
  <c r="R171" i="26" s="1"/>
  <c r="Q161" i="26"/>
  <c r="P140" i="26"/>
  <c r="P176" i="26" s="1"/>
  <c r="L140" i="26"/>
  <c r="L176" i="26" s="1"/>
  <c r="H140" i="26"/>
  <c r="H176" i="26" s="1"/>
  <c r="J129" i="26"/>
  <c r="R125" i="26"/>
  <c r="R119" i="26" s="1"/>
  <c r="P134" i="26"/>
  <c r="J92" i="26"/>
  <c r="Q92" i="26" s="1"/>
  <c r="H42" i="26"/>
  <c r="Q39" i="26"/>
  <c r="R39" i="26" s="1"/>
  <c r="J38" i="26"/>
  <c r="Q35" i="26"/>
  <c r="R35" i="26" s="1"/>
  <c r="M34" i="26"/>
  <c r="M42" i="26" s="1"/>
  <c r="L22" i="26"/>
  <c r="Q22" i="26" s="1"/>
  <c r="R22" i="26" s="1"/>
  <c r="O42" i="26"/>
  <c r="R162" i="26"/>
  <c r="J161" i="26"/>
  <c r="Q141" i="26"/>
  <c r="R106" i="26"/>
  <c r="R105" i="26" s="1"/>
  <c r="P76" i="26"/>
  <c r="Q76" i="26" s="1"/>
  <c r="Q74" i="26"/>
  <c r="L34" i="26"/>
  <c r="J24" i="26"/>
  <c r="R15" i="26"/>
  <c r="R98" i="27" l="1"/>
  <c r="R134" i="27" s="1"/>
  <c r="R113" i="26"/>
  <c r="R155" i="26"/>
  <c r="Q140" i="26"/>
  <c r="Q176" i="26" s="1"/>
  <c r="R161" i="26"/>
  <c r="J42" i="26"/>
  <c r="R24" i="26"/>
  <c r="J140" i="26"/>
  <c r="J176" i="26" s="1"/>
  <c r="R141" i="26"/>
  <c r="R140" i="26" s="1"/>
  <c r="R176" i="26" s="1"/>
  <c r="J98" i="26"/>
  <c r="J134" i="26" s="1"/>
  <c r="R99" i="26"/>
  <c r="R98" i="26" s="1"/>
  <c r="R134" i="26" s="1"/>
  <c r="Q34" i="26"/>
  <c r="R34" i="26" s="1"/>
  <c r="L42" i="26"/>
  <c r="Q42" i="26" s="1"/>
  <c r="R42" i="26" s="1"/>
  <c r="Q6" i="26" s="1"/>
  <c r="R6" i="26" s="1"/>
  <c r="R38" i="26"/>
  <c r="R32" i="26"/>
  <c r="A1" i="24" l="1"/>
  <c r="B5" i="24"/>
  <c r="L6" i="24"/>
  <c r="I9" i="24"/>
  <c r="Q7" i="24" s="1"/>
  <c r="C13" i="24"/>
  <c r="H14" i="24"/>
  <c r="I14" i="24"/>
  <c r="I34" i="24" s="1"/>
  <c r="I42" i="24" s="1"/>
  <c r="L14" i="24"/>
  <c r="Q14" i="24" s="1"/>
  <c r="M14" i="24"/>
  <c r="N14" i="24"/>
  <c r="O14" i="24"/>
  <c r="O22" i="24" s="1"/>
  <c r="P14" i="24"/>
  <c r="J15" i="24"/>
  <c r="Q15" i="24"/>
  <c r="J16" i="24"/>
  <c r="Q16" i="24"/>
  <c r="J17" i="24"/>
  <c r="Q17" i="24"/>
  <c r="R17" i="24"/>
  <c r="J18" i="24"/>
  <c r="Q18" i="24"/>
  <c r="J19" i="24"/>
  <c r="Q19" i="24"/>
  <c r="J20" i="24"/>
  <c r="Q20" i="24"/>
  <c r="R20" i="24"/>
  <c r="J21" i="24"/>
  <c r="R21" i="24" s="1"/>
  <c r="Q21" i="24"/>
  <c r="H22" i="24"/>
  <c r="I22" i="24"/>
  <c r="M22" i="24"/>
  <c r="N22" i="24"/>
  <c r="H24" i="24"/>
  <c r="J24" i="24" s="1"/>
  <c r="I24" i="24"/>
  <c r="I32" i="24" s="1"/>
  <c r="L24" i="24"/>
  <c r="M24" i="24"/>
  <c r="M32" i="24" s="1"/>
  <c r="N24" i="24"/>
  <c r="N32" i="24" s="1"/>
  <c r="O24" i="24"/>
  <c r="P24" i="24"/>
  <c r="P32" i="24" s="1"/>
  <c r="J25" i="24"/>
  <c r="Q25" i="24"/>
  <c r="J26" i="24"/>
  <c r="Q26" i="24"/>
  <c r="J27" i="24"/>
  <c r="R27" i="24" s="1"/>
  <c r="Q27" i="24"/>
  <c r="J28" i="24"/>
  <c r="R28" i="24" s="1"/>
  <c r="Q28" i="24"/>
  <c r="J29" i="24"/>
  <c r="Q29" i="24"/>
  <c r="J30" i="24"/>
  <c r="R30" i="24" s="1"/>
  <c r="Q30" i="24"/>
  <c r="J31" i="24"/>
  <c r="R31" i="24" s="1"/>
  <c r="Q31" i="24"/>
  <c r="O32" i="24"/>
  <c r="N34" i="24"/>
  <c r="O34" i="24"/>
  <c r="O42" i="24" s="1"/>
  <c r="H35" i="24"/>
  <c r="I35" i="24"/>
  <c r="L35" i="24"/>
  <c r="M35" i="24"/>
  <c r="N35" i="24"/>
  <c r="O35" i="24"/>
  <c r="P35" i="24"/>
  <c r="Q35" i="24"/>
  <c r="H36" i="24"/>
  <c r="I36" i="24"/>
  <c r="L36" i="24"/>
  <c r="M36" i="24"/>
  <c r="N36" i="24"/>
  <c r="O36" i="24"/>
  <c r="P36" i="24"/>
  <c r="Q36" i="24"/>
  <c r="H37" i="24"/>
  <c r="I37" i="24"/>
  <c r="J37" i="24"/>
  <c r="L37" i="24"/>
  <c r="M37" i="24"/>
  <c r="N37" i="24"/>
  <c r="O37" i="24"/>
  <c r="P37" i="24"/>
  <c r="H38" i="24"/>
  <c r="I38" i="24"/>
  <c r="L38" i="24"/>
  <c r="M38" i="24"/>
  <c r="N38" i="24"/>
  <c r="O38" i="24"/>
  <c r="P38" i="24"/>
  <c r="H39" i="24"/>
  <c r="J39" i="24" s="1"/>
  <c r="I39" i="24"/>
  <c r="L39" i="24"/>
  <c r="M39" i="24"/>
  <c r="N39" i="24"/>
  <c r="O39" i="24"/>
  <c r="P39" i="24"/>
  <c r="H40" i="24"/>
  <c r="J40" i="24" s="1"/>
  <c r="I40" i="24"/>
  <c r="L40" i="24"/>
  <c r="M40" i="24"/>
  <c r="N40" i="24"/>
  <c r="O40" i="24"/>
  <c r="P40" i="24"/>
  <c r="H41" i="24"/>
  <c r="J41" i="24" s="1"/>
  <c r="I41" i="24"/>
  <c r="L41" i="24"/>
  <c r="M41" i="24"/>
  <c r="N41" i="24"/>
  <c r="Q41" i="24" s="1"/>
  <c r="O41" i="24"/>
  <c r="P41" i="24"/>
  <c r="B47" i="24"/>
  <c r="J49" i="24"/>
  <c r="Q49" i="24"/>
  <c r="R49" i="24"/>
  <c r="J50" i="24"/>
  <c r="Q50" i="24"/>
  <c r="R50" i="24"/>
  <c r="H51" i="24"/>
  <c r="I51" i="24"/>
  <c r="K51" i="24"/>
  <c r="L51" i="24"/>
  <c r="M51" i="24"/>
  <c r="N51" i="24"/>
  <c r="O51" i="24"/>
  <c r="P51" i="24"/>
  <c r="Q51" i="24"/>
  <c r="B55" i="24"/>
  <c r="J57" i="24"/>
  <c r="Q57" i="24"/>
  <c r="J58" i="24"/>
  <c r="R58" i="24" s="1"/>
  <c r="Q58" i="24"/>
  <c r="H59" i="24"/>
  <c r="I59" i="24"/>
  <c r="J59" i="24" s="1"/>
  <c r="K59" i="24"/>
  <c r="Q59" i="24" s="1"/>
  <c r="L59" i="24"/>
  <c r="M59" i="24"/>
  <c r="N59" i="24"/>
  <c r="O59" i="24"/>
  <c r="P59" i="24"/>
  <c r="B64" i="24"/>
  <c r="J66" i="24"/>
  <c r="P66" i="24"/>
  <c r="J67" i="24"/>
  <c r="Q67" i="24" s="1"/>
  <c r="H68" i="24"/>
  <c r="I68" i="24"/>
  <c r="K68" i="24"/>
  <c r="L68" i="24"/>
  <c r="M68" i="24"/>
  <c r="N68" i="24"/>
  <c r="O68" i="24"/>
  <c r="B72" i="24"/>
  <c r="J74" i="24"/>
  <c r="Q74" i="24" s="1"/>
  <c r="P74" i="24"/>
  <c r="J75" i="24"/>
  <c r="P75" i="24"/>
  <c r="Q75" i="24"/>
  <c r="H76" i="24"/>
  <c r="I76" i="24"/>
  <c r="K76" i="24"/>
  <c r="L76" i="24"/>
  <c r="M76" i="24"/>
  <c r="N76" i="24"/>
  <c r="O76" i="24"/>
  <c r="B80" i="24"/>
  <c r="J82" i="24"/>
  <c r="P82" i="24"/>
  <c r="Q82" i="24"/>
  <c r="J83" i="24"/>
  <c r="Q83" i="24" s="1"/>
  <c r="P83" i="24"/>
  <c r="H84" i="24"/>
  <c r="I84" i="24"/>
  <c r="K84" i="24"/>
  <c r="L84" i="24"/>
  <c r="M84" i="24"/>
  <c r="N84" i="24"/>
  <c r="O84" i="24"/>
  <c r="B88" i="24"/>
  <c r="J90" i="24"/>
  <c r="P90" i="24"/>
  <c r="J91" i="24"/>
  <c r="P91" i="24"/>
  <c r="H92" i="24"/>
  <c r="I92" i="24"/>
  <c r="J92" i="24" s="1"/>
  <c r="K92" i="24"/>
  <c r="L92" i="24"/>
  <c r="M92" i="24"/>
  <c r="N92" i="24"/>
  <c r="O92" i="24"/>
  <c r="B96" i="24"/>
  <c r="H99" i="24"/>
  <c r="H98" i="24" s="1"/>
  <c r="H134" i="24" s="1"/>
  <c r="I99" i="24"/>
  <c r="K99" i="24"/>
  <c r="L99" i="24"/>
  <c r="M99" i="24"/>
  <c r="N99" i="24"/>
  <c r="O99" i="24"/>
  <c r="P99" i="24"/>
  <c r="J100" i="24"/>
  <c r="R100" i="24" s="1"/>
  <c r="Q100" i="24"/>
  <c r="J101" i="24"/>
  <c r="R101" i="24" s="1"/>
  <c r="Q101" i="24"/>
  <c r="J102" i="24"/>
  <c r="Q102" i="24"/>
  <c r="J103" i="24"/>
  <c r="R103" i="24" s="1"/>
  <c r="Q103" i="24"/>
  <c r="J104" i="24"/>
  <c r="Q104" i="24"/>
  <c r="R104" i="24"/>
  <c r="H105" i="24"/>
  <c r="I105" i="24"/>
  <c r="K105" i="24"/>
  <c r="K98" i="24" s="1"/>
  <c r="K134" i="24" s="1"/>
  <c r="L105" i="24"/>
  <c r="M105" i="24"/>
  <c r="N105" i="24"/>
  <c r="O105" i="24"/>
  <c r="P105" i="24"/>
  <c r="J106" i="24"/>
  <c r="Q106" i="24"/>
  <c r="J107" i="24"/>
  <c r="Q107" i="24"/>
  <c r="Q105" i="24" s="1"/>
  <c r="H108" i="24"/>
  <c r="I108" i="24"/>
  <c r="K108" i="24"/>
  <c r="L108" i="24"/>
  <c r="M108" i="24"/>
  <c r="N108" i="24"/>
  <c r="O108" i="24"/>
  <c r="P108" i="24"/>
  <c r="J109" i="24"/>
  <c r="Q109" i="24"/>
  <c r="J110" i="24"/>
  <c r="R110" i="24" s="1"/>
  <c r="Q110" i="24"/>
  <c r="J111" i="24"/>
  <c r="Q111" i="24"/>
  <c r="J112" i="24"/>
  <c r="R112" i="24" s="1"/>
  <c r="Q112" i="24"/>
  <c r="H113" i="24"/>
  <c r="I113" i="24"/>
  <c r="K113" i="24"/>
  <c r="L113" i="24"/>
  <c r="M113" i="24"/>
  <c r="N113" i="24"/>
  <c r="O113" i="24"/>
  <c r="P113" i="24"/>
  <c r="J114" i="24"/>
  <c r="Q114" i="24"/>
  <c r="R114" i="24"/>
  <c r="J115" i="24"/>
  <c r="Q115" i="24"/>
  <c r="J116" i="24"/>
  <c r="R116" i="24" s="1"/>
  <c r="Q116" i="24"/>
  <c r="Q113" i="24" s="1"/>
  <c r="J117" i="24"/>
  <c r="Q117" i="24"/>
  <c r="R117" i="24"/>
  <c r="J118" i="24"/>
  <c r="Q118" i="24"/>
  <c r="H119" i="24"/>
  <c r="I119" i="24"/>
  <c r="K119" i="24"/>
  <c r="L119" i="24"/>
  <c r="M119" i="24"/>
  <c r="N119" i="24"/>
  <c r="O119" i="24"/>
  <c r="P119" i="24"/>
  <c r="J120" i="24"/>
  <c r="Q120" i="24"/>
  <c r="J121" i="24"/>
  <c r="Q121" i="24"/>
  <c r="R121" i="24" s="1"/>
  <c r="J122" i="24"/>
  <c r="R122" i="24" s="1"/>
  <c r="Q122" i="24"/>
  <c r="J123" i="24"/>
  <c r="Q123" i="24"/>
  <c r="J124" i="24"/>
  <c r="R124" i="24" s="1"/>
  <c r="Q124" i="24"/>
  <c r="J125" i="24"/>
  <c r="Q125" i="24"/>
  <c r="R125" i="24"/>
  <c r="J126" i="24"/>
  <c r="Q126" i="24"/>
  <c r="R126" i="24"/>
  <c r="J127" i="24"/>
  <c r="R127" i="24" s="1"/>
  <c r="Q127" i="24"/>
  <c r="J128" i="24"/>
  <c r="Q128" i="24"/>
  <c r="R128" i="24"/>
  <c r="H129" i="24"/>
  <c r="I129" i="24"/>
  <c r="L129" i="24"/>
  <c r="M129" i="24"/>
  <c r="N129" i="24"/>
  <c r="O129" i="24"/>
  <c r="P129" i="24"/>
  <c r="J130" i="24"/>
  <c r="Q130" i="24"/>
  <c r="J131" i="24"/>
  <c r="Q131" i="24"/>
  <c r="J132" i="24"/>
  <c r="Q132" i="24"/>
  <c r="J133" i="24"/>
  <c r="Q133" i="24"/>
  <c r="R133" i="24"/>
  <c r="B138" i="24"/>
  <c r="H141" i="24"/>
  <c r="I141" i="24"/>
  <c r="K141" i="24"/>
  <c r="L141" i="24"/>
  <c r="M141" i="24"/>
  <c r="N141" i="24"/>
  <c r="O141" i="24"/>
  <c r="P141" i="24"/>
  <c r="J142" i="24"/>
  <c r="Q142" i="24"/>
  <c r="R142" i="24"/>
  <c r="J143" i="24"/>
  <c r="Q143" i="24"/>
  <c r="J144" i="24"/>
  <c r="Q144" i="24"/>
  <c r="Q141" i="24" s="1"/>
  <c r="J145" i="24"/>
  <c r="Q145" i="24"/>
  <c r="R145" i="24"/>
  <c r="J146" i="24"/>
  <c r="R146" i="24" s="1"/>
  <c r="Q146" i="24"/>
  <c r="H147" i="24"/>
  <c r="I147" i="24"/>
  <c r="K147" i="24"/>
  <c r="L147" i="24"/>
  <c r="M147" i="24"/>
  <c r="N147" i="24"/>
  <c r="O147" i="24"/>
  <c r="P147" i="24"/>
  <c r="J148" i="24"/>
  <c r="Q148" i="24"/>
  <c r="J149" i="24"/>
  <c r="Q149" i="24"/>
  <c r="H150" i="24"/>
  <c r="I150" i="24"/>
  <c r="K150" i="24"/>
  <c r="L150" i="24"/>
  <c r="M150" i="24"/>
  <c r="N150" i="24"/>
  <c r="O150" i="24"/>
  <c r="P150" i="24"/>
  <c r="J151" i="24"/>
  <c r="R151" i="24" s="1"/>
  <c r="Q151" i="24"/>
  <c r="J152" i="24"/>
  <c r="Q152" i="24"/>
  <c r="J153" i="24"/>
  <c r="R153" i="24" s="1"/>
  <c r="Q153" i="24"/>
  <c r="J154" i="24"/>
  <c r="R154" i="24" s="1"/>
  <c r="Q154" i="24"/>
  <c r="H155" i="24"/>
  <c r="I155" i="24"/>
  <c r="K155" i="24"/>
  <c r="K140" i="24" s="1"/>
  <c r="K176" i="24" s="1"/>
  <c r="L155" i="24"/>
  <c r="M155" i="24"/>
  <c r="N155" i="24"/>
  <c r="O155" i="24"/>
  <c r="O140" i="24" s="1"/>
  <c r="O176" i="24" s="1"/>
  <c r="P155" i="24"/>
  <c r="J156" i="24"/>
  <c r="Q156" i="24"/>
  <c r="J157" i="24"/>
  <c r="R157" i="24" s="1"/>
  <c r="Q157" i="24"/>
  <c r="J158" i="24"/>
  <c r="Q158" i="24"/>
  <c r="R158" i="24" s="1"/>
  <c r="J159" i="24"/>
  <c r="R159" i="24" s="1"/>
  <c r="Q159" i="24"/>
  <c r="J160" i="24"/>
  <c r="Q160" i="24"/>
  <c r="H161" i="24"/>
  <c r="I161" i="24"/>
  <c r="K161" i="24"/>
  <c r="L161" i="24"/>
  <c r="M161" i="24"/>
  <c r="N161" i="24"/>
  <c r="O161" i="24"/>
  <c r="P161" i="24"/>
  <c r="J162" i="24"/>
  <c r="Q162" i="24"/>
  <c r="R162" i="24"/>
  <c r="J163" i="24"/>
  <c r="R163" i="24" s="1"/>
  <c r="Q163" i="24"/>
  <c r="J164" i="24"/>
  <c r="Q164" i="24"/>
  <c r="J165" i="24"/>
  <c r="Q165" i="24"/>
  <c r="R165" i="24"/>
  <c r="J166" i="24"/>
  <c r="R166" i="24" s="1"/>
  <c r="Q166" i="24"/>
  <c r="J167" i="24"/>
  <c r="Q167" i="24"/>
  <c r="J168" i="24"/>
  <c r="Q168" i="24"/>
  <c r="J169" i="24"/>
  <c r="R169" i="24" s="1"/>
  <c r="Q169" i="24"/>
  <c r="J170" i="24"/>
  <c r="Q170" i="24"/>
  <c r="R170" i="24"/>
  <c r="H171" i="24"/>
  <c r="I171" i="24"/>
  <c r="L171" i="24"/>
  <c r="M171" i="24"/>
  <c r="N171" i="24"/>
  <c r="O171" i="24"/>
  <c r="P171" i="24"/>
  <c r="J172" i="24"/>
  <c r="Q172" i="24"/>
  <c r="J173" i="24"/>
  <c r="Q173" i="24"/>
  <c r="R173" i="24" s="1"/>
  <c r="J174" i="24"/>
  <c r="R174" i="24" s="1"/>
  <c r="Q174" i="24"/>
  <c r="J175" i="24"/>
  <c r="Q175" i="24"/>
  <c r="R41" i="24" l="1"/>
  <c r="R167" i="24"/>
  <c r="R164" i="24"/>
  <c r="R161" i="24" s="1"/>
  <c r="I140" i="24"/>
  <c r="I176" i="24" s="1"/>
  <c r="P98" i="24"/>
  <c r="P134" i="24" s="1"/>
  <c r="L98" i="24"/>
  <c r="L134" i="24" s="1"/>
  <c r="J84" i="24"/>
  <c r="P68" i="24"/>
  <c r="R59" i="24"/>
  <c r="Q37" i="24"/>
  <c r="N42" i="24"/>
  <c r="J22" i="24"/>
  <c r="Q161" i="24"/>
  <c r="R152" i="24"/>
  <c r="R150" i="24" s="1"/>
  <c r="P140" i="24"/>
  <c r="P176" i="24" s="1"/>
  <c r="M140" i="24"/>
  <c r="M176" i="24" s="1"/>
  <c r="R131" i="24"/>
  <c r="R102" i="24"/>
  <c r="H32" i="24"/>
  <c r="J32" i="24" s="1"/>
  <c r="R32" i="24" s="1"/>
  <c r="R29" i="24"/>
  <c r="R15" i="24"/>
  <c r="J14" i="24"/>
  <c r="R14" i="24" s="1"/>
  <c r="Q150" i="24"/>
  <c r="R143" i="24"/>
  <c r="L140" i="24"/>
  <c r="R132" i="24"/>
  <c r="R118" i="24"/>
  <c r="R115" i="24"/>
  <c r="R113" i="24" s="1"/>
  <c r="Q91" i="24"/>
  <c r="P84" i="24"/>
  <c r="P76" i="24"/>
  <c r="J76" i="24"/>
  <c r="Q66" i="24"/>
  <c r="J51" i="24"/>
  <c r="Q38" i="24"/>
  <c r="J36" i="24"/>
  <c r="R36" i="24" s="1"/>
  <c r="J35" i="24"/>
  <c r="R35" i="24" s="1"/>
  <c r="H34" i="24"/>
  <c r="L22" i="24"/>
  <c r="R16" i="24"/>
  <c r="M34" i="24"/>
  <c r="M42" i="24" s="1"/>
  <c r="J113" i="24"/>
  <c r="R37" i="24"/>
  <c r="Q155" i="24"/>
  <c r="R144" i="24"/>
  <c r="L176" i="24"/>
  <c r="H140" i="24"/>
  <c r="H176" i="24" s="1"/>
  <c r="J129" i="24"/>
  <c r="J119" i="24"/>
  <c r="R120" i="24"/>
  <c r="J108" i="24"/>
  <c r="Q40" i="24"/>
  <c r="R40" i="24" s="1"/>
  <c r="R26" i="24"/>
  <c r="R19" i="24"/>
  <c r="J171" i="24"/>
  <c r="R172" i="24"/>
  <c r="R168" i="24"/>
  <c r="J150" i="24"/>
  <c r="R149" i="24"/>
  <c r="Q129" i="24"/>
  <c r="Q119" i="24"/>
  <c r="Q108" i="24"/>
  <c r="R109" i="24"/>
  <c r="N98" i="24"/>
  <c r="N134" i="24" s="1"/>
  <c r="O98" i="24"/>
  <c r="O134" i="24" s="1"/>
  <c r="Q84" i="24"/>
  <c r="J68" i="24"/>
  <c r="J38" i="24"/>
  <c r="J34" i="24"/>
  <c r="Q22" i="24"/>
  <c r="R22" i="24" s="1"/>
  <c r="Q171" i="24"/>
  <c r="J161" i="24"/>
  <c r="N140" i="24"/>
  <c r="N176" i="24" s="1"/>
  <c r="J141" i="24"/>
  <c r="R106" i="24"/>
  <c r="J105" i="24"/>
  <c r="Q99" i="24"/>
  <c r="Q39" i="24"/>
  <c r="R39" i="24" s="1"/>
  <c r="Q24" i="24"/>
  <c r="R24" i="24" s="1"/>
  <c r="R156" i="24"/>
  <c r="R155" i="24" s="1"/>
  <c r="J155" i="24"/>
  <c r="Q147" i="24"/>
  <c r="R130" i="24"/>
  <c r="R129" i="24" s="1"/>
  <c r="R107" i="24"/>
  <c r="J99" i="24"/>
  <c r="I98" i="24"/>
  <c r="I134" i="24" s="1"/>
  <c r="P92" i="24"/>
  <c r="Q92" i="24" s="1"/>
  <c r="Q90" i="24"/>
  <c r="R57" i="24"/>
  <c r="L32" i="24"/>
  <c r="Q32" i="24" s="1"/>
  <c r="P34" i="24"/>
  <c r="P42" i="24" s="1"/>
  <c r="L34" i="24"/>
  <c r="R175" i="24"/>
  <c r="R160" i="24"/>
  <c r="R148" i="24"/>
  <c r="J147" i="24"/>
  <c r="R123" i="24"/>
  <c r="R111" i="24"/>
  <c r="M98" i="24"/>
  <c r="M134" i="24" s="1"/>
  <c r="R51" i="24"/>
  <c r="H42" i="24"/>
  <c r="J42" i="24" s="1"/>
  <c r="R25" i="24"/>
  <c r="P22" i="24"/>
  <c r="R18" i="24"/>
  <c r="A1" i="23"/>
  <c r="B5" i="23"/>
  <c r="L6" i="23"/>
  <c r="I9" i="23"/>
  <c r="Q7" i="23" s="1"/>
  <c r="C13" i="23"/>
  <c r="H14" i="23"/>
  <c r="H22" i="23" s="1"/>
  <c r="I14" i="23"/>
  <c r="I22" i="23" s="1"/>
  <c r="L14" i="23"/>
  <c r="L22" i="23" s="1"/>
  <c r="M14" i="23"/>
  <c r="M34" i="23" s="1"/>
  <c r="M42" i="23" s="1"/>
  <c r="N14" i="23"/>
  <c r="O14" i="23"/>
  <c r="O22" i="23" s="1"/>
  <c r="P14" i="23"/>
  <c r="Q14" i="23"/>
  <c r="J15" i="23"/>
  <c r="Q15" i="23"/>
  <c r="J16" i="23"/>
  <c r="Q16" i="23"/>
  <c r="R16" i="23" s="1"/>
  <c r="J17" i="23"/>
  <c r="Q17" i="23"/>
  <c r="R17" i="23"/>
  <c r="J18" i="23"/>
  <c r="Q18" i="23"/>
  <c r="J19" i="23"/>
  <c r="Q19" i="23"/>
  <c r="J20" i="23"/>
  <c r="Q20" i="23"/>
  <c r="J21" i="23"/>
  <c r="Q21" i="23"/>
  <c r="R21" i="23"/>
  <c r="N22" i="23"/>
  <c r="H24" i="23"/>
  <c r="I24" i="23"/>
  <c r="I32" i="23" s="1"/>
  <c r="J24" i="23"/>
  <c r="L24" i="23"/>
  <c r="L32" i="23" s="1"/>
  <c r="M24" i="23"/>
  <c r="N24" i="23"/>
  <c r="N32" i="23" s="1"/>
  <c r="O24" i="23"/>
  <c r="P24" i="23"/>
  <c r="P32" i="23" s="1"/>
  <c r="J25" i="23"/>
  <c r="Q25" i="23"/>
  <c r="J26" i="23"/>
  <c r="Q26" i="23"/>
  <c r="J27" i="23"/>
  <c r="Q27" i="23"/>
  <c r="R27" i="23" s="1"/>
  <c r="J28" i="23"/>
  <c r="R28" i="23" s="1"/>
  <c r="Q28" i="23"/>
  <c r="J29" i="23"/>
  <c r="Q29" i="23"/>
  <c r="J30" i="23"/>
  <c r="Q30" i="23"/>
  <c r="J31" i="23"/>
  <c r="Q31" i="23"/>
  <c r="R31" i="23"/>
  <c r="H32" i="23"/>
  <c r="M32" i="23"/>
  <c r="O32" i="23"/>
  <c r="H34" i="23"/>
  <c r="N34" i="23"/>
  <c r="O34" i="23"/>
  <c r="H35" i="23"/>
  <c r="J35" i="23" s="1"/>
  <c r="I35" i="23"/>
  <c r="L35" i="23"/>
  <c r="M35" i="23"/>
  <c r="N35" i="23"/>
  <c r="Q35" i="23" s="1"/>
  <c r="O35" i="23"/>
  <c r="P35" i="23"/>
  <c r="H36" i="23"/>
  <c r="J36" i="23" s="1"/>
  <c r="I36" i="23"/>
  <c r="L36" i="23"/>
  <c r="M36" i="23"/>
  <c r="N36" i="23"/>
  <c r="Q36" i="23" s="1"/>
  <c r="O36" i="23"/>
  <c r="P36" i="23"/>
  <c r="H37" i="23"/>
  <c r="J37" i="23" s="1"/>
  <c r="I37" i="23"/>
  <c r="L37" i="23"/>
  <c r="M37" i="23"/>
  <c r="N37" i="23"/>
  <c r="O37" i="23"/>
  <c r="P37" i="23"/>
  <c r="H38" i="23"/>
  <c r="J38" i="23" s="1"/>
  <c r="I38" i="23"/>
  <c r="L38" i="23"/>
  <c r="M38" i="23"/>
  <c r="N38" i="23"/>
  <c r="Q38" i="23" s="1"/>
  <c r="O38" i="23"/>
  <c r="P38" i="23"/>
  <c r="H39" i="23"/>
  <c r="J39" i="23" s="1"/>
  <c r="I39" i="23"/>
  <c r="L39" i="23"/>
  <c r="M39" i="23"/>
  <c r="N39" i="23"/>
  <c r="O39" i="23"/>
  <c r="P39" i="23"/>
  <c r="H40" i="23"/>
  <c r="I40" i="23"/>
  <c r="L40" i="23"/>
  <c r="M40" i="23"/>
  <c r="N40" i="23"/>
  <c r="Q40" i="23" s="1"/>
  <c r="O40" i="23"/>
  <c r="P40" i="23"/>
  <c r="H41" i="23"/>
  <c r="I41" i="23"/>
  <c r="L41" i="23"/>
  <c r="M41" i="23"/>
  <c r="N41" i="23"/>
  <c r="O41" i="23"/>
  <c r="P41" i="23"/>
  <c r="B47" i="23"/>
  <c r="J49" i="23"/>
  <c r="Q49" i="23"/>
  <c r="R49" i="23" s="1"/>
  <c r="J50" i="23"/>
  <c r="Q50" i="23"/>
  <c r="R50" i="23"/>
  <c r="H51" i="23"/>
  <c r="I51" i="23"/>
  <c r="K51" i="23"/>
  <c r="L51" i="23"/>
  <c r="M51" i="23"/>
  <c r="N51" i="23"/>
  <c r="O51" i="23"/>
  <c r="P51" i="23"/>
  <c r="B55" i="23"/>
  <c r="J57" i="23"/>
  <c r="Q57" i="23"/>
  <c r="J58" i="23"/>
  <c r="Q58" i="23"/>
  <c r="H59" i="23"/>
  <c r="I59" i="23"/>
  <c r="J59" i="23" s="1"/>
  <c r="K59" i="23"/>
  <c r="Q59" i="23" s="1"/>
  <c r="L59" i="23"/>
  <c r="M59" i="23"/>
  <c r="N59" i="23"/>
  <c r="O59" i="23"/>
  <c r="P59" i="23"/>
  <c r="B64" i="23"/>
  <c r="J66" i="23"/>
  <c r="P66" i="23"/>
  <c r="Q66" i="23" s="1"/>
  <c r="J67" i="23"/>
  <c r="P67" i="23"/>
  <c r="Q67" i="23"/>
  <c r="H68" i="23"/>
  <c r="I68" i="23"/>
  <c r="K68" i="23"/>
  <c r="L68" i="23"/>
  <c r="M68" i="23"/>
  <c r="N68" i="23"/>
  <c r="O68" i="23"/>
  <c r="B72" i="23"/>
  <c r="J74" i="23"/>
  <c r="Q74" i="23" s="1"/>
  <c r="P74" i="23"/>
  <c r="J75" i="23"/>
  <c r="P75" i="23"/>
  <c r="Q75" i="23" s="1"/>
  <c r="H76" i="23"/>
  <c r="J76" i="23" s="1"/>
  <c r="I76" i="23"/>
  <c r="K76" i="23"/>
  <c r="L76" i="23"/>
  <c r="M76" i="23"/>
  <c r="N76" i="23"/>
  <c r="O76" i="23"/>
  <c r="B80" i="23"/>
  <c r="J82" i="23"/>
  <c r="P82" i="23"/>
  <c r="J83" i="23"/>
  <c r="Q83" i="23" s="1"/>
  <c r="P83" i="23"/>
  <c r="H84" i="23"/>
  <c r="I84" i="23"/>
  <c r="J84" i="23"/>
  <c r="K84" i="23"/>
  <c r="L84" i="23"/>
  <c r="M84" i="23"/>
  <c r="N84" i="23"/>
  <c r="O84" i="23"/>
  <c r="B88" i="23"/>
  <c r="J90" i="23"/>
  <c r="Q90" i="23" s="1"/>
  <c r="P90" i="23"/>
  <c r="J91" i="23"/>
  <c r="P91" i="23"/>
  <c r="H92" i="23"/>
  <c r="J92" i="23" s="1"/>
  <c r="I92" i="23"/>
  <c r="K92" i="23"/>
  <c r="L92" i="23"/>
  <c r="M92" i="23"/>
  <c r="P92" i="23" s="1"/>
  <c r="N92" i="23"/>
  <c r="O92" i="23"/>
  <c r="B96" i="23"/>
  <c r="H99" i="23"/>
  <c r="I99" i="23"/>
  <c r="K99" i="23"/>
  <c r="L99" i="23"/>
  <c r="M99" i="23"/>
  <c r="N99" i="23"/>
  <c r="O99" i="23"/>
  <c r="O98" i="23" s="1"/>
  <c r="O134" i="23" s="1"/>
  <c r="P99" i="23"/>
  <c r="J100" i="23"/>
  <c r="Q100" i="23"/>
  <c r="J101" i="23"/>
  <c r="Q101" i="23"/>
  <c r="J102" i="23"/>
  <c r="Q102" i="23"/>
  <c r="R102" i="23"/>
  <c r="J103" i="23"/>
  <c r="Q103" i="23"/>
  <c r="J104" i="23"/>
  <c r="Q104" i="23"/>
  <c r="H105" i="23"/>
  <c r="I105" i="23"/>
  <c r="K105" i="23"/>
  <c r="L105" i="23"/>
  <c r="M105" i="23"/>
  <c r="N105" i="23"/>
  <c r="O105" i="23"/>
  <c r="P105" i="23"/>
  <c r="J106" i="23"/>
  <c r="Q106" i="23"/>
  <c r="Q105" i="23" s="1"/>
  <c r="R106" i="23"/>
  <c r="J107" i="23"/>
  <c r="Q107" i="23"/>
  <c r="H108" i="23"/>
  <c r="I108" i="23"/>
  <c r="K108" i="23"/>
  <c r="L108" i="23"/>
  <c r="M108" i="23"/>
  <c r="N108" i="23"/>
  <c r="O108" i="23"/>
  <c r="P108" i="23"/>
  <c r="J109" i="23"/>
  <c r="Q109" i="23"/>
  <c r="J110" i="23"/>
  <c r="Q110" i="23"/>
  <c r="R110" i="23" s="1"/>
  <c r="J111" i="23"/>
  <c r="R111" i="23" s="1"/>
  <c r="Q111" i="23"/>
  <c r="J112" i="23"/>
  <c r="Q112" i="23"/>
  <c r="H113" i="23"/>
  <c r="I113" i="23"/>
  <c r="K113" i="23"/>
  <c r="L113" i="23"/>
  <c r="M113" i="23"/>
  <c r="N113" i="23"/>
  <c r="O113" i="23"/>
  <c r="P113" i="23"/>
  <c r="Q113" i="23"/>
  <c r="J114" i="23"/>
  <c r="Q114" i="23"/>
  <c r="R114" i="23"/>
  <c r="J115" i="23"/>
  <c r="Q115" i="23"/>
  <c r="J116" i="23"/>
  <c r="Q116" i="23"/>
  <c r="J117" i="23"/>
  <c r="R117" i="23" s="1"/>
  <c r="Q117" i="23"/>
  <c r="J118" i="23"/>
  <c r="R118" i="23" s="1"/>
  <c r="Q118" i="23"/>
  <c r="H119" i="23"/>
  <c r="I119" i="23"/>
  <c r="K119" i="23"/>
  <c r="L119" i="23"/>
  <c r="M119" i="23"/>
  <c r="N119" i="23"/>
  <c r="O119" i="23"/>
  <c r="P119" i="23"/>
  <c r="J120" i="23"/>
  <c r="Q120" i="23"/>
  <c r="J121" i="23"/>
  <c r="R121" i="23" s="1"/>
  <c r="Q121" i="23"/>
  <c r="J122" i="23"/>
  <c r="Q122" i="23"/>
  <c r="R122" i="23" s="1"/>
  <c r="J123" i="23"/>
  <c r="R123" i="23" s="1"/>
  <c r="Q123" i="23"/>
  <c r="J124" i="23"/>
  <c r="Q124" i="23"/>
  <c r="J125" i="23"/>
  <c r="Q125" i="23"/>
  <c r="R125" i="23" s="1"/>
  <c r="J126" i="23"/>
  <c r="R126" i="23" s="1"/>
  <c r="Q126" i="23"/>
  <c r="J127" i="23"/>
  <c r="Q127" i="23"/>
  <c r="J128" i="23"/>
  <c r="R128" i="23" s="1"/>
  <c r="Q128" i="23"/>
  <c r="H129" i="23"/>
  <c r="I129" i="23"/>
  <c r="L129" i="23"/>
  <c r="M129" i="23"/>
  <c r="N129" i="23"/>
  <c r="O129" i="23"/>
  <c r="P129" i="23"/>
  <c r="J130" i="23"/>
  <c r="Q130" i="23"/>
  <c r="J131" i="23"/>
  <c r="Q131" i="23"/>
  <c r="J132" i="23"/>
  <c r="Q132" i="23"/>
  <c r="J133" i="23"/>
  <c r="Q133" i="23"/>
  <c r="R133" i="23" s="1"/>
  <c r="B138" i="23"/>
  <c r="H141" i="23"/>
  <c r="I141" i="23"/>
  <c r="K141" i="23"/>
  <c r="L141" i="23"/>
  <c r="M141" i="23"/>
  <c r="N141" i="23"/>
  <c r="O141" i="23"/>
  <c r="P141" i="23"/>
  <c r="J142" i="23"/>
  <c r="Q142" i="23"/>
  <c r="J143" i="23"/>
  <c r="Q143" i="23"/>
  <c r="R143" i="23" s="1"/>
  <c r="J144" i="23"/>
  <c r="Q144" i="23"/>
  <c r="R144" i="23"/>
  <c r="J145" i="23"/>
  <c r="Q145" i="23"/>
  <c r="J146" i="23"/>
  <c r="Q146" i="23"/>
  <c r="H147" i="23"/>
  <c r="I147" i="23"/>
  <c r="K147" i="23"/>
  <c r="L147" i="23"/>
  <c r="M147" i="23"/>
  <c r="N147" i="23"/>
  <c r="O147" i="23"/>
  <c r="P147" i="23"/>
  <c r="Q147" i="23"/>
  <c r="J148" i="23"/>
  <c r="Q148" i="23"/>
  <c r="R148" i="23"/>
  <c r="J149" i="23"/>
  <c r="R149" i="23" s="1"/>
  <c r="Q149" i="23"/>
  <c r="H150" i="23"/>
  <c r="I150" i="23"/>
  <c r="K150" i="23"/>
  <c r="L150" i="23"/>
  <c r="M150" i="23"/>
  <c r="N150" i="23"/>
  <c r="N140" i="23" s="1"/>
  <c r="N176" i="23" s="1"/>
  <c r="O150" i="23"/>
  <c r="P150" i="23"/>
  <c r="J151" i="23"/>
  <c r="R151" i="23" s="1"/>
  <c r="Q151" i="23"/>
  <c r="Q150" i="23" s="1"/>
  <c r="J152" i="23"/>
  <c r="Q152" i="23"/>
  <c r="J153" i="23"/>
  <c r="R153" i="23" s="1"/>
  <c r="Q153" i="23"/>
  <c r="J154" i="23"/>
  <c r="Q154" i="23"/>
  <c r="R154" i="23"/>
  <c r="H155" i="23"/>
  <c r="I155" i="23"/>
  <c r="K155" i="23"/>
  <c r="L155" i="23"/>
  <c r="M155" i="23"/>
  <c r="N155" i="23"/>
  <c r="O155" i="23"/>
  <c r="P155" i="23"/>
  <c r="J156" i="23"/>
  <c r="Q156" i="23"/>
  <c r="J157" i="23"/>
  <c r="Q157" i="23"/>
  <c r="Q155" i="23" s="1"/>
  <c r="J158" i="23"/>
  <c r="Q158" i="23"/>
  <c r="R158" i="23"/>
  <c r="J159" i="23"/>
  <c r="Q159" i="23"/>
  <c r="J160" i="23"/>
  <c r="Q160" i="23"/>
  <c r="H161" i="23"/>
  <c r="I161" i="23"/>
  <c r="K161" i="23"/>
  <c r="L161" i="23"/>
  <c r="M161" i="23"/>
  <c r="N161" i="23"/>
  <c r="O161" i="23"/>
  <c r="P161" i="23"/>
  <c r="J162" i="23"/>
  <c r="Q162" i="23"/>
  <c r="J163" i="23"/>
  <c r="Q163" i="23"/>
  <c r="R163" i="23"/>
  <c r="J164" i="23"/>
  <c r="Q164" i="23"/>
  <c r="R164" i="23"/>
  <c r="J165" i="23"/>
  <c r="R165" i="23" s="1"/>
  <c r="Q165" i="23"/>
  <c r="J166" i="23"/>
  <c r="Q166" i="23"/>
  <c r="R166" i="23"/>
  <c r="J167" i="23"/>
  <c r="Q167" i="23"/>
  <c r="R167" i="23"/>
  <c r="J168" i="23"/>
  <c r="R168" i="23" s="1"/>
  <c r="Q168" i="23"/>
  <c r="J169" i="23"/>
  <c r="Q169" i="23"/>
  <c r="J170" i="23"/>
  <c r="R170" i="23" s="1"/>
  <c r="Q170" i="23"/>
  <c r="H171" i="23"/>
  <c r="I171" i="23"/>
  <c r="L171" i="23"/>
  <c r="M171" i="23"/>
  <c r="N171" i="23"/>
  <c r="O171" i="23"/>
  <c r="P171" i="23"/>
  <c r="J172" i="23"/>
  <c r="Q172" i="23"/>
  <c r="J173" i="23"/>
  <c r="R173" i="23" s="1"/>
  <c r="Q173" i="23"/>
  <c r="J174" i="23"/>
  <c r="Q174" i="23"/>
  <c r="R174" i="23"/>
  <c r="J175" i="23"/>
  <c r="Q175" i="23"/>
  <c r="R175" i="23"/>
  <c r="Q76" i="24" l="1"/>
  <c r="R38" i="24"/>
  <c r="Q140" i="24"/>
  <c r="Q176" i="24" s="1"/>
  <c r="Q68" i="24"/>
  <c r="R105" i="24"/>
  <c r="R147" i="24"/>
  <c r="J140" i="24"/>
  <c r="J176" i="24" s="1"/>
  <c r="R141" i="24"/>
  <c r="R140" i="24" s="1"/>
  <c r="R176" i="24" s="1"/>
  <c r="R171" i="24"/>
  <c r="L42" i="24"/>
  <c r="Q42" i="24" s="1"/>
  <c r="R42" i="24" s="1"/>
  <c r="Q6" i="24" s="1"/>
  <c r="R6" i="24" s="1"/>
  <c r="Q34" i="24"/>
  <c r="R34" i="24" s="1"/>
  <c r="R99" i="24"/>
  <c r="J98" i="24"/>
  <c r="J134" i="24" s="1"/>
  <c r="Q98" i="24"/>
  <c r="Q134" i="24" s="1"/>
  <c r="R108" i="24"/>
  <c r="R119" i="24"/>
  <c r="O140" i="23"/>
  <c r="O176" i="23" s="1"/>
  <c r="R147" i="23"/>
  <c r="P140" i="23"/>
  <c r="P176" i="23" s="1"/>
  <c r="L140" i="23"/>
  <c r="L176" i="23" s="1"/>
  <c r="R124" i="23"/>
  <c r="R104" i="23"/>
  <c r="N98" i="23"/>
  <c r="N134" i="23" s="1"/>
  <c r="P76" i="23"/>
  <c r="Q76" i="23" s="1"/>
  <c r="R58" i="23"/>
  <c r="Q51" i="23"/>
  <c r="J41" i="23"/>
  <c r="Q39" i="23"/>
  <c r="R39" i="23" s="1"/>
  <c r="O42" i="23"/>
  <c r="R26" i="23"/>
  <c r="M22" i="23"/>
  <c r="R172" i="23"/>
  <c r="R171" i="23" s="1"/>
  <c r="R160" i="23"/>
  <c r="R146" i="23"/>
  <c r="R127" i="23"/>
  <c r="R116" i="23"/>
  <c r="R112" i="23"/>
  <c r="R100" i="23"/>
  <c r="P68" i="23"/>
  <c r="R59" i="23"/>
  <c r="Q37" i="23"/>
  <c r="N42" i="23"/>
  <c r="R29" i="23"/>
  <c r="R19" i="23"/>
  <c r="R159" i="23"/>
  <c r="R142" i="23"/>
  <c r="R132" i="23"/>
  <c r="R130" i="23"/>
  <c r="R129" i="23" s="1"/>
  <c r="K98" i="23"/>
  <c r="K134" i="23" s="1"/>
  <c r="R107" i="23"/>
  <c r="R105" i="23" s="1"/>
  <c r="R103" i="23"/>
  <c r="R101" i="23"/>
  <c r="Q82" i="23"/>
  <c r="J51" i="23"/>
  <c r="Q41" i="23"/>
  <c r="J40" i="23"/>
  <c r="R40" i="23" s="1"/>
  <c r="I34" i="23"/>
  <c r="I42" i="23" s="1"/>
  <c r="J32" i="23"/>
  <c r="R30" i="23"/>
  <c r="R20" i="23"/>
  <c r="R15" i="23"/>
  <c r="J22" i="23"/>
  <c r="Q141" i="23"/>
  <c r="Q140" i="23" s="1"/>
  <c r="H140" i="23"/>
  <c r="H176" i="23" s="1"/>
  <c r="Q129" i="23"/>
  <c r="R38" i="23"/>
  <c r="R36" i="23"/>
  <c r="R35" i="23"/>
  <c r="J108" i="23"/>
  <c r="R109" i="23"/>
  <c r="R108" i="23" s="1"/>
  <c r="J150" i="23"/>
  <c r="K140" i="23"/>
  <c r="K176" i="23" s="1"/>
  <c r="J105" i="23"/>
  <c r="P84" i="23"/>
  <c r="Q84" i="23" s="1"/>
  <c r="M140" i="23"/>
  <c r="M176" i="23" s="1"/>
  <c r="Q161" i="23"/>
  <c r="R156" i="23"/>
  <c r="J155" i="23"/>
  <c r="J129" i="23"/>
  <c r="J113" i="23"/>
  <c r="Q108" i="23"/>
  <c r="M98" i="23"/>
  <c r="M134" i="23" s="1"/>
  <c r="I98" i="23"/>
  <c r="I134" i="23" s="1"/>
  <c r="Q92" i="23"/>
  <c r="Q32" i="23"/>
  <c r="R32" i="23" s="1"/>
  <c r="R169" i="23"/>
  <c r="J161" i="23"/>
  <c r="R157" i="23"/>
  <c r="R152" i="23"/>
  <c r="R150" i="23" s="1"/>
  <c r="R131" i="23"/>
  <c r="Q119" i="23"/>
  <c r="R115" i="23"/>
  <c r="P98" i="23"/>
  <c r="P134" i="23" s="1"/>
  <c r="L98" i="23"/>
  <c r="L134" i="23" s="1"/>
  <c r="H98" i="23"/>
  <c r="H134" i="23" s="1"/>
  <c r="R57" i="23"/>
  <c r="P34" i="23"/>
  <c r="P42" i="23" s="1"/>
  <c r="L34" i="23"/>
  <c r="Q171" i="23"/>
  <c r="J171" i="23"/>
  <c r="R145" i="23"/>
  <c r="R120" i="23"/>
  <c r="R119" i="23" s="1"/>
  <c r="J119" i="23"/>
  <c r="Q99" i="23"/>
  <c r="Q98" i="23" s="1"/>
  <c r="Q91" i="23"/>
  <c r="J68" i="23"/>
  <c r="Q68" i="23" s="1"/>
  <c r="R51" i="23"/>
  <c r="H42" i="23"/>
  <c r="J42" i="23" s="1"/>
  <c r="R25" i="23"/>
  <c r="P22" i="23"/>
  <c r="Q22" i="23" s="1"/>
  <c r="R22" i="23" s="1"/>
  <c r="R18" i="23"/>
  <c r="J14" i="23"/>
  <c r="R14" i="23" s="1"/>
  <c r="Q24" i="23"/>
  <c r="R24" i="23" s="1"/>
  <c r="R162" i="23"/>
  <c r="J147" i="23"/>
  <c r="J141" i="23"/>
  <c r="I140" i="23"/>
  <c r="I176" i="23" s="1"/>
  <c r="J99" i="23"/>
  <c r="R37" i="23"/>
  <c r="A1" i="22"/>
  <c r="B5" i="22"/>
  <c r="L6" i="22"/>
  <c r="I9" i="22"/>
  <c r="Q7" i="22" s="1"/>
  <c r="C13" i="22"/>
  <c r="H14" i="22"/>
  <c r="H22" i="22" s="1"/>
  <c r="I14" i="22"/>
  <c r="I22" i="22" s="1"/>
  <c r="L14" i="22"/>
  <c r="Q14" i="22" s="1"/>
  <c r="M14" i="22"/>
  <c r="M34" i="22" s="1"/>
  <c r="N14" i="22"/>
  <c r="O14" i="22"/>
  <c r="O22" i="22" s="1"/>
  <c r="P14" i="22"/>
  <c r="J15" i="22"/>
  <c r="Q15" i="22"/>
  <c r="R15" i="22"/>
  <c r="J16" i="22"/>
  <c r="Q16" i="22"/>
  <c r="J17" i="22"/>
  <c r="Q17" i="22"/>
  <c r="J18" i="22"/>
  <c r="Q18" i="22"/>
  <c r="J19" i="22"/>
  <c r="Q19" i="22"/>
  <c r="J20" i="22"/>
  <c r="Q20" i="22"/>
  <c r="J21" i="22"/>
  <c r="Q21" i="22"/>
  <c r="R21" i="22" s="1"/>
  <c r="M22" i="22"/>
  <c r="N22" i="22"/>
  <c r="H24" i="22"/>
  <c r="I24" i="22"/>
  <c r="I32" i="22" s="1"/>
  <c r="J24" i="22"/>
  <c r="L24" i="22"/>
  <c r="M24" i="22"/>
  <c r="N24" i="22"/>
  <c r="N32" i="22" s="1"/>
  <c r="O24" i="22"/>
  <c r="O32" i="22" s="1"/>
  <c r="P24" i="22"/>
  <c r="P32" i="22" s="1"/>
  <c r="J25" i="22"/>
  <c r="Q25" i="22"/>
  <c r="J26" i="22"/>
  <c r="R26" i="22" s="1"/>
  <c r="Q26" i="22"/>
  <c r="J27" i="22"/>
  <c r="Q27" i="22"/>
  <c r="R27" i="22" s="1"/>
  <c r="J28" i="22"/>
  <c r="R28" i="22" s="1"/>
  <c r="Q28" i="22"/>
  <c r="J29" i="22"/>
  <c r="Q29" i="22"/>
  <c r="J30" i="22"/>
  <c r="R30" i="22" s="1"/>
  <c r="Q30" i="22"/>
  <c r="J31" i="22"/>
  <c r="Q31" i="22"/>
  <c r="R31" i="22" s="1"/>
  <c r="H32" i="22"/>
  <c r="M32" i="22"/>
  <c r="I34" i="22"/>
  <c r="I42" i="22" s="1"/>
  <c r="N34" i="22"/>
  <c r="N42" i="22" s="1"/>
  <c r="H35" i="22"/>
  <c r="I35" i="22"/>
  <c r="L35" i="22"/>
  <c r="Q35" i="22" s="1"/>
  <c r="M35" i="22"/>
  <c r="N35" i="22"/>
  <c r="O35" i="22"/>
  <c r="P35" i="22"/>
  <c r="H36" i="22"/>
  <c r="I36" i="22"/>
  <c r="J36" i="22"/>
  <c r="L36" i="22"/>
  <c r="M36" i="22"/>
  <c r="N36" i="22"/>
  <c r="O36" i="22"/>
  <c r="Q36" i="22" s="1"/>
  <c r="P36" i="22"/>
  <c r="H37" i="22"/>
  <c r="I37" i="22"/>
  <c r="L37" i="22"/>
  <c r="Q37" i="22" s="1"/>
  <c r="M37" i="22"/>
  <c r="N37" i="22"/>
  <c r="O37" i="22"/>
  <c r="P37" i="22"/>
  <c r="H38" i="22"/>
  <c r="I38" i="22"/>
  <c r="L38" i="22"/>
  <c r="Q38" i="22" s="1"/>
  <c r="M38" i="22"/>
  <c r="N38" i="22"/>
  <c r="O38" i="22"/>
  <c r="P38" i="22"/>
  <c r="H39" i="22"/>
  <c r="I39" i="22"/>
  <c r="J39" i="22"/>
  <c r="L39" i="22"/>
  <c r="M39" i="22"/>
  <c r="N39" i="22"/>
  <c r="O39" i="22"/>
  <c r="P39" i="22"/>
  <c r="H40" i="22"/>
  <c r="I40" i="22"/>
  <c r="L40" i="22"/>
  <c r="M40" i="22"/>
  <c r="N40" i="22"/>
  <c r="O40" i="22"/>
  <c r="P40" i="22"/>
  <c r="H41" i="22"/>
  <c r="J41" i="22" s="1"/>
  <c r="I41" i="22"/>
  <c r="L41" i="22"/>
  <c r="M41" i="22"/>
  <c r="N41" i="22"/>
  <c r="O41" i="22"/>
  <c r="P41" i="22"/>
  <c r="B47" i="22"/>
  <c r="J49" i="22"/>
  <c r="Q49" i="22"/>
  <c r="R49" i="22" s="1"/>
  <c r="J50" i="22"/>
  <c r="J51" i="22" s="1"/>
  <c r="Q50" i="22"/>
  <c r="H51" i="22"/>
  <c r="I51" i="22"/>
  <c r="K51" i="22"/>
  <c r="L51" i="22"/>
  <c r="M51" i="22"/>
  <c r="N51" i="22"/>
  <c r="O51" i="22"/>
  <c r="P51" i="22"/>
  <c r="B55" i="22"/>
  <c r="J57" i="22"/>
  <c r="Q57" i="22"/>
  <c r="J58" i="22"/>
  <c r="Q58" i="22"/>
  <c r="R58" i="22" s="1"/>
  <c r="H59" i="22"/>
  <c r="I59" i="22"/>
  <c r="J59" i="22" s="1"/>
  <c r="K59" i="22"/>
  <c r="L59" i="22"/>
  <c r="M59" i="22"/>
  <c r="N59" i="22"/>
  <c r="O59" i="22"/>
  <c r="P59" i="22"/>
  <c r="B64" i="22"/>
  <c r="J66" i="22"/>
  <c r="P66" i="22"/>
  <c r="Q66" i="22" s="1"/>
  <c r="J67" i="22"/>
  <c r="Q67" i="22" s="1"/>
  <c r="P67" i="22"/>
  <c r="H68" i="22"/>
  <c r="I68" i="22"/>
  <c r="K68" i="22"/>
  <c r="L68" i="22"/>
  <c r="M68" i="22"/>
  <c r="N68" i="22"/>
  <c r="O68" i="22"/>
  <c r="B72" i="22"/>
  <c r="J74" i="22"/>
  <c r="P74" i="22"/>
  <c r="J75" i="22"/>
  <c r="P75" i="22"/>
  <c r="H76" i="22"/>
  <c r="I76" i="22"/>
  <c r="J76" i="22" s="1"/>
  <c r="K76" i="22"/>
  <c r="L76" i="22"/>
  <c r="M76" i="22"/>
  <c r="N76" i="22"/>
  <c r="O76" i="22"/>
  <c r="B80" i="22"/>
  <c r="J82" i="22"/>
  <c r="Q82" i="22" s="1"/>
  <c r="P82" i="22"/>
  <c r="J83" i="22"/>
  <c r="P83" i="22"/>
  <c r="Q83" i="22"/>
  <c r="H84" i="22"/>
  <c r="J84" i="22" s="1"/>
  <c r="I84" i="22"/>
  <c r="K84" i="22"/>
  <c r="L84" i="22"/>
  <c r="M84" i="22"/>
  <c r="N84" i="22"/>
  <c r="O84" i="22"/>
  <c r="B88" i="22"/>
  <c r="J90" i="22"/>
  <c r="P90" i="22"/>
  <c r="J91" i="22"/>
  <c r="P91" i="22"/>
  <c r="H92" i="22"/>
  <c r="I92" i="22"/>
  <c r="K92" i="22"/>
  <c r="P92" i="22" s="1"/>
  <c r="L92" i="22"/>
  <c r="M92" i="22"/>
  <c r="N92" i="22"/>
  <c r="O92" i="22"/>
  <c r="B96" i="22"/>
  <c r="H99" i="22"/>
  <c r="I99" i="22"/>
  <c r="K99" i="22"/>
  <c r="L99" i="22"/>
  <c r="M99" i="22"/>
  <c r="N99" i="22"/>
  <c r="O99" i="22"/>
  <c r="P99" i="22"/>
  <c r="J100" i="22"/>
  <c r="R100" i="22" s="1"/>
  <c r="Q100" i="22"/>
  <c r="J101" i="22"/>
  <c r="Q101" i="22"/>
  <c r="J102" i="22"/>
  <c r="R102" i="22" s="1"/>
  <c r="Q102" i="22"/>
  <c r="J103" i="22"/>
  <c r="Q103" i="22"/>
  <c r="R103" i="22" s="1"/>
  <c r="J104" i="22"/>
  <c r="Q104" i="22"/>
  <c r="H105" i="22"/>
  <c r="I105" i="22"/>
  <c r="K105" i="22"/>
  <c r="L105" i="22"/>
  <c r="M105" i="22"/>
  <c r="M98" i="22" s="1"/>
  <c r="M134" i="22" s="1"/>
  <c r="N105" i="22"/>
  <c r="O105" i="22"/>
  <c r="P105" i="22"/>
  <c r="Q105" i="22"/>
  <c r="J106" i="22"/>
  <c r="R106" i="22" s="1"/>
  <c r="Q106" i="22"/>
  <c r="J107" i="22"/>
  <c r="R107" i="22" s="1"/>
  <c r="Q107" i="22"/>
  <c r="H108" i="22"/>
  <c r="I108" i="22"/>
  <c r="K108" i="22"/>
  <c r="K98" i="22" s="1"/>
  <c r="L108" i="22"/>
  <c r="M108" i="22"/>
  <c r="N108" i="22"/>
  <c r="O108" i="22"/>
  <c r="O98" i="22" s="1"/>
  <c r="O134" i="22" s="1"/>
  <c r="P108" i="22"/>
  <c r="J109" i="22"/>
  <c r="Q109" i="22"/>
  <c r="J110" i="22"/>
  <c r="Q110" i="22"/>
  <c r="J111" i="22"/>
  <c r="Q111" i="22"/>
  <c r="R111" i="22"/>
  <c r="J112" i="22"/>
  <c r="R112" i="22" s="1"/>
  <c r="Q112" i="22"/>
  <c r="H113" i="22"/>
  <c r="I113" i="22"/>
  <c r="K113" i="22"/>
  <c r="L113" i="22"/>
  <c r="M113" i="22"/>
  <c r="N113" i="22"/>
  <c r="O113" i="22"/>
  <c r="P113" i="22"/>
  <c r="J114" i="22"/>
  <c r="R114" i="22" s="1"/>
  <c r="Q114" i="22"/>
  <c r="Q113" i="22" s="1"/>
  <c r="J115" i="22"/>
  <c r="Q115" i="22"/>
  <c r="R115" i="22" s="1"/>
  <c r="J116" i="22"/>
  <c r="Q116" i="22"/>
  <c r="J117" i="22"/>
  <c r="R117" i="22" s="1"/>
  <c r="Q117" i="22"/>
  <c r="J118" i="22"/>
  <c r="Q118" i="22"/>
  <c r="R118" i="22" s="1"/>
  <c r="H119" i="22"/>
  <c r="I119" i="22"/>
  <c r="K119" i="22"/>
  <c r="L119" i="22"/>
  <c r="M119" i="22"/>
  <c r="N119" i="22"/>
  <c r="O119" i="22"/>
  <c r="P119" i="22"/>
  <c r="J120" i="22"/>
  <c r="Q120" i="22"/>
  <c r="J121" i="22"/>
  <c r="R121" i="22" s="1"/>
  <c r="Q121" i="22"/>
  <c r="J122" i="22"/>
  <c r="Q122" i="22"/>
  <c r="R122" i="22" s="1"/>
  <c r="J123" i="22"/>
  <c r="R123" i="22" s="1"/>
  <c r="Q123" i="22"/>
  <c r="J124" i="22"/>
  <c r="Q124" i="22"/>
  <c r="J125" i="22"/>
  <c r="R125" i="22" s="1"/>
  <c r="Q125" i="22"/>
  <c r="J126" i="22"/>
  <c r="Q126" i="22"/>
  <c r="R126" i="22" s="1"/>
  <c r="J127" i="22"/>
  <c r="Q127" i="22"/>
  <c r="R127" i="22"/>
  <c r="J128" i="22"/>
  <c r="R128" i="22" s="1"/>
  <c r="Q128" i="22"/>
  <c r="H129" i="22"/>
  <c r="I129" i="22"/>
  <c r="L129" i="22"/>
  <c r="M129" i="22"/>
  <c r="N129" i="22"/>
  <c r="O129" i="22"/>
  <c r="P129" i="22"/>
  <c r="J130" i="22"/>
  <c r="Q130" i="22"/>
  <c r="J131" i="22"/>
  <c r="Q131" i="22"/>
  <c r="Q129" i="22" s="1"/>
  <c r="J132" i="22"/>
  <c r="Q132" i="22"/>
  <c r="R132" i="22"/>
  <c r="J133" i="22"/>
  <c r="Q133" i="22"/>
  <c r="B138" i="22"/>
  <c r="H141" i="22"/>
  <c r="I141" i="22"/>
  <c r="K141" i="22"/>
  <c r="L141" i="22"/>
  <c r="M141" i="22"/>
  <c r="N141" i="22"/>
  <c r="O141" i="22"/>
  <c r="P141" i="22"/>
  <c r="J142" i="22"/>
  <c r="Q142" i="22"/>
  <c r="R142" i="22" s="1"/>
  <c r="J143" i="22"/>
  <c r="Q143" i="22"/>
  <c r="R143" i="22" s="1"/>
  <c r="J144" i="22"/>
  <c r="R144" i="22" s="1"/>
  <c r="Q144" i="22"/>
  <c r="J145" i="22"/>
  <c r="Q145" i="22"/>
  <c r="J146" i="22"/>
  <c r="R146" i="22" s="1"/>
  <c r="Q146" i="22"/>
  <c r="H147" i="22"/>
  <c r="I147" i="22"/>
  <c r="K147" i="22"/>
  <c r="L147" i="22"/>
  <c r="M147" i="22"/>
  <c r="N147" i="22"/>
  <c r="O147" i="22"/>
  <c r="P147" i="22"/>
  <c r="J148" i="22"/>
  <c r="Q148" i="22"/>
  <c r="R148" i="22" s="1"/>
  <c r="J149" i="22"/>
  <c r="Q149" i="22"/>
  <c r="H150" i="22"/>
  <c r="I150" i="22"/>
  <c r="K150" i="22"/>
  <c r="L150" i="22"/>
  <c r="M150" i="22"/>
  <c r="N150" i="22"/>
  <c r="N140" i="22" s="1"/>
  <c r="N176" i="22" s="1"/>
  <c r="O150" i="22"/>
  <c r="P150" i="22"/>
  <c r="J151" i="22"/>
  <c r="R151" i="22" s="1"/>
  <c r="Q151" i="22"/>
  <c r="J152" i="22"/>
  <c r="J150" i="22" s="1"/>
  <c r="Q152" i="22"/>
  <c r="J153" i="22"/>
  <c r="Q153" i="22"/>
  <c r="Q150" i="22" s="1"/>
  <c r="J154" i="22"/>
  <c r="R154" i="22" s="1"/>
  <c r="Q154" i="22"/>
  <c r="H155" i="22"/>
  <c r="I155" i="22"/>
  <c r="K155" i="22"/>
  <c r="L155" i="22"/>
  <c r="M155" i="22"/>
  <c r="N155" i="22"/>
  <c r="O155" i="22"/>
  <c r="P155" i="22"/>
  <c r="J156" i="22"/>
  <c r="R156" i="22" s="1"/>
  <c r="Q156" i="22"/>
  <c r="J157" i="22"/>
  <c r="Q157" i="22"/>
  <c r="J158" i="22"/>
  <c r="R158" i="22" s="1"/>
  <c r="Q158" i="22"/>
  <c r="J159" i="22"/>
  <c r="Q159" i="22"/>
  <c r="R159" i="22" s="1"/>
  <c r="J160" i="22"/>
  <c r="R160" i="22" s="1"/>
  <c r="Q160" i="22"/>
  <c r="H161" i="22"/>
  <c r="I161" i="22"/>
  <c r="K161" i="22"/>
  <c r="L161" i="22"/>
  <c r="M161" i="22"/>
  <c r="N161" i="22"/>
  <c r="O161" i="22"/>
  <c r="P161" i="22"/>
  <c r="J162" i="22"/>
  <c r="Q162" i="22"/>
  <c r="J163" i="22"/>
  <c r="R163" i="22" s="1"/>
  <c r="Q163" i="22"/>
  <c r="J164" i="22"/>
  <c r="R164" i="22" s="1"/>
  <c r="Q164" i="22"/>
  <c r="J165" i="22"/>
  <c r="Q165" i="22"/>
  <c r="J166" i="22"/>
  <c r="R166" i="22" s="1"/>
  <c r="Q166" i="22"/>
  <c r="J167" i="22"/>
  <c r="R167" i="22" s="1"/>
  <c r="Q167" i="22"/>
  <c r="J168" i="22"/>
  <c r="Q168" i="22"/>
  <c r="J169" i="22"/>
  <c r="Q169" i="22"/>
  <c r="J170" i="22"/>
  <c r="Q170" i="22"/>
  <c r="R170" i="22" s="1"/>
  <c r="H171" i="22"/>
  <c r="I171" i="22"/>
  <c r="L171" i="22"/>
  <c r="M171" i="22"/>
  <c r="N171" i="22"/>
  <c r="O171" i="22"/>
  <c r="P171" i="22"/>
  <c r="J172" i="22"/>
  <c r="R172" i="22" s="1"/>
  <c r="Q172" i="22"/>
  <c r="J173" i="22"/>
  <c r="Q173" i="22"/>
  <c r="J174" i="22"/>
  <c r="R174" i="22" s="1"/>
  <c r="Q174" i="22"/>
  <c r="J175" i="22"/>
  <c r="R175" i="22" s="1"/>
  <c r="Q175" i="22"/>
  <c r="A1" i="21"/>
  <c r="B5" i="21"/>
  <c r="L6" i="21"/>
  <c r="I9" i="21"/>
  <c r="Q7" i="21" s="1"/>
  <c r="C13" i="21"/>
  <c r="H14" i="21"/>
  <c r="H22" i="21" s="1"/>
  <c r="I14" i="21"/>
  <c r="I22" i="21" s="1"/>
  <c r="L14" i="21"/>
  <c r="L22" i="21" s="1"/>
  <c r="M14" i="21"/>
  <c r="N14" i="21"/>
  <c r="O14" i="21"/>
  <c r="O22" i="21" s="1"/>
  <c r="P14" i="21"/>
  <c r="J15" i="21"/>
  <c r="Q15" i="21"/>
  <c r="J16" i="21"/>
  <c r="Q16" i="21"/>
  <c r="J17" i="21"/>
  <c r="Q17" i="21"/>
  <c r="R17" i="21"/>
  <c r="J18" i="21"/>
  <c r="Q18" i="21"/>
  <c r="J19" i="21"/>
  <c r="Q19" i="21"/>
  <c r="J20" i="21"/>
  <c r="Q20" i="21"/>
  <c r="J21" i="21"/>
  <c r="R21" i="21" s="1"/>
  <c r="Q21" i="21"/>
  <c r="N22" i="21"/>
  <c r="H24" i="21"/>
  <c r="J24" i="21" s="1"/>
  <c r="I24" i="21"/>
  <c r="I32" i="21" s="1"/>
  <c r="L24" i="21"/>
  <c r="M24" i="21"/>
  <c r="N24" i="21"/>
  <c r="N32" i="21" s="1"/>
  <c r="O24" i="21"/>
  <c r="P24" i="21"/>
  <c r="P32" i="21" s="1"/>
  <c r="J25" i="21"/>
  <c r="Q25" i="21"/>
  <c r="J26" i="21"/>
  <c r="Q26" i="21"/>
  <c r="J27" i="21"/>
  <c r="Q27" i="21"/>
  <c r="R27" i="21" s="1"/>
  <c r="J28" i="21"/>
  <c r="Q28" i="21"/>
  <c r="J29" i="21"/>
  <c r="Q29" i="21"/>
  <c r="J30" i="21"/>
  <c r="Q30" i="21"/>
  <c r="J31" i="21"/>
  <c r="R31" i="21" s="1"/>
  <c r="Q31" i="21"/>
  <c r="M32" i="21"/>
  <c r="O32" i="21"/>
  <c r="O34" i="21"/>
  <c r="H35" i="21"/>
  <c r="J35" i="21" s="1"/>
  <c r="I35" i="21"/>
  <c r="L35" i="21"/>
  <c r="M35" i="21"/>
  <c r="N35" i="21"/>
  <c r="Q35" i="21" s="1"/>
  <c r="O35" i="21"/>
  <c r="P35" i="21"/>
  <c r="H36" i="21"/>
  <c r="I36" i="21"/>
  <c r="L36" i="21"/>
  <c r="M36" i="21"/>
  <c r="N36" i="21"/>
  <c r="O36" i="21"/>
  <c r="P36" i="21"/>
  <c r="H37" i="21"/>
  <c r="I37" i="21"/>
  <c r="L37" i="21"/>
  <c r="M37" i="21"/>
  <c r="N37" i="21"/>
  <c r="O37" i="21"/>
  <c r="P37" i="21"/>
  <c r="H38" i="21"/>
  <c r="I38" i="21"/>
  <c r="L38" i="21"/>
  <c r="M38" i="21"/>
  <c r="N38" i="21"/>
  <c r="O38" i="21"/>
  <c r="P38" i="21"/>
  <c r="H39" i="21"/>
  <c r="J39" i="21" s="1"/>
  <c r="I39" i="21"/>
  <c r="L39" i="21"/>
  <c r="M39" i="21"/>
  <c r="N39" i="21"/>
  <c r="O39" i="21"/>
  <c r="P39" i="21"/>
  <c r="H40" i="21"/>
  <c r="I40" i="21"/>
  <c r="L40" i="21"/>
  <c r="M40" i="21"/>
  <c r="N40" i="21"/>
  <c r="O40" i="21"/>
  <c r="P40" i="21"/>
  <c r="H41" i="21"/>
  <c r="I41" i="21"/>
  <c r="L41" i="21"/>
  <c r="M41" i="21"/>
  <c r="N41" i="21"/>
  <c r="O41" i="21"/>
  <c r="P41" i="21"/>
  <c r="B47" i="21"/>
  <c r="J49" i="21"/>
  <c r="Q49" i="21"/>
  <c r="R49" i="21" s="1"/>
  <c r="J50" i="21"/>
  <c r="R50" i="21" s="1"/>
  <c r="Q50" i="21"/>
  <c r="H51" i="21"/>
  <c r="I51" i="21"/>
  <c r="K51" i="21"/>
  <c r="L51" i="21"/>
  <c r="M51" i="21"/>
  <c r="N51" i="21"/>
  <c r="O51" i="21"/>
  <c r="P51" i="21"/>
  <c r="B55" i="21"/>
  <c r="J57" i="21"/>
  <c r="Q57" i="21"/>
  <c r="J58" i="21"/>
  <c r="Q58" i="21"/>
  <c r="H59" i="21"/>
  <c r="I59" i="21"/>
  <c r="K59" i="21"/>
  <c r="L59" i="21"/>
  <c r="M59" i="21"/>
  <c r="N59" i="21"/>
  <c r="O59" i="21"/>
  <c r="P59" i="21"/>
  <c r="B64" i="21"/>
  <c r="J66" i="21"/>
  <c r="P66" i="21"/>
  <c r="Q66" i="21" s="1"/>
  <c r="J67" i="21"/>
  <c r="P67" i="21"/>
  <c r="H68" i="21"/>
  <c r="I68" i="21"/>
  <c r="K68" i="21"/>
  <c r="L68" i="21"/>
  <c r="M68" i="21"/>
  <c r="N68" i="21"/>
  <c r="O68" i="21"/>
  <c r="B72" i="21"/>
  <c r="J74" i="21"/>
  <c r="P74" i="21"/>
  <c r="J75" i="21"/>
  <c r="P75" i="21"/>
  <c r="Q75" i="21" s="1"/>
  <c r="H76" i="21"/>
  <c r="I76" i="21"/>
  <c r="K76" i="21"/>
  <c r="L76" i="21"/>
  <c r="M76" i="21"/>
  <c r="N76" i="21"/>
  <c r="O76" i="21"/>
  <c r="B80" i="21"/>
  <c r="J82" i="21"/>
  <c r="P82" i="21"/>
  <c r="J83" i="21"/>
  <c r="Q83" i="21" s="1"/>
  <c r="P83" i="21"/>
  <c r="H84" i="21"/>
  <c r="I84" i="21"/>
  <c r="J84" i="21"/>
  <c r="K84" i="21"/>
  <c r="L84" i="21"/>
  <c r="M84" i="21"/>
  <c r="N84" i="21"/>
  <c r="O84" i="21"/>
  <c r="B88" i="21"/>
  <c r="J90" i="21"/>
  <c r="P90" i="21"/>
  <c r="J91" i="21"/>
  <c r="P91" i="21"/>
  <c r="H92" i="21"/>
  <c r="I92" i="21"/>
  <c r="K92" i="21"/>
  <c r="L92" i="21"/>
  <c r="M92" i="21"/>
  <c r="N92" i="21"/>
  <c r="O92" i="21"/>
  <c r="B96" i="21"/>
  <c r="H99" i="21"/>
  <c r="I99" i="21"/>
  <c r="K99" i="21"/>
  <c r="L99" i="21"/>
  <c r="M99" i="21"/>
  <c r="N99" i="21"/>
  <c r="O99" i="21"/>
  <c r="P99" i="21"/>
  <c r="J100" i="21"/>
  <c r="Q100" i="21"/>
  <c r="J101" i="21"/>
  <c r="Q101" i="21"/>
  <c r="J102" i="21"/>
  <c r="Q102" i="21"/>
  <c r="J103" i="21"/>
  <c r="Q103" i="21"/>
  <c r="J104" i="21"/>
  <c r="Q104" i="21"/>
  <c r="H105" i="21"/>
  <c r="I105" i="21"/>
  <c r="K105" i="21"/>
  <c r="L105" i="21"/>
  <c r="M105" i="21"/>
  <c r="N105" i="21"/>
  <c r="O105" i="21"/>
  <c r="P105" i="21"/>
  <c r="J106" i="21"/>
  <c r="Q106" i="21"/>
  <c r="Q105" i="21" s="1"/>
  <c r="R106" i="21"/>
  <c r="J107" i="21"/>
  <c r="Q107" i="21"/>
  <c r="H108" i="21"/>
  <c r="I108" i="21"/>
  <c r="K108" i="21"/>
  <c r="L108" i="21"/>
  <c r="M108" i="21"/>
  <c r="N108" i="21"/>
  <c r="O108" i="21"/>
  <c r="P108" i="21"/>
  <c r="J109" i="21"/>
  <c r="Q109" i="21"/>
  <c r="J110" i="21"/>
  <c r="Q110" i="21"/>
  <c r="J111" i="21"/>
  <c r="R111" i="21" s="1"/>
  <c r="Q111" i="21"/>
  <c r="J112" i="21"/>
  <c r="Q112" i="21"/>
  <c r="H113" i="21"/>
  <c r="I113" i="21"/>
  <c r="K113" i="21"/>
  <c r="L113" i="21"/>
  <c r="M113" i="21"/>
  <c r="N113" i="21"/>
  <c r="O113" i="21"/>
  <c r="P113" i="21"/>
  <c r="J114" i="21"/>
  <c r="R114" i="21" s="1"/>
  <c r="Q114" i="21"/>
  <c r="J115" i="21"/>
  <c r="Q115" i="21"/>
  <c r="Q113" i="21" s="1"/>
  <c r="J116" i="21"/>
  <c r="Q116" i="21"/>
  <c r="J117" i="21"/>
  <c r="Q117" i="21"/>
  <c r="J118" i="21"/>
  <c r="R118" i="21" s="1"/>
  <c r="Q118" i="21"/>
  <c r="H119" i="21"/>
  <c r="I119" i="21"/>
  <c r="K119" i="21"/>
  <c r="L119" i="21"/>
  <c r="M119" i="21"/>
  <c r="N119" i="21"/>
  <c r="O119" i="21"/>
  <c r="P119" i="21"/>
  <c r="J120" i="21"/>
  <c r="Q120" i="21"/>
  <c r="J121" i="21"/>
  <c r="R121" i="21" s="1"/>
  <c r="Q121" i="21"/>
  <c r="J122" i="21"/>
  <c r="Q122" i="21"/>
  <c r="R122" i="21" s="1"/>
  <c r="J123" i="21"/>
  <c r="R123" i="21" s="1"/>
  <c r="Q123" i="21"/>
  <c r="J124" i="21"/>
  <c r="Q124" i="21"/>
  <c r="J125" i="21"/>
  <c r="Q125" i="21"/>
  <c r="J126" i="21"/>
  <c r="Q126" i="21"/>
  <c r="J127" i="21"/>
  <c r="R127" i="21" s="1"/>
  <c r="Q127" i="21"/>
  <c r="J128" i="21"/>
  <c r="Q128" i="21"/>
  <c r="H129" i="21"/>
  <c r="I129" i="21"/>
  <c r="L129" i="21"/>
  <c r="M129" i="21"/>
  <c r="N129" i="21"/>
  <c r="O129" i="21"/>
  <c r="P129" i="21"/>
  <c r="J130" i="21"/>
  <c r="Q130" i="21"/>
  <c r="J131" i="21"/>
  <c r="Q131" i="21"/>
  <c r="J132" i="21"/>
  <c r="R132" i="21" s="1"/>
  <c r="Q132" i="21"/>
  <c r="J133" i="21"/>
  <c r="Q133" i="21"/>
  <c r="R133" i="21" s="1"/>
  <c r="B138" i="21"/>
  <c r="H141" i="21"/>
  <c r="I141" i="21"/>
  <c r="K141" i="21"/>
  <c r="L141" i="21"/>
  <c r="M141" i="21"/>
  <c r="N141" i="21"/>
  <c r="O141" i="21"/>
  <c r="P141" i="21"/>
  <c r="J142" i="21"/>
  <c r="Q142" i="21"/>
  <c r="J143" i="21"/>
  <c r="Q143" i="21"/>
  <c r="R143" i="21" s="1"/>
  <c r="J144" i="21"/>
  <c r="Q144" i="21"/>
  <c r="J145" i="21"/>
  <c r="Q145" i="21"/>
  <c r="J146" i="21"/>
  <c r="Q146" i="21"/>
  <c r="H147" i="21"/>
  <c r="I147" i="21"/>
  <c r="K147" i="21"/>
  <c r="L147" i="21"/>
  <c r="M147" i="21"/>
  <c r="N147" i="21"/>
  <c r="O147" i="21"/>
  <c r="P147" i="21"/>
  <c r="J148" i="21"/>
  <c r="Q148" i="21"/>
  <c r="J149" i="21"/>
  <c r="Q149" i="21"/>
  <c r="H150" i="21"/>
  <c r="I150" i="21"/>
  <c r="K150" i="21"/>
  <c r="L150" i="21"/>
  <c r="M150" i="21"/>
  <c r="N150" i="21"/>
  <c r="O150" i="21"/>
  <c r="P150" i="21"/>
  <c r="J151" i="21"/>
  <c r="R151" i="21" s="1"/>
  <c r="Q151" i="21"/>
  <c r="J152" i="21"/>
  <c r="Q152" i="21"/>
  <c r="R152" i="21"/>
  <c r="J153" i="21"/>
  <c r="Q153" i="21"/>
  <c r="J154" i="21"/>
  <c r="R154" i="21" s="1"/>
  <c r="Q154" i="21"/>
  <c r="H155" i="21"/>
  <c r="I155" i="21"/>
  <c r="K155" i="21"/>
  <c r="L155" i="21"/>
  <c r="M155" i="21"/>
  <c r="N155" i="21"/>
  <c r="O155" i="21"/>
  <c r="O140" i="21" s="1"/>
  <c r="P155" i="21"/>
  <c r="J156" i="21"/>
  <c r="Q156" i="21"/>
  <c r="J157" i="21"/>
  <c r="Q157" i="21"/>
  <c r="J158" i="21"/>
  <c r="Q158" i="21"/>
  <c r="R158" i="21"/>
  <c r="J159" i="21"/>
  <c r="Q159" i="21"/>
  <c r="J160" i="21"/>
  <c r="Q160" i="21"/>
  <c r="H161" i="21"/>
  <c r="I161" i="21"/>
  <c r="K161" i="21"/>
  <c r="L161" i="21"/>
  <c r="M161" i="21"/>
  <c r="N161" i="21"/>
  <c r="O161" i="21"/>
  <c r="P161" i="21"/>
  <c r="J162" i="21"/>
  <c r="Q162" i="21"/>
  <c r="J163" i="21"/>
  <c r="R163" i="21" s="1"/>
  <c r="Q163" i="21"/>
  <c r="J164" i="21"/>
  <c r="Q164" i="21"/>
  <c r="R164" i="21"/>
  <c r="J165" i="21"/>
  <c r="Q165" i="21"/>
  <c r="J166" i="21"/>
  <c r="R166" i="21" s="1"/>
  <c r="Q166" i="21"/>
  <c r="J167" i="21"/>
  <c r="Q167" i="21"/>
  <c r="R167" i="21"/>
  <c r="J168" i="21"/>
  <c r="Q168" i="21"/>
  <c r="J169" i="21"/>
  <c r="Q169" i="21"/>
  <c r="J170" i="21"/>
  <c r="Q170" i="21"/>
  <c r="H171" i="21"/>
  <c r="I171" i="21"/>
  <c r="L171" i="21"/>
  <c r="M171" i="21"/>
  <c r="N171" i="21"/>
  <c r="O171" i="21"/>
  <c r="P171" i="21"/>
  <c r="J172" i="21"/>
  <c r="Q172" i="21"/>
  <c r="J173" i="21"/>
  <c r="Q173" i="21"/>
  <c r="J174" i="21"/>
  <c r="Q174" i="21"/>
  <c r="R174" i="21"/>
  <c r="J175" i="21"/>
  <c r="Q175" i="21"/>
  <c r="R175" i="21"/>
  <c r="R98" i="24" l="1"/>
  <c r="R134" i="24" s="1"/>
  <c r="J34" i="23"/>
  <c r="R41" i="23"/>
  <c r="R161" i="23"/>
  <c r="Q134" i="23"/>
  <c r="R113" i="23"/>
  <c r="J98" i="23"/>
  <c r="J134" i="23" s="1"/>
  <c r="R99" i="23"/>
  <c r="R98" i="23" s="1"/>
  <c r="R134" i="23" s="1"/>
  <c r="R155" i="23"/>
  <c r="Q176" i="23"/>
  <c r="R141" i="23"/>
  <c r="J140" i="23"/>
  <c r="J176" i="23" s="1"/>
  <c r="L42" i="23"/>
  <c r="Q42" i="23" s="1"/>
  <c r="R42" i="23" s="1"/>
  <c r="Q6" i="23" s="1"/>
  <c r="R6" i="23" s="1"/>
  <c r="Q34" i="23"/>
  <c r="R34" i="23" s="1"/>
  <c r="Q150" i="21"/>
  <c r="R148" i="21"/>
  <c r="R102" i="21"/>
  <c r="R100" i="21"/>
  <c r="Q40" i="21"/>
  <c r="J40" i="21"/>
  <c r="J36" i="21"/>
  <c r="O42" i="21"/>
  <c r="Q147" i="21"/>
  <c r="N140" i="21"/>
  <c r="N176" i="21" s="1"/>
  <c r="R126" i="21"/>
  <c r="R117" i="21"/>
  <c r="R58" i="21"/>
  <c r="J41" i="21"/>
  <c r="Q37" i="21"/>
  <c r="J37" i="21"/>
  <c r="R37" i="21" s="1"/>
  <c r="N34" i="21"/>
  <c r="N42" i="21" s="1"/>
  <c r="H32" i="21"/>
  <c r="R170" i="21"/>
  <c r="R168" i="21"/>
  <c r="R165" i="21"/>
  <c r="Q155" i="21"/>
  <c r="R153" i="21"/>
  <c r="R150" i="21" s="1"/>
  <c r="R142" i="21"/>
  <c r="O98" i="21"/>
  <c r="O134" i="21" s="1"/>
  <c r="K98" i="21"/>
  <c r="R107" i="21"/>
  <c r="R105" i="21" s="1"/>
  <c r="R103" i="21"/>
  <c r="P92" i="21"/>
  <c r="Q82" i="21"/>
  <c r="J76" i="21"/>
  <c r="J59" i="21"/>
  <c r="Q38" i="21"/>
  <c r="R38" i="21" s="1"/>
  <c r="J38" i="21"/>
  <c r="H34" i="21"/>
  <c r="R28" i="21"/>
  <c r="R16" i="21"/>
  <c r="Q14" i="21"/>
  <c r="M34" i="21"/>
  <c r="M42" i="21" s="1"/>
  <c r="R113" i="22"/>
  <c r="R173" i="22"/>
  <c r="R171" i="22" s="1"/>
  <c r="R168" i="22"/>
  <c r="R165" i="22"/>
  <c r="Q155" i="22"/>
  <c r="R153" i="22"/>
  <c r="R124" i="22"/>
  <c r="J113" i="22"/>
  <c r="Q74" i="22"/>
  <c r="R50" i="22"/>
  <c r="R29" i="22"/>
  <c r="L22" i="22"/>
  <c r="R19" i="22"/>
  <c r="R17" i="22"/>
  <c r="O140" i="22"/>
  <c r="O176" i="22" s="1"/>
  <c r="R152" i="22"/>
  <c r="R150" i="22" s="1"/>
  <c r="R149" i="22"/>
  <c r="R147" i="22" s="1"/>
  <c r="Q147" i="22"/>
  <c r="Q141" i="22"/>
  <c r="H140" i="22"/>
  <c r="H176" i="22" s="1"/>
  <c r="R133" i="22"/>
  <c r="R130" i="22"/>
  <c r="R129" i="22" s="1"/>
  <c r="R116" i="22"/>
  <c r="J108" i="22"/>
  <c r="R104" i="22"/>
  <c r="R101" i="22"/>
  <c r="J92" i="22"/>
  <c r="Q92" i="22" s="1"/>
  <c r="Q90" i="22"/>
  <c r="P76" i="22"/>
  <c r="Q76" i="22" s="1"/>
  <c r="Q75" i="22"/>
  <c r="Q51" i="22"/>
  <c r="Q40" i="22"/>
  <c r="J40" i="22"/>
  <c r="R40" i="22" s="1"/>
  <c r="J38" i="22"/>
  <c r="R38" i="22" s="1"/>
  <c r="J37" i="22"/>
  <c r="R37" i="22" s="1"/>
  <c r="J35" i="22"/>
  <c r="R35" i="22" s="1"/>
  <c r="J32" i="22"/>
  <c r="R20" i="22"/>
  <c r="R16" i="22"/>
  <c r="J22" i="22"/>
  <c r="Q161" i="22"/>
  <c r="K140" i="22"/>
  <c r="K176" i="22" s="1"/>
  <c r="K134" i="22"/>
  <c r="R105" i="22"/>
  <c r="Q59" i="22"/>
  <c r="Q41" i="22"/>
  <c r="P140" i="22"/>
  <c r="P176" i="22" s="1"/>
  <c r="L140" i="22"/>
  <c r="L176" i="22" s="1"/>
  <c r="R110" i="22"/>
  <c r="N98" i="22"/>
  <c r="N134" i="22" s="1"/>
  <c r="I98" i="22"/>
  <c r="I134" i="22" s="1"/>
  <c r="P68" i="22"/>
  <c r="Q39" i="22"/>
  <c r="R39" i="22" s="1"/>
  <c r="M42" i="22"/>
  <c r="R36" i="22"/>
  <c r="R59" i="22"/>
  <c r="R32" i="22"/>
  <c r="Q140" i="22"/>
  <c r="M140" i="22"/>
  <c r="M176" i="22" s="1"/>
  <c r="J129" i="22"/>
  <c r="J105" i="22"/>
  <c r="P84" i="22"/>
  <c r="Q84" i="22" s="1"/>
  <c r="H34" i="22"/>
  <c r="Q24" i="22"/>
  <c r="R24" i="22" s="1"/>
  <c r="R169" i="22"/>
  <c r="J161" i="22"/>
  <c r="R157" i="22"/>
  <c r="R155" i="22" s="1"/>
  <c r="J155" i="22"/>
  <c r="R131" i="22"/>
  <c r="Q119" i="22"/>
  <c r="Q108" i="22"/>
  <c r="P98" i="22"/>
  <c r="P134" i="22" s="1"/>
  <c r="L98" i="22"/>
  <c r="L134" i="22" s="1"/>
  <c r="H98" i="22"/>
  <c r="H134" i="22" s="1"/>
  <c r="R57" i="22"/>
  <c r="R41" i="22"/>
  <c r="L32" i="22"/>
  <c r="Q32" i="22" s="1"/>
  <c r="P34" i="22"/>
  <c r="P42" i="22" s="1"/>
  <c r="L34" i="22"/>
  <c r="Q171" i="22"/>
  <c r="J171" i="22"/>
  <c r="R145" i="22"/>
  <c r="R120" i="22"/>
  <c r="R119" i="22" s="1"/>
  <c r="J119" i="22"/>
  <c r="R109" i="22"/>
  <c r="Q99" i="22"/>
  <c r="Q91" i="22"/>
  <c r="J68" i="22"/>
  <c r="Q68" i="22" s="1"/>
  <c r="R51" i="22"/>
  <c r="R25" i="22"/>
  <c r="P22" i="22"/>
  <c r="Q22" i="22" s="1"/>
  <c r="R22" i="22" s="1"/>
  <c r="R18" i="22"/>
  <c r="J14" i="22"/>
  <c r="R14" i="22" s="1"/>
  <c r="R162" i="22"/>
  <c r="R161" i="22" s="1"/>
  <c r="J147" i="22"/>
  <c r="J141" i="22"/>
  <c r="I140" i="22"/>
  <c r="I176" i="22" s="1"/>
  <c r="J99" i="22"/>
  <c r="O34" i="22"/>
  <c r="O42" i="22" s="1"/>
  <c r="K134" i="21"/>
  <c r="Q59" i="21"/>
  <c r="R35" i="21"/>
  <c r="Q24" i="21"/>
  <c r="R24" i="21" s="1"/>
  <c r="O176" i="21"/>
  <c r="R149" i="21"/>
  <c r="R147" i="21" s="1"/>
  <c r="Q141" i="21"/>
  <c r="Q140" i="21" s="1"/>
  <c r="H140" i="21"/>
  <c r="H176" i="21" s="1"/>
  <c r="R130" i="21"/>
  <c r="R124" i="21"/>
  <c r="J113" i="21"/>
  <c r="Q74" i="21"/>
  <c r="Q41" i="21"/>
  <c r="Q39" i="21"/>
  <c r="R26" i="21"/>
  <c r="M22" i="21"/>
  <c r="R172" i="21"/>
  <c r="R160" i="21"/>
  <c r="P140" i="21"/>
  <c r="P176" i="21" s="1"/>
  <c r="L140" i="21"/>
  <c r="L176" i="21" s="1"/>
  <c r="Q129" i="21"/>
  <c r="R116" i="21"/>
  <c r="R104" i="21"/>
  <c r="J92" i="21"/>
  <c r="Q90" i="21"/>
  <c r="Q36" i="21"/>
  <c r="R29" i="21"/>
  <c r="R19" i="21"/>
  <c r="R159" i="21"/>
  <c r="J150" i="21"/>
  <c r="R146" i="21"/>
  <c r="R144" i="21"/>
  <c r="J129" i="21"/>
  <c r="R128" i="21"/>
  <c r="R125" i="21"/>
  <c r="R115" i="21"/>
  <c r="R112" i="21"/>
  <c r="N98" i="21"/>
  <c r="N134" i="21" s="1"/>
  <c r="P68" i="21"/>
  <c r="Q67" i="21"/>
  <c r="J51" i="21"/>
  <c r="I34" i="21"/>
  <c r="I42" i="21" s="1"/>
  <c r="J32" i="21"/>
  <c r="R30" i="21"/>
  <c r="R20" i="21"/>
  <c r="R15" i="21"/>
  <c r="J22" i="21"/>
  <c r="P84" i="21"/>
  <c r="Q84" i="21" s="1"/>
  <c r="R36" i="21"/>
  <c r="R173" i="21"/>
  <c r="Q161" i="21"/>
  <c r="R156" i="21"/>
  <c r="J155" i="21"/>
  <c r="K140" i="21"/>
  <c r="K176" i="21" s="1"/>
  <c r="M98" i="21"/>
  <c r="M134" i="21" s="1"/>
  <c r="I98" i="21"/>
  <c r="I134" i="21" s="1"/>
  <c r="R59" i="21"/>
  <c r="M140" i="21"/>
  <c r="M176" i="21" s="1"/>
  <c r="R110" i="21"/>
  <c r="Q108" i="21"/>
  <c r="J105" i="21"/>
  <c r="R101" i="21"/>
  <c r="J108" i="21"/>
  <c r="R109" i="21"/>
  <c r="R108" i="21" s="1"/>
  <c r="P76" i="21"/>
  <c r="Q51" i="21"/>
  <c r="R169" i="21"/>
  <c r="J161" i="21"/>
  <c r="R157" i="21"/>
  <c r="R131" i="21"/>
  <c r="Q119" i="21"/>
  <c r="P98" i="21"/>
  <c r="P134" i="21" s="1"/>
  <c r="L98" i="21"/>
  <c r="L134" i="21" s="1"/>
  <c r="H98" i="21"/>
  <c r="H134" i="21" s="1"/>
  <c r="R57" i="21"/>
  <c r="R41" i="21"/>
  <c r="P34" i="21"/>
  <c r="P42" i="21" s="1"/>
  <c r="L34" i="21"/>
  <c r="Q171" i="21"/>
  <c r="J171" i="21"/>
  <c r="R145" i="21"/>
  <c r="R120" i="21"/>
  <c r="J119" i="21"/>
  <c r="Q99" i="21"/>
  <c r="Q98" i="21" s="1"/>
  <c r="Q134" i="21" s="1"/>
  <c r="Q91" i="21"/>
  <c r="J68" i="21"/>
  <c r="H42" i="21"/>
  <c r="R25" i="21"/>
  <c r="P22" i="21"/>
  <c r="R18" i="21"/>
  <c r="J14" i="21"/>
  <c r="R14" i="21" s="1"/>
  <c r="R39" i="21"/>
  <c r="L32" i="21"/>
  <c r="Q32" i="21" s="1"/>
  <c r="R32" i="21" s="1"/>
  <c r="R162" i="21"/>
  <c r="J147" i="21"/>
  <c r="J141" i="21"/>
  <c r="I140" i="21"/>
  <c r="I176" i="21" s="1"/>
  <c r="J99" i="21"/>
  <c r="A1" i="20"/>
  <c r="B5" i="20"/>
  <c r="Q7" i="20"/>
  <c r="I9" i="20"/>
  <c r="C13" i="20"/>
  <c r="H14" i="20"/>
  <c r="J14" i="20" s="1"/>
  <c r="R14" i="20" s="1"/>
  <c r="I14" i="20"/>
  <c r="I22" i="20" s="1"/>
  <c r="J22" i="20" s="1"/>
  <c r="L14" i="20"/>
  <c r="Q14" i="20" s="1"/>
  <c r="M14" i="20"/>
  <c r="M34" i="20" s="1"/>
  <c r="M42" i="20" s="1"/>
  <c r="N14" i="20"/>
  <c r="N22" i="20" s="1"/>
  <c r="O14" i="20"/>
  <c r="P14" i="20"/>
  <c r="P22" i="20" s="1"/>
  <c r="J15" i="20"/>
  <c r="Q15" i="20"/>
  <c r="R15" i="20" s="1"/>
  <c r="J16" i="20"/>
  <c r="R16" i="20" s="1"/>
  <c r="Q16" i="20"/>
  <c r="J17" i="20"/>
  <c r="R17" i="20" s="1"/>
  <c r="Q17" i="20"/>
  <c r="J18" i="20"/>
  <c r="Q18" i="20"/>
  <c r="R18" i="20"/>
  <c r="J19" i="20"/>
  <c r="Q19" i="20"/>
  <c r="R19" i="20" s="1"/>
  <c r="J20" i="20"/>
  <c r="R20" i="20" s="1"/>
  <c r="Q20" i="20"/>
  <c r="J21" i="20"/>
  <c r="R21" i="20" s="1"/>
  <c r="Q21" i="20"/>
  <c r="H22" i="20"/>
  <c r="M22" i="20"/>
  <c r="O22" i="20"/>
  <c r="H24" i="20"/>
  <c r="H32" i="20" s="1"/>
  <c r="J32" i="20" s="1"/>
  <c r="I24" i="20"/>
  <c r="L24" i="20"/>
  <c r="M24" i="20"/>
  <c r="M32" i="20" s="1"/>
  <c r="N24" i="20"/>
  <c r="O24" i="20"/>
  <c r="O34" i="20" s="1"/>
  <c r="O42" i="20" s="1"/>
  <c r="P24" i="20"/>
  <c r="Q24" i="20"/>
  <c r="J25" i="20"/>
  <c r="Q25" i="20"/>
  <c r="R25" i="20"/>
  <c r="J26" i="20"/>
  <c r="Q26" i="20"/>
  <c r="R26" i="20" s="1"/>
  <c r="J27" i="20"/>
  <c r="R27" i="20" s="1"/>
  <c r="Q27" i="20"/>
  <c r="J28" i="20"/>
  <c r="R28" i="20" s="1"/>
  <c r="Q28" i="20"/>
  <c r="J29" i="20"/>
  <c r="Q29" i="20"/>
  <c r="R29" i="20"/>
  <c r="J30" i="20"/>
  <c r="Q30" i="20"/>
  <c r="R30" i="20" s="1"/>
  <c r="J31" i="20"/>
  <c r="R31" i="20" s="1"/>
  <c r="Q31" i="20"/>
  <c r="I32" i="20"/>
  <c r="L32" i="20"/>
  <c r="N32" i="20"/>
  <c r="P32" i="20"/>
  <c r="I34" i="20"/>
  <c r="L34" i="20"/>
  <c r="N34" i="20"/>
  <c r="P34" i="20"/>
  <c r="H35" i="20"/>
  <c r="J35" i="20" s="1"/>
  <c r="R35" i="20" s="1"/>
  <c r="I35" i="20"/>
  <c r="L35" i="20"/>
  <c r="Q35" i="20" s="1"/>
  <c r="M35" i="20"/>
  <c r="N35" i="20"/>
  <c r="O35" i="20"/>
  <c r="P35" i="20"/>
  <c r="H36" i="20"/>
  <c r="I36" i="20"/>
  <c r="J36" i="20" s="1"/>
  <c r="R36" i="20" s="1"/>
  <c r="L36" i="20"/>
  <c r="Q36" i="20" s="1"/>
  <c r="M36" i="20"/>
  <c r="N36" i="20"/>
  <c r="O36" i="20"/>
  <c r="P36" i="20"/>
  <c r="H37" i="20"/>
  <c r="J37" i="20" s="1"/>
  <c r="I37" i="20"/>
  <c r="L37" i="20"/>
  <c r="Q37" i="20" s="1"/>
  <c r="M37" i="20"/>
  <c r="N37" i="20"/>
  <c r="O37" i="20"/>
  <c r="P37" i="20"/>
  <c r="H38" i="20"/>
  <c r="I38" i="20"/>
  <c r="J38" i="20" s="1"/>
  <c r="L38" i="20"/>
  <c r="Q38" i="20" s="1"/>
  <c r="M38" i="20"/>
  <c r="N38" i="20"/>
  <c r="O38" i="20"/>
  <c r="P38" i="20"/>
  <c r="H39" i="20"/>
  <c r="J39" i="20" s="1"/>
  <c r="R39" i="20" s="1"/>
  <c r="I39" i="20"/>
  <c r="L39" i="20"/>
  <c r="Q39" i="20" s="1"/>
  <c r="M39" i="20"/>
  <c r="N39" i="20"/>
  <c r="O39" i="20"/>
  <c r="P39" i="20"/>
  <c r="H40" i="20"/>
  <c r="I40" i="20"/>
  <c r="J40" i="20" s="1"/>
  <c r="R40" i="20" s="1"/>
  <c r="L40" i="20"/>
  <c r="Q40" i="20" s="1"/>
  <c r="M40" i="20"/>
  <c r="N40" i="20"/>
  <c r="O40" i="20"/>
  <c r="P40" i="20"/>
  <c r="H41" i="20"/>
  <c r="J41" i="20" s="1"/>
  <c r="I41" i="20"/>
  <c r="I42" i="20" s="1"/>
  <c r="L41" i="20"/>
  <c r="Q41" i="20" s="1"/>
  <c r="M41" i="20"/>
  <c r="N41" i="20"/>
  <c r="N42" i="20" s="1"/>
  <c r="O41" i="20"/>
  <c r="P41" i="20"/>
  <c r="L42" i="20"/>
  <c r="P42" i="20"/>
  <c r="B47" i="20"/>
  <c r="J49" i="20"/>
  <c r="R49" i="20" s="1"/>
  <c r="Q49" i="20"/>
  <c r="J50" i="20"/>
  <c r="R50" i="20" s="1"/>
  <c r="Q50" i="20"/>
  <c r="H51" i="20"/>
  <c r="I51" i="20"/>
  <c r="J51" i="20"/>
  <c r="K51" i="20"/>
  <c r="L51" i="20"/>
  <c r="Q51" i="20" s="1"/>
  <c r="R51" i="20" s="1"/>
  <c r="M51" i="20"/>
  <c r="N51" i="20"/>
  <c r="O51" i="20"/>
  <c r="P51" i="20"/>
  <c r="B55" i="20"/>
  <c r="J57" i="20"/>
  <c r="Q57" i="20"/>
  <c r="R57" i="20"/>
  <c r="J58" i="20"/>
  <c r="Q58" i="20"/>
  <c r="R58" i="20" s="1"/>
  <c r="H59" i="20"/>
  <c r="J59" i="20" s="1"/>
  <c r="R59" i="20" s="1"/>
  <c r="I59" i="20"/>
  <c r="K59" i="20"/>
  <c r="Q59" i="20" s="1"/>
  <c r="L59" i="20"/>
  <c r="M59" i="20"/>
  <c r="N59" i="20"/>
  <c r="O59" i="20"/>
  <c r="P59" i="20"/>
  <c r="B64" i="20"/>
  <c r="J66" i="20"/>
  <c r="Q66" i="20" s="1"/>
  <c r="P66" i="20"/>
  <c r="J67" i="20"/>
  <c r="Q67" i="20" s="1"/>
  <c r="P67" i="20"/>
  <c r="H68" i="20"/>
  <c r="I68" i="20"/>
  <c r="J68" i="20"/>
  <c r="K68" i="20"/>
  <c r="L68" i="20"/>
  <c r="M68" i="20"/>
  <c r="N68" i="20"/>
  <c r="P68" i="20" s="1"/>
  <c r="O68" i="20"/>
  <c r="B72" i="20"/>
  <c r="J74" i="20"/>
  <c r="P74" i="20"/>
  <c r="Q74" i="20" s="1"/>
  <c r="J75" i="20"/>
  <c r="Q75" i="20" s="1"/>
  <c r="P75" i="20"/>
  <c r="H76" i="20"/>
  <c r="I76" i="20"/>
  <c r="K76" i="20"/>
  <c r="P76" i="20" s="1"/>
  <c r="L76" i="20"/>
  <c r="M76" i="20"/>
  <c r="N76" i="20"/>
  <c r="O76" i="20"/>
  <c r="B80" i="20"/>
  <c r="J82" i="20"/>
  <c r="P82" i="20"/>
  <c r="Q82" i="20"/>
  <c r="J83" i="20"/>
  <c r="P83" i="20"/>
  <c r="Q83" i="20" s="1"/>
  <c r="H84" i="20"/>
  <c r="J84" i="20" s="1"/>
  <c r="I84" i="20"/>
  <c r="K84" i="20"/>
  <c r="L84" i="20"/>
  <c r="M84" i="20"/>
  <c r="N84" i="20"/>
  <c r="P84" i="20" s="1"/>
  <c r="O84" i="20"/>
  <c r="B88" i="20"/>
  <c r="J90" i="20"/>
  <c r="Q90" i="20" s="1"/>
  <c r="P90" i="20"/>
  <c r="J91" i="20"/>
  <c r="P91" i="20"/>
  <c r="Q91" i="20"/>
  <c r="H92" i="20"/>
  <c r="I92" i="20"/>
  <c r="J92" i="20" s="1"/>
  <c r="K92" i="20"/>
  <c r="L92" i="20"/>
  <c r="M92" i="20"/>
  <c r="N92" i="20"/>
  <c r="O92" i="20"/>
  <c r="B96" i="20"/>
  <c r="J98" i="20"/>
  <c r="J134" i="20" s="1"/>
  <c r="L98" i="20"/>
  <c r="L134" i="20" s="1"/>
  <c r="H99" i="20"/>
  <c r="I99" i="20"/>
  <c r="J99" i="20"/>
  <c r="K99" i="20"/>
  <c r="L99" i="20"/>
  <c r="M99" i="20"/>
  <c r="N99" i="20"/>
  <c r="O99" i="20"/>
  <c r="P99" i="20"/>
  <c r="Q100" i="20"/>
  <c r="R100" i="20" s="1"/>
  <c r="Q101" i="20"/>
  <c r="R101" i="20" s="1"/>
  <c r="Q102" i="20"/>
  <c r="R102" i="20" s="1"/>
  <c r="Q103" i="20"/>
  <c r="R103" i="20" s="1"/>
  <c r="Q104" i="20"/>
  <c r="R104" i="20" s="1"/>
  <c r="H105" i="20"/>
  <c r="H98" i="20" s="1"/>
  <c r="H134" i="20" s="1"/>
  <c r="I105" i="20"/>
  <c r="J105" i="20"/>
  <c r="K105" i="20"/>
  <c r="L105" i="20"/>
  <c r="M105" i="20"/>
  <c r="N105" i="20"/>
  <c r="N98" i="20" s="1"/>
  <c r="N134" i="20" s="1"/>
  <c r="O105" i="20"/>
  <c r="P105" i="20"/>
  <c r="P98" i="20" s="1"/>
  <c r="P134" i="20" s="1"/>
  <c r="Q106" i="20"/>
  <c r="Q105" i="20" s="1"/>
  <c r="R106" i="20"/>
  <c r="Q107" i="20"/>
  <c r="R107" i="20"/>
  <c r="R105" i="20" s="1"/>
  <c r="H108" i="20"/>
  <c r="I108" i="20"/>
  <c r="K108" i="20"/>
  <c r="L108" i="20"/>
  <c r="M108" i="20"/>
  <c r="N108" i="20"/>
  <c r="O108" i="20"/>
  <c r="P108" i="20"/>
  <c r="Q109" i="20"/>
  <c r="R109" i="20" s="1"/>
  <c r="Q110" i="20"/>
  <c r="R110" i="20" s="1"/>
  <c r="Q111" i="20"/>
  <c r="R111" i="20" s="1"/>
  <c r="J112" i="20"/>
  <c r="J108" i="20" s="1"/>
  <c r="Q112" i="20"/>
  <c r="R112" i="20"/>
  <c r="H113" i="20"/>
  <c r="I113" i="20"/>
  <c r="J113" i="20"/>
  <c r="K113" i="20"/>
  <c r="L113" i="20"/>
  <c r="M113" i="20"/>
  <c r="N113" i="20"/>
  <c r="O113" i="20"/>
  <c r="P113" i="20"/>
  <c r="Q114" i="20"/>
  <c r="R114" i="20" s="1"/>
  <c r="Q115" i="20"/>
  <c r="R115" i="20" s="1"/>
  <c r="Q116" i="20"/>
  <c r="R116" i="20" s="1"/>
  <c r="Q117" i="20"/>
  <c r="R117" i="20" s="1"/>
  <c r="Q118" i="20"/>
  <c r="R118" i="20" s="1"/>
  <c r="H119" i="20"/>
  <c r="I119" i="20"/>
  <c r="J119" i="20"/>
  <c r="K119" i="20"/>
  <c r="L119" i="20"/>
  <c r="M119" i="20"/>
  <c r="N119" i="20"/>
  <c r="O119" i="20"/>
  <c r="P119" i="20"/>
  <c r="Q120" i="20"/>
  <c r="Q119" i="20" s="1"/>
  <c r="R120" i="20"/>
  <c r="Q121" i="20"/>
  <c r="R121" i="20"/>
  <c r="R119" i="20" s="1"/>
  <c r="Q122" i="20"/>
  <c r="R122" i="20"/>
  <c r="Q123" i="20"/>
  <c r="R123" i="20"/>
  <c r="Q124" i="20"/>
  <c r="R124" i="20"/>
  <c r="Q125" i="20"/>
  <c r="R125" i="20"/>
  <c r="Q126" i="20"/>
  <c r="R126" i="20"/>
  <c r="Q127" i="20"/>
  <c r="R127" i="20"/>
  <c r="Q128" i="20"/>
  <c r="R128" i="20"/>
  <c r="H129" i="20"/>
  <c r="I129" i="20"/>
  <c r="J129" i="20"/>
  <c r="L129" i="20"/>
  <c r="M129" i="20"/>
  <c r="N129" i="20"/>
  <c r="O129" i="20"/>
  <c r="P129" i="20"/>
  <c r="Q130" i="20"/>
  <c r="R130" i="20"/>
  <c r="Q131" i="20"/>
  <c r="Q129" i="20" s="1"/>
  <c r="R131" i="20"/>
  <c r="R129" i="20" s="1"/>
  <c r="Q132" i="20"/>
  <c r="R132" i="20"/>
  <c r="Q133" i="20"/>
  <c r="R133" i="20"/>
  <c r="B138" i="20"/>
  <c r="K140" i="20"/>
  <c r="H141" i="20"/>
  <c r="I141" i="20"/>
  <c r="J141" i="20"/>
  <c r="K141" i="20"/>
  <c r="L141" i="20"/>
  <c r="M141" i="20"/>
  <c r="N141" i="20"/>
  <c r="O141" i="20"/>
  <c r="P141" i="20"/>
  <c r="R141" i="20"/>
  <c r="Q142" i="20"/>
  <c r="R142" i="20"/>
  <c r="Q143" i="20"/>
  <c r="Q141" i="20" s="1"/>
  <c r="R143" i="20"/>
  <c r="Q144" i="20"/>
  <c r="R144" i="20"/>
  <c r="Q145" i="20"/>
  <c r="R145" i="20"/>
  <c r="Q146" i="20"/>
  <c r="R146" i="20"/>
  <c r="H147" i="20"/>
  <c r="I147" i="20"/>
  <c r="I140" i="20" s="1"/>
  <c r="I176" i="20" s="1"/>
  <c r="J147" i="20"/>
  <c r="K147" i="20"/>
  <c r="L147" i="20"/>
  <c r="M147" i="20"/>
  <c r="M140" i="20" s="1"/>
  <c r="M176" i="20" s="1"/>
  <c r="N147" i="20"/>
  <c r="O147" i="20"/>
  <c r="O140" i="20" s="1"/>
  <c r="O176" i="20" s="1"/>
  <c r="P147" i="20"/>
  <c r="Q147" i="20"/>
  <c r="Q148" i="20"/>
  <c r="R148" i="20" s="1"/>
  <c r="Q149" i="20"/>
  <c r="R149" i="20" s="1"/>
  <c r="H150" i="20"/>
  <c r="I150" i="20"/>
  <c r="J150" i="20"/>
  <c r="K150" i="20"/>
  <c r="L150" i="20"/>
  <c r="M150" i="20"/>
  <c r="N150" i="20"/>
  <c r="O150" i="20"/>
  <c r="P150" i="20"/>
  <c r="Q151" i="20"/>
  <c r="R151" i="20"/>
  <c r="Q152" i="20"/>
  <c r="R152" i="20"/>
  <c r="Q153" i="20"/>
  <c r="R153" i="20"/>
  <c r="J154" i="20"/>
  <c r="Q154" i="20"/>
  <c r="H155" i="20"/>
  <c r="I155" i="20"/>
  <c r="J155" i="20"/>
  <c r="K155" i="20"/>
  <c r="L155" i="20"/>
  <c r="M155" i="20"/>
  <c r="N155" i="20"/>
  <c r="O155" i="20"/>
  <c r="P155" i="20"/>
  <c r="Q156" i="20"/>
  <c r="Q155" i="20" s="1"/>
  <c r="R156" i="20"/>
  <c r="R155" i="20" s="1"/>
  <c r="Q157" i="20"/>
  <c r="R157" i="20"/>
  <c r="Q158" i="20"/>
  <c r="R158" i="20"/>
  <c r="Q159" i="20"/>
  <c r="R159" i="20"/>
  <c r="Q160" i="20"/>
  <c r="R160" i="20"/>
  <c r="H161" i="20"/>
  <c r="I161" i="20"/>
  <c r="J161" i="20"/>
  <c r="K161" i="20"/>
  <c r="L161" i="20"/>
  <c r="M161" i="20"/>
  <c r="N161" i="20"/>
  <c r="O161" i="20"/>
  <c r="P161" i="20"/>
  <c r="Q162" i="20"/>
  <c r="R162" i="20" s="1"/>
  <c r="Q163" i="20"/>
  <c r="R163" i="20" s="1"/>
  <c r="Q164" i="20"/>
  <c r="R164" i="20" s="1"/>
  <c r="Q165" i="20"/>
  <c r="R165" i="20" s="1"/>
  <c r="Q166" i="20"/>
  <c r="R166" i="20" s="1"/>
  <c r="Q167" i="20"/>
  <c r="R167" i="20" s="1"/>
  <c r="Q168" i="20"/>
  <c r="R168" i="20" s="1"/>
  <c r="Q169" i="20"/>
  <c r="R169" i="20" s="1"/>
  <c r="Q170" i="20"/>
  <c r="R170" i="20" s="1"/>
  <c r="H171" i="20"/>
  <c r="I171" i="20"/>
  <c r="J171" i="20"/>
  <c r="L171" i="20"/>
  <c r="M171" i="20"/>
  <c r="N171" i="20"/>
  <c r="O171" i="20"/>
  <c r="P171" i="20"/>
  <c r="Q172" i="20"/>
  <c r="R172" i="20" s="1"/>
  <c r="Q173" i="20"/>
  <c r="R173" i="20" s="1"/>
  <c r="Q174" i="20"/>
  <c r="R174" i="20" s="1"/>
  <c r="Q175" i="20"/>
  <c r="R175" i="20" s="1"/>
  <c r="R140" i="23" l="1"/>
  <c r="R176" i="23" s="1"/>
  <c r="R161" i="21"/>
  <c r="Q68" i="21"/>
  <c r="R119" i="21"/>
  <c r="R129" i="21"/>
  <c r="R51" i="21"/>
  <c r="R113" i="21"/>
  <c r="Q92" i="21"/>
  <c r="Q22" i="21"/>
  <c r="R22" i="21" s="1"/>
  <c r="R40" i="21"/>
  <c r="Q76" i="21"/>
  <c r="R171" i="21"/>
  <c r="R108" i="22"/>
  <c r="L42" i="22"/>
  <c r="Q42" i="22" s="1"/>
  <c r="Q34" i="22"/>
  <c r="J98" i="22"/>
  <c r="J134" i="22" s="1"/>
  <c r="R99" i="22"/>
  <c r="R98" i="22" s="1"/>
  <c r="R134" i="22" s="1"/>
  <c r="Q98" i="22"/>
  <c r="Q134" i="22" s="1"/>
  <c r="J34" i="22"/>
  <c r="R34" i="22" s="1"/>
  <c r="H42" i="22"/>
  <c r="J42" i="22" s="1"/>
  <c r="R42" i="22" s="1"/>
  <c r="Q6" i="22" s="1"/>
  <c r="R6" i="22" s="1"/>
  <c r="R141" i="22"/>
  <c r="R140" i="22" s="1"/>
  <c r="R176" i="22" s="1"/>
  <c r="J140" i="22"/>
  <c r="J176" i="22" s="1"/>
  <c r="Q176" i="22"/>
  <c r="J34" i="21"/>
  <c r="J42" i="21"/>
  <c r="R99" i="21"/>
  <c r="R98" i="21" s="1"/>
  <c r="J98" i="21"/>
  <c r="J134" i="21" s="1"/>
  <c r="L42" i="21"/>
  <c r="Q42" i="21" s="1"/>
  <c r="Q34" i="21"/>
  <c r="R155" i="21"/>
  <c r="R141" i="21"/>
  <c r="J140" i="21"/>
  <c r="J176" i="21" s="1"/>
  <c r="Q176" i="21"/>
  <c r="P140" i="20"/>
  <c r="P176" i="20" s="1"/>
  <c r="K176" i="20"/>
  <c r="K98" i="20"/>
  <c r="K134" i="20" s="1"/>
  <c r="P92" i="20"/>
  <c r="Q92" i="20" s="1"/>
  <c r="Q161" i="20"/>
  <c r="R113" i="20"/>
  <c r="R108" i="20"/>
  <c r="Q68" i="20"/>
  <c r="R41" i="20"/>
  <c r="R38" i="20"/>
  <c r="R37" i="20"/>
  <c r="Q171" i="20"/>
  <c r="R161" i="20"/>
  <c r="R154" i="20"/>
  <c r="R150" i="20" s="1"/>
  <c r="Q150" i="20"/>
  <c r="Q140" i="20" s="1"/>
  <c r="Q176" i="20" s="1"/>
  <c r="L140" i="20"/>
  <c r="L176" i="20" s="1"/>
  <c r="H140" i="20"/>
  <c r="H176" i="20" s="1"/>
  <c r="O98" i="20"/>
  <c r="O134" i="20" s="1"/>
  <c r="Q84" i="20"/>
  <c r="R171" i="20"/>
  <c r="R147" i="20"/>
  <c r="N140" i="20"/>
  <c r="N176" i="20" s="1"/>
  <c r="J140" i="20"/>
  <c r="J176" i="20" s="1"/>
  <c r="Q113" i="20"/>
  <c r="Q108" i="20"/>
  <c r="Q99" i="20"/>
  <c r="M98" i="20"/>
  <c r="M134" i="20" s="1"/>
  <c r="I98" i="20"/>
  <c r="I134" i="20" s="1"/>
  <c r="J76" i="20"/>
  <c r="Q76" i="20" s="1"/>
  <c r="Q42" i="20"/>
  <c r="Q34" i="20"/>
  <c r="J24" i="20"/>
  <c r="R24" i="20" s="1"/>
  <c r="H34" i="20"/>
  <c r="O32" i="20"/>
  <c r="Q32" i="20" s="1"/>
  <c r="R32" i="20" s="1"/>
  <c r="L22" i="20"/>
  <c r="Q22" i="20" s="1"/>
  <c r="R22" i="20" s="1"/>
  <c r="Q175" i="19"/>
  <c r="J175" i="19"/>
  <c r="Q174" i="19"/>
  <c r="J174" i="19"/>
  <c r="Q173" i="19"/>
  <c r="J173" i="19"/>
  <c r="R173" i="19" s="1"/>
  <c r="Q172" i="19"/>
  <c r="J172" i="19"/>
  <c r="P171" i="19"/>
  <c r="O171" i="19"/>
  <c r="N171" i="19"/>
  <c r="M171" i="19"/>
  <c r="L171" i="19"/>
  <c r="I171" i="19"/>
  <c r="H171" i="19"/>
  <c r="Q170" i="19"/>
  <c r="J170" i="19"/>
  <c r="R170" i="19" s="1"/>
  <c r="Q169" i="19"/>
  <c r="J169" i="19"/>
  <c r="Q168" i="19"/>
  <c r="J168" i="19"/>
  <c r="R168" i="19" s="1"/>
  <c r="Q167" i="19"/>
  <c r="J167" i="19"/>
  <c r="Q166" i="19"/>
  <c r="J166" i="19"/>
  <c r="R166" i="19" s="1"/>
  <c r="Q165" i="19"/>
  <c r="J165" i="19"/>
  <c r="Q164" i="19"/>
  <c r="R164" i="19" s="1"/>
  <c r="J164" i="19"/>
  <c r="Q163" i="19"/>
  <c r="J163" i="19"/>
  <c r="R163" i="19" s="1"/>
  <c r="Q162" i="19"/>
  <c r="J162" i="19"/>
  <c r="P161" i="19"/>
  <c r="O161" i="19"/>
  <c r="N161" i="19"/>
  <c r="M161" i="19"/>
  <c r="L161" i="19"/>
  <c r="K161" i="19"/>
  <c r="J161" i="19"/>
  <c r="I161" i="19"/>
  <c r="H161" i="19"/>
  <c r="Q160" i="19"/>
  <c r="J160" i="19"/>
  <c r="Q159" i="19"/>
  <c r="J159" i="19"/>
  <c r="R159" i="19" s="1"/>
  <c r="Q158" i="19"/>
  <c r="R158" i="19" s="1"/>
  <c r="J158" i="19"/>
  <c r="Q157" i="19"/>
  <c r="J157" i="19"/>
  <c r="Q156" i="19"/>
  <c r="Q155" i="19" s="1"/>
  <c r="J156" i="19"/>
  <c r="P155" i="19"/>
  <c r="O155" i="19"/>
  <c r="N155" i="19"/>
  <c r="M155" i="19"/>
  <c r="L155" i="19"/>
  <c r="K155" i="19"/>
  <c r="I155" i="19"/>
  <c r="H155" i="19"/>
  <c r="Q154" i="19"/>
  <c r="J154" i="19"/>
  <c r="R154" i="19" s="1"/>
  <c r="Q153" i="19"/>
  <c r="R153" i="19" s="1"/>
  <c r="J153" i="19"/>
  <c r="Q152" i="19"/>
  <c r="J152" i="19"/>
  <c r="R152" i="19" s="1"/>
  <c r="Q151" i="19"/>
  <c r="J151" i="19"/>
  <c r="R151" i="19" s="1"/>
  <c r="P150" i="19"/>
  <c r="O150" i="19"/>
  <c r="N150" i="19"/>
  <c r="M150" i="19"/>
  <c r="L150" i="19"/>
  <c r="K150" i="19"/>
  <c r="I150" i="19"/>
  <c r="H150" i="19"/>
  <c r="Q149" i="19"/>
  <c r="R149" i="19" s="1"/>
  <c r="J149" i="19"/>
  <c r="Q148" i="19"/>
  <c r="J148" i="19"/>
  <c r="P147" i="19"/>
  <c r="P140" i="19" s="1"/>
  <c r="P176" i="19" s="1"/>
  <c r="O147" i="19"/>
  <c r="N147" i="19"/>
  <c r="M147" i="19"/>
  <c r="L147" i="19"/>
  <c r="K147" i="19"/>
  <c r="I147" i="19"/>
  <c r="H147" i="19"/>
  <c r="Q146" i="19"/>
  <c r="J146" i="19"/>
  <c r="Q145" i="19"/>
  <c r="J145" i="19"/>
  <c r="R144" i="19"/>
  <c r="Q144" i="19"/>
  <c r="J144" i="19"/>
  <c r="Q143" i="19"/>
  <c r="J143" i="19"/>
  <c r="R143" i="19" s="1"/>
  <c r="Q142" i="19"/>
  <c r="J142" i="19"/>
  <c r="R142" i="19" s="1"/>
  <c r="P141" i="19"/>
  <c r="O141" i="19"/>
  <c r="O140" i="19" s="1"/>
  <c r="O176" i="19" s="1"/>
  <c r="N141" i="19"/>
  <c r="M141" i="19"/>
  <c r="L141" i="19"/>
  <c r="K141" i="19"/>
  <c r="K140" i="19" s="1"/>
  <c r="K176" i="19" s="1"/>
  <c r="I141" i="19"/>
  <c r="H141" i="19"/>
  <c r="H140" i="19" s="1"/>
  <c r="H176" i="19" s="1"/>
  <c r="M140" i="19"/>
  <c r="M176" i="19" s="1"/>
  <c r="L140" i="19"/>
  <c r="L176" i="19" s="1"/>
  <c r="B138" i="19"/>
  <c r="Q133" i="19"/>
  <c r="J133" i="19"/>
  <c r="R133" i="19" s="1"/>
  <c r="Q132" i="19"/>
  <c r="J132" i="19"/>
  <c r="R132" i="19" s="1"/>
  <c r="Q131" i="19"/>
  <c r="R131" i="19" s="1"/>
  <c r="J131" i="19"/>
  <c r="Q130" i="19"/>
  <c r="J130" i="19"/>
  <c r="P129" i="19"/>
  <c r="O129" i="19"/>
  <c r="N129" i="19"/>
  <c r="M129" i="19"/>
  <c r="L129" i="19"/>
  <c r="I129" i="19"/>
  <c r="H129" i="19"/>
  <c r="Q128" i="19"/>
  <c r="J128" i="19"/>
  <c r="Q127" i="19"/>
  <c r="J127" i="19"/>
  <c r="R127" i="19" s="1"/>
  <c r="Q126" i="19"/>
  <c r="J126" i="19"/>
  <c r="Q125" i="19"/>
  <c r="J125" i="19"/>
  <c r="R125" i="19" s="1"/>
  <c r="Q124" i="19"/>
  <c r="J124" i="19"/>
  <c r="Q123" i="19"/>
  <c r="J123" i="19"/>
  <c r="R123" i="19" s="1"/>
  <c r="Q122" i="19"/>
  <c r="Q119" i="19" s="1"/>
  <c r="J122" i="19"/>
  <c r="Q121" i="19"/>
  <c r="J121" i="19"/>
  <c r="R121" i="19" s="1"/>
  <c r="R120" i="19"/>
  <c r="Q120" i="19"/>
  <c r="J120" i="19"/>
  <c r="P119" i="19"/>
  <c r="O119" i="19"/>
  <c r="N119" i="19"/>
  <c r="M119" i="19"/>
  <c r="L119" i="19"/>
  <c r="K119" i="19"/>
  <c r="I119" i="19"/>
  <c r="H119" i="19"/>
  <c r="Q118" i="19"/>
  <c r="J118" i="19"/>
  <c r="Q117" i="19"/>
  <c r="J117" i="19"/>
  <c r="R117" i="19" s="1"/>
  <c r="Q116" i="19"/>
  <c r="J116" i="19"/>
  <c r="Q115" i="19"/>
  <c r="J115" i="19"/>
  <c r="Q114" i="19"/>
  <c r="J114" i="19"/>
  <c r="R114" i="19" s="1"/>
  <c r="P113" i="19"/>
  <c r="O113" i="19"/>
  <c r="N113" i="19"/>
  <c r="M113" i="19"/>
  <c r="L113" i="19"/>
  <c r="K113" i="19"/>
  <c r="I113" i="19"/>
  <c r="H113" i="19"/>
  <c r="Q112" i="19"/>
  <c r="J112" i="19"/>
  <c r="J108" i="19" s="1"/>
  <c r="Q111" i="19"/>
  <c r="J111" i="19"/>
  <c r="R111" i="19" s="1"/>
  <c r="Q110" i="19"/>
  <c r="Q108" i="19" s="1"/>
  <c r="J110" i="19"/>
  <c r="Q109" i="19"/>
  <c r="J109" i="19"/>
  <c r="R109" i="19" s="1"/>
  <c r="P108" i="19"/>
  <c r="O108" i="19"/>
  <c r="N108" i="19"/>
  <c r="M108" i="19"/>
  <c r="M98" i="19" s="1"/>
  <c r="L108" i="19"/>
  <c r="K108" i="19"/>
  <c r="I108" i="19"/>
  <c r="H108" i="19"/>
  <c r="Q107" i="19"/>
  <c r="J107" i="19"/>
  <c r="J105" i="19" s="1"/>
  <c r="Q106" i="19"/>
  <c r="J106" i="19"/>
  <c r="P105" i="19"/>
  <c r="P98" i="19" s="1"/>
  <c r="P134" i="19" s="1"/>
  <c r="O105" i="19"/>
  <c r="O98" i="19" s="1"/>
  <c r="O134" i="19" s="1"/>
  <c r="N105" i="19"/>
  <c r="M105" i="19"/>
  <c r="L105" i="19"/>
  <c r="K105" i="19"/>
  <c r="K98" i="19" s="1"/>
  <c r="K134" i="19" s="1"/>
  <c r="I105" i="19"/>
  <c r="H105" i="19"/>
  <c r="Q104" i="19"/>
  <c r="R104" i="19" s="1"/>
  <c r="J104" i="19"/>
  <c r="Q103" i="19"/>
  <c r="J103" i="19"/>
  <c r="R103" i="19" s="1"/>
  <c r="Q102" i="19"/>
  <c r="J102" i="19"/>
  <c r="Q101" i="19"/>
  <c r="J101" i="19"/>
  <c r="R101" i="19" s="1"/>
  <c r="Q100" i="19"/>
  <c r="R100" i="19" s="1"/>
  <c r="J100" i="19"/>
  <c r="P99" i="19"/>
  <c r="O99" i="19"/>
  <c r="N99" i="19"/>
  <c r="M99" i="19"/>
  <c r="L99" i="19"/>
  <c r="K99" i="19"/>
  <c r="I99" i="19"/>
  <c r="I98" i="19" s="1"/>
  <c r="H99" i="19"/>
  <c r="B96" i="19"/>
  <c r="O92" i="19"/>
  <c r="N92" i="19"/>
  <c r="M92" i="19"/>
  <c r="L92" i="19"/>
  <c r="K92" i="19"/>
  <c r="I92" i="19"/>
  <c r="H92" i="19"/>
  <c r="P91" i="19"/>
  <c r="J91" i="19"/>
  <c r="Q90" i="19"/>
  <c r="P90" i="19"/>
  <c r="J90" i="19"/>
  <c r="B88" i="19"/>
  <c r="O84" i="19"/>
  <c r="N84" i="19"/>
  <c r="M84" i="19"/>
  <c r="L84" i="19"/>
  <c r="K84" i="19"/>
  <c r="P84" i="19" s="1"/>
  <c r="Q84" i="19" s="1"/>
  <c r="I84" i="19"/>
  <c r="H84" i="19"/>
  <c r="J84" i="19" s="1"/>
  <c r="J83" i="19"/>
  <c r="Q83" i="19" s="1"/>
  <c r="P82" i="19"/>
  <c r="J82" i="19"/>
  <c r="B80" i="19"/>
  <c r="O76" i="19"/>
  <c r="N76" i="19"/>
  <c r="M76" i="19"/>
  <c r="L76" i="19"/>
  <c r="K76" i="19"/>
  <c r="I76" i="19"/>
  <c r="H76" i="19"/>
  <c r="J76" i="19" s="1"/>
  <c r="P75" i="19"/>
  <c r="Q75" i="19" s="1"/>
  <c r="J75" i="19"/>
  <c r="P74" i="19"/>
  <c r="J74" i="19"/>
  <c r="B72" i="19"/>
  <c r="O68" i="19"/>
  <c r="N68" i="19"/>
  <c r="M68" i="19"/>
  <c r="L68" i="19"/>
  <c r="P68" i="19" s="1"/>
  <c r="K68" i="19"/>
  <c r="I68" i="19"/>
  <c r="H68" i="19"/>
  <c r="J68" i="19" s="1"/>
  <c r="P67" i="19"/>
  <c r="J67" i="19"/>
  <c r="P66" i="19"/>
  <c r="J66" i="19"/>
  <c r="Q66" i="19" s="1"/>
  <c r="B64" i="19"/>
  <c r="P59" i="19"/>
  <c r="O59" i="19"/>
  <c r="N59" i="19"/>
  <c r="M59" i="19"/>
  <c r="L59" i="19"/>
  <c r="K59" i="19"/>
  <c r="I59" i="19"/>
  <c r="H59" i="19"/>
  <c r="Q58" i="19"/>
  <c r="J58" i="19"/>
  <c r="R57" i="19"/>
  <c r="Q57" i="19"/>
  <c r="J57" i="19"/>
  <c r="B55" i="19"/>
  <c r="P51" i="19"/>
  <c r="O51" i="19"/>
  <c r="N51" i="19"/>
  <c r="M51" i="19"/>
  <c r="L51" i="19"/>
  <c r="Q51" i="19" s="1"/>
  <c r="K51" i="19"/>
  <c r="I51" i="19"/>
  <c r="H51" i="19"/>
  <c r="Q50" i="19"/>
  <c r="J50" i="19"/>
  <c r="Q49" i="19"/>
  <c r="J49" i="19"/>
  <c r="R49" i="19" s="1"/>
  <c r="B47" i="19"/>
  <c r="P41" i="19"/>
  <c r="O41" i="19"/>
  <c r="N41" i="19"/>
  <c r="M41" i="19"/>
  <c r="L41" i="19"/>
  <c r="I41" i="19"/>
  <c r="H41" i="19"/>
  <c r="J41" i="19" s="1"/>
  <c r="P40" i="19"/>
  <c r="O40" i="19"/>
  <c r="N40" i="19"/>
  <c r="M40" i="19"/>
  <c r="L40" i="19"/>
  <c r="I40" i="19"/>
  <c r="H40" i="19"/>
  <c r="P39" i="19"/>
  <c r="O39" i="19"/>
  <c r="N39" i="19"/>
  <c r="M39" i="19"/>
  <c r="L39" i="19"/>
  <c r="I39" i="19"/>
  <c r="H39" i="19"/>
  <c r="P38" i="19"/>
  <c r="O38" i="19"/>
  <c r="N38" i="19"/>
  <c r="M38" i="19"/>
  <c r="L38" i="19"/>
  <c r="I38" i="19"/>
  <c r="H38" i="19"/>
  <c r="P37" i="19"/>
  <c r="O37" i="19"/>
  <c r="N37" i="19"/>
  <c r="M37" i="19"/>
  <c r="L37" i="19"/>
  <c r="I37" i="19"/>
  <c r="H37" i="19"/>
  <c r="J37" i="19" s="1"/>
  <c r="P36" i="19"/>
  <c r="O36" i="19"/>
  <c r="N36" i="19"/>
  <c r="M36" i="19"/>
  <c r="L36" i="19"/>
  <c r="I36" i="19"/>
  <c r="H36" i="19"/>
  <c r="P35" i="19"/>
  <c r="O35" i="19"/>
  <c r="N35" i="19"/>
  <c r="M35" i="19"/>
  <c r="L35" i="19"/>
  <c r="I35" i="19"/>
  <c r="H35" i="19"/>
  <c r="P32" i="19"/>
  <c r="M32" i="19"/>
  <c r="Q31" i="19"/>
  <c r="J31" i="19"/>
  <c r="Q30" i="19"/>
  <c r="J30" i="19"/>
  <c r="R30" i="19" s="1"/>
  <c r="Q29" i="19"/>
  <c r="J29" i="19"/>
  <c r="R29" i="19" s="1"/>
  <c r="Q28" i="19"/>
  <c r="J28" i="19"/>
  <c r="R28" i="19" s="1"/>
  <c r="Q27" i="19"/>
  <c r="R27" i="19" s="1"/>
  <c r="J27" i="19"/>
  <c r="Q26" i="19"/>
  <c r="J26" i="19"/>
  <c r="R26" i="19" s="1"/>
  <c r="Q25" i="19"/>
  <c r="J25" i="19"/>
  <c r="P24" i="19"/>
  <c r="O24" i="19"/>
  <c r="O32" i="19" s="1"/>
  <c r="N24" i="19"/>
  <c r="M24" i="19"/>
  <c r="L24" i="19"/>
  <c r="I24" i="19"/>
  <c r="H24" i="19"/>
  <c r="H32" i="19" s="1"/>
  <c r="N22" i="19"/>
  <c r="M22" i="19"/>
  <c r="L22" i="19"/>
  <c r="Q21" i="19"/>
  <c r="R21" i="19" s="1"/>
  <c r="J21" i="19"/>
  <c r="Q20" i="19"/>
  <c r="J20" i="19"/>
  <c r="Q19" i="19"/>
  <c r="J19" i="19"/>
  <c r="Q18" i="19"/>
  <c r="J18" i="19"/>
  <c r="R18" i="19" s="1"/>
  <c r="R17" i="19"/>
  <c r="Q17" i="19"/>
  <c r="J17" i="19"/>
  <c r="Q16" i="19"/>
  <c r="J16" i="19"/>
  <c r="Q15" i="19"/>
  <c r="J15" i="19"/>
  <c r="R15" i="19" s="1"/>
  <c r="P14" i="19"/>
  <c r="P22" i="19" s="1"/>
  <c r="O14" i="19"/>
  <c r="N14" i="19"/>
  <c r="M14" i="19"/>
  <c r="M34" i="19" s="1"/>
  <c r="L14" i="19"/>
  <c r="J14" i="19"/>
  <c r="I14" i="19"/>
  <c r="H14" i="19"/>
  <c r="C13" i="19"/>
  <c r="I9" i="19"/>
  <c r="Q7" i="19" s="1"/>
  <c r="B5" i="19"/>
  <c r="A1" i="19"/>
  <c r="R42" i="21" l="1"/>
  <c r="Q6" i="21" s="1"/>
  <c r="R6" i="21" s="1"/>
  <c r="R140" i="21"/>
  <c r="R176" i="21" s="1"/>
  <c r="R134" i="21"/>
  <c r="R34" i="21"/>
  <c r="R140" i="20"/>
  <c r="R176" i="20" s="1"/>
  <c r="J34" i="20"/>
  <c r="R34" i="20" s="1"/>
  <c r="H42" i="20"/>
  <c r="J42" i="20" s="1"/>
  <c r="R42" i="20" s="1"/>
  <c r="Q6" i="20" s="1"/>
  <c r="R6" i="20" s="1"/>
  <c r="Q98" i="20"/>
  <c r="Q134" i="20" s="1"/>
  <c r="R99" i="20"/>
  <c r="R98" i="20" s="1"/>
  <c r="R134" i="20" s="1"/>
  <c r="Q14" i="19"/>
  <c r="R16" i="19"/>
  <c r="R31" i="19"/>
  <c r="Q35" i="19"/>
  <c r="J38" i="19"/>
  <c r="Q39" i="19"/>
  <c r="P76" i="19"/>
  <c r="R112" i="19"/>
  <c r="L98" i="19"/>
  <c r="L134" i="19" s="1"/>
  <c r="R124" i="19"/>
  <c r="R128" i="19"/>
  <c r="Q141" i="19"/>
  <c r="R160" i="19"/>
  <c r="H34" i="19"/>
  <c r="M42" i="19"/>
  <c r="R20" i="19"/>
  <c r="H22" i="19"/>
  <c r="J22" i="19" s="1"/>
  <c r="Q24" i="19"/>
  <c r="P34" i="19"/>
  <c r="P42" i="19" s="1"/>
  <c r="Q38" i="19"/>
  <c r="R58" i="19"/>
  <c r="Q74" i="19"/>
  <c r="Q91" i="19"/>
  <c r="P92" i="19"/>
  <c r="R107" i="19"/>
  <c r="H98" i="19"/>
  <c r="H134" i="19" s="1"/>
  <c r="I134" i="19"/>
  <c r="R145" i="19"/>
  <c r="R157" i="19"/>
  <c r="Q161" i="19"/>
  <c r="R175" i="19"/>
  <c r="I34" i="19"/>
  <c r="I42" i="19" s="1"/>
  <c r="R19" i="19"/>
  <c r="I22" i="19"/>
  <c r="R25" i="19"/>
  <c r="L32" i="19"/>
  <c r="J35" i="19"/>
  <c r="R35" i="19" s="1"/>
  <c r="J36" i="19"/>
  <c r="Q37" i="19"/>
  <c r="R37" i="19" s="1"/>
  <c r="J39" i="19"/>
  <c r="J40" i="19"/>
  <c r="Q41" i="19"/>
  <c r="R41" i="19" s="1"/>
  <c r="R50" i="19"/>
  <c r="J59" i="19"/>
  <c r="Q67" i="19"/>
  <c r="Q82" i="19"/>
  <c r="J92" i="19"/>
  <c r="Q92" i="19" s="1"/>
  <c r="R106" i="19"/>
  <c r="R110" i="19"/>
  <c r="R108" i="19" s="1"/>
  <c r="R116" i="19"/>
  <c r="R118" i="19"/>
  <c r="R146" i="19"/>
  <c r="J150" i="19"/>
  <c r="Q150" i="19"/>
  <c r="R162" i="19"/>
  <c r="R165" i="19"/>
  <c r="R169" i="19"/>
  <c r="R174" i="19"/>
  <c r="R36" i="19"/>
  <c r="R115" i="19"/>
  <c r="R113" i="19" s="1"/>
  <c r="J113" i="19"/>
  <c r="J155" i="19"/>
  <c r="R156" i="19"/>
  <c r="J129" i="19"/>
  <c r="R130" i="19"/>
  <c r="R129" i="19" s="1"/>
  <c r="R172" i="19"/>
  <c r="R171" i="19" s="1"/>
  <c r="Q171" i="19"/>
  <c r="R14" i="19"/>
  <c r="O34" i="19"/>
  <c r="O42" i="19" s="1"/>
  <c r="O22" i="19"/>
  <c r="Q22" i="19" s="1"/>
  <c r="R22" i="19" s="1"/>
  <c r="N32" i="19"/>
  <c r="Q32" i="19" s="1"/>
  <c r="N34" i="19"/>
  <c r="N42" i="19" s="1"/>
  <c r="J34" i="19"/>
  <c r="Q129" i="19"/>
  <c r="J147" i="19"/>
  <c r="R148" i="19"/>
  <c r="R147" i="19" s="1"/>
  <c r="Q76" i="19"/>
  <c r="I32" i="19"/>
  <c r="J32" i="19" s="1"/>
  <c r="J24" i="19"/>
  <c r="R24" i="19" s="1"/>
  <c r="R38" i="19"/>
  <c r="J51" i="19"/>
  <c r="R51" i="19" s="1"/>
  <c r="Q68" i="19"/>
  <c r="M134" i="19"/>
  <c r="J99" i="19"/>
  <c r="N98" i="19"/>
  <c r="N134" i="19" s="1"/>
  <c r="R122" i="19"/>
  <c r="R119" i="19" s="1"/>
  <c r="J119" i="19"/>
  <c r="J141" i="19"/>
  <c r="N140" i="19"/>
  <c r="N176" i="19" s="1"/>
  <c r="I140" i="19"/>
  <c r="I176" i="19" s="1"/>
  <c r="Q147" i="19"/>
  <c r="Q140" i="19" s="1"/>
  <c r="R150" i="19"/>
  <c r="L34" i="19"/>
  <c r="H42" i="19"/>
  <c r="J42" i="19" s="1"/>
  <c r="Q36" i="19"/>
  <c r="Q40" i="19"/>
  <c r="R40" i="19" s="1"/>
  <c r="Q105" i="19"/>
  <c r="J171" i="19"/>
  <c r="Q59" i="19"/>
  <c r="R59" i="19" s="1"/>
  <c r="Q99" i="19"/>
  <c r="R102" i="19"/>
  <c r="Q113" i="19"/>
  <c r="R126" i="19"/>
  <c r="R167" i="19"/>
  <c r="R161" i="19" s="1"/>
  <c r="Q175" i="18"/>
  <c r="J175" i="18"/>
  <c r="R175" i="18" s="1"/>
  <c r="Q174" i="18"/>
  <c r="R174" i="18" s="1"/>
  <c r="J174" i="18"/>
  <c r="Q173" i="18"/>
  <c r="J173" i="18"/>
  <c r="Q172" i="18"/>
  <c r="J172" i="18"/>
  <c r="P171" i="18"/>
  <c r="O171" i="18"/>
  <c r="N171" i="18"/>
  <c r="M171" i="18"/>
  <c r="L171" i="18"/>
  <c r="I171" i="18"/>
  <c r="H171" i="18"/>
  <c r="Q170" i="18"/>
  <c r="J170" i="18"/>
  <c r="Q169" i="18"/>
  <c r="R169" i="18" s="1"/>
  <c r="J169" i="18"/>
  <c r="Q168" i="18"/>
  <c r="J168" i="18"/>
  <c r="Q167" i="18"/>
  <c r="J167" i="18"/>
  <c r="Q166" i="18"/>
  <c r="J166" i="18"/>
  <c r="R166" i="18" s="1"/>
  <c r="Q165" i="18"/>
  <c r="J165" i="18"/>
  <c r="R165" i="18" s="1"/>
  <c r="Q164" i="18"/>
  <c r="J164" i="18"/>
  <c r="Q163" i="18"/>
  <c r="J163" i="18"/>
  <c r="R163" i="18" s="1"/>
  <c r="Q162" i="18"/>
  <c r="J162" i="18"/>
  <c r="R162" i="18" s="1"/>
  <c r="Q161" i="18"/>
  <c r="P161" i="18"/>
  <c r="O161" i="18"/>
  <c r="N161" i="18"/>
  <c r="M161" i="18"/>
  <c r="L161" i="18"/>
  <c r="K161" i="18"/>
  <c r="I161" i="18"/>
  <c r="H161" i="18"/>
  <c r="Q160" i="18"/>
  <c r="J160" i="18"/>
  <c r="R160" i="18" s="1"/>
  <c r="Q159" i="18"/>
  <c r="R159" i="18" s="1"/>
  <c r="J159" i="18"/>
  <c r="Q158" i="18"/>
  <c r="J158" i="18"/>
  <c r="Q157" i="18"/>
  <c r="J157" i="18"/>
  <c r="Q156" i="18"/>
  <c r="J156" i="18"/>
  <c r="P155" i="18"/>
  <c r="P140" i="18" s="1"/>
  <c r="P176" i="18" s="1"/>
  <c r="O155" i="18"/>
  <c r="N155" i="18"/>
  <c r="M155" i="18"/>
  <c r="L155" i="18"/>
  <c r="K155" i="18"/>
  <c r="I155" i="18"/>
  <c r="H155" i="18"/>
  <c r="R154" i="18"/>
  <c r="Q154" i="18"/>
  <c r="J154" i="18"/>
  <c r="Q153" i="18"/>
  <c r="R153" i="18" s="1"/>
  <c r="J153" i="18"/>
  <c r="Q152" i="18"/>
  <c r="J152" i="18"/>
  <c r="R152" i="18" s="1"/>
  <c r="R151" i="18"/>
  <c r="R150" i="18" s="1"/>
  <c r="Q151" i="18"/>
  <c r="J151" i="18"/>
  <c r="Q150" i="18"/>
  <c r="P150" i="18"/>
  <c r="O150" i="18"/>
  <c r="N150" i="18"/>
  <c r="M150" i="18"/>
  <c r="L150" i="18"/>
  <c r="K150" i="18"/>
  <c r="J150" i="18"/>
  <c r="I150" i="18"/>
  <c r="H150" i="18"/>
  <c r="Q149" i="18"/>
  <c r="J149" i="18"/>
  <c r="R149" i="18" s="1"/>
  <c r="Q148" i="18"/>
  <c r="J148" i="18"/>
  <c r="P147" i="18"/>
  <c r="O147" i="18"/>
  <c r="N147" i="18"/>
  <c r="M147" i="18"/>
  <c r="L147" i="18"/>
  <c r="K147" i="18"/>
  <c r="I147" i="18"/>
  <c r="I140" i="18" s="1"/>
  <c r="H147" i="18"/>
  <c r="Q146" i="18"/>
  <c r="J146" i="18"/>
  <c r="R145" i="18"/>
  <c r="Q145" i="18"/>
  <c r="J145" i="18"/>
  <c r="Q144" i="18"/>
  <c r="J144" i="18"/>
  <c r="Q143" i="18"/>
  <c r="J143" i="18"/>
  <c r="R143" i="18" s="1"/>
  <c r="Q142" i="18"/>
  <c r="R142" i="18" s="1"/>
  <c r="J142" i="18"/>
  <c r="P141" i="18"/>
  <c r="O141" i="18"/>
  <c r="N141" i="18"/>
  <c r="N140" i="18" s="1"/>
  <c r="N176" i="18" s="1"/>
  <c r="M141" i="18"/>
  <c r="L141" i="18"/>
  <c r="K141" i="18"/>
  <c r="K140" i="18" s="1"/>
  <c r="K176" i="18" s="1"/>
  <c r="J141" i="18"/>
  <c r="I141" i="18"/>
  <c r="H141" i="18"/>
  <c r="O140" i="18"/>
  <c r="O176" i="18" s="1"/>
  <c r="B138" i="18"/>
  <c r="R133" i="18"/>
  <c r="Q133" i="18"/>
  <c r="J133" i="18"/>
  <c r="Q132" i="18"/>
  <c r="J132" i="18"/>
  <c r="Q131" i="18"/>
  <c r="J131" i="18"/>
  <c r="Q130" i="18"/>
  <c r="J130" i="18"/>
  <c r="P129" i="18"/>
  <c r="O129" i="18"/>
  <c r="N129" i="18"/>
  <c r="M129" i="18"/>
  <c r="L129" i="18"/>
  <c r="I129" i="18"/>
  <c r="H129" i="18"/>
  <c r="R128" i="18"/>
  <c r="Q128" i="18"/>
  <c r="J128" i="18"/>
  <c r="Q127" i="18"/>
  <c r="J127" i="18"/>
  <c r="R127" i="18" s="1"/>
  <c r="Q126" i="18"/>
  <c r="J126" i="18"/>
  <c r="R126" i="18" s="1"/>
  <c r="R125" i="18"/>
  <c r="Q125" i="18"/>
  <c r="J125" i="18"/>
  <c r="Q124" i="18"/>
  <c r="J124" i="18"/>
  <c r="R124" i="18" s="1"/>
  <c r="Q123" i="18"/>
  <c r="J123" i="18"/>
  <c r="R123" i="18" s="1"/>
  <c r="Q122" i="18"/>
  <c r="R122" i="18" s="1"/>
  <c r="J122" i="18"/>
  <c r="Q121" i="18"/>
  <c r="J121" i="18"/>
  <c r="Q120" i="18"/>
  <c r="J120" i="18"/>
  <c r="P119" i="18"/>
  <c r="O119" i="18"/>
  <c r="N119" i="18"/>
  <c r="M119" i="18"/>
  <c r="L119" i="18"/>
  <c r="K119" i="18"/>
  <c r="I119" i="18"/>
  <c r="H119" i="18"/>
  <c r="Q118" i="18"/>
  <c r="J118" i="18"/>
  <c r="R118" i="18" s="1"/>
  <c r="R117" i="18"/>
  <c r="Q117" i="18"/>
  <c r="J117" i="18"/>
  <c r="Q116" i="18"/>
  <c r="R116" i="18" s="1"/>
  <c r="J116" i="18"/>
  <c r="Q115" i="18"/>
  <c r="J115" i="18"/>
  <c r="R115" i="18" s="1"/>
  <c r="R114" i="18"/>
  <c r="R113" i="18" s="1"/>
  <c r="Q114" i="18"/>
  <c r="J114" i="18"/>
  <c r="Q113" i="18"/>
  <c r="P113" i="18"/>
  <c r="O113" i="18"/>
  <c r="N113" i="18"/>
  <c r="N98" i="18" s="1"/>
  <c r="M113" i="18"/>
  <c r="L113" i="18"/>
  <c r="K113" i="18"/>
  <c r="J113" i="18"/>
  <c r="I113" i="18"/>
  <c r="H113" i="18"/>
  <c r="Q112" i="18"/>
  <c r="J112" i="18"/>
  <c r="R112" i="18" s="1"/>
  <c r="Q111" i="18"/>
  <c r="J111" i="18"/>
  <c r="Q110" i="18"/>
  <c r="J110" i="18"/>
  <c r="R110" i="18" s="1"/>
  <c r="Q109" i="18"/>
  <c r="J109" i="18"/>
  <c r="P108" i="18"/>
  <c r="O108" i="18"/>
  <c r="N108" i="18"/>
  <c r="M108" i="18"/>
  <c r="L108" i="18"/>
  <c r="K108" i="18"/>
  <c r="I108" i="18"/>
  <c r="H108" i="18"/>
  <c r="Q107" i="18"/>
  <c r="Q105" i="18" s="1"/>
  <c r="J107" i="18"/>
  <c r="Q106" i="18"/>
  <c r="J106" i="18"/>
  <c r="P105" i="18"/>
  <c r="O105" i="18"/>
  <c r="N105" i="18"/>
  <c r="M105" i="18"/>
  <c r="L105" i="18"/>
  <c r="K105" i="18"/>
  <c r="K98" i="18" s="1"/>
  <c r="K134" i="18" s="1"/>
  <c r="I105" i="18"/>
  <c r="H105" i="18"/>
  <c r="Q104" i="18"/>
  <c r="R104" i="18" s="1"/>
  <c r="J104" i="18"/>
  <c r="Q103" i="18"/>
  <c r="J103" i="18"/>
  <c r="Q102" i="18"/>
  <c r="J102" i="18"/>
  <c r="Q101" i="18"/>
  <c r="J101" i="18"/>
  <c r="R101" i="18" s="1"/>
  <c r="Q100" i="18"/>
  <c r="J100" i="18"/>
  <c r="R100" i="18" s="1"/>
  <c r="P99" i="18"/>
  <c r="P98" i="18" s="1"/>
  <c r="P134" i="18" s="1"/>
  <c r="O99" i="18"/>
  <c r="N99" i="18"/>
  <c r="M99" i="18"/>
  <c r="L99" i="18"/>
  <c r="K99" i="18"/>
  <c r="I99" i="18"/>
  <c r="H99" i="18"/>
  <c r="L98" i="18"/>
  <c r="L134" i="18" s="1"/>
  <c r="B96" i="18"/>
  <c r="O92" i="18"/>
  <c r="N92" i="18"/>
  <c r="M92" i="18"/>
  <c r="L92" i="18"/>
  <c r="K92" i="18"/>
  <c r="I92" i="18"/>
  <c r="J92" i="18" s="1"/>
  <c r="H92" i="18"/>
  <c r="P91" i="18"/>
  <c r="J91" i="18"/>
  <c r="Q91" i="18" s="1"/>
  <c r="P90" i="18"/>
  <c r="J90" i="18"/>
  <c r="B88" i="18"/>
  <c r="O84" i="18"/>
  <c r="N84" i="18"/>
  <c r="M84" i="18"/>
  <c r="L84" i="18"/>
  <c r="K84" i="18"/>
  <c r="I84" i="18"/>
  <c r="H84" i="18"/>
  <c r="P83" i="18"/>
  <c r="J83" i="18"/>
  <c r="Q83" i="18" s="1"/>
  <c r="P82" i="18"/>
  <c r="J82" i="18"/>
  <c r="Q82" i="18" s="1"/>
  <c r="B80" i="18"/>
  <c r="O76" i="18"/>
  <c r="N76" i="18"/>
  <c r="M76" i="18"/>
  <c r="L76" i="18"/>
  <c r="P76" i="18" s="1"/>
  <c r="K76" i="18"/>
  <c r="I76" i="18"/>
  <c r="H76" i="18"/>
  <c r="J76" i="18" s="1"/>
  <c r="Q75" i="18"/>
  <c r="P75" i="18"/>
  <c r="J75" i="18"/>
  <c r="P74" i="18"/>
  <c r="Q74" i="18" s="1"/>
  <c r="J74" i="18"/>
  <c r="B72" i="18"/>
  <c r="O68" i="18"/>
  <c r="N68" i="18"/>
  <c r="M68" i="18"/>
  <c r="L68" i="18"/>
  <c r="K68" i="18"/>
  <c r="I68" i="18"/>
  <c r="H68" i="18"/>
  <c r="P67" i="18"/>
  <c r="J67" i="18"/>
  <c r="Q67" i="18" s="1"/>
  <c r="Q66" i="18"/>
  <c r="P66" i="18"/>
  <c r="J66" i="18"/>
  <c r="B64" i="18"/>
  <c r="P59" i="18"/>
  <c r="O59" i="18"/>
  <c r="N59" i="18"/>
  <c r="M59" i="18"/>
  <c r="L59" i="18"/>
  <c r="K59" i="18"/>
  <c r="I59" i="18"/>
  <c r="H59" i="18"/>
  <c r="J59" i="18" s="1"/>
  <c r="Q58" i="18"/>
  <c r="R58" i="18" s="1"/>
  <c r="J58" i="18"/>
  <c r="Q57" i="18"/>
  <c r="J57" i="18"/>
  <c r="R57" i="18" s="1"/>
  <c r="B55" i="18"/>
  <c r="P51" i="18"/>
  <c r="O51" i="18"/>
  <c r="N51" i="18"/>
  <c r="M51" i="18"/>
  <c r="L51" i="18"/>
  <c r="K51" i="18"/>
  <c r="I51" i="18"/>
  <c r="H51" i="18"/>
  <c r="Q50" i="18"/>
  <c r="J50" i="18"/>
  <c r="Q49" i="18"/>
  <c r="J49" i="18"/>
  <c r="B47" i="18"/>
  <c r="P41" i="18"/>
  <c r="O41" i="18"/>
  <c r="N41" i="18"/>
  <c r="M41" i="18"/>
  <c r="L41" i="18"/>
  <c r="I41" i="18"/>
  <c r="H41" i="18"/>
  <c r="P40" i="18"/>
  <c r="O40" i="18"/>
  <c r="N40" i="18"/>
  <c r="M40" i="18"/>
  <c r="L40" i="18"/>
  <c r="I40" i="18"/>
  <c r="J40" i="18" s="1"/>
  <c r="H40" i="18"/>
  <c r="P39" i="18"/>
  <c r="O39" i="18"/>
  <c r="N39" i="18"/>
  <c r="M39" i="18"/>
  <c r="L39" i="18"/>
  <c r="I39" i="18"/>
  <c r="H39" i="18"/>
  <c r="J39" i="18" s="1"/>
  <c r="P38" i="18"/>
  <c r="O38" i="18"/>
  <c r="N38" i="18"/>
  <c r="M38" i="18"/>
  <c r="L38" i="18"/>
  <c r="I38" i="18"/>
  <c r="H38" i="18"/>
  <c r="P37" i="18"/>
  <c r="O37" i="18"/>
  <c r="N37" i="18"/>
  <c r="M37" i="18"/>
  <c r="L37" i="18"/>
  <c r="Q37" i="18" s="1"/>
  <c r="I37" i="18"/>
  <c r="H37" i="18"/>
  <c r="P36" i="18"/>
  <c r="O36" i="18"/>
  <c r="N36" i="18"/>
  <c r="M36" i="18"/>
  <c r="L36" i="18"/>
  <c r="J36" i="18"/>
  <c r="I36" i="18"/>
  <c r="H36" i="18"/>
  <c r="P35" i="18"/>
  <c r="O35" i="18"/>
  <c r="N35" i="18"/>
  <c r="M35" i="18"/>
  <c r="L35" i="18"/>
  <c r="I35" i="18"/>
  <c r="H35" i="18"/>
  <c r="I34" i="18"/>
  <c r="I42" i="18" s="1"/>
  <c r="M32" i="18"/>
  <c r="L32" i="18"/>
  <c r="Q31" i="18"/>
  <c r="J31" i="18"/>
  <c r="R31" i="18" s="1"/>
  <c r="Q30" i="18"/>
  <c r="J30" i="18"/>
  <c r="R30" i="18" s="1"/>
  <c r="Q29" i="18"/>
  <c r="J29" i="18"/>
  <c r="R29" i="18" s="1"/>
  <c r="Q28" i="18"/>
  <c r="J28" i="18"/>
  <c r="R28" i="18" s="1"/>
  <c r="R27" i="18"/>
  <c r="Q27" i="18"/>
  <c r="J27" i="18"/>
  <c r="Q26" i="18"/>
  <c r="J26" i="18"/>
  <c r="R26" i="18" s="1"/>
  <c r="Q25" i="18"/>
  <c r="J25" i="18"/>
  <c r="R25" i="18" s="1"/>
  <c r="P24" i="18"/>
  <c r="P32" i="18" s="1"/>
  <c r="O24" i="18"/>
  <c r="O32" i="18" s="1"/>
  <c r="N24" i="18"/>
  <c r="N32" i="18" s="1"/>
  <c r="M24" i="18"/>
  <c r="L24" i="18"/>
  <c r="J24" i="18"/>
  <c r="I24" i="18"/>
  <c r="I32" i="18" s="1"/>
  <c r="H24" i="18"/>
  <c r="H32" i="18" s="1"/>
  <c r="Q21" i="18"/>
  <c r="R21" i="18" s="1"/>
  <c r="J21" i="18"/>
  <c r="Q20" i="18"/>
  <c r="J20" i="18"/>
  <c r="R20" i="18" s="1"/>
  <c r="Q19" i="18"/>
  <c r="J19" i="18"/>
  <c r="R19" i="18" s="1"/>
  <c r="Q18" i="18"/>
  <c r="J18" i="18"/>
  <c r="R18" i="18" s="1"/>
  <c r="Q17" i="18"/>
  <c r="J17" i="18"/>
  <c r="R17" i="18" s="1"/>
  <c r="R16" i="18"/>
  <c r="Q16" i="18"/>
  <c r="J16" i="18"/>
  <c r="Q15" i="18"/>
  <c r="J15" i="18"/>
  <c r="R15" i="18" s="1"/>
  <c r="P14" i="18"/>
  <c r="P22" i="18" s="1"/>
  <c r="O14" i="18"/>
  <c r="O22" i="18" s="1"/>
  <c r="N14" i="18"/>
  <c r="N34" i="18" s="1"/>
  <c r="N42" i="18" s="1"/>
  <c r="M14" i="18"/>
  <c r="L14" i="18"/>
  <c r="L22" i="18" s="1"/>
  <c r="I14" i="18"/>
  <c r="I22" i="18" s="1"/>
  <c r="H14" i="18"/>
  <c r="C13" i="18"/>
  <c r="I9" i="18"/>
  <c r="Q7" i="18" s="1"/>
  <c r="B5" i="18"/>
  <c r="A1" i="18"/>
  <c r="Q98" i="19" l="1"/>
  <c r="Q134" i="19" s="1"/>
  <c r="R32" i="19"/>
  <c r="R155" i="19"/>
  <c r="R105" i="19"/>
  <c r="R39" i="19"/>
  <c r="M34" i="18"/>
  <c r="M42" i="18" s="1"/>
  <c r="M22" i="18"/>
  <c r="H34" i="18"/>
  <c r="H42" i="18" s="1"/>
  <c r="H22" i="18"/>
  <c r="J22" i="18" s="1"/>
  <c r="J14" i="18"/>
  <c r="N22" i="18"/>
  <c r="Q22" i="18" s="1"/>
  <c r="R22" i="18" s="1"/>
  <c r="Q24" i="18"/>
  <c r="R24" i="18" s="1"/>
  <c r="Q41" i="18"/>
  <c r="N134" i="18"/>
  <c r="R132" i="18"/>
  <c r="Q141" i="18"/>
  <c r="I176" i="18"/>
  <c r="Q35" i="18"/>
  <c r="J38" i="18"/>
  <c r="R38" i="18" s="1"/>
  <c r="Q51" i="18"/>
  <c r="P68" i="18"/>
  <c r="P84" i="18"/>
  <c r="Q99" i="18"/>
  <c r="J105" i="18"/>
  <c r="H98" i="18"/>
  <c r="H134" i="18" s="1"/>
  <c r="Q119" i="18"/>
  <c r="J129" i="18"/>
  <c r="R146" i="18"/>
  <c r="L140" i="18"/>
  <c r="L176" i="18" s="1"/>
  <c r="R158" i="18"/>
  <c r="Q171" i="18"/>
  <c r="J32" i="18"/>
  <c r="J35" i="18"/>
  <c r="R35" i="18" s="1"/>
  <c r="Q38" i="18"/>
  <c r="Q39" i="18"/>
  <c r="R39" i="18" s="1"/>
  <c r="J51" i="18"/>
  <c r="J68" i="18"/>
  <c r="J84" i="18"/>
  <c r="O98" i="18"/>
  <c r="O134" i="18" s="1"/>
  <c r="R102" i="18"/>
  <c r="R109" i="18"/>
  <c r="R111" i="18"/>
  <c r="J119" i="18"/>
  <c r="M140" i="18"/>
  <c r="M176" i="18" s="1"/>
  <c r="H140" i="18"/>
  <c r="H176" i="18" s="1"/>
  <c r="R148" i="18"/>
  <c r="R147" i="18" s="1"/>
  <c r="R157" i="18"/>
  <c r="R164" i="18"/>
  <c r="R167" i="18"/>
  <c r="R170" i="18"/>
  <c r="R172" i="18"/>
  <c r="R171" i="18" s="1"/>
  <c r="J140" i="19"/>
  <c r="J176" i="19" s="1"/>
  <c r="R141" i="19"/>
  <c r="J98" i="19"/>
  <c r="J134" i="19" s="1"/>
  <c r="R99" i="19"/>
  <c r="Q176" i="19"/>
  <c r="Q34" i="19"/>
  <c r="L42" i="19"/>
  <c r="Q42" i="19" s="1"/>
  <c r="R42" i="19" s="1"/>
  <c r="Q6" i="19" s="1"/>
  <c r="R6" i="19" s="1"/>
  <c r="R34" i="19"/>
  <c r="R32" i="18"/>
  <c r="J42" i="18"/>
  <c r="R51" i="18"/>
  <c r="Q68" i="18"/>
  <c r="Q84" i="18"/>
  <c r="Q32" i="18"/>
  <c r="R40" i="18"/>
  <c r="Q76" i="18"/>
  <c r="Q14" i="18"/>
  <c r="J34" i="18"/>
  <c r="O34" i="18"/>
  <c r="O42" i="18" s="1"/>
  <c r="Q36" i="18"/>
  <c r="R36" i="18" s="1"/>
  <c r="Q40" i="18"/>
  <c r="M98" i="18"/>
  <c r="M134" i="18" s="1"/>
  <c r="R106" i="18"/>
  <c r="Q108" i="18"/>
  <c r="R121" i="18"/>
  <c r="J147" i="18"/>
  <c r="J161" i="18"/>
  <c r="J171" i="18"/>
  <c r="R173" i="18"/>
  <c r="L34" i="18"/>
  <c r="P34" i="18"/>
  <c r="P42" i="18" s="1"/>
  <c r="R49" i="18"/>
  <c r="Q59" i="18"/>
  <c r="R59" i="18" s="1"/>
  <c r="Q90" i="18"/>
  <c r="P92" i="18"/>
  <c r="Q92" i="18" s="1"/>
  <c r="I98" i="18"/>
  <c r="I134" i="18" s="1"/>
  <c r="J99" i="18"/>
  <c r="R107" i="18"/>
  <c r="J108" i="18"/>
  <c r="R120" i="18"/>
  <c r="R130" i="18"/>
  <c r="R131" i="18"/>
  <c r="Q147" i="18"/>
  <c r="Q140" i="18" s="1"/>
  <c r="Q176" i="18" s="1"/>
  <c r="J155" i="18"/>
  <c r="R156" i="18"/>
  <c r="J140" i="18"/>
  <c r="R141" i="18"/>
  <c r="J37" i="18"/>
  <c r="R37" i="18" s="1"/>
  <c r="J41" i="18"/>
  <c r="R41" i="18" s="1"/>
  <c r="R50" i="18"/>
  <c r="R103" i="18"/>
  <c r="Q129" i="18"/>
  <c r="R144" i="18"/>
  <c r="Q155" i="18"/>
  <c r="R168" i="18"/>
  <c r="R161" i="18" s="1"/>
  <c r="Q175" i="17"/>
  <c r="J175" i="17"/>
  <c r="R174" i="17"/>
  <c r="Q174" i="17"/>
  <c r="J174" i="17"/>
  <c r="Q173" i="17"/>
  <c r="Q171" i="17" s="1"/>
  <c r="J173" i="17"/>
  <c r="R173" i="17" s="1"/>
  <c r="Q172" i="17"/>
  <c r="J172" i="17"/>
  <c r="R172" i="17" s="1"/>
  <c r="P171" i="17"/>
  <c r="O171" i="17"/>
  <c r="N171" i="17"/>
  <c r="M171" i="17"/>
  <c r="L171" i="17"/>
  <c r="I171" i="17"/>
  <c r="H171" i="17"/>
  <c r="Q170" i="17"/>
  <c r="J170" i="17"/>
  <c r="Q169" i="17"/>
  <c r="J169" i="17"/>
  <c r="Q168" i="17"/>
  <c r="J168" i="17"/>
  <c r="R167" i="17"/>
  <c r="Q167" i="17"/>
  <c r="J167" i="17"/>
  <c r="Q166" i="17"/>
  <c r="J166" i="17"/>
  <c r="R166" i="17" s="1"/>
  <c r="Q165" i="17"/>
  <c r="J165" i="17"/>
  <c r="R165" i="17" s="1"/>
  <c r="R164" i="17"/>
  <c r="Q164" i="17"/>
  <c r="J164" i="17"/>
  <c r="Q163" i="17"/>
  <c r="J163" i="17"/>
  <c r="Q162" i="17"/>
  <c r="J162" i="17"/>
  <c r="P161" i="17"/>
  <c r="O161" i="17"/>
  <c r="N161" i="17"/>
  <c r="M161" i="17"/>
  <c r="L161" i="17"/>
  <c r="K161" i="17"/>
  <c r="I161" i="17"/>
  <c r="H161" i="17"/>
  <c r="Q160" i="17"/>
  <c r="R160" i="17" s="1"/>
  <c r="J160" i="17"/>
  <c r="Q159" i="17"/>
  <c r="J159" i="17"/>
  <c r="Q158" i="17"/>
  <c r="J158" i="17"/>
  <c r="Q157" i="17"/>
  <c r="J157" i="17"/>
  <c r="R157" i="17" s="1"/>
  <c r="Q156" i="17"/>
  <c r="J156" i="17"/>
  <c r="P155" i="17"/>
  <c r="O155" i="17"/>
  <c r="N155" i="17"/>
  <c r="M155" i="17"/>
  <c r="L155" i="17"/>
  <c r="K155" i="17"/>
  <c r="I155" i="17"/>
  <c r="H155" i="17"/>
  <c r="Q154" i="17"/>
  <c r="J154" i="17"/>
  <c r="R154" i="17" s="1"/>
  <c r="Q153" i="17"/>
  <c r="J153" i="17"/>
  <c r="R153" i="17" s="1"/>
  <c r="Q152" i="17"/>
  <c r="R152" i="17" s="1"/>
  <c r="J152" i="17"/>
  <c r="Q151" i="17"/>
  <c r="J151" i="17"/>
  <c r="Q150" i="17"/>
  <c r="P150" i="17"/>
  <c r="O150" i="17"/>
  <c r="N150" i="17"/>
  <c r="M150" i="17"/>
  <c r="L150" i="17"/>
  <c r="K150" i="17"/>
  <c r="I150" i="17"/>
  <c r="H150" i="17"/>
  <c r="Q149" i="17"/>
  <c r="J149" i="17"/>
  <c r="R149" i="17" s="1"/>
  <c r="Q148" i="17"/>
  <c r="Q147" i="17" s="1"/>
  <c r="J148" i="17"/>
  <c r="P147" i="17"/>
  <c r="O147" i="17"/>
  <c r="N147" i="17"/>
  <c r="M147" i="17"/>
  <c r="L147" i="17"/>
  <c r="K147" i="17"/>
  <c r="I147" i="17"/>
  <c r="I140" i="17" s="1"/>
  <c r="I176" i="17" s="1"/>
  <c r="H147" i="17"/>
  <c r="Q146" i="17"/>
  <c r="J146" i="17"/>
  <c r="Q145" i="17"/>
  <c r="J145" i="17"/>
  <c r="R145" i="17" s="1"/>
  <c r="Q144" i="17"/>
  <c r="R144" i="17" s="1"/>
  <c r="J144" i="17"/>
  <c r="Q143" i="17"/>
  <c r="J143" i="17"/>
  <c r="R143" i="17" s="1"/>
  <c r="Q142" i="17"/>
  <c r="J142" i="17"/>
  <c r="R142" i="17" s="1"/>
  <c r="P141" i="17"/>
  <c r="O141" i="17"/>
  <c r="O140" i="17" s="1"/>
  <c r="O176" i="17" s="1"/>
  <c r="N141" i="17"/>
  <c r="M141" i="17"/>
  <c r="L141" i="17"/>
  <c r="K141" i="17"/>
  <c r="I141" i="17"/>
  <c r="H141" i="17"/>
  <c r="K140" i="17"/>
  <c r="K176" i="17" s="1"/>
  <c r="B138" i="17"/>
  <c r="Q133" i="17"/>
  <c r="R133" i="17" s="1"/>
  <c r="J133" i="17"/>
  <c r="Q132" i="17"/>
  <c r="J132" i="17"/>
  <c r="R132" i="17" s="1"/>
  <c r="R131" i="17"/>
  <c r="Q131" i="17"/>
  <c r="J131" i="17"/>
  <c r="Q130" i="17"/>
  <c r="Q129" i="17" s="1"/>
  <c r="J130" i="17"/>
  <c r="P129" i="17"/>
  <c r="O129" i="17"/>
  <c r="N129" i="17"/>
  <c r="M129" i="17"/>
  <c r="L129" i="17"/>
  <c r="I129" i="17"/>
  <c r="H129" i="17"/>
  <c r="Q128" i="17"/>
  <c r="J128" i="17"/>
  <c r="R128" i="17" s="1"/>
  <c r="Q127" i="17"/>
  <c r="J127" i="17"/>
  <c r="Q126" i="17"/>
  <c r="R126" i="17" s="1"/>
  <c r="J126" i="17"/>
  <c r="Q125" i="17"/>
  <c r="J125" i="17"/>
  <c r="Q124" i="17"/>
  <c r="J124" i="17"/>
  <c r="Q123" i="17"/>
  <c r="J123" i="17"/>
  <c r="R123" i="17" s="1"/>
  <c r="Q122" i="17"/>
  <c r="J122" i="17"/>
  <c r="Q121" i="17"/>
  <c r="J121" i="17"/>
  <c r="R121" i="17" s="1"/>
  <c r="Q120" i="17"/>
  <c r="J120" i="17"/>
  <c r="R120" i="17" s="1"/>
  <c r="Q119" i="17"/>
  <c r="P119" i="17"/>
  <c r="O119" i="17"/>
  <c r="N119" i="17"/>
  <c r="M119" i="17"/>
  <c r="L119" i="17"/>
  <c r="K119" i="17"/>
  <c r="I119" i="17"/>
  <c r="H119" i="17"/>
  <c r="Q118" i="17"/>
  <c r="J118" i="17"/>
  <c r="R118" i="17" s="1"/>
  <c r="Q117" i="17"/>
  <c r="J117" i="17"/>
  <c r="R117" i="17" s="1"/>
  <c r="Q116" i="17"/>
  <c r="J116" i="17"/>
  <c r="R116" i="17" s="1"/>
  <c r="Q115" i="17"/>
  <c r="R115" i="17" s="1"/>
  <c r="J115" i="17"/>
  <c r="Q114" i="17"/>
  <c r="J114" i="17"/>
  <c r="P113" i="17"/>
  <c r="O113" i="17"/>
  <c r="N113" i="17"/>
  <c r="M113" i="17"/>
  <c r="L113" i="17"/>
  <c r="K113" i="17"/>
  <c r="I113" i="17"/>
  <c r="H113" i="17"/>
  <c r="Q112" i="17"/>
  <c r="J112" i="17"/>
  <c r="Q111" i="17"/>
  <c r="J111" i="17"/>
  <c r="R111" i="17" s="1"/>
  <c r="Q110" i="17"/>
  <c r="J110" i="17"/>
  <c r="R110" i="17" s="1"/>
  <c r="Q109" i="17"/>
  <c r="Q108" i="17" s="1"/>
  <c r="J109" i="17"/>
  <c r="P108" i="17"/>
  <c r="O108" i="17"/>
  <c r="N108" i="17"/>
  <c r="M108" i="17"/>
  <c r="L108" i="17"/>
  <c r="K108" i="17"/>
  <c r="J108" i="17"/>
  <c r="I108" i="17"/>
  <c r="H108" i="17"/>
  <c r="Q107" i="17"/>
  <c r="J107" i="17"/>
  <c r="Q106" i="17"/>
  <c r="J106" i="17"/>
  <c r="Q105" i="17"/>
  <c r="P105" i="17"/>
  <c r="P98" i="17" s="1"/>
  <c r="O105" i="17"/>
  <c r="N105" i="17"/>
  <c r="M105" i="17"/>
  <c r="L105" i="17"/>
  <c r="K105" i="17"/>
  <c r="I105" i="17"/>
  <c r="H105" i="17"/>
  <c r="H98" i="17" s="1"/>
  <c r="Q104" i="17"/>
  <c r="J104" i="17"/>
  <c r="Q103" i="17"/>
  <c r="J103" i="17"/>
  <c r="R103" i="17" s="1"/>
  <c r="Q102" i="17"/>
  <c r="J102" i="17"/>
  <c r="Q101" i="17"/>
  <c r="J101" i="17"/>
  <c r="R101" i="17" s="1"/>
  <c r="Q100" i="17"/>
  <c r="J100" i="17"/>
  <c r="R100" i="17" s="1"/>
  <c r="Q99" i="17"/>
  <c r="P99" i="17"/>
  <c r="O99" i="17"/>
  <c r="N99" i="17"/>
  <c r="M99" i="17"/>
  <c r="M98" i="17" s="1"/>
  <c r="M134" i="17" s="1"/>
  <c r="L99" i="17"/>
  <c r="K99" i="17"/>
  <c r="I99" i="17"/>
  <c r="I98" i="17" s="1"/>
  <c r="I134" i="17" s="1"/>
  <c r="H99" i="17"/>
  <c r="L98" i="17"/>
  <c r="B96" i="17"/>
  <c r="O92" i="17"/>
  <c r="N92" i="17"/>
  <c r="M92" i="17"/>
  <c r="L92" i="17"/>
  <c r="K92" i="17"/>
  <c r="I92" i="17"/>
  <c r="H92" i="17"/>
  <c r="J92" i="17" s="1"/>
  <c r="P91" i="17"/>
  <c r="J91" i="17"/>
  <c r="Q91" i="17" s="1"/>
  <c r="P90" i="17"/>
  <c r="Q90" i="17" s="1"/>
  <c r="J90" i="17"/>
  <c r="B88" i="17"/>
  <c r="O84" i="17"/>
  <c r="N84" i="17"/>
  <c r="M84" i="17"/>
  <c r="L84" i="17"/>
  <c r="K84" i="17"/>
  <c r="I84" i="17"/>
  <c r="J84" i="17" s="1"/>
  <c r="H84" i="17"/>
  <c r="P83" i="17"/>
  <c r="J83" i="17"/>
  <c r="P82" i="17"/>
  <c r="J82" i="17"/>
  <c r="B80" i="17"/>
  <c r="O76" i="17"/>
  <c r="N76" i="17"/>
  <c r="M76" i="17"/>
  <c r="L76" i="17"/>
  <c r="K76" i="17"/>
  <c r="J76" i="17"/>
  <c r="I76" i="17"/>
  <c r="H76" i="17"/>
  <c r="P75" i="17"/>
  <c r="J75" i="17"/>
  <c r="Q75" i="17" s="1"/>
  <c r="P74" i="17"/>
  <c r="J74" i="17"/>
  <c r="B72" i="17"/>
  <c r="O68" i="17"/>
  <c r="N68" i="17"/>
  <c r="M68" i="17"/>
  <c r="L68" i="17"/>
  <c r="K68" i="17"/>
  <c r="I68" i="17"/>
  <c r="H68" i="17"/>
  <c r="J68" i="17" s="1"/>
  <c r="P67" i="17"/>
  <c r="Q67" i="17" s="1"/>
  <c r="J67" i="17"/>
  <c r="P66" i="17"/>
  <c r="J66" i="17"/>
  <c r="B64" i="17"/>
  <c r="P59" i="17"/>
  <c r="O59" i="17"/>
  <c r="N59" i="17"/>
  <c r="M59" i="17"/>
  <c r="Q59" i="17" s="1"/>
  <c r="L59" i="17"/>
  <c r="K59" i="17"/>
  <c r="I59" i="17"/>
  <c r="J59" i="17" s="1"/>
  <c r="R59" i="17" s="1"/>
  <c r="H59" i="17"/>
  <c r="Q58" i="17"/>
  <c r="J58" i="17"/>
  <c r="R58" i="17" s="1"/>
  <c r="R57" i="17"/>
  <c r="Q57" i="17"/>
  <c r="J57" i="17"/>
  <c r="B55" i="17"/>
  <c r="P51" i="17"/>
  <c r="O51" i="17"/>
  <c r="N51" i="17"/>
  <c r="M51" i="17"/>
  <c r="L51" i="17"/>
  <c r="K51" i="17"/>
  <c r="I51" i="17"/>
  <c r="H51" i="17"/>
  <c r="Q50" i="17"/>
  <c r="J50" i="17"/>
  <c r="Q49" i="17"/>
  <c r="J49" i="17"/>
  <c r="R49" i="17" s="1"/>
  <c r="B47" i="17"/>
  <c r="P41" i="17"/>
  <c r="O41" i="17"/>
  <c r="N41" i="17"/>
  <c r="M41" i="17"/>
  <c r="L41" i="17"/>
  <c r="I41" i="17"/>
  <c r="J41" i="17" s="1"/>
  <c r="H41" i="17"/>
  <c r="P40" i="17"/>
  <c r="O40" i="17"/>
  <c r="N40" i="17"/>
  <c r="M40" i="17"/>
  <c r="L40" i="17"/>
  <c r="I40" i="17"/>
  <c r="H40" i="17"/>
  <c r="J40" i="17" s="1"/>
  <c r="P39" i="17"/>
  <c r="O39" i="17"/>
  <c r="N39" i="17"/>
  <c r="M39" i="17"/>
  <c r="L39" i="17"/>
  <c r="I39" i="17"/>
  <c r="H39" i="17"/>
  <c r="P38" i="17"/>
  <c r="O38" i="17"/>
  <c r="N38" i="17"/>
  <c r="M38" i="17"/>
  <c r="L38" i="17"/>
  <c r="Q38" i="17" s="1"/>
  <c r="R38" i="17" s="1"/>
  <c r="I38" i="17"/>
  <c r="H38" i="17"/>
  <c r="J38" i="17" s="1"/>
  <c r="P37" i="17"/>
  <c r="O37" i="17"/>
  <c r="N37" i="17"/>
  <c r="M37" i="17"/>
  <c r="L37" i="17"/>
  <c r="J37" i="17"/>
  <c r="I37" i="17"/>
  <c r="H37" i="17"/>
  <c r="P36" i="17"/>
  <c r="O36" i="17"/>
  <c r="N36" i="17"/>
  <c r="M36" i="17"/>
  <c r="L36" i="17"/>
  <c r="I36" i="17"/>
  <c r="H36" i="17"/>
  <c r="P35" i="17"/>
  <c r="O35" i="17"/>
  <c r="N35" i="17"/>
  <c r="M35" i="17"/>
  <c r="L35" i="17"/>
  <c r="I35" i="17"/>
  <c r="H35" i="17"/>
  <c r="M32" i="17"/>
  <c r="L32" i="17"/>
  <c r="Q31" i="17"/>
  <c r="J31" i="17"/>
  <c r="Q30" i="17"/>
  <c r="J30" i="17"/>
  <c r="Q29" i="17"/>
  <c r="J29" i="17"/>
  <c r="Q28" i="17"/>
  <c r="J28" i="17"/>
  <c r="Q27" i="17"/>
  <c r="J27" i="17"/>
  <c r="R27" i="17" s="1"/>
  <c r="Q26" i="17"/>
  <c r="J26" i="17"/>
  <c r="R26" i="17" s="1"/>
  <c r="Q25" i="17"/>
  <c r="J25" i="17"/>
  <c r="P24" i="17"/>
  <c r="P32" i="17" s="1"/>
  <c r="O24" i="17"/>
  <c r="O32" i="17" s="1"/>
  <c r="N24" i="17"/>
  <c r="M24" i="17"/>
  <c r="L24" i="17"/>
  <c r="I24" i="17"/>
  <c r="J24" i="17" s="1"/>
  <c r="H24" i="17"/>
  <c r="H32" i="17" s="1"/>
  <c r="P22" i="17"/>
  <c r="L22" i="17"/>
  <c r="Q21" i="17"/>
  <c r="J21" i="17"/>
  <c r="R21" i="17" s="1"/>
  <c r="Q20" i="17"/>
  <c r="J20" i="17"/>
  <c r="R20" i="17" s="1"/>
  <c r="R19" i="17"/>
  <c r="Q19" i="17"/>
  <c r="J19" i="17"/>
  <c r="Q18" i="17"/>
  <c r="J18" i="17"/>
  <c r="R18" i="17" s="1"/>
  <c r="Q17" i="17"/>
  <c r="J17" i="17"/>
  <c r="R17" i="17" s="1"/>
  <c r="Q16" i="17"/>
  <c r="R16" i="17" s="1"/>
  <c r="J16" i="17"/>
  <c r="Q15" i="17"/>
  <c r="J15" i="17"/>
  <c r="R15" i="17" s="1"/>
  <c r="P14" i="17"/>
  <c r="O14" i="17"/>
  <c r="N14" i="17"/>
  <c r="N22" i="17" s="1"/>
  <c r="M14" i="17"/>
  <c r="M22" i="17" s="1"/>
  <c r="L14" i="17"/>
  <c r="I14" i="17"/>
  <c r="I22" i="17" s="1"/>
  <c r="H14" i="17"/>
  <c r="H34" i="17" s="1"/>
  <c r="H42" i="17" s="1"/>
  <c r="C13" i="17"/>
  <c r="I9" i="17"/>
  <c r="Q7" i="17" s="1"/>
  <c r="B5" i="17"/>
  <c r="A1" i="17"/>
  <c r="R98" i="19" l="1"/>
  <c r="R134" i="19" s="1"/>
  <c r="R140" i="19"/>
  <c r="R176" i="19" s="1"/>
  <c r="R155" i="18"/>
  <c r="R140" i="18" s="1"/>
  <c r="R176" i="18" s="1"/>
  <c r="R14" i="18"/>
  <c r="R108" i="18"/>
  <c r="Q98" i="18"/>
  <c r="Q134" i="18" s="1"/>
  <c r="Q34" i="18"/>
  <c r="R34" i="18" s="1"/>
  <c r="L42" i="18"/>
  <c r="Q42" i="18" s="1"/>
  <c r="R129" i="18"/>
  <c r="R99" i="18"/>
  <c r="R98" i="18" s="1"/>
  <c r="J98" i="18"/>
  <c r="J134" i="18" s="1"/>
  <c r="R105" i="18"/>
  <c r="R119" i="18"/>
  <c r="R42" i="18"/>
  <c r="Q6" i="18" s="1"/>
  <c r="R6" i="18" s="1"/>
  <c r="J176" i="18"/>
  <c r="J35" i="17"/>
  <c r="P68" i="17"/>
  <c r="J99" i="17"/>
  <c r="R99" i="17" s="1"/>
  <c r="H134" i="17"/>
  <c r="R107" i="17"/>
  <c r="R130" i="17"/>
  <c r="R129" i="17" s="1"/>
  <c r="R148" i="17"/>
  <c r="R147" i="17" s="1"/>
  <c r="J14" i="17"/>
  <c r="H22" i="17"/>
  <c r="J22" i="17" s="1"/>
  <c r="R31" i="17"/>
  <c r="Q36" i="17"/>
  <c r="J39" i="17"/>
  <c r="Q40" i="17"/>
  <c r="R40" i="17" s="1"/>
  <c r="J51" i="17"/>
  <c r="Q66" i="17"/>
  <c r="P84" i="17"/>
  <c r="Q84" i="17" s="1"/>
  <c r="Q113" i="17"/>
  <c r="Q98" i="17" s="1"/>
  <c r="Q134" i="17" s="1"/>
  <c r="R159" i="17"/>
  <c r="R168" i="17"/>
  <c r="R175" i="17"/>
  <c r="R171" i="17" s="1"/>
  <c r="P34" i="17"/>
  <c r="P42" i="17" s="1"/>
  <c r="R25" i="17"/>
  <c r="R28" i="17"/>
  <c r="R30" i="17"/>
  <c r="M34" i="17"/>
  <c r="M42" i="17" s="1"/>
  <c r="J36" i="17"/>
  <c r="Q39" i="17"/>
  <c r="R50" i="17"/>
  <c r="Q82" i="17"/>
  <c r="R102" i="17"/>
  <c r="R104" i="17"/>
  <c r="R109" i="17"/>
  <c r="R112" i="17"/>
  <c r="R122" i="17"/>
  <c r="R124" i="17"/>
  <c r="R127" i="17"/>
  <c r="R119" i="17" s="1"/>
  <c r="N140" i="17"/>
  <c r="N176" i="17" s="1"/>
  <c r="J147" i="17"/>
  <c r="R158" i="17"/>
  <c r="R169" i="17"/>
  <c r="R51" i="17"/>
  <c r="O34" i="17"/>
  <c r="O42" i="17" s="1"/>
  <c r="O22" i="17"/>
  <c r="Q22" i="17" s="1"/>
  <c r="L34" i="17"/>
  <c r="Q14" i="17"/>
  <c r="R125" i="17"/>
  <c r="J119" i="17"/>
  <c r="J141" i="17"/>
  <c r="R156" i="17"/>
  <c r="Q155" i="17"/>
  <c r="R163" i="17"/>
  <c r="J161" i="17"/>
  <c r="I32" i="17"/>
  <c r="J32" i="17" s="1"/>
  <c r="I34" i="17"/>
  <c r="N32" i="17"/>
  <c r="Q32" i="17" s="1"/>
  <c r="N34" i="17"/>
  <c r="N42" i="17" s="1"/>
  <c r="Q37" i="17"/>
  <c r="R37" i="17" s="1"/>
  <c r="Q24" i="17"/>
  <c r="R24" i="17" s="1"/>
  <c r="Q41" i="17"/>
  <c r="R41" i="17" s="1"/>
  <c r="Q51" i="17"/>
  <c r="P92" i="17"/>
  <c r="Q92" i="17" s="1"/>
  <c r="N98" i="17"/>
  <c r="N134" i="17" s="1"/>
  <c r="H140" i="17"/>
  <c r="H176" i="17" s="1"/>
  <c r="L140" i="17"/>
  <c r="L176" i="17" s="1"/>
  <c r="P140" i="17"/>
  <c r="P176" i="17" s="1"/>
  <c r="M140" i="17"/>
  <c r="M176" i="17" s="1"/>
  <c r="J150" i="17"/>
  <c r="R151" i="17"/>
  <c r="R150" i="17" s="1"/>
  <c r="J155" i="17"/>
  <c r="Q68" i="17"/>
  <c r="P134" i="17"/>
  <c r="J105" i="17"/>
  <c r="R106" i="17"/>
  <c r="R29" i="17"/>
  <c r="Q35" i="17"/>
  <c r="Q83" i="17"/>
  <c r="L134" i="17"/>
  <c r="K98" i="17"/>
  <c r="K134" i="17" s="1"/>
  <c r="O98" i="17"/>
  <c r="O134" i="17" s="1"/>
  <c r="J113" i="17"/>
  <c r="R114" i="17"/>
  <c r="R113" i="17" s="1"/>
  <c r="R146" i="17"/>
  <c r="Q161" i="17"/>
  <c r="R170" i="17"/>
  <c r="J171" i="17"/>
  <c r="Q74" i="17"/>
  <c r="P76" i="17"/>
  <c r="Q76" i="17" s="1"/>
  <c r="J129" i="17"/>
  <c r="Q141" i="17"/>
  <c r="Q140" i="17" s="1"/>
  <c r="Q176" i="17" s="1"/>
  <c r="R162" i="17"/>
  <c r="R161" i="17" s="1"/>
  <c r="R175" i="16"/>
  <c r="Q175" i="16"/>
  <c r="J175" i="16"/>
  <c r="Q174" i="16"/>
  <c r="J174" i="16"/>
  <c r="Q173" i="16"/>
  <c r="J173" i="16"/>
  <c r="R173" i="16" s="1"/>
  <c r="Q172" i="16"/>
  <c r="Q171" i="16" s="1"/>
  <c r="J172" i="16"/>
  <c r="R172" i="16" s="1"/>
  <c r="P171" i="16"/>
  <c r="O171" i="16"/>
  <c r="N171" i="16"/>
  <c r="M171" i="16"/>
  <c r="L171" i="16"/>
  <c r="I171" i="16"/>
  <c r="H171" i="16"/>
  <c r="Q170" i="16"/>
  <c r="J170" i="16"/>
  <c r="R170" i="16" s="1"/>
  <c r="Q169" i="16"/>
  <c r="J169" i="16"/>
  <c r="R169" i="16" s="1"/>
  <c r="Q168" i="16"/>
  <c r="J168" i="16"/>
  <c r="R168" i="16" s="1"/>
  <c r="Q167" i="16"/>
  <c r="R167" i="16" s="1"/>
  <c r="J167" i="16"/>
  <c r="Q166" i="16"/>
  <c r="J166" i="16"/>
  <c r="Q165" i="16"/>
  <c r="J165" i="16"/>
  <c r="Q164" i="16"/>
  <c r="J164" i="16"/>
  <c r="R164" i="16" s="1"/>
  <c r="Q163" i="16"/>
  <c r="J163" i="16"/>
  <c r="Q162" i="16"/>
  <c r="J162" i="16"/>
  <c r="P161" i="16"/>
  <c r="O161" i="16"/>
  <c r="N161" i="16"/>
  <c r="M161" i="16"/>
  <c r="L161" i="16"/>
  <c r="K161" i="16"/>
  <c r="I161" i="16"/>
  <c r="H161" i="16"/>
  <c r="Q160" i="16"/>
  <c r="J160" i="16"/>
  <c r="R160" i="16" s="1"/>
  <c r="Q159" i="16"/>
  <c r="R159" i="16" s="1"/>
  <c r="J159" i="16"/>
  <c r="Q158" i="16"/>
  <c r="J158" i="16"/>
  <c r="Q157" i="16"/>
  <c r="J157" i="16"/>
  <c r="Q156" i="16"/>
  <c r="Q155" i="16" s="1"/>
  <c r="J156" i="16"/>
  <c r="R156" i="16" s="1"/>
  <c r="P155" i="16"/>
  <c r="O155" i="16"/>
  <c r="N155" i="16"/>
  <c r="M155" i="16"/>
  <c r="L155" i="16"/>
  <c r="K155" i="16"/>
  <c r="I155" i="16"/>
  <c r="H155" i="16"/>
  <c r="Q154" i="16"/>
  <c r="J154" i="16"/>
  <c r="Q153" i="16"/>
  <c r="J153" i="16"/>
  <c r="Q152" i="16"/>
  <c r="J152" i="16"/>
  <c r="R152" i="16" s="1"/>
  <c r="Q151" i="16"/>
  <c r="J151" i="16"/>
  <c r="P150" i="16"/>
  <c r="O150" i="16"/>
  <c r="N150" i="16"/>
  <c r="M150" i="16"/>
  <c r="L150" i="16"/>
  <c r="K150" i="16"/>
  <c r="I150" i="16"/>
  <c r="H150" i="16"/>
  <c r="Q149" i="16"/>
  <c r="J149" i="16"/>
  <c r="R149" i="16" s="1"/>
  <c r="Q148" i="16"/>
  <c r="Q147" i="16" s="1"/>
  <c r="J148" i="16"/>
  <c r="R148" i="16" s="1"/>
  <c r="R147" i="16" s="1"/>
  <c r="P147" i="16"/>
  <c r="O147" i="16"/>
  <c r="N147" i="16"/>
  <c r="M147" i="16"/>
  <c r="L147" i="16"/>
  <c r="K147" i="16"/>
  <c r="J147" i="16"/>
  <c r="I147" i="16"/>
  <c r="H147" i="16"/>
  <c r="Q146" i="16"/>
  <c r="J146" i="16"/>
  <c r="Q145" i="16"/>
  <c r="J145" i="16"/>
  <c r="R145" i="16" s="1"/>
  <c r="Q144" i="16"/>
  <c r="R144" i="16" s="1"/>
  <c r="J144" i="16"/>
  <c r="Q143" i="16"/>
  <c r="J143" i="16"/>
  <c r="Q142" i="16"/>
  <c r="J142" i="16"/>
  <c r="P141" i="16"/>
  <c r="O141" i="16"/>
  <c r="O140" i="16" s="1"/>
  <c r="O176" i="16" s="1"/>
  <c r="N141" i="16"/>
  <c r="M141" i="16"/>
  <c r="L141" i="16"/>
  <c r="K141" i="16"/>
  <c r="I141" i="16"/>
  <c r="H141" i="16"/>
  <c r="B138" i="16"/>
  <c r="Q133" i="16"/>
  <c r="J133" i="16"/>
  <c r="Q132" i="16"/>
  <c r="J132" i="16"/>
  <c r="R132" i="16" s="1"/>
  <c r="Q131" i="16"/>
  <c r="J131" i="16"/>
  <c r="Q130" i="16"/>
  <c r="R130" i="16" s="1"/>
  <c r="J130" i="16"/>
  <c r="P129" i="16"/>
  <c r="O129" i="16"/>
  <c r="N129" i="16"/>
  <c r="M129" i="16"/>
  <c r="L129" i="16"/>
  <c r="I129" i="16"/>
  <c r="H129" i="16"/>
  <c r="Q128" i="16"/>
  <c r="J128" i="16"/>
  <c r="R128" i="16" s="1"/>
  <c r="Q127" i="16"/>
  <c r="R127" i="16" s="1"/>
  <c r="J127" i="16"/>
  <c r="Q126" i="16"/>
  <c r="J126" i="16"/>
  <c r="Q125" i="16"/>
  <c r="J125" i="16"/>
  <c r="Q124" i="16"/>
  <c r="J124" i="16"/>
  <c r="R124" i="16" s="1"/>
  <c r="R123" i="16"/>
  <c r="Q123" i="16"/>
  <c r="J123" i="16"/>
  <c r="Q122" i="16"/>
  <c r="R122" i="16" s="1"/>
  <c r="J122" i="16"/>
  <c r="Q121" i="16"/>
  <c r="J121" i="16"/>
  <c r="Q120" i="16"/>
  <c r="J120" i="16"/>
  <c r="P119" i="16"/>
  <c r="O119" i="16"/>
  <c r="N119" i="16"/>
  <c r="M119" i="16"/>
  <c r="L119" i="16"/>
  <c r="K119" i="16"/>
  <c r="I119" i="16"/>
  <c r="H119" i="16"/>
  <c r="Q118" i="16"/>
  <c r="J118" i="16"/>
  <c r="Q117" i="16"/>
  <c r="J117" i="16"/>
  <c r="Q116" i="16"/>
  <c r="J116" i="16"/>
  <c r="R115" i="16"/>
  <c r="Q115" i="16"/>
  <c r="J115" i="16"/>
  <c r="Q114" i="16"/>
  <c r="Q113" i="16" s="1"/>
  <c r="J114" i="16"/>
  <c r="P113" i="16"/>
  <c r="O113" i="16"/>
  <c r="N113" i="16"/>
  <c r="M113" i="16"/>
  <c r="L113" i="16"/>
  <c r="K113" i="16"/>
  <c r="I113" i="16"/>
  <c r="H113" i="16"/>
  <c r="Q112" i="16"/>
  <c r="J112" i="16"/>
  <c r="R112" i="16" s="1"/>
  <c r="Q111" i="16"/>
  <c r="J111" i="16"/>
  <c r="R111" i="16" s="1"/>
  <c r="Q110" i="16"/>
  <c r="J110" i="16"/>
  <c r="R110" i="16" s="1"/>
  <c r="Q109" i="16"/>
  <c r="Q108" i="16" s="1"/>
  <c r="J109" i="16"/>
  <c r="P108" i="16"/>
  <c r="O108" i="16"/>
  <c r="N108" i="16"/>
  <c r="M108" i="16"/>
  <c r="L108" i="16"/>
  <c r="K108" i="16"/>
  <c r="K98" i="16" s="1"/>
  <c r="K134" i="16" s="1"/>
  <c r="I108" i="16"/>
  <c r="I98" i="16" s="1"/>
  <c r="I134" i="16" s="1"/>
  <c r="H108" i="16"/>
  <c r="Q107" i="16"/>
  <c r="J107" i="16"/>
  <c r="R107" i="16" s="1"/>
  <c r="Q106" i="16"/>
  <c r="J106" i="16"/>
  <c r="Q105" i="16"/>
  <c r="P105" i="16"/>
  <c r="O105" i="16"/>
  <c r="N105" i="16"/>
  <c r="M105" i="16"/>
  <c r="L105" i="16"/>
  <c r="K105" i="16"/>
  <c r="I105" i="16"/>
  <c r="H105" i="16"/>
  <c r="Q104" i="16"/>
  <c r="J104" i="16"/>
  <c r="Q103" i="16"/>
  <c r="R103" i="16" s="1"/>
  <c r="J103" i="16"/>
  <c r="Q102" i="16"/>
  <c r="J102" i="16"/>
  <c r="Q101" i="16"/>
  <c r="J101" i="16"/>
  <c r="Q100" i="16"/>
  <c r="J100" i="16"/>
  <c r="J99" i="16" s="1"/>
  <c r="P99" i="16"/>
  <c r="O99" i="16"/>
  <c r="N99" i="16"/>
  <c r="M99" i="16"/>
  <c r="L99" i="16"/>
  <c r="K99" i="16"/>
  <c r="I99" i="16"/>
  <c r="H99" i="16"/>
  <c r="H98" i="16" s="1"/>
  <c r="H134" i="16" s="1"/>
  <c r="B96" i="16"/>
  <c r="O92" i="16"/>
  <c r="N92" i="16"/>
  <c r="M92" i="16"/>
  <c r="L92" i="16"/>
  <c r="K92" i="16"/>
  <c r="I92" i="16"/>
  <c r="H92" i="16"/>
  <c r="J92" i="16" s="1"/>
  <c r="P91" i="16"/>
  <c r="J91" i="16"/>
  <c r="Q91" i="16" s="1"/>
  <c r="P90" i="16"/>
  <c r="J90" i="16"/>
  <c r="Q90" i="16" s="1"/>
  <c r="B88" i="16"/>
  <c r="O84" i="16"/>
  <c r="N84" i="16"/>
  <c r="M84" i="16"/>
  <c r="L84" i="16"/>
  <c r="K84" i="16"/>
  <c r="I84" i="16"/>
  <c r="H84" i="16"/>
  <c r="P83" i="16"/>
  <c r="J83" i="16"/>
  <c r="Q83" i="16" s="1"/>
  <c r="P82" i="16"/>
  <c r="J82" i="16"/>
  <c r="B80" i="16"/>
  <c r="O76" i="16"/>
  <c r="N76" i="16"/>
  <c r="M76" i="16"/>
  <c r="L76" i="16"/>
  <c r="K76" i="16"/>
  <c r="I76" i="16"/>
  <c r="H76" i="16"/>
  <c r="J76" i="16" s="1"/>
  <c r="P75" i="16"/>
  <c r="J75" i="16"/>
  <c r="Q75" i="16" s="1"/>
  <c r="P74" i="16"/>
  <c r="Q74" i="16" s="1"/>
  <c r="J74" i="16"/>
  <c r="B72" i="16"/>
  <c r="O68" i="16"/>
  <c r="N68" i="16"/>
  <c r="M68" i="16"/>
  <c r="L68" i="16"/>
  <c r="K68" i="16"/>
  <c r="I68" i="16"/>
  <c r="H68" i="16"/>
  <c r="P67" i="16"/>
  <c r="J67" i="16"/>
  <c r="Q67" i="16" s="1"/>
  <c r="P66" i="16"/>
  <c r="J66" i="16"/>
  <c r="B64" i="16"/>
  <c r="P59" i="16"/>
  <c r="O59" i="16"/>
  <c r="N59" i="16"/>
  <c r="M59" i="16"/>
  <c r="L59" i="16"/>
  <c r="K59" i="16"/>
  <c r="I59" i="16"/>
  <c r="H59" i="16"/>
  <c r="Q58" i="16"/>
  <c r="J58" i="16"/>
  <c r="Q57" i="16"/>
  <c r="J57" i="16"/>
  <c r="R57" i="16" s="1"/>
  <c r="B55" i="16"/>
  <c r="P51" i="16"/>
  <c r="O51" i="16"/>
  <c r="N51" i="16"/>
  <c r="M51" i="16"/>
  <c r="Q51" i="16" s="1"/>
  <c r="L51" i="16"/>
  <c r="K51" i="16"/>
  <c r="I51" i="16"/>
  <c r="H51" i="16"/>
  <c r="Q50" i="16"/>
  <c r="J50" i="16"/>
  <c r="R50" i="16" s="1"/>
  <c r="Q49" i="16"/>
  <c r="R49" i="16" s="1"/>
  <c r="J49" i="16"/>
  <c r="B47" i="16"/>
  <c r="P41" i="16"/>
  <c r="O41" i="16"/>
  <c r="N41" i="16"/>
  <c r="M41" i="16"/>
  <c r="L41" i="16"/>
  <c r="I41" i="16"/>
  <c r="J41" i="16" s="1"/>
  <c r="H41" i="16"/>
  <c r="P40" i="16"/>
  <c r="O40" i="16"/>
  <c r="N40" i="16"/>
  <c r="M40" i="16"/>
  <c r="L40" i="16"/>
  <c r="I40" i="16"/>
  <c r="H40" i="16"/>
  <c r="P39" i="16"/>
  <c r="O39" i="16"/>
  <c r="N39" i="16"/>
  <c r="M39" i="16"/>
  <c r="L39" i="16"/>
  <c r="I39" i="16"/>
  <c r="H39" i="16"/>
  <c r="J39" i="16" s="1"/>
  <c r="P38" i="16"/>
  <c r="O38" i="16"/>
  <c r="N38" i="16"/>
  <c r="M38" i="16"/>
  <c r="Q38" i="16" s="1"/>
  <c r="L38" i="16"/>
  <c r="I38" i="16"/>
  <c r="H38" i="16"/>
  <c r="J38" i="16" s="1"/>
  <c r="P37" i="16"/>
  <c r="O37" i="16"/>
  <c r="N37" i="16"/>
  <c r="M37" i="16"/>
  <c r="L37" i="16"/>
  <c r="I37" i="16"/>
  <c r="H37" i="16"/>
  <c r="P36" i="16"/>
  <c r="O36" i="16"/>
  <c r="N36" i="16"/>
  <c r="M36" i="16"/>
  <c r="L36" i="16"/>
  <c r="I36" i="16"/>
  <c r="H36" i="16"/>
  <c r="P35" i="16"/>
  <c r="O35" i="16"/>
  <c r="N35" i="16"/>
  <c r="M35" i="16"/>
  <c r="L35" i="16"/>
  <c r="I35" i="16"/>
  <c r="J35" i="16" s="1"/>
  <c r="H35" i="16"/>
  <c r="L34" i="16"/>
  <c r="L42" i="16" s="1"/>
  <c r="P32" i="16"/>
  <c r="Q31" i="16"/>
  <c r="J31" i="16"/>
  <c r="R31" i="16" s="1"/>
  <c r="Q30" i="16"/>
  <c r="J30" i="16"/>
  <c r="R30" i="16" s="1"/>
  <c r="Q29" i="16"/>
  <c r="R29" i="16" s="1"/>
  <c r="J29" i="16"/>
  <c r="Q28" i="16"/>
  <c r="J28" i="16"/>
  <c r="Q27" i="16"/>
  <c r="J27" i="16"/>
  <c r="Q26" i="16"/>
  <c r="J26" i="16"/>
  <c r="Q25" i="16"/>
  <c r="J25" i="16"/>
  <c r="P24" i="16"/>
  <c r="O24" i="16"/>
  <c r="O32" i="16" s="1"/>
  <c r="N24" i="16"/>
  <c r="N32" i="16" s="1"/>
  <c r="M24" i="16"/>
  <c r="M32" i="16" s="1"/>
  <c r="L24" i="16"/>
  <c r="L32" i="16" s="1"/>
  <c r="I24" i="16"/>
  <c r="I32" i="16" s="1"/>
  <c r="J32" i="16" s="1"/>
  <c r="H24" i="16"/>
  <c r="H32" i="16" s="1"/>
  <c r="P22" i="16"/>
  <c r="L22" i="16"/>
  <c r="Q21" i="16"/>
  <c r="J21" i="16"/>
  <c r="Q20" i="16"/>
  <c r="J20" i="16"/>
  <c r="Q19" i="16"/>
  <c r="J19" i="16"/>
  <c r="Q18" i="16"/>
  <c r="J18" i="16"/>
  <c r="Q17" i="16"/>
  <c r="J17" i="16"/>
  <c r="R16" i="16"/>
  <c r="Q16" i="16"/>
  <c r="J16" i="16"/>
  <c r="Q15" i="16"/>
  <c r="J15" i="16"/>
  <c r="R15" i="16" s="1"/>
  <c r="P14" i="16"/>
  <c r="O14" i="16"/>
  <c r="N14" i="16"/>
  <c r="N22" i="16" s="1"/>
  <c r="M14" i="16"/>
  <c r="M34" i="16" s="1"/>
  <c r="M42" i="16" s="1"/>
  <c r="L14" i="16"/>
  <c r="I14" i="16"/>
  <c r="I22" i="16" s="1"/>
  <c r="H14" i="16"/>
  <c r="H22" i="16" s="1"/>
  <c r="C13" i="16"/>
  <c r="I9" i="16"/>
  <c r="Q7" i="16"/>
  <c r="B5" i="16"/>
  <c r="A1" i="16"/>
  <c r="R134" i="18" l="1"/>
  <c r="R108" i="17"/>
  <c r="R105" i="17"/>
  <c r="R98" i="17" s="1"/>
  <c r="R134" i="17" s="1"/>
  <c r="R39" i="17"/>
  <c r="R35" i="17"/>
  <c r="J98" i="17"/>
  <c r="J134" i="17" s="1"/>
  <c r="R155" i="17"/>
  <c r="R14" i="17"/>
  <c r="R36" i="17"/>
  <c r="R22" i="17"/>
  <c r="R141" i="17"/>
  <c r="R140" i="17" s="1"/>
  <c r="R176" i="17" s="1"/>
  <c r="J140" i="17"/>
  <c r="J176" i="17" s="1"/>
  <c r="Q34" i="17"/>
  <c r="L42" i="17"/>
  <c r="Q42" i="17" s="1"/>
  <c r="I42" i="17"/>
  <c r="J42" i="17" s="1"/>
  <c r="R42" i="17" s="1"/>
  <c r="Q6" i="17" s="1"/>
  <c r="R6" i="17" s="1"/>
  <c r="J34" i="17"/>
  <c r="R32" i="17"/>
  <c r="N140" i="16"/>
  <c r="N176" i="16" s="1"/>
  <c r="M22" i="16"/>
  <c r="J24" i="16"/>
  <c r="R24" i="16" s="1"/>
  <c r="Q36" i="16"/>
  <c r="R38" i="16"/>
  <c r="Q59" i="16"/>
  <c r="J84" i="16"/>
  <c r="M98" i="16"/>
  <c r="M134" i="16" s="1"/>
  <c r="K140" i="16"/>
  <c r="K176" i="16" s="1"/>
  <c r="R174" i="16"/>
  <c r="R171" i="16" s="1"/>
  <c r="J22" i="16"/>
  <c r="R17" i="16"/>
  <c r="R21" i="16"/>
  <c r="R28" i="16"/>
  <c r="Q40" i="16"/>
  <c r="J59" i="16"/>
  <c r="P68" i="16"/>
  <c r="P76" i="16"/>
  <c r="N98" i="16"/>
  <c r="N134" i="16" s="1"/>
  <c r="Q99" i="16"/>
  <c r="Q98" i="16" s="1"/>
  <c r="R102" i="16"/>
  <c r="J105" i="16"/>
  <c r="R118" i="16"/>
  <c r="R126" i="16"/>
  <c r="R143" i="16"/>
  <c r="J171" i="16"/>
  <c r="P34" i="16"/>
  <c r="P42" i="16" s="1"/>
  <c r="R18" i="16"/>
  <c r="R20" i="16"/>
  <c r="R25" i="16"/>
  <c r="R27" i="16"/>
  <c r="J37" i="16"/>
  <c r="J51" i="16"/>
  <c r="R58" i="16"/>
  <c r="Q66" i="16"/>
  <c r="J68" i="16"/>
  <c r="Q68" i="16" s="1"/>
  <c r="O98" i="16"/>
  <c r="O134" i="16" s="1"/>
  <c r="R101" i="16"/>
  <c r="R106" i="16"/>
  <c r="R105" i="16" s="1"/>
  <c r="R120" i="16"/>
  <c r="R125" i="16"/>
  <c r="H140" i="16"/>
  <c r="H176" i="16" s="1"/>
  <c r="M140" i="16"/>
  <c r="M176" i="16" s="1"/>
  <c r="Q150" i="16"/>
  <c r="R157" i="16"/>
  <c r="R163" i="16"/>
  <c r="R165" i="16"/>
  <c r="R59" i="16"/>
  <c r="Q22" i="16"/>
  <c r="R22" i="16" s="1"/>
  <c r="R51" i="16"/>
  <c r="O34" i="16"/>
  <c r="O42" i="16" s="1"/>
  <c r="Q35" i="16"/>
  <c r="R35" i="16" s="1"/>
  <c r="Q39" i="16"/>
  <c r="R39" i="16" s="1"/>
  <c r="P140" i="16"/>
  <c r="P176" i="16" s="1"/>
  <c r="J161" i="16"/>
  <c r="R162" i="16"/>
  <c r="Q24" i="16"/>
  <c r="N34" i="16"/>
  <c r="N42" i="16" s="1"/>
  <c r="Q76" i="16"/>
  <c r="P92" i="16"/>
  <c r="Q92" i="16" s="1"/>
  <c r="L98" i="16"/>
  <c r="L134" i="16" s="1"/>
  <c r="P98" i="16"/>
  <c r="P134" i="16" s="1"/>
  <c r="R131" i="16"/>
  <c r="J129" i="16"/>
  <c r="R121" i="16"/>
  <c r="R119" i="16" s="1"/>
  <c r="J119" i="16"/>
  <c r="J14" i="16"/>
  <c r="Q32" i="16"/>
  <c r="R32" i="16" s="1"/>
  <c r="R109" i="16"/>
  <c r="R108" i="16" s="1"/>
  <c r="L140" i="16"/>
  <c r="L176" i="16" s="1"/>
  <c r="R158" i="16"/>
  <c r="R155" i="16" s="1"/>
  <c r="J155" i="16"/>
  <c r="Q14" i="16"/>
  <c r="H34" i="16"/>
  <c r="R19" i="16"/>
  <c r="O22" i="16"/>
  <c r="R26" i="16"/>
  <c r="I34" i="16"/>
  <c r="I42" i="16" s="1"/>
  <c r="J36" i="16"/>
  <c r="Q37" i="16"/>
  <c r="J40" i="16"/>
  <c r="R40" i="16" s="1"/>
  <c r="Q41" i="16"/>
  <c r="R41" i="16" s="1"/>
  <c r="R100" i="16"/>
  <c r="R114" i="16"/>
  <c r="R116" i="16"/>
  <c r="J113" i="16"/>
  <c r="Q129" i="16"/>
  <c r="R133" i="16"/>
  <c r="R146" i="16"/>
  <c r="R151" i="16"/>
  <c r="R153" i="16"/>
  <c r="J150" i="16"/>
  <c r="J141" i="16"/>
  <c r="R142" i="16"/>
  <c r="Q161" i="16"/>
  <c r="Q82" i="16"/>
  <c r="P84" i="16"/>
  <c r="Q84" i="16" s="1"/>
  <c r="R104" i="16"/>
  <c r="J108" i="16"/>
  <c r="J98" i="16" s="1"/>
  <c r="R117" i="16"/>
  <c r="Q119" i="16"/>
  <c r="Q134" i="16" s="1"/>
  <c r="I140" i="16"/>
  <c r="I176" i="16" s="1"/>
  <c r="Q141" i="16"/>
  <c r="R154" i="16"/>
  <c r="R166" i="16"/>
  <c r="N8" i="3"/>
  <c r="M8" i="3"/>
  <c r="L8" i="3"/>
  <c r="K8" i="3"/>
  <c r="I8" i="3"/>
  <c r="H8" i="3"/>
  <c r="G8" i="3"/>
  <c r="F8" i="3"/>
  <c r="D8" i="3"/>
  <c r="N7" i="3"/>
  <c r="M7" i="3"/>
  <c r="L7" i="3"/>
  <c r="K7" i="3"/>
  <c r="I7" i="3"/>
  <c r="H7" i="3"/>
  <c r="G7" i="3"/>
  <c r="F7" i="3"/>
  <c r="D7" i="3"/>
  <c r="R34" i="17" l="1"/>
  <c r="R37" i="16"/>
  <c r="R99" i="16"/>
  <c r="R129" i="16"/>
  <c r="Q140" i="16"/>
  <c r="Q176" i="16" s="1"/>
  <c r="J134" i="16"/>
  <c r="R36" i="16"/>
  <c r="Q42" i="16"/>
  <c r="R141" i="16"/>
  <c r="J140" i="16"/>
  <c r="J176" i="16" s="1"/>
  <c r="R150" i="16"/>
  <c r="J34" i="16"/>
  <c r="H42" i="16"/>
  <c r="J42" i="16" s="1"/>
  <c r="R42" i="16" s="1"/>
  <c r="Q6" i="16" s="1"/>
  <c r="R6" i="16" s="1"/>
  <c r="Q34" i="16"/>
  <c r="R14" i="16"/>
  <c r="R113" i="16"/>
  <c r="R98" i="16" s="1"/>
  <c r="R134" i="16" s="1"/>
  <c r="R161" i="16"/>
  <c r="R140" i="16" l="1"/>
  <c r="R176" i="16" s="1"/>
  <c r="R34" i="16"/>
</calcChain>
</file>

<file path=xl/comments1.xml><?xml version="1.0" encoding="utf-8"?>
<comments xmlns="http://schemas.openxmlformats.org/spreadsheetml/2006/main">
  <authors>
    <author>作成者</author>
  </authors>
  <commentList>
    <comment ref="J4" authorId="0" shapeId="0">
      <text>
        <r>
          <rPr>
            <b/>
            <sz val="9"/>
            <color indexed="81"/>
            <rFont val="ＭＳ Ｐゴシック"/>
            <family val="3"/>
            <charset val="128"/>
          </rPr>
          <t>数値が高いほど，順位は上。</t>
        </r>
      </text>
    </comment>
    <comment ref="O4" authorId="0" shapeId="0">
      <text>
        <r>
          <rPr>
            <b/>
            <sz val="9"/>
            <color indexed="81"/>
            <rFont val="ＭＳ Ｐゴシック"/>
            <family val="3"/>
            <charset val="128"/>
          </rPr>
          <t>数値が高いほど，順位は上。</t>
        </r>
      </text>
    </comment>
    <comment ref="T4" authorId="0" shapeId="0">
      <text>
        <r>
          <rPr>
            <b/>
            <sz val="9"/>
            <color indexed="81"/>
            <rFont val="ＭＳ Ｐゴシック"/>
            <family val="3"/>
            <charset val="128"/>
          </rPr>
          <t>数値が高いほど，順位は上。</t>
        </r>
      </text>
    </comment>
  </commentList>
</comments>
</file>

<file path=xl/sharedStrings.xml><?xml version="1.0" encoding="utf-8"?>
<sst xmlns="http://schemas.openxmlformats.org/spreadsheetml/2006/main" count="4050" uniqueCount="262">
  <si>
    <t>※速報値であり，今後，値が変更となることがあります。</t>
    <rPh sb="1" eb="3">
      <t>ソクホウ</t>
    </rPh>
    <rPh sb="3" eb="4">
      <t>アタイ</t>
    </rPh>
    <rPh sb="8" eb="10">
      <t>コンゴ</t>
    </rPh>
    <rPh sb="11" eb="12">
      <t>アタイ</t>
    </rPh>
    <rPh sb="13" eb="15">
      <t>ヘンコウ</t>
    </rPh>
    <phoneticPr fontId="6"/>
  </si>
  <si>
    <t>更新</t>
    <rPh sb="0" eb="2">
      <t>コウシン</t>
    </rPh>
    <phoneticPr fontId="6"/>
  </si>
  <si>
    <t>○第１号被保険者数</t>
    <rPh sb="1" eb="2">
      <t>ダイ</t>
    </rPh>
    <rPh sb="3" eb="4">
      <t>ゴウ</t>
    </rPh>
    <rPh sb="4" eb="8">
      <t>ヒホケンシャ</t>
    </rPh>
    <rPh sb="8" eb="9">
      <t>スウ</t>
    </rPh>
    <phoneticPr fontId="6"/>
  </si>
  <si>
    <t>（単位：人）</t>
    <rPh sb="1" eb="3">
      <t>タンイ</t>
    </rPh>
    <rPh sb="4" eb="5">
      <t>ニン</t>
    </rPh>
    <phoneticPr fontId="8"/>
  </si>
  <si>
    <t>第１号被保険者数</t>
    <rPh sb="0" eb="1">
      <t>ダイ</t>
    </rPh>
    <rPh sb="2" eb="3">
      <t>ゴウ</t>
    </rPh>
    <rPh sb="3" eb="7">
      <t>ヒホケンシャ</t>
    </rPh>
    <rPh sb="7" eb="8">
      <t>スウ</t>
    </rPh>
    <phoneticPr fontId="6"/>
  </si>
  <si>
    <t>○認定率</t>
    <rPh sb="1" eb="3">
      <t>ニンテイ</t>
    </rPh>
    <rPh sb="3" eb="4">
      <t>リツ</t>
    </rPh>
    <phoneticPr fontId="6"/>
  </si>
  <si>
    <t>６５歳以上７５歳未満</t>
    <rPh sb="2" eb="3">
      <t>サイ</t>
    </rPh>
    <rPh sb="3" eb="5">
      <t>イジョウ</t>
    </rPh>
    <rPh sb="7" eb="8">
      <t>サイ</t>
    </rPh>
    <rPh sb="8" eb="10">
      <t>ミマン</t>
    </rPh>
    <phoneticPr fontId="8"/>
  </si>
  <si>
    <t>　　計</t>
    <rPh sb="2" eb="3">
      <t>ケイ</t>
    </rPh>
    <phoneticPr fontId="8"/>
  </si>
  <si>
    <t>○要介護（要支援）認定者数</t>
    <rPh sb="1" eb="2">
      <t>ヨウ</t>
    </rPh>
    <rPh sb="2" eb="4">
      <t>カイゴ</t>
    </rPh>
    <rPh sb="5" eb="6">
      <t>ヨウ</t>
    </rPh>
    <rPh sb="6" eb="8">
      <t>シエン</t>
    </rPh>
    <rPh sb="9" eb="12">
      <t>ニンテイシャ</t>
    </rPh>
    <rPh sb="12" eb="13">
      <t>スウ</t>
    </rPh>
    <phoneticPr fontId="8"/>
  </si>
  <si>
    <t>非該当</t>
    <rPh sb="0" eb="3">
      <t>ヒガイトウ</t>
    </rPh>
    <phoneticPr fontId="6"/>
  </si>
  <si>
    <t>男</t>
    <rPh sb="0" eb="1">
      <t>オトコ</t>
    </rPh>
    <phoneticPr fontId="6"/>
  </si>
  <si>
    <t>要支援１</t>
    <rPh sb="0" eb="1">
      <t>ヨウ</t>
    </rPh>
    <rPh sb="1" eb="3">
      <t>シエン</t>
    </rPh>
    <phoneticPr fontId="8"/>
  </si>
  <si>
    <t>要支援２</t>
    <rPh sb="0" eb="1">
      <t>ヨウ</t>
    </rPh>
    <rPh sb="1" eb="3">
      <t>シエン</t>
    </rPh>
    <phoneticPr fontId="8"/>
  </si>
  <si>
    <t>計</t>
    <rPh sb="0" eb="1">
      <t>ケイ</t>
    </rPh>
    <phoneticPr fontId="6"/>
  </si>
  <si>
    <t>経過的要介護</t>
    <rPh sb="0" eb="3">
      <t>ケイカテキ</t>
    </rPh>
    <rPh sb="3" eb="4">
      <t>ヨウ</t>
    </rPh>
    <rPh sb="4" eb="6">
      <t>カイゴ</t>
    </rPh>
    <phoneticPr fontId="8"/>
  </si>
  <si>
    <t>要介護１</t>
    <rPh sb="0" eb="1">
      <t>ヨウ</t>
    </rPh>
    <rPh sb="1" eb="3">
      <t>カイゴ</t>
    </rPh>
    <phoneticPr fontId="8"/>
  </si>
  <si>
    <t>要介護２</t>
    <rPh sb="0" eb="1">
      <t>ヨウ</t>
    </rPh>
    <rPh sb="1" eb="3">
      <t>カイゴ</t>
    </rPh>
    <phoneticPr fontId="8"/>
  </si>
  <si>
    <t>要介護３</t>
    <rPh sb="0" eb="1">
      <t>ヨウ</t>
    </rPh>
    <rPh sb="1" eb="3">
      <t>カイゴ</t>
    </rPh>
    <phoneticPr fontId="8"/>
  </si>
  <si>
    <t>要介護４</t>
    <rPh sb="0" eb="1">
      <t>ヨウ</t>
    </rPh>
    <rPh sb="1" eb="3">
      <t>カイゴ</t>
    </rPh>
    <phoneticPr fontId="8"/>
  </si>
  <si>
    <t>要介護５</t>
    <rPh sb="0" eb="1">
      <t>ヨウ</t>
    </rPh>
    <rPh sb="1" eb="3">
      <t>カイゴ</t>
    </rPh>
    <phoneticPr fontId="8"/>
  </si>
  <si>
    <t>合計</t>
    <rPh sb="0" eb="2">
      <t>ゴウケイ</t>
    </rPh>
    <phoneticPr fontId="8"/>
  </si>
  <si>
    <t>第１号被保険者</t>
    <rPh sb="0" eb="1">
      <t>ダイ</t>
    </rPh>
    <rPh sb="2" eb="3">
      <t>ゴウ</t>
    </rPh>
    <rPh sb="3" eb="7">
      <t>ヒホケンシャ</t>
    </rPh>
    <phoneticPr fontId="8"/>
  </si>
  <si>
    <t>６５歳以上７０歳未満</t>
    <rPh sb="2" eb="3">
      <t>サイ</t>
    </rPh>
    <rPh sb="3" eb="5">
      <t>イジョウ</t>
    </rPh>
    <rPh sb="7" eb="8">
      <t>サイ</t>
    </rPh>
    <rPh sb="8" eb="10">
      <t>ミマン</t>
    </rPh>
    <phoneticPr fontId="8"/>
  </si>
  <si>
    <t>７０歳以上７５歳未満</t>
    <rPh sb="2" eb="3">
      <t>サイ</t>
    </rPh>
    <rPh sb="3" eb="5">
      <t>イジョウ</t>
    </rPh>
    <rPh sb="7" eb="8">
      <t>サイ</t>
    </rPh>
    <rPh sb="8" eb="10">
      <t>ミマン</t>
    </rPh>
    <phoneticPr fontId="8"/>
  </si>
  <si>
    <t>７５歳以上８０歳未満</t>
    <rPh sb="2" eb="3">
      <t>サイ</t>
    </rPh>
    <rPh sb="3" eb="5">
      <t>イジョウ</t>
    </rPh>
    <rPh sb="7" eb="8">
      <t>サイ</t>
    </rPh>
    <rPh sb="8" eb="10">
      <t>ミマン</t>
    </rPh>
    <phoneticPr fontId="8"/>
  </si>
  <si>
    <t>８０歳以上８５歳未満</t>
    <rPh sb="2" eb="3">
      <t>サイ</t>
    </rPh>
    <rPh sb="3" eb="5">
      <t>イジョウ</t>
    </rPh>
    <rPh sb="7" eb="8">
      <t>サイ</t>
    </rPh>
    <rPh sb="8" eb="10">
      <t>ミマン</t>
    </rPh>
    <phoneticPr fontId="8"/>
  </si>
  <si>
    <t>８５歳以上９０歳未満</t>
    <rPh sb="2" eb="3">
      <t>サイ</t>
    </rPh>
    <rPh sb="3" eb="5">
      <t>イジョウ</t>
    </rPh>
    <rPh sb="7" eb="8">
      <t>サイ</t>
    </rPh>
    <rPh sb="8" eb="10">
      <t>ミマン</t>
    </rPh>
    <phoneticPr fontId="8"/>
  </si>
  <si>
    <t>９０歳以上</t>
    <rPh sb="2" eb="3">
      <t>サイ</t>
    </rPh>
    <rPh sb="3" eb="5">
      <t>イジョウ</t>
    </rPh>
    <phoneticPr fontId="8"/>
  </si>
  <si>
    <t>第２号被保険者</t>
    <rPh sb="0" eb="1">
      <t>ダイ</t>
    </rPh>
    <rPh sb="2" eb="3">
      <t>ゴウ</t>
    </rPh>
    <rPh sb="3" eb="7">
      <t>ヒホケンシャ</t>
    </rPh>
    <phoneticPr fontId="8"/>
  </si>
  <si>
    <t>総　　数</t>
    <rPh sb="0" eb="1">
      <t>フサ</t>
    </rPh>
    <rPh sb="3" eb="4">
      <t>カズ</t>
    </rPh>
    <phoneticPr fontId="6"/>
  </si>
  <si>
    <t>女</t>
    <rPh sb="0" eb="1">
      <t>オンナ</t>
    </rPh>
    <phoneticPr fontId="6"/>
  </si>
  <si>
    <t>○居宅介護（介護予防）サービス受給者数</t>
    <rPh sb="1" eb="3">
      <t>キョタク</t>
    </rPh>
    <rPh sb="3" eb="5">
      <t>カイゴ</t>
    </rPh>
    <rPh sb="6" eb="8">
      <t>カイゴ</t>
    </rPh>
    <rPh sb="8" eb="10">
      <t>ヨボウ</t>
    </rPh>
    <rPh sb="15" eb="18">
      <t>ジュキュウシャ</t>
    </rPh>
    <rPh sb="18" eb="19">
      <t>スウ</t>
    </rPh>
    <phoneticPr fontId="8"/>
  </si>
  <si>
    <t>現物給付は前々月サービス分，償還給付は前月支出決定分（単位：人）</t>
    <rPh sb="27" eb="29">
      <t>タンイ</t>
    </rPh>
    <rPh sb="30" eb="31">
      <t>ニン</t>
    </rPh>
    <phoneticPr fontId="8"/>
  </si>
  <si>
    <t>予防給付</t>
    <rPh sb="0" eb="2">
      <t>ヨボウ</t>
    </rPh>
    <rPh sb="2" eb="4">
      <t>キュウフ</t>
    </rPh>
    <phoneticPr fontId="6"/>
  </si>
  <si>
    <t>介護給付</t>
    <rPh sb="0" eb="2">
      <t>カイゴ</t>
    </rPh>
    <rPh sb="2" eb="4">
      <t>キュウフ</t>
    </rPh>
    <phoneticPr fontId="6"/>
  </si>
  <si>
    <t>　　総　数</t>
    <rPh sb="2" eb="3">
      <t>フサ</t>
    </rPh>
    <rPh sb="4" eb="5">
      <t>カズ</t>
    </rPh>
    <phoneticPr fontId="8"/>
  </si>
  <si>
    <t>○地域密着型（介護予防）サービス受給者数</t>
    <rPh sb="1" eb="3">
      <t>チイキ</t>
    </rPh>
    <rPh sb="3" eb="5">
      <t>ミッチャク</t>
    </rPh>
    <rPh sb="5" eb="6">
      <t>ガタ</t>
    </rPh>
    <rPh sb="7" eb="9">
      <t>カイゴ</t>
    </rPh>
    <rPh sb="9" eb="11">
      <t>ヨボウ</t>
    </rPh>
    <rPh sb="16" eb="19">
      <t>ジュキュウシャ</t>
    </rPh>
    <rPh sb="19" eb="20">
      <t>スウ</t>
    </rPh>
    <phoneticPr fontId="8"/>
  </si>
  <si>
    <t>○施設介護サービス受給者数</t>
    <rPh sb="1" eb="3">
      <t>シセツ</t>
    </rPh>
    <rPh sb="3" eb="5">
      <t>カイゴ</t>
    </rPh>
    <rPh sb="9" eb="12">
      <t>ジュキュウシャ</t>
    </rPh>
    <rPh sb="12" eb="13">
      <t>スウ</t>
    </rPh>
    <phoneticPr fontId="8"/>
  </si>
  <si>
    <t>　・介護老人福祉施設（特別養護老人ホーム）</t>
    <rPh sb="2" eb="4">
      <t>カイゴ</t>
    </rPh>
    <rPh sb="4" eb="6">
      <t>ロウジン</t>
    </rPh>
    <rPh sb="6" eb="8">
      <t>フクシ</t>
    </rPh>
    <rPh sb="8" eb="10">
      <t>シセツ</t>
    </rPh>
    <rPh sb="11" eb="13">
      <t>トクベツ</t>
    </rPh>
    <rPh sb="13" eb="15">
      <t>ヨウゴ</t>
    </rPh>
    <rPh sb="15" eb="17">
      <t>ロウジン</t>
    </rPh>
    <phoneticPr fontId="8"/>
  </si>
  <si>
    <t>　・介護老人保健施設（老人保健施設）</t>
    <rPh sb="2" eb="4">
      <t>カイゴ</t>
    </rPh>
    <rPh sb="4" eb="6">
      <t>ロウジン</t>
    </rPh>
    <rPh sb="6" eb="8">
      <t>ホケン</t>
    </rPh>
    <rPh sb="8" eb="10">
      <t>シセツ</t>
    </rPh>
    <phoneticPr fontId="8"/>
  </si>
  <si>
    <t>　・介護療養型医療施設（療養型病床群）</t>
    <rPh sb="2" eb="4">
      <t>カイゴ</t>
    </rPh>
    <rPh sb="4" eb="6">
      <t>リョウヨウ</t>
    </rPh>
    <rPh sb="6" eb="7">
      <t>ガタ</t>
    </rPh>
    <rPh sb="7" eb="9">
      <t>イリョウ</t>
    </rPh>
    <rPh sb="9" eb="11">
      <t>シセツ</t>
    </rPh>
    <phoneticPr fontId="8"/>
  </si>
  <si>
    <t>○保険給付決定状況（件数）</t>
    <rPh sb="1" eb="3">
      <t>ホケン</t>
    </rPh>
    <rPh sb="3" eb="5">
      <t>キュウフ</t>
    </rPh>
    <rPh sb="5" eb="7">
      <t>ケッテイ</t>
    </rPh>
    <rPh sb="7" eb="9">
      <t>ジョウキョウ</t>
    </rPh>
    <rPh sb="10" eb="12">
      <t>ケンスウ</t>
    </rPh>
    <phoneticPr fontId="6"/>
  </si>
  <si>
    <t>現物給付は前々月サービス分，償還給付は前月支出決定分（単位：件）</t>
    <rPh sb="27" eb="29">
      <t>タンイ</t>
    </rPh>
    <rPh sb="30" eb="31">
      <t>ケン</t>
    </rPh>
    <phoneticPr fontId="8"/>
  </si>
  <si>
    <t>居宅（介護予防）サービス</t>
    <rPh sb="0" eb="2">
      <t>キョタク</t>
    </rPh>
    <rPh sb="3" eb="5">
      <t>カイゴ</t>
    </rPh>
    <rPh sb="5" eb="7">
      <t>ヨボウ</t>
    </rPh>
    <phoneticPr fontId="6"/>
  </si>
  <si>
    <t>訪問サービス</t>
    <rPh sb="0" eb="2">
      <t>ホウモン</t>
    </rPh>
    <phoneticPr fontId="6"/>
  </si>
  <si>
    <t>訪問介護</t>
    <rPh sb="0" eb="2">
      <t>ホウモン</t>
    </rPh>
    <rPh sb="2" eb="4">
      <t>カイゴ</t>
    </rPh>
    <phoneticPr fontId="6"/>
  </si>
  <si>
    <t>訪問入浴介護</t>
    <rPh sb="0" eb="2">
      <t>ホウモン</t>
    </rPh>
    <rPh sb="2" eb="4">
      <t>ニュウヨク</t>
    </rPh>
    <rPh sb="4" eb="6">
      <t>カイゴ</t>
    </rPh>
    <phoneticPr fontId="6"/>
  </si>
  <si>
    <t>訪問看護</t>
    <rPh sb="0" eb="2">
      <t>ホウモン</t>
    </rPh>
    <rPh sb="2" eb="4">
      <t>カンゴ</t>
    </rPh>
    <phoneticPr fontId="6"/>
  </si>
  <si>
    <t>訪問リハビリテーション</t>
    <rPh sb="0" eb="2">
      <t>ホウモン</t>
    </rPh>
    <phoneticPr fontId="6"/>
  </si>
  <si>
    <t>居宅療養管理指導</t>
    <rPh sb="0" eb="2">
      <t>キョタク</t>
    </rPh>
    <rPh sb="2" eb="4">
      <t>リョウヨウ</t>
    </rPh>
    <rPh sb="4" eb="6">
      <t>カンリ</t>
    </rPh>
    <rPh sb="6" eb="8">
      <t>シドウ</t>
    </rPh>
    <phoneticPr fontId="6"/>
  </si>
  <si>
    <t>通所サービス</t>
    <rPh sb="0" eb="2">
      <t>ツウショ</t>
    </rPh>
    <phoneticPr fontId="6"/>
  </si>
  <si>
    <t>通所介護</t>
    <rPh sb="0" eb="2">
      <t>ツウショ</t>
    </rPh>
    <rPh sb="2" eb="4">
      <t>カイゴ</t>
    </rPh>
    <phoneticPr fontId="6"/>
  </si>
  <si>
    <t>通所リハビリテーション</t>
    <rPh sb="0" eb="2">
      <t>ツウショ</t>
    </rPh>
    <phoneticPr fontId="6"/>
  </si>
  <si>
    <t>短期入所サービス</t>
    <rPh sb="0" eb="2">
      <t>タンキ</t>
    </rPh>
    <rPh sb="2" eb="4">
      <t>ニュウショ</t>
    </rPh>
    <phoneticPr fontId="6"/>
  </si>
  <si>
    <t>短期入所生活介護</t>
    <rPh sb="0" eb="2">
      <t>タンキ</t>
    </rPh>
    <rPh sb="2" eb="4">
      <t>ニュウショ</t>
    </rPh>
    <rPh sb="4" eb="6">
      <t>セイカツ</t>
    </rPh>
    <rPh sb="6" eb="8">
      <t>カイゴ</t>
    </rPh>
    <phoneticPr fontId="6"/>
  </si>
  <si>
    <t>短期入所療養介護（老健）</t>
    <rPh sb="0" eb="2">
      <t>タンキ</t>
    </rPh>
    <rPh sb="2" eb="4">
      <t>ニュウショ</t>
    </rPh>
    <rPh sb="4" eb="6">
      <t>リョウヨウ</t>
    </rPh>
    <rPh sb="6" eb="8">
      <t>カイゴ</t>
    </rPh>
    <rPh sb="9" eb="11">
      <t>ロウケン</t>
    </rPh>
    <phoneticPr fontId="6"/>
  </si>
  <si>
    <t>短期入所療養介護（療養型）</t>
    <rPh sb="0" eb="2">
      <t>タンキ</t>
    </rPh>
    <rPh sb="2" eb="4">
      <t>ニュウショ</t>
    </rPh>
    <rPh sb="4" eb="6">
      <t>リョウヨウ</t>
    </rPh>
    <rPh sb="6" eb="8">
      <t>カイゴ</t>
    </rPh>
    <rPh sb="9" eb="11">
      <t>リョウヨウ</t>
    </rPh>
    <rPh sb="11" eb="12">
      <t>ガタ</t>
    </rPh>
    <phoneticPr fontId="6"/>
  </si>
  <si>
    <t>福祉用具・住宅改修サービス</t>
    <rPh sb="0" eb="2">
      <t>フクシ</t>
    </rPh>
    <rPh sb="2" eb="4">
      <t>ヨウグ</t>
    </rPh>
    <rPh sb="5" eb="7">
      <t>ジュウタク</t>
    </rPh>
    <rPh sb="7" eb="9">
      <t>カイシュウ</t>
    </rPh>
    <phoneticPr fontId="6"/>
  </si>
  <si>
    <t>福祉用具貸与</t>
    <rPh sb="0" eb="2">
      <t>フクシ</t>
    </rPh>
    <rPh sb="2" eb="4">
      <t>ヨウグ</t>
    </rPh>
    <rPh sb="4" eb="6">
      <t>タイヨ</t>
    </rPh>
    <phoneticPr fontId="6"/>
  </si>
  <si>
    <t>福祉用具購入費</t>
    <rPh sb="0" eb="2">
      <t>フクシ</t>
    </rPh>
    <rPh sb="2" eb="4">
      <t>ヨウグ</t>
    </rPh>
    <rPh sb="4" eb="6">
      <t>コウニュウ</t>
    </rPh>
    <rPh sb="6" eb="7">
      <t>ヒ</t>
    </rPh>
    <phoneticPr fontId="6"/>
  </si>
  <si>
    <t>住宅改修費</t>
    <rPh sb="0" eb="2">
      <t>ジュウタク</t>
    </rPh>
    <rPh sb="2" eb="4">
      <t>カイシュウ</t>
    </rPh>
    <rPh sb="4" eb="5">
      <t>ヒ</t>
    </rPh>
    <phoneticPr fontId="6"/>
  </si>
  <si>
    <t>特定施設入居者生活介護</t>
    <rPh sb="0" eb="2">
      <t>トクテイ</t>
    </rPh>
    <rPh sb="2" eb="4">
      <t>シセツ</t>
    </rPh>
    <rPh sb="4" eb="7">
      <t>ニュウキョシャ</t>
    </rPh>
    <rPh sb="7" eb="9">
      <t>セイカツ</t>
    </rPh>
    <rPh sb="9" eb="11">
      <t>カイゴ</t>
    </rPh>
    <phoneticPr fontId="6"/>
  </si>
  <si>
    <t>介護予防支援・居宅介護支援</t>
    <rPh sb="0" eb="2">
      <t>カイゴ</t>
    </rPh>
    <rPh sb="2" eb="4">
      <t>ヨボウ</t>
    </rPh>
    <rPh sb="4" eb="6">
      <t>シエン</t>
    </rPh>
    <rPh sb="7" eb="9">
      <t>キョタク</t>
    </rPh>
    <rPh sb="9" eb="11">
      <t>カイゴ</t>
    </rPh>
    <rPh sb="11" eb="13">
      <t>シエン</t>
    </rPh>
    <phoneticPr fontId="6"/>
  </si>
  <si>
    <t>地域密着型（介護予防）サービス</t>
    <rPh sb="0" eb="2">
      <t>チイキ</t>
    </rPh>
    <rPh sb="2" eb="4">
      <t>ミッチャク</t>
    </rPh>
    <rPh sb="4" eb="5">
      <t>ガタ</t>
    </rPh>
    <rPh sb="6" eb="8">
      <t>カイゴ</t>
    </rPh>
    <rPh sb="8" eb="10">
      <t>ヨボウ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</si>
  <si>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</si>
  <si>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夜間対応型訪問介護</t>
    <rPh sb="0" eb="2">
      <t>ヤカン</t>
    </rPh>
    <rPh sb="2" eb="4">
      <t>タイオウ</t>
    </rPh>
    <rPh sb="4" eb="5">
      <t>ガタ</t>
    </rPh>
    <rPh sb="5" eb="7">
      <t>ホウモン</t>
    </rPh>
    <rPh sb="7" eb="9">
      <t>カイゴ</t>
    </rPh>
    <phoneticPr fontId="6"/>
  </si>
  <si>
    <t>地域密着型通所介護</t>
    <rPh sb="0" eb="2">
      <t>チイキ</t>
    </rPh>
    <rPh sb="2" eb="5">
      <t>ミッチャクガタ</t>
    </rPh>
    <rPh sb="5" eb="7">
      <t>ツウショ</t>
    </rPh>
    <rPh sb="7" eb="9">
      <t>カイゴ</t>
    </rPh>
    <phoneticPr fontId="6"/>
  </si>
  <si>
    <t>認知症対応型通所介護</t>
    <rPh sb="0" eb="2">
      <t>ニンチ</t>
    </rPh>
    <rPh sb="2" eb="3">
      <t>ショウ</t>
    </rPh>
    <rPh sb="3" eb="5">
      <t>タイオウ</t>
    </rPh>
    <rPh sb="5" eb="6">
      <t>ガタ</t>
    </rPh>
    <rPh sb="6" eb="8">
      <t>ツウショ</t>
    </rPh>
    <rPh sb="8" eb="10">
      <t>カイゴ</t>
    </rPh>
    <phoneticPr fontId="6"/>
  </si>
  <si>
    <t>小規模多機能型居宅介護</t>
    <rPh sb="0" eb="3">
      <t>ショウキボ</t>
    </rPh>
    <rPh sb="3" eb="4">
      <t>タ</t>
    </rPh>
    <rPh sb="4" eb="6">
      <t>キノウ</t>
    </rPh>
    <rPh sb="6" eb="7">
      <t>ガタ</t>
    </rPh>
    <rPh sb="7" eb="9">
      <t>キョタク</t>
    </rPh>
    <rPh sb="9" eb="11">
      <t>カイゴ</t>
    </rPh>
    <phoneticPr fontId="6"/>
  </si>
  <si>
    <t>認知症対応型共同生活介護</t>
    <rPh sb="0" eb="2">
      <t>ニンチ</t>
    </rPh>
    <rPh sb="2" eb="3">
      <t>ショウ</t>
    </rPh>
    <rPh sb="3" eb="5">
      <t>タイオウ</t>
    </rPh>
    <rPh sb="5" eb="6">
      <t>ガタ</t>
    </rPh>
    <rPh sb="6" eb="8">
      <t>キョウドウ</t>
    </rPh>
    <rPh sb="8" eb="10">
      <t>セイカツ</t>
    </rPh>
    <rPh sb="10" eb="12">
      <t>カイゴ</t>
    </rPh>
    <phoneticPr fontId="6"/>
  </si>
  <si>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</si>
  <si>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</si>
  <si>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
  </si>
  <si>
    <t>施設サービス</t>
    <rPh sb="0" eb="2">
      <t>シセツ</t>
    </rPh>
    <phoneticPr fontId="6"/>
  </si>
  <si>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</si>
  <si>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rPh sb="6" eb="8">
      <t>シセツ</t>
    </rPh>
    <phoneticPr fontId="6"/>
  </si>
  <si>
    <t>介護療養型医療施設</t>
    <rPh sb="0" eb="2">
      <t>カイゴ</t>
    </rPh>
    <rPh sb="2" eb="5">
      <t>リョウヨウガタ</t>
    </rPh>
    <rPh sb="5" eb="7">
      <t>イリョウ</t>
    </rPh>
    <rPh sb="7" eb="9">
      <t>シセツ</t>
    </rPh>
    <phoneticPr fontId="6"/>
  </si>
  <si>
    <t>　　合　　　　　計</t>
    <rPh sb="2" eb="3">
      <t>ゴウ</t>
    </rPh>
    <rPh sb="8" eb="9">
      <t>ケイ</t>
    </rPh>
    <phoneticPr fontId="6"/>
  </si>
  <si>
    <t>○保険給付決定状況（支給額）</t>
    <rPh sb="1" eb="3">
      <t>ホケン</t>
    </rPh>
    <rPh sb="3" eb="5">
      <t>キュウフ</t>
    </rPh>
    <rPh sb="5" eb="7">
      <t>ケッテイ</t>
    </rPh>
    <rPh sb="7" eb="9">
      <t>ジョウキョウ</t>
    </rPh>
    <rPh sb="10" eb="13">
      <t>シキュウガク</t>
    </rPh>
    <phoneticPr fontId="6"/>
  </si>
  <si>
    <t>現物給付は前々月サービス分，償還給付は前月支出決定分（単位：円）</t>
    <rPh sb="27" eb="29">
      <t>タンイ</t>
    </rPh>
    <rPh sb="30" eb="31">
      <t>エン</t>
    </rPh>
    <phoneticPr fontId="8"/>
  </si>
  <si>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6"/>
  </si>
  <si>
    <t>　</t>
    <phoneticPr fontId="6"/>
  </si>
  <si>
    <t>◆高知市における認知症患者の推定</t>
    <rPh sb="14" eb="16">
      <t>スイテイ</t>
    </rPh>
    <phoneticPr fontId="15"/>
  </si>
  <si>
    <t>年度</t>
    <rPh sb="0" eb="2">
      <t>ネンド</t>
    </rPh>
    <phoneticPr fontId="15"/>
  </si>
  <si>
    <t>①高知市「介護保険の統計情報」による，認知症自立度Ⅱ以上の要介護認定者数を使った算出</t>
    <rPh sb="1" eb="4">
      <t>コウチシ</t>
    </rPh>
    <rPh sb="7" eb="9">
      <t>ホケン</t>
    </rPh>
    <rPh sb="12" eb="14">
      <t>ジョウホウ</t>
    </rPh>
    <rPh sb="19" eb="22">
      <t>ニンチショウ</t>
    </rPh>
    <rPh sb="22" eb="25">
      <t>ジリツド</t>
    </rPh>
    <rPh sb="26" eb="28">
      <t>イジョウ</t>
    </rPh>
    <rPh sb="35" eb="36">
      <t>スウ</t>
    </rPh>
    <rPh sb="37" eb="38">
      <t>ツカ</t>
    </rPh>
    <rPh sb="40" eb="42">
      <t>サンシュツ</t>
    </rPh>
    <phoneticPr fontId="15"/>
  </si>
  <si>
    <t>認知症患者の推定数（人）</t>
    <rPh sb="0" eb="3">
      <t>ニンチショウ</t>
    </rPh>
    <rPh sb="3" eb="5">
      <t>カンジャ</t>
    </rPh>
    <rPh sb="6" eb="8">
      <t>スイテイ</t>
    </rPh>
    <rPh sb="8" eb="9">
      <t>スウ</t>
    </rPh>
    <phoneticPr fontId="13"/>
  </si>
  <si>
    <t>認定者数に占める割合</t>
    <rPh sb="0" eb="3">
      <t>ニンテイシャ</t>
    </rPh>
    <rPh sb="3" eb="4">
      <t>スウ</t>
    </rPh>
    <rPh sb="5" eb="6">
      <t>シ</t>
    </rPh>
    <rPh sb="8" eb="10">
      <t>ワリアイ</t>
    </rPh>
    <phoneticPr fontId="13"/>
  </si>
  <si>
    <t>②「日本における認知症の高齢者人口の将来推計に関する研究（※）」による，65歳以上人口に占める認知症患者の推定有病率を使った算出</t>
    <rPh sb="38" eb="41">
      <t>サイイジョウ</t>
    </rPh>
    <rPh sb="41" eb="43">
      <t>ジンコウ</t>
    </rPh>
    <rPh sb="44" eb="45">
      <t>シ</t>
    </rPh>
    <rPh sb="47" eb="50">
      <t>ニンチショウ</t>
    </rPh>
    <rPh sb="50" eb="52">
      <t>カンジャ</t>
    </rPh>
    <rPh sb="53" eb="55">
      <t>スイテイ</t>
    </rPh>
    <rPh sb="55" eb="58">
      <t>ユウビョウリツ</t>
    </rPh>
    <rPh sb="59" eb="60">
      <t>ツカ</t>
    </rPh>
    <rPh sb="62" eb="64">
      <t>サンシュツ</t>
    </rPh>
    <phoneticPr fontId="15"/>
  </si>
  <si>
    <t>認知症患者の推定数（人）</t>
    <rPh sb="0" eb="3">
      <t>ニンチショウ</t>
    </rPh>
    <rPh sb="3" eb="5">
      <t>カンジャ</t>
    </rPh>
    <rPh sb="6" eb="8">
      <t>スイテイ</t>
    </rPh>
    <rPh sb="8" eb="9">
      <t>スウ</t>
    </rPh>
    <rPh sb="10" eb="11">
      <t>ヒト</t>
    </rPh>
    <phoneticPr fontId="13"/>
  </si>
  <si>
    <t>※出典：厚生労働省科学研究費補助金「日本における認知症の高齢者人口の将来推計に関する研究」</t>
    <rPh sb="1" eb="3">
      <t>シュッテン</t>
    </rPh>
    <rPh sb="4" eb="9">
      <t>コウセイロウドウショウ</t>
    </rPh>
    <rPh sb="9" eb="11">
      <t>カガク</t>
    </rPh>
    <rPh sb="11" eb="14">
      <t>ケンキュウヒ</t>
    </rPh>
    <rPh sb="14" eb="17">
      <t>ホジョキン</t>
    </rPh>
    <rPh sb="18" eb="20">
      <t>ニホン</t>
    </rPh>
    <rPh sb="24" eb="27">
      <t>ニンチショウ</t>
    </rPh>
    <rPh sb="28" eb="33">
      <t>コウレイシャジンコウ</t>
    </rPh>
    <rPh sb="34" eb="38">
      <t>ショウライスイケイ</t>
    </rPh>
    <rPh sb="39" eb="40">
      <t>カン</t>
    </rPh>
    <rPh sb="42" eb="44">
      <t>ケンキュウ</t>
    </rPh>
    <phoneticPr fontId="15"/>
  </si>
  <si>
    <t>◆高知市における一人暮らし高齢者の推定</t>
    <rPh sb="8" eb="10">
      <t>ヒトリ</t>
    </rPh>
    <rPh sb="10" eb="11">
      <t>グ</t>
    </rPh>
    <rPh sb="13" eb="16">
      <t>コウレイシャ</t>
    </rPh>
    <rPh sb="17" eb="19">
      <t>スイテイ</t>
    </rPh>
    <phoneticPr fontId="15"/>
  </si>
  <si>
    <t>一人暮らし高齢者数（人）</t>
    <rPh sb="0" eb="2">
      <t>ヒトリ</t>
    </rPh>
    <rPh sb="2" eb="3">
      <t>グ</t>
    </rPh>
    <rPh sb="5" eb="8">
      <t>コウレイシャ</t>
    </rPh>
    <rPh sb="8" eb="9">
      <t>スウ</t>
    </rPh>
    <rPh sb="10" eb="11">
      <t>ニン</t>
    </rPh>
    <phoneticPr fontId="13"/>
  </si>
  <si>
    <t>一人暮らし高齢者世帯の割合（％）</t>
    <rPh sb="0" eb="2">
      <t>ヒトリ</t>
    </rPh>
    <rPh sb="2" eb="3">
      <t>グ</t>
    </rPh>
    <rPh sb="5" eb="8">
      <t>コウレイシャ</t>
    </rPh>
    <rPh sb="8" eb="10">
      <t>セタイ</t>
    </rPh>
    <rPh sb="11" eb="13">
      <t>ワリアイ</t>
    </rPh>
    <phoneticPr fontId="13"/>
  </si>
  <si>
    <t>※１）出典：総務省「国勢調査（平成27年）」</t>
    <rPh sb="3" eb="5">
      <t>シュッテン</t>
    </rPh>
    <rPh sb="6" eb="9">
      <t>ソウムショウ</t>
    </rPh>
    <rPh sb="10" eb="12">
      <t>コクセイ</t>
    </rPh>
    <rPh sb="12" eb="14">
      <t>チョウサ</t>
    </rPh>
    <rPh sb="15" eb="17">
      <t>ヘイセイ</t>
    </rPh>
    <rPh sb="19" eb="20">
      <t>ネン</t>
    </rPh>
    <phoneticPr fontId="15"/>
  </si>
  <si>
    <t>※２）推計方法：国立社会保障・人口問題研究所「日本の世帯数の将来推計（平成26年）」に掲載されている，高知県の家族類型別高
　齢世帯数と家族類型別高齢世帯割合の５年ごとの推計値の伸びを，2020年は2015年の値に，2025年は2020年の値にそれぞれ掛
　けて算出。</t>
    <rPh sb="3" eb="5">
      <t>スイケイ</t>
    </rPh>
    <rPh sb="5" eb="7">
      <t>ホウホウ</t>
    </rPh>
    <rPh sb="8" eb="14">
      <t>コクリツシャカイホショウ</t>
    </rPh>
    <rPh sb="15" eb="17">
      <t>ジンコウ</t>
    </rPh>
    <rPh sb="17" eb="19">
      <t>モンダイ</t>
    </rPh>
    <rPh sb="19" eb="22">
      <t>ケンキュウジョ</t>
    </rPh>
    <rPh sb="43" eb="45">
      <t>ケイサイ</t>
    </rPh>
    <rPh sb="51" eb="54">
      <t>コウチケン</t>
    </rPh>
    <rPh sb="55" eb="57">
      <t>カゾク</t>
    </rPh>
    <rPh sb="57" eb="59">
      <t>ルイケイ</t>
    </rPh>
    <rPh sb="59" eb="60">
      <t>ベツ</t>
    </rPh>
    <rPh sb="64" eb="67">
      <t>セタイスウ</t>
    </rPh>
    <rPh sb="68" eb="73">
      <t>カゾクルイケイベツ</t>
    </rPh>
    <rPh sb="73" eb="75">
      <t>コウレイ</t>
    </rPh>
    <rPh sb="75" eb="77">
      <t>セタイ</t>
    </rPh>
    <rPh sb="77" eb="79">
      <t>ワリアイ</t>
    </rPh>
    <rPh sb="81" eb="82">
      <t>ネン</t>
    </rPh>
    <rPh sb="85" eb="88">
      <t>スイケイチ</t>
    </rPh>
    <rPh sb="89" eb="90">
      <t>ノ</t>
    </rPh>
    <rPh sb="97" eb="98">
      <t>ネン</t>
    </rPh>
    <rPh sb="103" eb="104">
      <t>ネン</t>
    </rPh>
    <rPh sb="105" eb="106">
      <t>アタイ</t>
    </rPh>
    <rPh sb="112" eb="113">
      <t>ネン</t>
    </rPh>
    <rPh sb="118" eb="119">
      <t>ネン</t>
    </rPh>
    <rPh sb="120" eb="121">
      <t>アタイ</t>
    </rPh>
    <rPh sb="126" eb="127">
      <t>カ</t>
    </rPh>
    <rPh sb="131" eb="133">
      <t>サンシュツ</t>
    </rPh>
    <phoneticPr fontId="15"/>
  </si>
  <si>
    <t>※病院や社会施設等へ入所している人数を除いた一般世帯で算出。</t>
    <rPh sb="1" eb="3">
      <t>ビョウイン</t>
    </rPh>
    <rPh sb="4" eb="6">
      <t>シャカイ</t>
    </rPh>
    <rPh sb="6" eb="8">
      <t>シセツ</t>
    </rPh>
    <rPh sb="8" eb="9">
      <t>トウ</t>
    </rPh>
    <rPh sb="10" eb="12">
      <t>ニュウショ</t>
    </rPh>
    <rPh sb="16" eb="18">
      <t>ニンズウ</t>
    </rPh>
    <rPh sb="19" eb="20">
      <t>ノゾ</t>
    </rPh>
    <rPh sb="22" eb="24">
      <t>イッパン</t>
    </rPh>
    <rPh sb="24" eb="26">
      <t>セタイ</t>
    </rPh>
    <rPh sb="27" eb="29">
      <t>サンシュツ</t>
    </rPh>
    <phoneticPr fontId="15"/>
  </si>
  <si>
    <t>指標</t>
    <rPh sb="0" eb="2">
      <t>シヒョウ</t>
    </rPh>
    <phoneticPr fontId="15"/>
  </si>
  <si>
    <t>高知市</t>
  </si>
  <si>
    <t>全国</t>
  </si>
  <si>
    <t>高知県</t>
  </si>
  <si>
    <t>高知市の
中核市中順位</t>
    <rPh sb="0" eb="3">
      <t>コウチシ</t>
    </rPh>
    <rPh sb="5" eb="8">
      <t>チュウカクシ</t>
    </rPh>
    <rPh sb="8" eb="9">
      <t>チュウ</t>
    </rPh>
    <rPh sb="9" eb="11">
      <t>ジュンイ</t>
    </rPh>
    <phoneticPr fontId="15"/>
  </si>
  <si>
    <t>人口・世帯</t>
    <rPh sb="0" eb="2">
      <t>ジンコウ</t>
    </rPh>
    <rPh sb="3" eb="5">
      <t>セタイ</t>
    </rPh>
    <phoneticPr fontId="15"/>
  </si>
  <si>
    <t>A2</t>
    <phoneticPr fontId="15"/>
  </si>
  <si>
    <t>総人口</t>
  </si>
  <si>
    <t>（人）</t>
  </si>
  <si>
    <t>-</t>
    <phoneticPr fontId="15"/>
  </si>
  <si>
    <t>高齢化率</t>
  </si>
  <si>
    <t>（%）</t>
  </si>
  <si>
    <t>18位</t>
    <rPh sb="2" eb="3">
      <t>イ</t>
    </rPh>
    <phoneticPr fontId="15"/>
  </si>
  <si>
    <t>高齢者数</t>
  </si>
  <si>
    <t>A3-a</t>
  </si>
  <si>
    <t>前期高齢者割合</t>
  </si>
  <si>
    <t>39位</t>
    <rPh sb="2" eb="3">
      <t>イ</t>
    </rPh>
    <phoneticPr fontId="15"/>
  </si>
  <si>
    <t>総務省「国勢調査」
平成27年(2015年)</t>
    <phoneticPr fontId="15"/>
  </si>
  <si>
    <t>後期高齢者割合</t>
  </si>
  <si>
    <t>16位</t>
    <rPh sb="2" eb="3">
      <t>イ</t>
    </rPh>
    <phoneticPr fontId="15"/>
  </si>
  <si>
    <t>A6-a</t>
  </si>
  <si>
    <t>高齢者を含む世帯の割合</t>
  </si>
  <si>
    <t>高齢者を含む世帯数</t>
  </si>
  <si>
    <t>（世帯）</t>
  </si>
  <si>
    <t>A7-a</t>
  </si>
  <si>
    <t>高齢独居世帯の割合</t>
  </si>
  <si>
    <t>４位</t>
    <rPh sb="1" eb="2">
      <t>イ</t>
    </rPh>
    <phoneticPr fontId="15"/>
  </si>
  <si>
    <t>高齢独居世帯数</t>
  </si>
  <si>
    <t>-</t>
  </si>
  <si>
    <t>A8-a</t>
  </si>
  <si>
    <t>高齢夫婦世帯の割合</t>
  </si>
  <si>
    <t>高齢夫婦世帯数</t>
  </si>
  <si>
    <t>認定率</t>
    <rPh sb="0" eb="2">
      <t>ニンテイ</t>
    </rPh>
    <rPh sb="2" eb="3">
      <t>リツ</t>
    </rPh>
    <phoneticPr fontId="15"/>
  </si>
  <si>
    <t>B5-a</t>
  </si>
  <si>
    <t>調整済み認定率（要支援1）　※第１号被保険者のみ</t>
  </si>
  <si>
    <t>調整済み認定率（要支援2）　※第１号被保険者のみ</t>
  </si>
  <si>
    <t>厚生労働省「介護保険事業状況報告」年報および総務省「住民基本台帳人口・世帯数」</t>
    <phoneticPr fontId="15"/>
  </si>
  <si>
    <t>調整済み認定率（要介護1）　※第１号被保険者のみ</t>
  </si>
  <si>
    <t>調整済み認定率（要介護2）　※第１号被保険者のみ</t>
  </si>
  <si>
    <t>調整済み認定率（要介護3）　※第１号被保険者のみ</t>
  </si>
  <si>
    <t>調整済み認定率（要介護4）　※第１号被保険者のみ</t>
  </si>
  <si>
    <t>調整済み認定率（要介護5）　※第１号被保険者のみ</t>
  </si>
  <si>
    <t>合計調整済み認定率　※第１号被保険者のみ</t>
  </si>
  <si>
    <t>24位</t>
    <rPh sb="2" eb="3">
      <t>イ</t>
    </rPh>
    <phoneticPr fontId="15"/>
  </si>
  <si>
    <t>受給率</t>
    <rPh sb="0" eb="2">
      <t>ジュキュウ</t>
    </rPh>
    <rPh sb="2" eb="3">
      <t>リツ</t>
    </rPh>
    <phoneticPr fontId="15"/>
  </si>
  <si>
    <t>D2</t>
    <phoneticPr fontId="15"/>
  </si>
  <si>
    <t>受給率（施設系サービス）</t>
  </si>
  <si>
    <t>厚生労働省「介護保険事業状況報告」年報
平成29年(2017年)</t>
    <rPh sb="17" eb="19">
      <t>ネンポウ</t>
    </rPh>
    <phoneticPr fontId="15"/>
  </si>
  <si>
    <t>受給率（居住系サービス）</t>
  </si>
  <si>
    <t>受給率（在宅サービス）</t>
  </si>
  <si>
    <t>1人あたり給付月額</t>
    <rPh sb="0" eb="2">
      <t>ヒトリ</t>
    </rPh>
    <rPh sb="5" eb="7">
      <t>キュウフ</t>
    </rPh>
    <rPh sb="7" eb="9">
      <t>ゲツガク</t>
    </rPh>
    <phoneticPr fontId="15"/>
  </si>
  <si>
    <t>第１号被保険者１人あたり保険給付月額</t>
  </si>
  <si>
    <t>（円）</t>
    <rPh sb="1" eb="2">
      <t>エン</t>
    </rPh>
    <phoneticPr fontId="15"/>
  </si>
  <si>
    <t>28位</t>
    <rPh sb="2" eb="3">
      <t>イ</t>
    </rPh>
    <phoneticPr fontId="15"/>
  </si>
  <si>
    <t>23位</t>
    <rPh sb="2" eb="3">
      <t>イ</t>
    </rPh>
    <phoneticPr fontId="15"/>
  </si>
  <si>
    <t>調整済み第1号被保険者1人あたり給付月額（在宅サービス）</t>
  </si>
  <si>
    <t>（円）</t>
  </si>
  <si>
    <t>31位</t>
    <rPh sb="2" eb="3">
      <t>イ</t>
    </rPh>
    <phoneticPr fontId="15"/>
  </si>
  <si>
    <t>調整済み第1号被保険者1人あたり給付月額（施設および居住系サービス）</t>
  </si>
  <si>
    <t>定員</t>
    <rPh sb="0" eb="2">
      <t>テイイン</t>
    </rPh>
    <phoneticPr fontId="15"/>
  </si>
  <si>
    <t>要支援・要介護者１人あたり定員（施設サービス）</t>
    <phoneticPr fontId="15"/>
  </si>
  <si>
    <t>利用回数</t>
    <rPh sb="0" eb="2">
      <t>リヨウ</t>
    </rPh>
    <rPh sb="2" eb="4">
      <t>カイスウ</t>
    </rPh>
    <phoneticPr fontId="15"/>
  </si>
  <si>
    <t>D31-a</t>
  </si>
  <si>
    <t>（回）</t>
  </si>
  <si>
    <t>　居住系サービス：認知症対応型共同生活介護，特定施設入居者生活介護，地域密着型特定施設入居者生活介護</t>
    <rPh sb="1" eb="3">
      <t>キョジュウ</t>
    </rPh>
    <rPh sb="3" eb="4">
      <t>ケイ</t>
    </rPh>
    <phoneticPr fontId="15"/>
  </si>
  <si>
    <t>　在宅サービス：上記の施設，居住系サービスを除いた介護保険サービス　</t>
    <rPh sb="1" eb="3">
      <t>ザイタク</t>
    </rPh>
    <rPh sb="8" eb="10">
      <t>ジョウキ</t>
    </rPh>
    <rPh sb="11" eb="13">
      <t>シセツ</t>
    </rPh>
    <rPh sb="14" eb="16">
      <t>キョジュウ</t>
    </rPh>
    <rPh sb="16" eb="17">
      <t>ケイ</t>
    </rPh>
    <rPh sb="22" eb="23">
      <t>ノゾ</t>
    </rPh>
    <rPh sb="25" eb="27">
      <t>カイゴ</t>
    </rPh>
    <rPh sb="27" eb="29">
      <t>ホケン</t>
    </rPh>
    <phoneticPr fontId="15"/>
  </si>
  <si>
    <t>７５歳以上８５歳未満</t>
    <rPh sb="2" eb="3">
      <t>サイ</t>
    </rPh>
    <rPh sb="3" eb="5">
      <t>イジョウ</t>
    </rPh>
    <rPh sb="7" eb="8">
      <t>サイ</t>
    </rPh>
    <rPh sb="8" eb="10">
      <t>ミマン</t>
    </rPh>
    <phoneticPr fontId="8"/>
  </si>
  <si>
    <t>８５歳以上</t>
    <rPh sb="2" eb="3">
      <t>サイ</t>
    </rPh>
    <rPh sb="3" eb="5">
      <t>イジョウ</t>
    </rPh>
    <phoneticPr fontId="8"/>
  </si>
  <si>
    <t>　・介護医療院</t>
    <rPh sb="2" eb="4">
      <t>カイゴ</t>
    </rPh>
    <rPh sb="4" eb="6">
      <t>イリョウ</t>
    </rPh>
    <rPh sb="6" eb="7">
      <t>イン</t>
    </rPh>
    <phoneticPr fontId="8"/>
  </si>
  <si>
    <t>短期入所療養介護（介護医療院）</t>
    <rPh sb="0" eb="2">
      <t>タンキ</t>
    </rPh>
    <rPh sb="2" eb="4">
      <t>ニュウショ</t>
    </rPh>
    <rPh sb="4" eb="6">
      <t>リョウヨウ</t>
    </rPh>
    <rPh sb="6" eb="8">
      <t>カイゴ</t>
    </rPh>
    <rPh sb="9" eb="11">
      <t>カイゴ</t>
    </rPh>
    <rPh sb="11" eb="13">
      <t>イリョウ</t>
    </rPh>
    <rPh sb="13" eb="14">
      <t>イン</t>
    </rPh>
    <phoneticPr fontId="6"/>
  </si>
  <si>
    <t>介護医療院</t>
    <rPh sb="0" eb="2">
      <t>カイゴ</t>
    </rPh>
    <rPh sb="2" eb="4">
      <t>イリョウ</t>
    </rPh>
    <rPh sb="4" eb="5">
      <t>イン</t>
    </rPh>
    <phoneticPr fontId="6"/>
  </si>
  <si>
    <t>令和元年６月27日</t>
    <rPh sb="0" eb="1">
      <t>レイ</t>
    </rPh>
    <rPh sb="1" eb="2">
      <t>ワ</t>
    </rPh>
    <rPh sb="2" eb="4">
      <t>ガンネン</t>
    </rPh>
    <rPh sb="5" eb="6">
      <t>ガツ</t>
    </rPh>
    <rPh sb="8" eb="9">
      <t>ヒ</t>
    </rPh>
    <phoneticPr fontId="6"/>
  </si>
  <si>
    <t>　</t>
    <phoneticPr fontId="6"/>
  </si>
  <si>
    <t>元</t>
    <rPh sb="0" eb="1">
      <t>ガン</t>
    </rPh>
    <phoneticPr fontId="6"/>
  </si>
  <si>
    <t>　</t>
    <phoneticPr fontId="6"/>
  </si>
  <si>
    <t>　</t>
    <phoneticPr fontId="6"/>
  </si>
  <si>
    <t>令和元年８月13日</t>
    <rPh sb="0" eb="1">
      <t>レイ</t>
    </rPh>
    <rPh sb="1" eb="2">
      <t>ワ</t>
    </rPh>
    <rPh sb="2" eb="4">
      <t>ガンネン</t>
    </rPh>
    <rPh sb="5" eb="6">
      <t>ガツ</t>
    </rPh>
    <rPh sb="8" eb="9">
      <t>ヒ</t>
    </rPh>
    <phoneticPr fontId="6"/>
  </si>
  <si>
    <t>令和元年10月３日</t>
    <rPh sb="0" eb="1">
      <t>レイ</t>
    </rPh>
    <rPh sb="1" eb="2">
      <t>ワ</t>
    </rPh>
    <rPh sb="2" eb="4">
      <t>ガンネン</t>
    </rPh>
    <rPh sb="6" eb="7">
      <t>ガツ</t>
    </rPh>
    <rPh sb="8" eb="9">
      <t>ヒ</t>
    </rPh>
    <phoneticPr fontId="6"/>
  </si>
  <si>
    <t>　</t>
    <phoneticPr fontId="6"/>
  </si>
  <si>
    <t>　</t>
    <phoneticPr fontId="6"/>
  </si>
  <si>
    <t>令和元年10月25日</t>
    <rPh sb="0" eb="1">
      <t>レイ</t>
    </rPh>
    <rPh sb="1" eb="2">
      <t>ワ</t>
    </rPh>
    <rPh sb="2" eb="4">
      <t>ガンネン</t>
    </rPh>
    <rPh sb="6" eb="7">
      <t>ガツ</t>
    </rPh>
    <rPh sb="9" eb="10">
      <t>ヒ</t>
    </rPh>
    <phoneticPr fontId="6"/>
  </si>
  <si>
    <t>　</t>
    <phoneticPr fontId="6"/>
  </si>
  <si>
    <t>　</t>
    <phoneticPr fontId="6"/>
  </si>
  <si>
    <t>　</t>
    <phoneticPr fontId="6"/>
  </si>
  <si>
    <t>令和元年11月26日</t>
    <rPh sb="0" eb="1">
      <t>レイ</t>
    </rPh>
    <rPh sb="1" eb="2">
      <t>ワ</t>
    </rPh>
    <rPh sb="2" eb="4">
      <t>ガンネン</t>
    </rPh>
    <rPh sb="6" eb="7">
      <t>ガツ</t>
    </rPh>
    <rPh sb="9" eb="10">
      <t>ヒ</t>
    </rPh>
    <phoneticPr fontId="6"/>
  </si>
  <si>
    <t>　</t>
    <phoneticPr fontId="6"/>
  </si>
  <si>
    <t>　</t>
    <phoneticPr fontId="6"/>
  </si>
  <si>
    <t>＊後期：75歳以上</t>
    <rPh sb="1" eb="3">
      <t>コウキ</t>
    </rPh>
    <rPh sb="6" eb="9">
      <t>サイイジョウ</t>
    </rPh>
    <phoneticPr fontId="6"/>
  </si>
  <si>
    <t>＊前期：65歳以上75歳未満</t>
    <rPh sb="1" eb="3">
      <t>ゼンキ</t>
    </rPh>
    <rPh sb="6" eb="9">
      <t>サイイジョウ</t>
    </rPh>
    <rPh sb="11" eb="12">
      <t>サイ</t>
    </rPh>
    <rPh sb="12" eb="14">
      <t>ミマン</t>
    </rPh>
    <phoneticPr fontId="6"/>
  </si>
  <si>
    <t>後期-前期=</t>
    <rPh sb="0" eb="2">
      <t>コウキ</t>
    </rPh>
    <rPh sb="3" eb="4">
      <t>マエ</t>
    </rPh>
    <rPh sb="4" eb="5">
      <t>キ</t>
    </rPh>
    <phoneticPr fontId="6"/>
  </si>
  <si>
    <t>令和元年12月27日</t>
    <rPh sb="0" eb="1">
      <t>レイ</t>
    </rPh>
    <rPh sb="1" eb="2">
      <t>ワ</t>
    </rPh>
    <rPh sb="2" eb="4">
      <t>ガンネン</t>
    </rPh>
    <rPh sb="6" eb="7">
      <t>ガツ</t>
    </rPh>
    <rPh sb="9" eb="10">
      <t>ヒ</t>
    </rPh>
    <phoneticPr fontId="6"/>
  </si>
  <si>
    <t>　</t>
    <phoneticPr fontId="6"/>
  </si>
  <si>
    <t>令和元年12月27日</t>
    <phoneticPr fontId="6"/>
  </si>
  <si>
    <t>　</t>
    <phoneticPr fontId="6"/>
  </si>
  <si>
    <t>　</t>
    <phoneticPr fontId="6"/>
  </si>
  <si>
    <t>　</t>
    <phoneticPr fontId="6"/>
  </si>
  <si>
    <t>　</t>
    <phoneticPr fontId="6"/>
  </si>
  <si>
    <t>◆高知市介護保険事業の現状と課題</t>
    <rPh sb="1" eb="4">
      <t>コウチシ</t>
    </rPh>
    <rPh sb="4" eb="6">
      <t>カイゴ</t>
    </rPh>
    <rPh sb="6" eb="8">
      <t>ホケン</t>
    </rPh>
    <rPh sb="8" eb="10">
      <t>ジギョウ</t>
    </rPh>
    <rPh sb="11" eb="13">
      <t>ゲンジョウ</t>
    </rPh>
    <rPh sb="14" eb="16">
      <t>カダイ</t>
    </rPh>
    <phoneticPr fontId="15"/>
  </si>
  <si>
    <t>令和元年度（2019年）</t>
    <rPh sb="0" eb="2">
      <t>レイワ</t>
    </rPh>
    <rPh sb="2" eb="4">
      <t>ガンネン</t>
    </rPh>
    <rPh sb="4" eb="5">
      <t>ド</t>
    </rPh>
    <rPh sb="10" eb="11">
      <t>ネン</t>
    </rPh>
    <phoneticPr fontId="15"/>
  </si>
  <si>
    <t>平成30年度（2018年）</t>
    <rPh sb="0" eb="2">
      <t>ヘイセイ</t>
    </rPh>
    <rPh sb="4" eb="6">
      <t>ネンド</t>
    </rPh>
    <rPh sb="11" eb="12">
      <t>ネン</t>
    </rPh>
    <phoneticPr fontId="15"/>
  </si>
  <si>
    <t>平成29年（2017年）</t>
    <rPh sb="0" eb="2">
      <t>ヘイセイ</t>
    </rPh>
    <rPh sb="4" eb="5">
      <t>ネン</t>
    </rPh>
    <rPh sb="10" eb="11">
      <t>ネン</t>
    </rPh>
    <phoneticPr fontId="15"/>
  </si>
  <si>
    <t>令和元年（2019年）</t>
    <rPh sb="0" eb="2">
      <t>レイワ</t>
    </rPh>
    <rPh sb="2" eb="4">
      <t>ガンネン</t>
    </rPh>
    <phoneticPr fontId="15"/>
  </si>
  <si>
    <t>平成30年（2018年）</t>
    <phoneticPr fontId="15"/>
  </si>
  <si>
    <t>平成29年（2017年）</t>
    <phoneticPr fontId="15"/>
  </si>
  <si>
    <r>
      <t>中核市
平均</t>
    </r>
    <r>
      <rPr>
        <b/>
        <sz val="10"/>
        <rFont val="メイリオ"/>
        <family val="3"/>
        <charset val="128"/>
      </rPr>
      <t xml:space="preserve">
（53市）</t>
    </r>
    <rPh sb="0" eb="3">
      <t>チュウカクシ</t>
    </rPh>
    <rPh sb="4" eb="6">
      <t>ヘイキン</t>
    </rPh>
    <rPh sb="10" eb="11">
      <t>シ</t>
    </rPh>
    <phoneticPr fontId="15"/>
  </si>
  <si>
    <r>
      <t xml:space="preserve">出典（地域包括ケア「見える化」システム）
</t>
    </r>
    <r>
      <rPr>
        <sz val="9"/>
        <rFont val="メイリオ"/>
        <family val="3"/>
        <charset val="128"/>
      </rPr>
      <t>※数値については，分析時（R2.3）に地域包括ケア「見える化」システムより抽出される各年度の最新の数値
※中核市については，分析時（R2.3）に地域包括ケア「見える化」システムから抽出される53市（豊橋市を除く）の数値</t>
    </r>
    <rPh sb="0" eb="2">
      <t>シュッテン</t>
    </rPh>
    <rPh sb="3" eb="5">
      <t>チイキ</t>
    </rPh>
    <rPh sb="5" eb="7">
      <t>ホウカツ</t>
    </rPh>
    <rPh sb="10" eb="11">
      <t>ミ</t>
    </rPh>
    <rPh sb="13" eb="14">
      <t>カ</t>
    </rPh>
    <phoneticPr fontId="15"/>
  </si>
  <si>
    <t>●高知市・中核市：令和元年６月28日付岐阜市の中核市照会結果より（平成31年（2019年）４月１日現在）
※中核市計58市
●全国・高知県：総務省「国勢調査」
平成27年(2015年)</t>
    <rPh sb="1" eb="4">
      <t>コウチシ</t>
    </rPh>
    <rPh sb="5" eb="8">
      <t>チュウカクシ</t>
    </rPh>
    <rPh sb="9" eb="11">
      <t>レイワ</t>
    </rPh>
    <rPh sb="11" eb="13">
      <t>ガンネン</t>
    </rPh>
    <rPh sb="14" eb="15">
      <t>ガツ</t>
    </rPh>
    <rPh sb="17" eb="18">
      <t>ニチ</t>
    </rPh>
    <rPh sb="18" eb="19">
      <t>ツ</t>
    </rPh>
    <rPh sb="19" eb="22">
      <t>ギフシ</t>
    </rPh>
    <rPh sb="23" eb="26">
      <t>チュウカクシ</t>
    </rPh>
    <rPh sb="26" eb="28">
      <t>ショウカイ</t>
    </rPh>
    <rPh sb="28" eb="30">
      <t>ケッカ</t>
    </rPh>
    <rPh sb="33" eb="35">
      <t>ヘイセイ</t>
    </rPh>
    <rPh sb="37" eb="38">
      <t>トシ</t>
    </rPh>
    <rPh sb="48" eb="49">
      <t>ニチ</t>
    </rPh>
    <rPh sb="49" eb="51">
      <t>ゲンザイ</t>
    </rPh>
    <rPh sb="54" eb="57">
      <t>チュウカクシ</t>
    </rPh>
    <rPh sb="57" eb="58">
      <t>ケイ</t>
    </rPh>
    <rPh sb="60" eb="61">
      <t>シ</t>
    </rPh>
    <rPh sb="63" eb="65">
      <t>ゼンコク</t>
    </rPh>
    <rPh sb="66" eb="69">
      <t>コウチケン</t>
    </rPh>
    <phoneticPr fontId="15"/>
  </si>
  <si>
    <t>●高知市・中核市：平成30年７月20日付岐阜市の中核市照会結果より（平成30年（2018年）４月１日現在）
※中核市計54市
●全国・高知県：総務省「国勢調査」
平成27年(2015年)</t>
    <rPh sb="1" eb="4">
      <t>コウチシ</t>
    </rPh>
    <rPh sb="5" eb="8">
      <t>チュウカクシ</t>
    </rPh>
    <rPh sb="9" eb="11">
      <t>ヘイセイ</t>
    </rPh>
    <rPh sb="13" eb="14">
      <t>ネン</t>
    </rPh>
    <rPh sb="15" eb="16">
      <t>ガツ</t>
    </rPh>
    <rPh sb="18" eb="19">
      <t>ニチ</t>
    </rPh>
    <rPh sb="19" eb="20">
      <t>ツ</t>
    </rPh>
    <rPh sb="20" eb="23">
      <t>ギフシ</t>
    </rPh>
    <rPh sb="24" eb="27">
      <t>チュウカクシ</t>
    </rPh>
    <rPh sb="27" eb="29">
      <t>ショウカイ</t>
    </rPh>
    <rPh sb="29" eb="31">
      <t>ケッカ</t>
    </rPh>
    <rPh sb="49" eb="50">
      <t>ニチ</t>
    </rPh>
    <rPh sb="50" eb="52">
      <t>ゲンザイ</t>
    </rPh>
    <rPh sb="55" eb="58">
      <t>チュウカクシ</t>
    </rPh>
    <rPh sb="58" eb="59">
      <t>ケイ</t>
    </rPh>
    <rPh sb="61" eb="62">
      <t>シ</t>
    </rPh>
    <rPh sb="64" eb="66">
      <t>ゼンコク</t>
    </rPh>
    <rPh sb="67" eb="70">
      <t>コウチケン</t>
    </rPh>
    <phoneticPr fontId="15"/>
  </si>
  <si>
    <t>●高知市・中核市：平成29年７月13日付岐阜市の中核市照会結果より（平成29年（2017年）４月１日現在）
※中核市計48市
●全国・高知県：総務省「国勢調査」
平成27年(2015年)</t>
    <rPh sb="1" eb="4">
      <t>コウチシ</t>
    </rPh>
    <rPh sb="5" eb="8">
      <t>チュウカクシ</t>
    </rPh>
    <rPh sb="9" eb="11">
      <t>ヘイセイ</t>
    </rPh>
    <rPh sb="13" eb="14">
      <t>ネン</t>
    </rPh>
    <rPh sb="15" eb="16">
      <t>ガツ</t>
    </rPh>
    <rPh sb="18" eb="19">
      <t>ニチ</t>
    </rPh>
    <rPh sb="19" eb="20">
      <t>ツ</t>
    </rPh>
    <rPh sb="20" eb="23">
      <t>ギフシ</t>
    </rPh>
    <rPh sb="24" eb="27">
      <t>チュウカクシ</t>
    </rPh>
    <rPh sb="27" eb="29">
      <t>ショウカイ</t>
    </rPh>
    <rPh sb="29" eb="31">
      <t>ケッカ</t>
    </rPh>
    <rPh sb="49" eb="50">
      <t>ニチ</t>
    </rPh>
    <rPh sb="50" eb="52">
      <t>ゲンザイ</t>
    </rPh>
    <rPh sb="55" eb="58">
      <t>チュウカクシ</t>
    </rPh>
    <rPh sb="58" eb="59">
      <t>ケイ</t>
    </rPh>
    <rPh sb="61" eb="62">
      <t>シ</t>
    </rPh>
    <rPh sb="64" eb="66">
      <t>ゼンコク</t>
    </rPh>
    <rPh sb="67" eb="70">
      <t>コウチケン</t>
    </rPh>
    <phoneticPr fontId="15"/>
  </si>
  <si>
    <t>26位</t>
    <rPh sb="2" eb="3">
      <t>イ</t>
    </rPh>
    <phoneticPr fontId="15"/>
  </si>
  <si>
    <t>42位</t>
    <rPh sb="2" eb="3">
      <t>イ</t>
    </rPh>
    <phoneticPr fontId="15"/>
  </si>
  <si>
    <t>22位</t>
    <rPh sb="2" eb="3">
      <t>イ</t>
    </rPh>
    <phoneticPr fontId="15"/>
  </si>
  <si>
    <t>厚生労働省「介護保険事業状況報告」月報および総務省「住民基本台帳人口・世帯数」
平成30年(2018年)
＊調整済み指標とは
認定率の多寡に影響を及ぼす「第1号被保険者の性・年齢構成」の影響を除外した認定率。</t>
    <phoneticPr fontId="15"/>
  </si>
  <si>
    <t>厚生労働省「介護保険事業状況報告」月報および総務省「住民基本台帳人口・世帯数」
平成30年(2018年)
●調整済み指標とは
認定率の多寡に影響を及ぼす「第1号被保険者の性・年齢構成」の影響を除外した認定率。</t>
    <phoneticPr fontId="15"/>
  </si>
  <si>
    <t>厚生労働省「介護保険事業状況報告」年報
平成29年（2017年）
●調整済み指標とは
認定率の多寡に影響を及ぼす「第1号被保険者の性・年齢構成」の影響を除外した認定率。</t>
    <rPh sb="17" eb="19">
      <t>ネンポウ</t>
    </rPh>
    <rPh sb="30" eb="31">
      <t>ネン</t>
    </rPh>
    <phoneticPr fontId="15"/>
  </si>
  <si>
    <t>34位</t>
    <rPh sb="2" eb="3">
      <t>イ</t>
    </rPh>
    <phoneticPr fontId="15"/>
  </si>
  <si>
    <t>6位</t>
    <rPh sb="1" eb="2">
      <t>イ</t>
    </rPh>
    <phoneticPr fontId="15"/>
  </si>
  <si>
    <t>7位</t>
    <rPh sb="1" eb="2">
      <t>イ</t>
    </rPh>
    <phoneticPr fontId="15"/>
  </si>
  <si>
    <t>29位</t>
    <rPh sb="2" eb="3">
      <t>イ</t>
    </rPh>
    <phoneticPr fontId="15"/>
  </si>
  <si>
    <t>37位</t>
    <rPh sb="2" eb="3">
      <t>イ</t>
    </rPh>
    <phoneticPr fontId="15"/>
  </si>
  <si>
    <t>14位</t>
    <rPh sb="2" eb="3">
      <t>イ</t>
    </rPh>
    <phoneticPr fontId="15"/>
  </si>
  <si>
    <t>10位</t>
    <rPh sb="2" eb="3">
      <t>イ</t>
    </rPh>
    <phoneticPr fontId="15"/>
  </si>
  <si>
    <t>27位</t>
    <rPh sb="2" eb="3">
      <t>イ</t>
    </rPh>
    <phoneticPr fontId="15"/>
  </si>
  <si>
    <t>20位</t>
    <rPh sb="2" eb="3">
      <t>イ</t>
    </rPh>
    <phoneticPr fontId="15"/>
  </si>
  <si>
    <t>厚生労働省「介護保険事業状況報告」月報
令和元年(2019年)</t>
    <rPh sb="17" eb="19">
      <t>ゲッポウ</t>
    </rPh>
    <phoneticPr fontId="15"/>
  </si>
  <si>
    <t>厚生労働省「介護保険事業状況報告」月報
平成30年(2018年)</t>
    <rPh sb="17" eb="19">
      <t>ゲッポウ</t>
    </rPh>
    <phoneticPr fontId="15"/>
  </si>
  <si>
    <t>D3</t>
    <phoneticPr fontId="15"/>
  </si>
  <si>
    <t>８位</t>
    <rPh sb="1" eb="2">
      <t>イ</t>
    </rPh>
    <phoneticPr fontId="15"/>
  </si>
  <si>
    <t>D4</t>
    <phoneticPr fontId="15"/>
  </si>
  <si>
    <t>C1</t>
    <phoneticPr fontId="15"/>
  </si>
  <si>
    <t xml:space="preserve">厚生労働省「介護保険事業状況報告」月報（令和元年10月）および介護保険事業計画報告値 </t>
    <rPh sb="20" eb="22">
      <t>レイワ</t>
    </rPh>
    <rPh sb="22" eb="23">
      <t>ガン</t>
    </rPh>
    <phoneticPr fontId="15"/>
  </si>
  <si>
    <t xml:space="preserve">厚生労働省「介護保険事業状況報告」月報（平成31年2月）および介護保険事業計画報告値 </t>
    <phoneticPr fontId="15"/>
  </si>
  <si>
    <t>厚生労働省「介護保険事業状況報告」年報
平成29年（2017年）</t>
    <rPh sb="17" eb="19">
      <t>ネンポウ</t>
    </rPh>
    <rPh sb="30" eb="31">
      <t>ネン</t>
    </rPh>
    <phoneticPr fontId="15"/>
  </si>
  <si>
    <t>D8-a</t>
    <phoneticPr fontId="15"/>
  </si>
  <si>
    <t>「介護保険総合データベース」および総務省「住民基本台帳人口・世帯数」平成29年(2017年)
＊調整済み指標とは
給付費の多寡に影響を及ぼす「第1号被保険者の性・年齢構成」と「地域区分別単価」の影響を除外した給付月額。</t>
    <rPh sb="49" eb="51">
      <t>チョウセイ</t>
    </rPh>
    <rPh sb="51" eb="52">
      <t>ズ</t>
    </rPh>
    <rPh sb="53" eb="55">
      <t>シヒョウ</t>
    </rPh>
    <rPh sb="105" eb="107">
      <t>キュウフ</t>
    </rPh>
    <rPh sb="107" eb="109">
      <t>ゲツガク</t>
    </rPh>
    <phoneticPr fontId="15"/>
  </si>
  <si>
    <t>D8-b</t>
    <phoneticPr fontId="15"/>
  </si>
  <si>
    <t>D28</t>
    <phoneticPr fontId="15"/>
  </si>
  <si>
    <t>21位</t>
    <rPh sb="2" eb="3">
      <t>イ</t>
    </rPh>
    <phoneticPr fontId="15"/>
  </si>
  <si>
    <t>介護サービス情報公表システムおよび厚生労働省「介護保険事業状況報告」月報
令和元年（2019年）</t>
    <rPh sb="37" eb="39">
      <t>レイワ</t>
    </rPh>
    <rPh sb="39" eb="41">
      <t>ガンネン</t>
    </rPh>
    <rPh sb="46" eb="47">
      <t>ネン</t>
    </rPh>
    <phoneticPr fontId="15"/>
  </si>
  <si>
    <t>介護サービス情報公表システムおよび厚生労働省「介護保険事業状況報告」月報
平成30年（2018年）</t>
    <rPh sb="37" eb="39">
      <t>ヘイセイ</t>
    </rPh>
    <rPh sb="41" eb="42">
      <t>ネン</t>
    </rPh>
    <rPh sb="47" eb="48">
      <t>ネン</t>
    </rPh>
    <phoneticPr fontId="15"/>
  </si>
  <si>
    <t>介護サービス情報公表システムおよび厚生労働省「介護保険事業状況報告」月報
平成29年（2017年）</t>
    <rPh sb="37" eb="39">
      <t>ヘイセイ</t>
    </rPh>
    <rPh sb="41" eb="42">
      <t>ネン</t>
    </rPh>
    <rPh sb="47" eb="48">
      <t>ネン</t>
    </rPh>
    <phoneticPr fontId="15"/>
  </si>
  <si>
    <t>D29</t>
    <phoneticPr fontId="15"/>
  </si>
  <si>
    <t>要支援・要介護者1人あたり定員（居住系サービス）</t>
    <phoneticPr fontId="15"/>
  </si>
  <si>
    <t>D30</t>
    <phoneticPr fontId="15"/>
  </si>
  <si>
    <t>要支援・要介護者1人あたり定員（通所系サービス）</t>
    <phoneticPr fontId="15"/>
  </si>
  <si>
    <t>19位</t>
    <rPh sb="2" eb="3">
      <t>イ</t>
    </rPh>
    <phoneticPr fontId="15"/>
  </si>
  <si>
    <t>受給者1人あたり利用回数（訪問介護）</t>
    <phoneticPr fontId="15"/>
  </si>
  <si>
    <t>50位</t>
    <rPh sb="2" eb="3">
      <t>イ</t>
    </rPh>
    <phoneticPr fontId="15"/>
  </si>
  <si>
    <t>51位</t>
    <rPh sb="2" eb="3">
      <t>イ</t>
    </rPh>
    <phoneticPr fontId="15"/>
  </si>
  <si>
    <t>45位</t>
    <rPh sb="2" eb="3">
      <t>イ</t>
    </rPh>
    <phoneticPr fontId="15"/>
  </si>
  <si>
    <t>厚生労働省「介護保険事業状況報告」月報
令和元年(2019年)</t>
    <rPh sb="17" eb="19">
      <t>ゲッポウ</t>
    </rPh>
    <rPh sb="20" eb="22">
      <t>レイワ</t>
    </rPh>
    <rPh sb="22" eb="23">
      <t>ガン</t>
    </rPh>
    <phoneticPr fontId="15"/>
  </si>
  <si>
    <t>厚生労働省「介護保険事業状況報告」月報
平成30年(2018年)</t>
    <rPh sb="17" eb="19">
      <t>ゲッポウ</t>
    </rPh>
    <rPh sb="20" eb="22">
      <t>ヘイセイ</t>
    </rPh>
    <phoneticPr fontId="15"/>
  </si>
  <si>
    <t>※数値については，分析時（R2.3）に地域包括ケア「見える化」システムより抽出した各年度の最新の数値</t>
    <rPh sb="1" eb="3">
      <t>スウチ</t>
    </rPh>
    <rPh sb="9" eb="11">
      <t>ブンセキ</t>
    </rPh>
    <rPh sb="11" eb="12">
      <t>ジ</t>
    </rPh>
    <rPh sb="19" eb="21">
      <t>チイキ</t>
    </rPh>
    <rPh sb="21" eb="23">
      <t>ホウカツ</t>
    </rPh>
    <rPh sb="26" eb="27">
      <t>ミ</t>
    </rPh>
    <rPh sb="29" eb="30">
      <t>カ</t>
    </rPh>
    <rPh sb="37" eb="39">
      <t>チュウシュツ</t>
    </rPh>
    <rPh sb="41" eb="42">
      <t>カク</t>
    </rPh>
    <rPh sb="42" eb="44">
      <t>ネンド</t>
    </rPh>
    <rPh sb="45" eb="47">
      <t>サイシン</t>
    </rPh>
    <rPh sb="48" eb="50">
      <t>スウチ</t>
    </rPh>
    <phoneticPr fontId="15"/>
  </si>
  <si>
    <t>※中核市は，分析時（R2.3）に地域包括ケア「見える化」システムから抽出される53市（豊橋市を除く）の数値</t>
    <rPh sb="6" eb="8">
      <t>ブンセキ</t>
    </rPh>
    <rPh sb="8" eb="9">
      <t>ジ</t>
    </rPh>
    <phoneticPr fontId="15"/>
  </si>
  <si>
    <t>＊施設サービス：介護老人福祉施設，地域密着型介護老人福祉施設，介護老人保健施設，介護療養型医療施設，介護医療院</t>
    <rPh sb="1" eb="3">
      <t>シセツ</t>
    </rPh>
    <rPh sb="50" eb="52">
      <t>カイゴ</t>
    </rPh>
    <rPh sb="52" eb="54">
      <t>イリョウ</t>
    </rPh>
    <rPh sb="54" eb="55">
      <t>イン</t>
    </rPh>
    <phoneticPr fontId="15"/>
  </si>
  <si>
    <t>　通所系サービス：上記在宅サービスのうち，通所介護，通所リハビリテーション，地域密着型通所介護，認知症対応型通所介護，小規模多機能型居宅介護（宿泊＋通い），看護小規模多機能型居宅介護（宿泊＋通い）</t>
    <rPh sb="1" eb="3">
      <t>ツウショ</t>
    </rPh>
    <rPh sb="3" eb="4">
      <t>ケイ</t>
    </rPh>
    <rPh sb="9" eb="11">
      <t>ジョウキ</t>
    </rPh>
    <rPh sb="11" eb="13">
      <t>ザイタク</t>
    </rPh>
    <rPh sb="21" eb="23">
      <t>ツウショ</t>
    </rPh>
    <rPh sb="23" eb="25">
      <t>カイゴ</t>
    </rPh>
    <rPh sb="26" eb="28">
      <t>ツウショ</t>
    </rPh>
    <rPh sb="38" eb="40">
      <t>チイキ</t>
    </rPh>
    <rPh sb="40" eb="43">
      <t>ミッチャクガタ</t>
    </rPh>
    <rPh sb="43" eb="45">
      <t>ツウショ</t>
    </rPh>
    <rPh sb="45" eb="47">
      <t>カイゴ</t>
    </rPh>
    <rPh sb="48" eb="51">
      <t>ニンチショウ</t>
    </rPh>
    <rPh sb="51" eb="54">
      <t>タイオウガタ</t>
    </rPh>
    <rPh sb="54" eb="56">
      <t>ツウショ</t>
    </rPh>
    <rPh sb="56" eb="58">
      <t>カイゴ</t>
    </rPh>
    <rPh sb="59" eb="62">
      <t>ショウキボ</t>
    </rPh>
    <rPh sb="62" eb="66">
      <t>タキノウガタ</t>
    </rPh>
    <rPh sb="66" eb="68">
      <t>キョタク</t>
    </rPh>
    <rPh sb="68" eb="70">
      <t>カイゴ</t>
    </rPh>
    <rPh sb="71" eb="73">
      <t>シュクハク</t>
    </rPh>
    <rPh sb="74" eb="75">
      <t>カヨ</t>
    </rPh>
    <rPh sb="78" eb="80">
      <t>カンゴ</t>
    </rPh>
    <rPh sb="80" eb="83">
      <t>ショウキボ</t>
    </rPh>
    <rPh sb="83" eb="87">
      <t>タキノウガタ</t>
    </rPh>
    <rPh sb="87" eb="89">
      <t>キョタク</t>
    </rPh>
    <rPh sb="89" eb="91">
      <t>カイゴ</t>
    </rPh>
    <rPh sb="92" eb="94">
      <t>シュクハク</t>
    </rPh>
    <rPh sb="95" eb="96">
      <t>カヨ</t>
    </rPh>
    <phoneticPr fontId="15"/>
  </si>
  <si>
    <t>　</t>
    <phoneticPr fontId="6"/>
  </si>
  <si>
    <t>　</t>
    <phoneticPr fontId="6"/>
  </si>
  <si>
    <t>　</t>
    <phoneticPr fontId="6"/>
  </si>
  <si>
    <t>　</t>
    <phoneticPr fontId="6"/>
  </si>
  <si>
    <t>　</t>
    <phoneticPr fontId="6"/>
  </si>
  <si>
    <t>令和2年5月18日</t>
    <rPh sb="0" eb="2">
      <t>レイワ</t>
    </rPh>
    <rPh sb="3" eb="4">
      <t>ネン</t>
    </rPh>
    <rPh sb="5" eb="6">
      <t>ガツ</t>
    </rPh>
    <rPh sb="8" eb="9">
      <t>ニチ</t>
    </rPh>
    <phoneticPr fontId="6"/>
  </si>
  <si>
    <t>令和2年3月27日</t>
    <rPh sb="0" eb="2">
      <t>レイワ</t>
    </rPh>
    <rPh sb="3" eb="4">
      <t>ネン</t>
    </rPh>
    <rPh sb="5" eb="6">
      <t>ガツ</t>
    </rPh>
    <rPh sb="8" eb="9">
      <t>ニチ</t>
    </rPh>
    <phoneticPr fontId="6"/>
  </si>
  <si>
    <t>令和2年3月12日</t>
    <rPh sb="0" eb="2">
      <t>レイワ</t>
    </rPh>
    <rPh sb="3" eb="4">
      <t>ネン</t>
    </rPh>
    <rPh sb="5" eb="6">
      <t>ガツ</t>
    </rPh>
    <rPh sb="8" eb="9">
      <t>ニチ</t>
    </rPh>
    <phoneticPr fontId="6"/>
  </si>
  <si>
    <t>令和2年2月3日</t>
    <rPh sb="0" eb="2">
      <t>レイワ</t>
    </rPh>
    <rPh sb="3" eb="4">
      <t>ネン</t>
    </rPh>
    <rPh sb="5" eb="6">
      <t>ガツ</t>
    </rPh>
    <rPh sb="7" eb="8">
      <t>ニチ</t>
    </rPh>
    <phoneticPr fontId="6"/>
  </si>
  <si>
    <t>令和2年7月1日</t>
    <rPh sb="0" eb="2">
      <t>レイワ</t>
    </rPh>
    <rPh sb="3" eb="4">
      <t>ネン</t>
    </rPh>
    <rPh sb="5" eb="6">
      <t>ガツ</t>
    </rPh>
    <rPh sb="7" eb="8">
      <t>ニチ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</si>
</sst>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0_);[Red]\(0.0\)"/>
    <numFmt numFmtId="178" formatCode="0.0_ "/>
    <numFmt numFmtId="179" formatCode="#,##0_ "/>
    <numFmt numFmtId="180" formatCode="#,##0.0_ "/>
    <numFmt numFmtId="181" formatCode="0.000_);[Red]\(0.000\)"/>
    <numFmt numFmtId="182" formatCode="#,##0_ ;[Red]\-#,##0\ "/>
    <numFmt numFmtId="183" formatCode="[$-411]ggge&quot;年&quot;m&quot;月&quot;d&quot;日&quot;;@"/>
    <numFmt numFmtId="184" formatCode="#,##0.0_);[Red]\(#,##0.0\)"/>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color indexed="9"/>
      <name val="ＭＳ Ｐゴシック"/>
      <family val="3"/>
      <charset val="128"/>
    </font>
    <font>
      <sz val="6"/>
      <name val="ＭＳ ゴシック"/>
      <family val="3"/>
      <charset val="128"/>
    </font>
    <font>
      <sz val="9"/>
      <name val="ＭＳ Ｐゴシック"/>
      <family val="3"/>
      <charset val="128"/>
    </font>
    <font>
      <sz val="6"/>
      <color indexed="9"/>
      <name val="ＭＳ Ｐゴシック"/>
      <family val="3"/>
      <charset val="128"/>
    </font>
    <font>
      <sz val="10"/>
      <name val="ＭＳ Ｐゴシック"/>
      <family val="3"/>
      <charset val="128"/>
    </font>
    <font>
      <sz val="8"/>
      <name val="ＭＳ Ｐゴシック"/>
      <family val="3"/>
      <charset val="128"/>
    </font>
    <font>
      <sz val="11"/>
      <color rgb="FF9C0006"/>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b/>
      <sz val="12"/>
      <color theme="1"/>
      <name val="ＭＳ Ｐゴシック"/>
      <family val="3"/>
      <charset val="128"/>
      <scheme val="minor"/>
    </font>
    <font>
      <sz val="11"/>
      <name val="メイリオ"/>
      <family val="3"/>
      <charset val="128"/>
    </font>
    <font>
      <b/>
      <sz val="11"/>
      <name val="メイリオ"/>
      <family val="3"/>
      <charset val="128"/>
    </font>
    <font>
      <b/>
      <sz val="10"/>
      <name val="メイリオ"/>
      <family val="3"/>
      <charset val="128"/>
    </font>
    <font>
      <sz val="10"/>
      <color theme="1"/>
      <name val="メイリオ"/>
      <family val="3"/>
      <charset val="128"/>
    </font>
    <font>
      <sz val="11"/>
      <color theme="1"/>
      <name val="メイリオ"/>
      <family val="3"/>
      <charset val="128"/>
    </font>
    <font>
      <sz val="12"/>
      <color theme="1"/>
      <name val="ＭＳ Ｐゴシック"/>
      <family val="2"/>
      <charset val="128"/>
      <scheme val="minor"/>
    </font>
    <font>
      <sz val="9"/>
      <color theme="1"/>
      <name val="メイリオ"/>
      <family val="3"/>
      <charset val="128"/>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メイリオ"/>
      <family val="3"/>
      <charset val="128"/>
    </font>
    <font>
      <b/>
      <sz val="9"/>
      <color indexed="81"/>
      <name val="ＭＳ Ｐゴシック"/>
      <family val="3"/>
      <charset val="128"/>
    </font>
    <font>
      <b/>
      <sz val="14"/>
      <color theme="1"/>
      <name val="ＭＳ Ｐゴシック"/>
      <family val="3"/>
      <charset val="128"/>
      <scheme val="minor"/>
    </font>
    <font>
      <b/>
      <sz val="12"/>
      <color theme="1"/>
      <name val="ＭＳ Ｐゴシック"/>
      <family val="2"/>
      <charset val="128"/>
      <scheme val="minor"/>
    </font>
    <font>
      <sz val="9"/>
      <name val="メイリオ"/>
      <family val="3"/>
      <charset val="128"/>
    </font>
    <font>
      <sz val="10"/>
      <color rgb="FF5769E3"/>
      <name val="ＭＳ Ｐゴシック"/>
      <family val="2"/>
      <charset val="128"/>
      <scheme val="minor"/>
    </font>
  </fonts>
  <fills count="15">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EBF6F9"/>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indexed="9"/>
        <bgColor indexed="64"/>
      </patternFill>
    </fill>
  </fills>
  <borders count="11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double">
        <color indexed="64"/>
      </left>
      <right style="hair">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diagonalUp="1">
      <left style="double">
        <color indexed="64"/>
      </left>
      <right style="hair">
        <color indexed="64"/>
      </right>
      <top/>
      <bottom style="hair">
        <color indexed="64"/>
      </bottom>
      <diagonal style="thin">
        <color indexed="64"/>
      </diagonal>
    </border>
    <border>
      <left style="hair">
        <color indexed="64"/>
      </left>
      <right style="hair">
        <color indexed="64"/>
      </right>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double">
        <color indexed="64"/>
      </left>
      <right style="hair">
        <color indexed="64"/>
      </right>
      <top style="hair">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double">
        <color indexed="64"/>
      </left>
      <right style="hair">
        <color indexed="64"/>
      </right>
      <top style="thin">
        <color indexed="64"/>
      </top>
      <bottom style="medium">
        <color indexed="64"/>
      </bottom>
      <diagonal style="thin">
        <color indexed="64"/>
      </diagonal>
    </border>
    <border>
      <left style="hair">
        <color indexed="64"/>
      </left>
      <right style="hair">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diagonalUp="1">
      <left style="double">
        <color indexed="64"/>
      </left>
      <right style="hair">
        <color indexed="64"/>
      </right>
      <top style="thin">
        <color indexed="64"/>
      </top>
      <bottom style="hair">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double">
        <color indexed="64"/>
      </left>
      <right style="hair">
        <color indexed="64"/>
      </right>
      <top style="hair">
        <color indexed="64"/>
      </top>
      <bottom/>
      <diagonal style="thin">
        <color indexed="64"/>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diagonalUp="1">
      <left style="double">
        <color indexed="64"/>
      </left>
      <right style="hair">
        <color indexed="64"/>
      </right>
      <top style="thin">
        <color indexed="64"/>
      </top>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hair">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double">
        <color indexed="64"/>
      </left>
      <right style="hair">
        <color indexed="64"/>
      </right>
      <top/>
      <bottom style="thin">
        <color indexed="64"/>
      </bottom>
      <diagonal style="thin">
        <color indexed="64"/>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double">
        <color indexed="64"/>
      </left>
      <right style="hair">
        <color indexed="64"/>
      </right>
      <top/>
      <bottom style="thin">
        <color indexed="64"/>
      </bottom>
      <diagonal/>
    </border>
    <border>
      <left style="double">
        <color indexed="64"/>
      </left>
      <right/>
      <top/>
      <bottom/>
      <diagonal/>
    </border>
  </borders>
  <cellStyleXfs count="13">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0" fontId="1" fillId="0" borderId="0">
      <alignment vertical="center"/>
    </xf>
  </cellStyleXfs>
  <cellXfs count="674">
    <xf numFmtId="0" fontId="0" fillId="0" borderId="0" xfId="0">
      <alignment vertical="center"/>
    </xf>
    <xf numFmtId="0" fontId="5" fillId="0" borderId="0" xfId="0" applyFont="1">
      <alignment vertical="center"/>
    </xf>
    <xf numFmtId="0" fontId="4" fillId="0" borderId="0" xfId="0" applyFont="1">
      <alignment vertical="center"/>
    </xf>
    <xf numFmtId="58" fontId="4" fillId="0" borderId="0" xfId="0" applyNumberFormat="1" applyFont="1" applyFill="1" applyAlignment="1">
      <alignment vertical="center"/>
    </xf>
    <xf numFmtId="0" fontId="7" fillId="0" borderId="0" xfId="0" applyFont="1">
      <alignment vertical="center"/>
    </xf>
    <xf numFmtId="0" fontId="4" fillId="0" borderId="4" xfId="0" applyFont="1" applyBorder="1">
      <alignment vertical="center"/>
    </xf>
    <xf numFmtId="0" fontId="4" fillId="0" borderId="4" xfId="0" applyFont="1" applyBorder="1" applyAlignment="1">
      <alignment vertical="center"/>
    </xf>
    <xf numFmtId="0" fontId="5" fillId="0" borderId="0" xfId="0" applyFont="1" applyBorder="1" applyAlignment="1">
      <alignment vertical="center"/>
    </xf>
    <xf numFmtId="0" fontId="4" fillId="0" borderId="8" xfId="0" applyFont="1" applyBorder="1">
      <alignment vertical="center"/>
    </xf>
    <xf numFmtId="0" fontId="9" fillId="0" borderId="9" xfId="0" applyFont="1" applyBorder="1">
      <alignment vertical="center"/>
    </xf>
    <xf numFmtId="0" fontId="4" fillId="0" borderId="9" xfId="0" applyFont="1" applyBorder="1">
      <alignment vertical="center"/>
    </xf>
    <xf numFmtId="38" fontId="4" fillId="0" borderId="8" xfId="0" applyNumberFormat="1" applyFont="1" applyBorder="1" applyAlignment="1">
      <alignment vertical="center"/>
    </xf>
    <xf numFmtId="38" fontId="4" fillId="0" borderId="10" xfId="0" applyNumberFormat="1" applyFont="1" applyBorder="1" applyAlignment="1">
      <alignment vertical="center"/>
    </xf>
    <xf numFmtId="0" fontId="0" fillId="0" borderId="14" xfId="0" applyFont="1" applyBorder="1">
      <alignment vertical="center"/>
    </xf>
    <xf numFmtId="0" fontId="9" fillId="0" borderId="4" xfId="0" applyFont="1" applyBorder="1">
      <alignment vertical="center"/>
    </xf>
    <xf numFmtId="0" fontId="4" fillId="2" borderId="5" xfId="0" applyFont="1" applyFill="1" applyBorder="1">
      <alignment vertical="center"/>
    </xf>
    <xf numFmtId="0" fontId="4" fillId="2" borderId="6" xfId="0" applyFont="1" applyFill="1" applyBorder="1">
      <alignment vertical="center"/>
    </xf>
    <xf numFmtId="38" fontId="4" fillId="2" borderId="6" xfId="0" applyNumberFormat="1" applyFont="1" applyFill="1" applyBorder="1" applyAlignment="1">
      <alignment horizontal="right" vertical="center"/>
    </xf>
    <xf numFmtId="38" fontId="4" fillId="2" borderId="5" xfId="0" applyNumberFormat="1" applyFont="1" applyFill="1" applyBorder="1" applyAlignment="1">
      <alignment vertical="center"/>
    </xf>
    <xf numFmtId="38" fontId="4" fillId="2" borderId="7" xfId="0" applyNumberFormat="1" applyFont="1" applyFill="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10" fillId="0" borderId="0" xfId="0" applyFont="1" applyAlignment="1">
      <alignment vertical="center" wrapText="1"/>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38" fontId="4" fillId="4" borderId="27" xfId="0" applyNumberFormat="1" applyFont="1" applyFill="1" applyBorder="1" applyAlignment="1">
      <alignment horizontal="right" vertical="center"/>
    </xf>
    <xf numFmtId="38" fontId="4" fillId="4" borderId="28" xfId="0" applyNumberFormat="1" applyFont="1" applyFill="1" applyBorder="1" applyAlignment="1">
      <alignment horizontal="right" vertical="center"/>
    </xf>
    <xf numFmtId="38" fontId="4" fillId="4" borderId="5" xfId="0" applyNumberFormat="1" applyFont="1" applyFill="1" applyBorder="1" applyAlignment="1">
      <alignment horizontal="right" vertical="center"/>
    </xf>
    <xf numFmtId="38" fontId="4" fillId="0" borderId="30" xfId="0" applyNumberFormat="1" applyFont="1" applyBorder="1" applyAlignment="1">
      <alignment horizontal="right" vertical="center"/>
    </xf>
    <xf numFmtId="38" fontId="4" fillId="0" borderId="31" xfId="0" applyNumberFormat="1" applyFont="1" applyBorder="1" applyAlignment="1">
      <alignment horizontal="right" vertical="center"/>
    </xf>
    <xf numFmtId="38" fontId="4" fillId="0" borderId="32" xfId="0" applyNumberFormat="1" applyFont="1" applyBorder="1" applyAlignment="1">
      <alignment horizontal="right" vertical="center"/>
    </xf>
    <xf numFmtId="0" fontId="4" fillId="2" borderId="8" xfId="0" applyFont="1" applyFill="1" applyBorder="1">
      <alignment vertical="center"/>
    </xf>
    <xf numFmtId="0" fontId="4" fillId="2" borderId="33" xfId="0" applyFont="1" applyFill="1" applyBorder="1">
      <alignment vertical="center"/>
    </xf>
    <xf numFmtId="38" fontId="4" fillId="2" borderId="34" xfId="0" applyNumberFormat="1" applyFont="1" applyFill="1" applyBorder="1" applyAlignment="1">
      <alignment horizontal="right" vertical="center"/>
    </xf>
    <xf numFmtId="38" fontId="4" fillId="2" borderId="35" xfId="0" applyNumberFormat="1" applyFont="1" applyFill="1" applyBorder="1" applyAlignment="1">
      <alignment horizontal="right" vertical="center"/>
    </xf>
    <xf numFmtId="38" fontId="4" fillId="2" borderId="36" xfId="0" applyNumberFormat="1" applyFont="1" applyFill="1" applyBorder="1" applyAlignment="1">
      <alignment horizontal="right" vertical="center"/>
    </xf>
    <xf numFmtId="38" fontId="4" fillId="2" borderId="38" xfId="0" applyNumberFormat="1" applyFont="1" applyFill="1" applyBorder="1" applyAlignment="1">
      <alignment horizontal="right" vertical="center"/>
    </xf>
    <xf numFmtId="38" fontId="4" fillId="2" borderId="39" xfId="0" applyNumberFormat="1" applyFont="1" applyFill="1" applyBorder="1" applyAlignment="1">
      <alignment horizontal="right" vertical="center"/>
    </xf>
    <xf numFmtId="0" fontId="4" fillId="2" borderId="36" xfId="0" applyFont="1" applyFill="1" applyBorder="1">
      <alignment vertical="center"/>
    </xf>
    <xf numFmtId="0" fontId="4" fillId="2" borderId="12" xfId="0" applyFont="1" applyFill="1" applyBorder="1">
      <alignment vertical="center"/>
    </xf>
    <xf numFmtId="38" fontId="4" fillId="2" borderId="40" xfId="0" applyNumberFormat="1" applyFont="1" applyFill="1" applyBorder="1" applyAlignment="1">
      <alignment horizontal="right" vertical="center"/>
    </xf>
    <xf numFmtId="0" fontId="4" fillId="2" borderId="41" xfId="0" applyFont="1" applyFill="1" applyBorder="1">
      <alignment vertical="center"/>
    </xf>
    <xf numFmtId="0" fontId="4" fillId="2" borderId="42" xfId="0" applyFont="1" applyFill="1" applyBorder="1">
      <alignment vertical="center"/>
    </xf>
    <xf numFmtId="38" fontId="4" fillId="2" borderId="43" xfId="0" applyNumberFormat="1" applyFont="1" applyFill="1" applyBorder="1" applyAlignment="1">
      <alignment horizontal="right" vertical="center"/>
    </xf>
    <xf numFmtId="38" fontId="4" fillId="2" borderId="44" xfId="0" applyNumberFormat="1" applyFont="1" applyFill="1" applyBorder="1" applyAlignment="1">
      <alignment horizontal="right" vertical="center"/>
    </xf>
    <xf numFmtId="38" fontId="4" fillId="2" borderId="41" xfId="0" applyNumberFormat="1" applyFont="1" applyFill="1" applyBorder="1" applyAlignment="1">
      <alignment horizontal="right" vertical="center"/>
    </xf>
    <xf numFmtId="38" fontId="4" fillId="2" borderId="46" xfId="0" applyNumberFormat="1" applyFont="1" applyFill="1" applyBorder="1" applyAlignment="1">
      <alignment horizontal="right" vertical="center"/>
    </xf>
    <xf numFmtId="38" fontId="4" fillId="2" borderId="47" xfId="0" applyNumberFormat="1" applyFont="1" applyFill="1" applyBorder="1" applyAlignment="1">
      <alignment horizontal="right" vertical="center"/>
    </xf>
    <xf numFmtId="0" fontId="4" fillId="0" borderId="6" xfId="0" applyFont="1" applyBorder="1">
      <alignment vertical="center"/>
    </xf>
    <xf numFmtId="38" fontId="4" fillId="4" borderId="48" xfId="0" applyNumberFormat="1" applyFont="1" applyFill="1" applyBorder="1" applyAlignment="1">
      <alignment horizontal="right" vertical="center"/>
    </xf>
    <xf numFmtId="38" fontId="4" fillId="0" borderId="48" xfId="0" applyNumberFormat="1" applyFont="1" applyBorder="1" applyAlignment="1">
      <alignment horizontal="right" vertical="center"/>
    </xf>
    <xf numFmtId="38" fontId="4" fillId="0" borderId="5" xfId="0" applyNumberFormat="1" applyFont="1" applyBorder="1" applyAlignment="1">
      <alignment horizontal="right" vertical="center"/>
    </xf>
    <xf numFmtId="38" fontId="4" fillId="0" borderId="49" xfId="0" applyNumberFormat="1" applyFont="1" applyBorder="1" applyAlignment="1">
      <alignment horizontal="right" vertical="center"/>
    </xf>
    <xf numFmtId="38" fontId="4" fillId="2" borderId="54" xfId="0" applyNumberFormat="1" applyFont="1" applyFill="1" applyBorder="1" applyAlignment="1">
      <alignment horizontal="right" vertical="center"/>
    </xf>
    <xf numFmtId="38" fontId="4" fillId="2" borderId="55" xfId="0" applyNumberFormat="1" applyFont="1" applyFill="1" applyBorder="1" applyAlignment="1">
      <alignment horizontal="right" vertical="center"/>
    </xf>
    <xf numFmtId="38" fontId="4" fillId="2" borderId="51" xfId="0" applyNumberFormat="1" applyFont="1" applyFill="1" applyBorder="1" applyAlignment="1">
      <alignment horizontal="right" vertical="center"/>
    </xf>
    <xf numFmtId="38" fontId="4" fillId="2" borderId="57" xfId="0" applyNumberFormat="1" applyFont="1" applyFill="1" applyBorder="1" applyAlignment="1">
      <alignment horizontal="right" vertical="center"/>
    </xf>
    <xf numFmtId="38" fontId="4" fillId="2" borderId="58" xfId="0" applyNumberFormat="1" applyFont="1" applyFill="1" applyBorder="1" applyAlignment="1">
      <alignment horizontal="righ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2" borderId="9" xfId="0" applyFont="1" applyFill="1" applyBorder="1">
      <alignment vertical="center"/>
    </xf>
    <xf numFmtId="38" fontId="4" fillId="0" borderId="28" xfId="0" applyNumberFormat="1" applyFont="1" applyFill="1" applyBorder="1" applyAlignment="1">
      <alignment horizontal="right" vertical="center"/>
    </xf>
    <xf numFmtId="38" fontId="4" fillId="2" borderId="59" xfId="0" applyNumberFormat="1" applyFont="1" applyFill="1" applyBorder="1" applyAlignment="1">
      <alignment horizontal="right" vertical="center"/>
    </xf>
    <xf numFmtId="38" fontId="4" fillId="2" borderId="10" xfId="0" applyNumberFormat="1" applyFont="1" applyFill="1" applyBorder="1" applyAlignment="1">
      <alignment horizontal="right" vertical="center"/>
    </xf>
    <xf numFmtId="38" fontId="4" fillId="2" borderId="61" xfId="0" applyNumberFormat="1" applyFont="1" applyFill="1" applyBorder="1" applyAlignment="1">
      <alignment horizontal="right" vertical="center"/>
    </xf>
    <xf numFmtId="38" fontId="4" fillId="2" borderId="62" xfId="0" applyNumberFormat="1" applyFont="1" applyFill="1" applyBorder="1" applyAlignment="1">
      <alignment horizontal="right" vertical="center"/>
    </xf>
    <xf numFmtId="38" fontId="4" fillId="2" borderId="63" xfId="0" applyNumberFormat="1" applyFont="1" applyFill="1" applyBorder="1" applyAlignment="1">
      <alignment horizontal="right" vertical="center"/>
    </xf>
    <xf numFmtId="38" fontId="4" fillId="2" borderId="13" xfId="0" applyNumberFormat="1" applyFont="1" applyFill="1" applyBorder="1" applyAlignment="1">
      <alignment horizontal="right" vertical="center"/>
    </xf>
    <xf numFmtId="38" fontId="4" fillId="2" borderId="65" xfId="0" applyNumberFormat="1" applyFont="1" applyFill="1" applyBorder="1" applyAlignment="1">
      <alignment horizontal="right" vertical="center"/>
    </xf>
    <xf numFmtId="38" fontId="4" fillId="2" borderId="66" xfId="0" applyNumberFormat="1" applyFont="1" applyFill="1" applyBorder="1" applyAlignment="1">
      <alignment horizontal="right" vertical="center"/>
    </xf>
    <xf numFmtId="38" fontId="4" fillId="2" borderId="67" xfId="0" applyNumberFormat="1" applyFont="1" applyFill="1" applyBorder="1" applyAlignment="1">
      <alignment horizontal="right" vertical="center"/>
    </xf>
    <xf numFmtId="38" fontId="4" fillId="2" borderId="69" xfId="0" applyNumberFormat="1" applyFont="1" applyFill="1" applyBorder="1" applyAlignment="1">
      <alignment horizontal="right" vertical="center"/>
    </xf>
    <xf numFmtId="38" fontId="4" fillId="2" borderId="70" xfId="0" applyNumberFormat="1" applyFont="1" applyFill="1" applyBorder="1" applyAlignment="1">
      <alignment horizontal="right" vertical="center"/>
    </xf>
    <xf numFmtId="38" fontId="4" fillId="2" borderId="71" xfId="0" applyNumberFormat="1" applyFont="1" applyFill="1" applyBorder="1" applyAlignment="1">
      <alignment horizontal="right" vertical="center"/>
    </xf>
    <xf numFmtId="38" fontId="4" fillId="0" borderId="30" xfId="0" applyNumberFormat="1" applyFont="1" applyFill="1" applyBorder="1" applyAlignment="1">
      <alignment horizontal="right" vertical="center"/>
    </xf>
    <xf numFmtId="38" fontId="4" fillId="0" borderId="48" xfId="0" applyNumberFormat="1" applyFont="1" applyFill="1" applyBorder="1" applyAlignment="1">
      <alignment horizontal="right" vertical="center"/>
    </xf>
    <xf numFmtId="38" fontId="4" fillId="0" borderId="49" xfId="0" applyNumberFormat="1" applyFont="1" applyFill="1" applyBorder="1" applyAlignment="1">
      <alignment horizontal="right" vertical="center"/>
    </xf>
    <xf numFmtId="0" fontId="4" fillId="4" borderId="43"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14" xfId="0" applyFont="1" applyFill="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38" fontId="4" fillId="4" borderId="59" xfId="0" applyNumberFormat="1" applyFont="1" applyFill="1" applyBorder="1" applyAlignment="1">
      <alignment horizontal="right" vertical="center"/>
    </xf>
    <xf numFmtId="38" fontId="4" fillId="4" borderId="62" xfId="0" applyNumberFormat="1" applyFont="1" applyFill="1" applyBorder="1" applyAlignment="1">
      <alignment horizontal="right" vertical="center"/>
    </xf>
    <xf numFmtId="38" fontId="4" fillId="4" borderId="8" xfId="0" applyNumberFormat="1" applyFont="1" applyFill="1" applyBorder="1" applyAlignment="1">
      <alignment horizontal="right" vertical="center"/>
    </xf>
    <xf numFmtId="38" fontId="4" fillId="0" borderId="80" xfId="0" applyNumberFormat="1" applyFont="1" applyBorder="1" applyAlignment="1">
      <alignment horizontal="right" vertical="center"/>
    </xf>
    <xf numFmtId="38" fontId="4" fillId="0" borderId="61" xfId="0" applyNumberFormat="1" applyFont="1" applyBorder="1" applyAlignment="1">
      <alignment horizontal="right" vertical="center"/>
    </xf>
    <xf numFmtId="38" fontId="4" fillId="0" borderId="62" xfId="0" applyNumberFormat="1" applyFont="1" applyBorder="1" applyAlignment="1">
      <alignment horizontal="right" vertical="center"/>
    </xf>
    <xf numFmtId="38" fontId="4" fillId="0" borderId="8" xfId="0" applyNumberFormat="1" applyFont="1" applyBorder="1" applyAlignment="1">
      <alignment horizontal="right" vertical="center"/>
    </xf>
    <xf numFmtId="38" fontId="4" fillId="0" borderId="81" xfId="0" applyNumberFormat="1" applyFont="1" applyBorder="1" applyAlignment="1">
      <alignment horizontal="right" vertical="center"/>
    </xf>
    <xf numFmtId="0" fontId="4" fillId="0" borderId="41" xfId="0" applyFont="1" applyBorder="1">
      <alignment vertical="center"/>
    </xf>
    <xf numFmtId="0" fontId="4" fillId="0" borderId="42" xfId="0" applyFont="1" applyBorder="1">
      <alignment vertical="center"/>
    </xf>
    <xf numFmtId="38" fontId="4" fillId="4" borderId="43" xfId="0" applyNumberFormat="1" applyFont="1" applyFill="1" applyBorder="1" applyAlignment="1">
      <alignment horizontal="right" vertical="center"/>
    </xf>
    <xf numFmtId="38" fontId="4" fillId="4" borderId="44" xfId="0" applyNumberFormat="1" applyFont="1" applyFill="1" applyBorder="1" applyAlignment="1">
      <alignment horizontal="right" vertical="center"/>
    </xf>
    <xf numFmtId="38" fontId="4" fillId="4" borderId="41" xfId="0" applyNumberFormat="1" applyFont="1" applyFill="1" applyBorder="1" applyAlignment="1">
      <alignment horizontal="right" vertical="center"/>
    </xf>
    <xf numFmtId="38" fontId="4" fillId="0" borderId="78" xfId="0" applyNumberFormat="1" applyFont="1" applyBorder="1" applyAlignment="1">
      <alignment horizontal="right" vertical="center"/>
    </xf>
    <xf numFmtId="38" fontId="4" fillId="0" borderId="46" xfId="0" applyNumberFormat="1" applyFont="1" applyBorder="1" applyAlignment="1">
      <alignment horizontal="right" vertical="center"/>
    </xf>
    <xf numFmtId="38" fontId="4" fillId="0" borderId="44" xfId="0" applyNumberFormat="1" applyFont="1" applyBorder="1" applyAlignment="1">
      <alignment horizontal="right" vertical="center"/>
    </xf>
    <xf numFmtId="38" fontId="4" fillId="0" borderId="41" xfId="0" applyNumberFormat="1" applyFont="1" applyBorder="1" applyAlignment="1">
      <alignment horizontal="right" vertical="center"/>
    </xf>
    <xf numFmtId="38" fontId="4" fillId="0" borderId="82" xfId="0" applyNumberFormat="1" applyFont="1" applyBorder="1" applyAlignment="1">
      <alignment horizontal="right" vertical="center"/>
    </xf>
    <xf numFmtId="38" fontId="4" fillId="2" borderId="27" xfId="0" applyNumberFormat="1" applyFont="1" applyFill="1" applyBorder="1" applyAlignment="1">
      <alignment horizontal="right" vertical="center"/>
    </xf>
    <xf numFmtId="38" fontId="4" fillId="2" borderId="48" xfId="0" applyNumberFormat="1" applyFont="1" applyFill="1" applyBorder="1" applyAlignment="1">
      <alignment horizontal="right" vertical="center"/>
    </xf>
    <xf numFmtId="38" fontId="4" fillId="2" borderId="5" xfId="0" applyNumberFormat="1" applyFont="1" applyFill="1" applyBorder="1" applyAlignment="1">
      <alignment horizontal="right" vertical="center"/>
    </xf>
    <xf numFmtId="38" fontId="4" fillId="2" borderId="83" xfId="0" applyNumberFormat="1" applyFont="1" applyFill="1" applyBorder="1" applyAlignment="1">
      <alignment horizontal="right" vertical="center"/>
    </xf>
    <xf numFmtId="38" fontId="4" fillId="2" borderId="30" xfId="0" applyNumberFormat="1" applyFont="1" applyFill="1" applyBorder="1" applyAlignment="1">
      <alignment horizontal="right" vertical="center"/>
    </xf>
    <xf numFmtId="38" fontId="4" fillId="2" borderId="84" xfId="0" applyNumberFormat="1" applyFont="1" applyFill="1" applyBorder="1" applyAlignment="1">
      <alignment horizontal="right" vertical="center"/>
    </xf>
    <xf numFmtId="0" fontId="4" fillId="0" borderId="85" xfId="0" applyFont="1" applyBorder="1" applyAlignment="1">
      <alignment horizontal="center" vertical="center"/>
    </xf>
    <xf numFmtId="38" fontId="4" fillId="0" borderId="86" xfId="0" applyNumberFormat="1" applyFont="1" applyBorder="1" applyAlignment="1">
      <alignment horizontal="right" vertical="center"/>
    </xf>
    <xf numFmtId="38" fontId="4" fillId="0" borderId="10" xfId="0" applyNumberFormat="1" applyFont="1" applyBorder="1" applyAlignment="1">
      <alignment horizontal="right" vertical="center"/>
    </xf>
    <xf numFmtId="38" fontId="4" fillId="0" borderId="87" xfId="0" applyNumberFormat="1" applyFont="1" applyBorder="1" applyAlignment="1">
      <alignment horizontal="right" vertical="center"/>
    </xf>
    <xf numFmtId="38" fontId="4" fillId="0" borderId="67" xfId="0" applyNumberFormat="1" applyFont="1" applyBorder="1" applyAlignment="1">
      <alignment horizontal="right" vertical="center"/>
    </xf>
    <xf numFmtId="38" fontId="4" fillId="2" borderId="31" xfId="0" applyNumberFormat="1" applyFont="1" applyFill="1" applyBorder="1" applyAlignment="1">
      <alignment horizontal="right" vertical="center"/>
    </xf>
    <xf numFmtId="38" fontId="4" fillId="2" borderId="7" xfId="0" applyNumberFormat="1" applyFont="1" applyFill="1" applyBorder="1" applyAlignment="1">
      <alignment horizontal="right" vertical="center"/>
    </xf>
    <xf numFmtId="0" fontId="4" fillId="0" borderId="78" xfId="0" applyFont="1" applyBorder="1" applyAlignment="1">
      <alignment horizontal="center" vertical="center"/>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85"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44" xfId="0" applyFont="1" applyFill="1" applyBorder="1" applyAlignment="1">
      <alignment horizontal="center" vertical="center"/>
    </xf>
    <xf numFmtId="0" fontId="4" fillId="6" borderId="78" xfId="0" applyFont="1" applyFill="1" applyBorder="1" applyAlignment="1">
      <alignment horizontal="center" vertical="center"/>
    </xf>
    <xf numFmtId="0" fontId="4" fillId="6" borderId="46" xfId="0" applyFont="1" applyFill="1" applyBorder="1" applyAlignment="1">
      <alignment horizontal="center" vertical="center"/>
    </xf>
    <xf numFmtId="0" fontId="4" fillId="6" borderId="85" xfId="0" applyFont="1" applyFill="1" applyBorder="1" applyAlignment="1">
      <alignment horizontal="center" vertical="center"/>
    </xf>
    <xf numFmtId="0" fontId="5" fillId="0" borderId="0" xfId="0" applyFont="1" applyFill="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73" xfId="0" applyFont="1" applyFill="1" applyBorder="1">
      <alignment vertical="center"/>
    </xf>
    <xf numFmtId="0" fontId="4" fillId="0" borderId="26" xfId="0" applyFont="1" applyFill="1" applyBorder="1">
      <alignment vertical="center"/>
    </xf>
    <xf numFmtId="0" fontId="4" fillId="0" borderId="74" xfId="0" applyFont="1" applyFill="1" applyBorder="1">
      <alignment vertical="center"/>
    </xf>
    <xf numFmtId="3" fontId="4" fillId="4" borderId="27" xfId="1" applyNumberFormat="1" applyFont="1" applyFill="1" applyBorder="1">
      <alignment vertical="center"/>
    </xf>
    <xf numFmtId="3" fontId="4" fillId="4" borderId="48" xfId="1" applyNumberFormat="1" applyFont="1" applyFill="1" applyBorder="1">
      <alignment vertical="center"/>
    </xf>
    <xf numFmtId="3" fontId="4" fillId="4" borderId="5" xfId="1" applyNumberFormat="1" applyFont="1" applyFill="1" applyBorder="1">
      <alignment vertical="center"/>
    </xf>
    <xf numFmtId="3" fontId="4" fillId="0" borderId="30" xfId="1" applyNumberFormat="1" applyFont="1" applyFill="1" applyBorder="1">
      <alignment vertical="center"/>
    </xf>
    <xf numFmtId="3" fontId="4" fillId="0" borderId="48" xfId="1" applyNumberFormat="1" applyFont="1" applyFill="1" applyBorder="1">
      <alignment vertical="center"/>
    </xf>
    <xf numFmtId="3" fontId="4" fillId="0" borderId="5" xfId="1" applyNumberFormat="1" applyFont="1" applyFill="1" applyBorder="1">
      <alignment vertical="center"/>
    </xf>
    <xf numFmtId="3" fontId="4" fillId="0" borderId="84" xfId="1" applyNumberFormat="1" applyFont="1" applyFill="1" applyBorder="1">
      <alignment vertical="center"/>
    </xf>
    <xf numFmtId="0" fontId="4" fillId="0" borderId="90" xfId="0" applyFont="1" applyFill="1" applyBorder="1">
      <alignment vertical="center"/>
    </xf>
    <xf numFmtId="0" fontId="4" fillId="2" borderId="10" xfId="0" applyFont="1" applyFill="1" applyBorder="1">
      <alignment vertical="center"/>
    </xf>
    <xf numFmtId="3" fontId="4" fillId="2" borderId="59" xfId="1" applyNumberFormat="1" applyFont="1" applyFill="1" applyBorder="1">
      <alignment vertical="center"/>
    </xf>
    <xf numFmtId="3" fontId="4" fillId="2" borderId="62" xfId="1" applyNumberFormat="1" applyFont="1" applyFill="1" applyBorder="1">
      <alignment vertical="center"/>
    </xf>
    <xf numFmtId="3" fontId="4" fillId="2" borderId="86" xfId="1" applyNumberFormat="1" applyFont="1" applyFill="1" applyBorder="1">
      <alignment vertical="center"/>
    </xf>
    <xf numFmtId="3" fontId="4" fillId="2" borderId="61" xfId="1" applyNumberFormat="1" applyFont="1" applyFill="1" applyBorder="1">
      <alignment vertical="center"/>
    </xf>
    <xf numFmtId="3" fontId="4" fillId="2" borderId="81" xfId="1" applyNumberFormat="1" applyFont="1" applyFill="1" applyBorder="1">
      <alignment vertical="center"/>
    </xf>
    <xf numFmtId="0" fontId="4" fillId="2" borderId="11" xfId="0" applyFont="1" applyFill="1" applyBorder="1">
      <alignment vertical="center"/>
    </xf>
    <xf numFmtId="0" fontId="4" fillId="2" borderId="13" xfId="0" applyFont="1" applyFill="1" applyBorder="1">
      <alignment vertical="center"/>
    </xf>
    <xf numFmtId="3" fontId="4" fillId="2" borderId="63" xfId="1" applyNumberFormat="1" applyFont="1" applyFill="1" applyBorder="1">
      <alignment vertical="center"/>
    </xf>
    <xf numFmtId="3" fontId="4" fillId="2" borderId="66" xfId="1" applyNumberFormat="1" applyFont="1" applyFill="1" applyBorder="1">
      <alignment vertical="center"/>
    </xf>
    <xf numFmtId="3" fontId="4" fillId="2" borderId="91" xfId="1" applyNumberFormat="1" applyFont="1" applyFill="1" applyBorder="1">
      <alignment vertical="center"/>
    </xf>
    <xf numFmtId="3" fontId="4" fillId="2" borderId="65" xfId="1" applyNumberFormat="1" applyFont="1" applyFill="1" applyBorder="1">
      <alignment vertical="center"/>
    </xf>
    <xf numFmtId="3" fontId="4" fillId="2" borderId="93" xfId="1" applyNumberFormat="1" applyFont="1" applyFill="1" applyBorder="1">
      <alignment vertical="center"/>
    </xf>
    <xf numFmtId="0" fontId="4" fillId="2" borderId="67" xfId="0" applyFont="1" applyFill="1" applyBorder="1">
      <alignment vertical="center"/>
    </xf>
    <xf numFmtId="3" fontId="4" fillId="2" borderId="43" xfId="1" applyNumberFormat="1" applyFont="1" applyFill="1" applyBorder="1">
      <alignment vertical="center"/>
    </xf>
    <xf numFmtId="3" fontId="4" fillId="2" borderId="44" xfId="1" applyNumberFormat="1" applyFont="1" applyFill="1" applyBorder="1">
      <alignment vertical="center"/>
    </xf>
    <xf numFmtId="3" fontId="4" fillId="2" borderId="87" xfId="1" applyNumberFormat="1" applyFont="1" applyFill="1" applyBorder="1">
      <alignment vertical="center"/>
    </xf>
    <xf numFmtId="3" fontId="4" fillId="2" borderId="46" xfId="1" applyNumberFormat="1" applyFont="1" applyFill="1" applyBorder="1">
      <alignment vertical="center"/>
    </xf>
    <xf numFmtId="3" fontId="4" fillId="2" borderId="82" xfId="1" applyNumberFormat="1" applyFont="1" applyFill="1" applyBorder="1">
      <alignment vertical="center"/>
    </xf>
    <xf numFmtId="3" fontId="4" fillId="2" borderId="8" xfId="1" applyNumberFormat="1" applyFont="1" applyFill="1" applyBorder="1">
      <alignment vertical="center"/>
    </xf>
    <xf numFmtId="3" fontId="4" fillId="2" borderId="41" xfId="1" applyNumberFormat="1" applyFont="1" applyFill="1" applyBorder="1">
      <alignment vertical="center"/>
    </xf>
    <xf numFmtId="3" fontId="4" fillId="2" borderId="11" xfId="1" applyNumberFormat="1" applyFont="1" applyFill="1" applyBorder="1">
      <alignment vertical="center"/>
    </xf>
    <xf numFmtId="0" fontId="4" fillId="0" borderId="14"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2" borderId="94" xfId="0" applyFont="1" applyFill="1" applyBorder="1">
      <alignment vertical="center"/>
    </xf>
    <xf numFmtId="3" fontId="4" fillId="2" borderId="38" xfId="1" applyNumberFormat="1" applyFont="1" applyFill="1" applyBorder="1">
      <alignment vertical="center"/>
    </xf>
    <xf numFmtId="3" fontId="4" fillId="2" borderId="35" xfId="1" applyNumberFormat="1" applyFont="1" applyFill="1" applyBorder="1">
      <alignment vertical="center"/>
    </xf>
    <xf numFmtId="3" fontId="4" fillId="2" borderId="95" xfId="1" applyNumberFormat="1" applyFont="1" applyFill="1" applyBorder="1">
      <alignment vertical="center"/>
    </xf>
    <xf numFmtId="3" fontId="4" fillId="2" borderId="96" xfId="1" applyNumberFormat="1" applyFont="1" applyFill="1" applyBorder="1">
      <alignment vertical="center"/>
    </xf>
    <xf numFmtId="0" fontId="0" fillId="0" borderId="90" xfId="0" applyFont="1" applyFill="1" applyBorder="1">
      <alignment vertical="center"/>
    </xf>
    <xf numFmtId="0" fontId="0" fillId="2" borderId="11" xfId="0" applyFont="1" applyFill="1" applyBorder="1">
      <alignment vertical="center"/>
    </xf>
    <xf numFmtId="0" fontId="0" fillId="2" borderId="12" xfId="0" applyFont="1" applyFill="1" applyBorder="1">
      <alignment vertical="center"/>
    </xf>
    <xf numFmtId="0" fontId="0" fillId="2" borderId="13" xfId="0" applyFont="1" applyFill="1" applyBorder="1">
      <alignment vertical="center"/>
    </xf>
    <xf numFmtId="3" fontId="0" fillId="2" borderId="63" xfId="1" applyNumberFormat="1" applyFont="1" applyFill="1" applyBorder="1">
      <alignment vertical="center"/>
    </xf>
    <xf numFmtId="3" fontId="0" fillId="2" borderId="66" xfId="1" applyNumberFormat="1" applyFont="1" applyFill="1" applyBorder="1">
      <alignment vertical="center"/>
    </xf>
    <xf numFmtId="3" fontId="0" fillId="2" borderId="11" xfId="1" applyNumberFormat="1" applyFont="1" applyFill="1" applyBorder="1">
      <alignment vertical="center"/>
    </xf>
    <xf numFmtId="3" fontId="0" fillId="2" borderId="65" xfId="1" applyNumberFormat="1" applyFont="1" applyFill="1" applyBorder="1">
      <alignment vertical="center"/>
    </xf>
    <xf numFmtId="3" fontId="0" fillId="2" borderId="91" xfId="1" applyNumberFormat="1" applyFont="1" applyFill="1" applyBorder="1">
      <alignment vertical="center"/>
    </xf>
    <xf numFmtId="3" fontId="0" fillId="2" borderId="93" xfId="1" applyNumberFormat="1" applyFont="1" applyFill="1" applyBorder="1">
      <alignment vertical="center"/>
    </xf>
    <xf numFmtId="0" fontId="0" fillId="0" borderId="0" xfId="0" applyFont="1" applyFill="1">
      <alignment vertical="center"/>
    </xf>
    <xf numFmtId="0" fontId="11" fillId="2" borderId="11" xfId="0" applyFont="1" applyFill="1" applyBorder="1" applyAlignment="1">
      <alignment vertical="center"/>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0" borderId="97" xfId="0" applyFont="1" applyFill="1" applyBorder="1">
      <alignment vertical="center"/>
    </xf>
    <xf numFmtId="0" fontId="12" fillId="2" borderId="11" xfId="0" applyFont="1" applyFill="1" applyBorder="1" applyAlignment="1">
      <alignment vertical="center"/>
    </xf>
    <xf numFmtId="0" fontId="4" fillId="0" borderId="98" xfId="0" applyFont="1" applyFill="1" applyBorder="1">
      <alignment vertical="center"/>
    </xf>
    <xf numFmtId="0" fontId="12" fillId="2" borderId="14" xfId="0" applyFont="1" applyFill="1" applyBorder="1" applyAlignment="1">
      <alignment vertical="center"/>
    </xf>
    <xf numFmtId="0" fontId="4" fillId="2" borderId="4" xfId="0" applyFont="1" applyFill="1" applyBorder="1" applyAlignment="1">
      <alignment vertical="center" wrapText="1"/>
    </xf>
    <xf numFmtId="0" fontId="4" fillId="2" borderId="15" xfId="0" applyFont="1" applyFill="1" applyBorder="1" applyAlignment="1">
      <alignment vertical="center" wrapText="1"/>
    </xf>
    <xf numFmtId="3" fontId="4" fillId="2" borderId="88" xfId="1" applyNumberFormat="1" applyFont="1" applyFill="1" applyBorder="1">
      <alignment vertical="center"/>
    </xf>
    <xf numFmtId="3" fontId="4" fillId="2" borderId="89" xfId="1" applyNumberFormat="1" applyFont="1" applyFill="1" applyBorder="1">
      <alignment vertical="center"/>
    </xf>
    <xf numFmtId="3" fontId="4" fillId="2" borderId="14" xfId="1" applyNumberFormat="1" applyFont="1" applyFill="1" applyBorder="1">
      <alignment vertical="center"/>
    </xf>
    <xf numFmtId="3" fontId="4" fillId="2" borderId="100" xfId="1" applyNumberFormat="1" applyFont="1" applyFill="1" applyBorder="1">
      <alignment vertical="center"/>
    </xf>
    <xf numFmtId="3" fontId="4" fillId="2" borderId="85" xfId="1" applyNumberFormat="1" applyFont="1" applyFill="1" applyBorder="1">
      <alignment vertical="center"/>
    </xf>
    <xf numFmtId="3" fontId="4" fillId="2" borderId="79" xfId="1" applyNumberFormat="1" applyFont="1" applyFill="1" applyBorder="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3" fontId="4" fillId="0" borderId="0" xfId="1" applyNumberFormat="1" applyFont="1" applyFill="1" applyBorder="1">
      <alignment vertical="center"/>
    </xf>
    <xf numFmtId="0" fontId="4" fillId="2" borderId="73" xfId="0" applyFont="1" applyFill="1" applyBorder="1">
      <alignment vertical="center"/>
    </xf>
    <xf numFmtId="0" fontId="4" fillId="2" borderId="26" xfId="0" applyFont="1" applyFill="1" applyBorder="1">
      <alignment vertical="center"/>
    </xf>
    <xf numFmtId="0" fontId="4" fillId="2" borderId="74" xfId="0" applyFont="1" applyFill="1" applyBorder="1">
      <alignment vertical="center"/>
    </xf>
    <xf numFmtId="3" fontId="4" fillId="2" borderId="101" xfId="1" applyNumberFormat="1" applyFont="1" applyFill="1" applyBorder="1">
      <alignment vertical="center"/>
    </xf>
    <xf numFmtId="3" fontId="4" fillId="2" borderId="102" xfId="1" applyNumberFormat="1" applyFont="1" applyFill="1" applyBorder="1">
      <alignment vertical="center"/>
    </xf>
    <xf numFmtId="3" fontId="4" fillId="2" borderId="103" xfId="1" applyNumberFormat="1" applyFont="1" applyFill="1" applyBorder="1">
      <alignment vertical="center"/>
    </xf>
    <xf numFmtId="3" fontId="4" fillId="2" borderId="77" xfId="1" applyNumberFormat="1" applyFont="1" applyFill="1" applyBorder="1">
      <alignment vertical="center"/>
    </xf>
    <xf numFmtId="3" fontId="0" fillId="2" borderId="46" xfId="1" applyNumberFormat="1" applyFont="1" applyFill="1" applyBorder="1">
      <alignment vertical="center"/>
    </xf>
    <xf numFmtId="0" fontId="14" fillId="0" borderId="0" xfId="2" applyFont="1">
      <alignment vertical="center"/>
    </xf>
    <xf numFmtId="0" fontId="3" fillId="0" borderId="0" xfId="2">
      <alignment vertical="center"/>
    </xf>
    <xf numFmtId="0" fontId="3" fillId="7" borderId="104" xfId="2" applyFill="1" applyBorder="1" applyAlignment="1">
      <alignment horizontal="center" vertical="center"/>
    </xf>
    <xf numFmtId="0" fontId="3" fillId="8" borderId="105" xfId="2" applyFill="1" applyBorder="1">
      <alignment vertical="center"/>
    </xf>
    <xf numFmtId="38" fontId="0" fillId="0" borderId="105" xfId="3" applyFont="1" applyBorder="1">
      <alignment vertical="center"/>
    </xf>
    <xf numFmtId="0" fontId="3" fillId="8" borderId="98" xfId="2" applyFill="1" applyBorder="1">
      <alignment vertical="center"/>
    </xf>
    <xf numFmtId="176" fontId="0" fillId="0" borderId="98" xfId="4" applyNumberFormat="1" applyFont="1" applyBorder="1">
      <alignment vertical="center"/>
    </xf>
    <xf numFmtId="38" fontId="0" fillId="0" borderId="105" xfId="3" applyFont="1" applyBorder="1" applyAlignment="1">
      <alignment horizontal="center" vertical="center"/>
    </xf>
    <xf numFmtId="38" fontId="0" fillId="0" borderId="98" xfId="3" applyFont="1" applyBorder="1" applyAlignment="1">
      <alignment horizontal="center" vertical="center"/>
    </xf>
    <xf numFmtId="0" fontId="14" fillId="0" borderId="0" xfId="5" applyFont="1">
      <alignment vertical="center"/>
    </xf>
    <xf numFmtId="0" fontId="2" fillId="0" borderId="0" xfId="5">
      <alignment vertical="center"/>
    </xf>
    <xf numFmtId="0" fontId="2" fillId="0" borderId="5" xfId="5" applyBorder="1" applyAlignment="1">
      <alignment vertical="center"/>
    </xf>
    <xf numFmtId="0" fontId="2" fillId="7" borderId="104" xfId="5" applyFill="1" applyBorder="1" applyAlignment="1">
      <alignment horizontal="center" vertical="center"/>
    </xf>
    <xf numFmtId="0" fontId="2" fillId="7" borderId="5" xfId="5" applyFill="1" applyBorder="1" applyAlignment="1">
      <alignment horizontal="center" vertical="center"/>
    </xf>
    <xf numFmtId="0" fontId="2" fillId="7" borderId="106" xfId="5" applyFill="1" applyBorder="1" applyAlignment="1">
      <alignment horizontal="center" vertical="center"/>
    </xf>
    <xf numFmtId="0" fontId="2" fillId="7" borderId="7" xfId="5" applyFill="1" applyBorder="1" applyAlignment="1">
      <alignment horizontal="center" vertical="center"/>
    </xf>
    <xf numFmtId="0" fontId="2" fillId="8" borderId="105" xfId="5" applyFill="1" applyBorder="1">
      <alignment vertical="center"/>
    </xf>
    <xf numFmtId="38" fontId="0" fillId="0" borderId="105" xfId="6" applyFont="1" applyBorder="1">
      <alignment vertical="center"/>
    </xf>
    <xf numFmtId="38" fontId="0" fillId="0" borderId="8" xfId="6" applyFont="1" applyBorder="1">
      <alignment vertical="center"/>
    </xf>
    <xf numFmtId="38" fontId="0" fillId="0" borderId="107" xfId="6" applyFont="1" applyBorder="1">
      <alignment vertical="center"/>
    </xf>
    <xf numFmtId="38" fontId="0" fillId="0" borderId="10" xfId="6" applyFont="1" applyBorder="1">
      <alignment vertical="center"/>
    </xf>
    <xf numFmtId="0" fontId="2" fillId="8" borderId="98" xfId="5" applyFill="1" applyBorder="1">
      <alignment vertical="center"/>
    </xf>
    <xf numFmtId="177" fontId="0" fillId="0" borderId="98" xfId="7" applyNumberFormat="1" applyFont="1" applyBorder="1">
      <alignment vertical="center"/>
    </xf>
    <xf numFmtId="177" fontId="0" fillId="0" borderId="14" xfId="7" applyNumberFormat="1" applyFont="1" applyBorder="1">
      <alignment vertical="center"/>
    </xf>
    <xf numFmtId="177" fontId="0" fillId="0" borderId="108" xfId="7" applyNumberFormat="1" applyFont="1" applyBorder="1">
      <alignment vertical="center"/>
    </xf>
    <xf numFmtId="177" fontId="0" fillId="0" borderId="15" xfId="7" applyNumberFormat="1" applyFont="1" applyBorder="1">
      <alignment vertical="center"/>
    </xf>
    <xf numFmtId="182" fontId="4" fillId="0" borderId="0" xfId="0" applyNumberFormat="1" applyFont="1" applyBorder="1" applyAlignment="1">
      <alignment horizontal="center" vertical="center"/>
    </xf>
    <xf numFmtId="0" fontId="0" fillId="0" borderId="11" xfId="0" applyFont="1" applyBorder="1">
      <alignment vertical="center"/>
    </xf>
    <xf numFmtId="0" fontId="9" fillId="0" borderId="12" xfId="0" applyFont="1" applyBorder="1">
      <alignment vertical="center"/>
    </xf>
    <xf numFmtId="0" fontId="0" fillId="0" borderId="12" xfId="0" applyFont="1" applyBorder="1">
      <alignment vertical="center"/>
    </xf>
    <xf numFmtId="38" fontId="0" fillId="0" borderId="11" xfId="0" applyNumberFormat="1" applyFont="1" applyBorder="1" applyAlignment="1">
      <alignment vertical="center"/>
    </xf>
    <xf numFmtId="38" fontId="0" fillId="0" borderId="13" xfId="0" applyNumberFormat="1" applyFont="1" applyBorder="1" applyAlignment="1">
      <alignment vertical="center"/>
    </xf>
    <xf numFmtId="0" fontId="0" fillId="0" borderId="4" xfId="0" applyFont="1" applyBorder="1">
      <alignment vertical="center"/>
    </xf>
    <xf numFmtId="38" fontId="0" fillId="0" borderId="14" xfId="0" applyNumberFormat="1" applyFont="1" applyBorder="1" applyAlignment="1">
      <alignment vertical="center"/>
    </xf>
    <xf numFmtId="38" fontId="0" fillId="0" borderId="15" xfId="0" applyNumberFormat="1" applyFont="1" applyBorder="1" applyAlignment="1">
      <alignment vertical="center"/>
    </xf>
    <xf numFmtId="0" fontId="0" fillId="0" borderId="0" xfId="0" applyFont="1">
      <alignment vertical="center"/>
    </xf>
    <xf numFmtId="0" fontId="0" fillId="0" borderId="8" xfId="0" applyFont="1" applyBorder="1">
      <alignment vertical="center"/>
    </xf>
    <xf numFmtId="0" fontId="0" fillId="0" borderId="9" xfId="0" applyFont="1" applyBorder="1">
      <alignment vertical="center"/>
    </xf>
    <xf numFmtId="38" fontId="0" fillId="4" borderId="59" xfId="0" applyNumberFormat="1" applyFont="1" applyFill="1" applyBorder="1" applyAlignment="1">
      <alignment horizontal="right" vertical="center"/>
    </xf>
    <xf numFmtId="38" fontId="0" fillId="4" borderId="62" xfId="0" applyNumberFormat="1" applyFont="1" applyFill="1" applyBorder="1" applyAlignment="1">
      <alignment horizontal="right" vertical="center"/>
    </xf>
    <xf numFmtId="38" fontId="0" fillId="4" borderId="8" xfId="0" applyNumberFormat="1" applyFont="1" applyFill="1" applyBorder="1" applyAlignment="1">
      <alignment horizontal="right" vertical="center"/>
    </xf>
    <xf numFmtId="38" fontId="0" fillId="0" borderId="80" xfId="0" applyNumberFormat="1" applyFont="1" applyBorder="1" applyAlignment="1">
      <alignment horizontal="right" vertical="center"/>
    </xf>
    <xf numFmtId="38" fontId="0" fillId="0" borderId="61" xfId="0" applyNumberFormat="1" applyFont="1" applyBorder="1" applyAlignment="1">
      <alignment horizontal="right" vertical="center"/>
    </xf>
    <xf numFmtId="38" fontId="0" fillId="0" borderId="62" xfId="0" applyNumberFormat="1" applyFont="1" applyBorder="1" applyAlignment="1">
      <alignment horizontal="right" vertical="center"/>
    </xf>
    <xf numFmtId="38" fontId="0" fillId="0" borderId="86" xfId="0" applyNumberFormat="1" applyFont="1" applyBorder="1" applyAlignment="1">
      <alignment horizontal="right" vertical="center"/>
    </xf>
    <xf numFmtId="38" fontId="0" fillId="0" borderId="10" xfId="0" applyNumberFormat="1" applyFont="1" applyBorder="1" applyAlignment="1">
      <alignment horizontal="right" vertical="center"/>
    </xf>
    <xf numFmtId="0" fontId="0" fillId="0" borderId="41" xfId="0" applyFont="1" applyBorder="1">
      <alignment vertical="center"/>
    </xf>
    <xf numFmtId="0" fontId="0" fillId="0" borderId="42" xfId="0" applyFont="1" applyBorder="1">
      <alignment vertical="center"/>
    </xf>
    <xf numFmtId="38" fontId="0" fillId="4" borderId="43" xfId="0" applyNumberFormat="1" applyFont="1" applyFill="1" applyBorder="1" applyAlignment="1">
      <alignment horizontal="right" vertical="center"/>
    </xf>
    <xf numFmtId="38" fontId="0" fillId="4" borderId="44" xfId="0" applyNumberFormat="1" applyFont="1" applyFill="1" applyBorder="1" applyAlignment="1">
      <alignment horizontal="right" vertical="center"/>
    </xf>
    <xf numFmtId="38" fontId="0" fillId="4" borderId="41" xfId="0" applyNumberFormat="1" applyFont="1" applyFill="1" applyBorder="1" applyAlignment="1">
      <alignment horizontal="right" vertical="center"/>
    </xf>
    <xf numFmtId="38" fontId="0" fillId="0" borderId="78" xfId="0" applyNumberFormat="1" applyFont="1" applyBorder="1" applyAlignment="1">
      <alignment horizontal="right" vertical="center"/>
    </xf>
    <xf numFmtId="38" fontId="0" fillId="0" borderId="46" xfId="0" applyNumberFormat="1" applyFont="1" applyBorder="1" applyAlignment="1">
      <alignment horizontal="right" vertical="center"/>
    </xf>
    <xf numFmtId="38" fontId="0" fillId="0" borderId="44" xfId="0" applyNumberFormat="1" applyFont="1" applyBorder="1" applyAlignment="1">
      <alignment horizontal="right" vertical="center"/>
    </xf>
    <xf numFmtId="38" fontId="0" fillId="0" borderId="87" xfId="0" applyNumberFormat="1" applyFont="1" applyBorder="1" applyAlignment="1">
      <alignment horizontal="right" vertical="center"/>
    </xf>
    <xf numFmtId="38" fontId="0" fillId="0" borderId="67" xfId="0" applyNumberFormat="1" applyFont="1" applyBorder="1" applyAlignment="1">
      <alignment horizontal="right" vertical="center"/>
    </xf>
    <xf numFmtId="0" fontId="0" fillId="2" borderId="5" xfId="0" applyFont="1" applyFill="1" applyBorder="1">
      <alignment vertical="center"/>
    </xf>
    <xf numFmtId="0" fontId="0" fillId="2" borderId="6" xfId="0" applyFont="1" applyFill="1" applyBorder="1">
      <alignment vertical="center"/>
    </xf>
    <xf numFmtId="38" fontId="0" fillId="2" borderId="27" xfId="0" applyNumberFormat="1" applyFont="1" applyFill="1" applyBorder="1" applyAlignment="1">
      <alignment horizontal="right" vertical="center"/>
    </xf>
    <xf numFmtId="38" fontId="0" fillId="2" borderId="48" xfId="0" applyNumberFormat="1" applyFont="1" applyFill="1" applyBorder="1" applyAlignment="1">
      <alignment horizontal="right" vertical="center"/>
    </xf>
    <xf numFmtId="38" fontId="0" fillId="2" borderId="5" xfId="0" applyNumberFormat="1" applyFont="1" applyFill="1" applyBorder="1" applyAlignment="1">
      <alignment horizontal="right" vertical="center"/>
    </xf>
    <xf numFmtId="38" fontId="0" fillId="2" borderId="83" xfId="0" applyNumberFormat="1" applyFont="1" applyFill="1" applyBorder="1" applyAlignment="1">
      <alignment horizontal="right" vertical="center"/>
    </xf>
    <xf numFmtId="38" fontId="0" fillId="2" borderId="30" xfId="0" applyNumberFormat="1" applyFont="1" applyFill="1" applyBorder="1" applyAlignment="1">
      <alignment horizontal="right" vertical="center"/>
    </xf>
    <xf numFmtId="38" fontId="0" fillId="2" borderId="31" xfId="0" applyNumberFormat="1" applyFont="1" applyFill="1" applyBorder="1" applyAlignment="1">
      <alignment horizontal="right" vertical="center"/>
    </xf>
    <xf numFmtId="38" fontId="0" fillId="2" borderId="7" xfId="0" applyNumberFormat="1" applyFont="1" applyFill="1" applyBorder="1" applyAlignment="1">
      <alignment horizontal="right" vertical="center"/>
    </xf>
    <xf numFmtId="0" fontId="0" fillId="0" borderId="4" xfId="0" applyFont="1" applyBorder="1" applyAlignment="1">
      <alignment vertical="center"/>
    </xf>
    <xf numFmtId="0" fontId="0" fillId="6" borderId="4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78"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Fill="1" applyBorder="1" applyAlignment="1">
      <alignment vertical="center"/>
    </xf>
    <xf numFmtId="0" fontId="0" fillId="4" borderId="43" xfId="0" applyFont="1" applyFill="1" applyBorder="1" applyAlignment="1">
      <alignment horizontal="center" vertical="center"/>
    </xf>
    <xf numFmtId="0" fontId="0" fillId="4" borderId="44" xfId="0" applyFont="1" applyFill="1" applyBorder="1" applyAlignment="1">
      <alignment horizontal="center" vertical="center"/>
    </xf>
    <xf numFmtId="0" fontId="0" fillId="4" borderId="14" xfId="0" applyFont="1" applyFill="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73" xfId="0" applyFont="1" applyFill="1" applyBorder="1">
      <alignment vertical="center"/>
    </xf>
    <xf numFmtId="0" fontId="0" fillId="0" borderId="26" xfId="0" applyFont="1" applyFill="1" applyBorder="1">
      <alignment vertical="center"/>
    </xf>
    <xf numFmtId="0" fontId="0" fillId="0" borderId="74" xfId="0" applyFont="1" applyFill="1" applyBorder="1">
      <alignment vertical="center"/>
    </xf>
    <xf numFmtId="3" fontId="0" fillId="4" borderId="27" xfId="1" applyNumberFormat="1" applyFont="1" applyFill="1" applyBorder="1">
      <alignment vertical="center"/>
    </xf>
    <xf numFmtId="3" fontId="0" fillId="4" borderId="48" xfId="1" applyNumberFormat="1" applyFont="1" applyFill="1" applyBorder="1">
      <alignment vertical="center"/>
    </xf>
    <xf numFmtId="3" fontId="0" fillId="4" borderId="5" xfId="1" applyNumberFormat="1" applyFont="1" applyFill="1" applyBorder="1">
      <alignment vertical="center"/>
    </xf>
    <xf numFmtId="3" fontId="0" fillId="0" borderId="30" xfId="1" applyNumberFormat="1" applyFont="1" applyFill="1" applyBorder="1">
      <alignment vertical="center"/>
    </xf>
    <xf numFmtId="3" fontId="0" fillId="0" borderId="48" xfId="1" applyNumberFormat="1" applyFont="1" applyFill="1" applyBorder="1">
      <alignment vertical="center"/>
    </xf>
    <xf numFmtId="3" fontId="0" fillId="0" borderId="5" xfId="1" applyNumberFormat="1" applyFont="1" applyFill="1" applyBorder="1">
      <alignment vertical="center"/>
    </xf>
    <xf numFmtId="3" fontId="0" fillId="0" borderId="84" xfId="1" applyNumberFormat="1" applyFont="1" applyFill="1" applyBorder="1">
      <alignment vertical="center"/>
    </xf>
    <xf numFmtId="0" fontId="0" fillId="2" borderId="8" xfId="0" applyFont="1" applyFill="1" applyBorder="1">
      <alignment vertical="center"/>
    </xf>
    <xf numFmtId="0" fontId="0" fillId="2" borderId="9" xfId="0" applyFont="1" applyFill="1" applyBorder="1">
      <alignment vertical="center"/>
    </xf>
    <xf numFmtId="0" fontId="0" fillId="2" borderId="10" xfId="0" applyFont="1" applyFill="1" applyBorder="1">
      <alignment vertical="center"/>
    </xf>
    <xf numFmtId="3" fontId="0" fillId="2" borderId="59" xfId="1" applyNumberFormat="1" applyFont="1" applyFill="1" applyBorder="1">
      <alignment vertical="center"/>
    </xf>
    <xf numFmtId="3" fontId="0" fillId="2" borderId="62" xfId="1" applyNumberFormat="1" applyFont="1" applyFill="1" applyBorder="1">
      <alignment vertical="center"/>
    </xf>
    <xf numFmtId="3" fontId="0" fillId="2" borderId="86" xfId="1" applyNumberFormat="1" applyFont="1" applyFill="1" applyBorder="1">
      <alignment vertical="center"/>
    </xf>
    <xf numFmtId="3" fontId="0" fillId="2" borderId="61" xfId="1" applyNumberFormat="1" applyFont="1" applyFill="1" applyBorder="1">
      <alignment vertical="center"/>
    </xf>
    <xf numFmtId="3" fontId="0" fillId="2" borderId="81" xfId="1" applyNumberFormat="1" applyFont="1" applyFill="1" applyBorder="1">
      <alignment vertical="center"/>
    </xf>
    <xf numFmtId="0" fontId="0" fillId="0" borderId="97" xfId="0" applyFont="1" applyFill="1" applyBorder="1">
      <alignment vertical="center"/>
    </xf>
    <xf numFmtId="0" fontId="0" fillId="0" borderId="14" xfId="0" applyFont="1" applyFill="1" applyBorder="1">
      <alignment vertical="center"/>
    </xf>
    <xf numFmtId="0" fontId="0" fillId="2" borderId="14" xfId="0" applyFont="1" applyFill="1" applyBorder="1">
      <alignment vertical="center"/>
    </xf>
    <xf numFmtId="0" fontId="0" fillId="2" borderId="4" xfId="0" applyFont="1" applyFill="1" applyBorder="1">
      <alignment vertical="center"/>
    </xf>
    <xf numFmtId="0" fontId="0" fillId="2" borderId="15" xfId="0" applyFont="1" applyFill="1" applyBorder="1">
      <alignment vertical="center"/>
    </xf>
    <xf numFmtId="3" fontId="0" fillId="2" borderId="88" xfId="1" applyNumberFormat="1" applyFont="1" applyFill="1" applyBorder="1">
      <alignment vertical="center"/>
    </xf>
    <xf numFmtId="3" fontId="0" fillId="2" borderId="89" xfId="1" applyNumberFormat="1" applyFont="1" applyFill="1" applyBorder="1">
      <alignment vertical="center"/>
    </xf>
    <xf numFmtId="3" fontId="0" fillId="2" borderId="14" xfId="1" applyNumberFormat="1" applyFont="1" applyFill="1" applyBorder="1">
      <alignment vertical="center"/>
    </xf>
    <xf numFmtId="3" fontId="0" fillId="2" borderId="100" xfId="1" applyNumberFormat="1" applyFont="1" applyFill="1" applyBorder="1">
      <alignment vertical="center"/>
    </xf>
    <xf numFmtId="3" fontId="0" fillId="2" borderId="85" xfId="1" applyNumberFormat="1" applyFont="1" applyFill="1" applyBorder="1">
      <alignment vertical="center"/>
    </xf>
    <xf numFmtId="3" fontId="0" fillId="2" borderId="79" xfId="1" applyNumberFormat="1" applyFont="1" applyFill="1" applyBorder="1">
      <alignment vertical="center"/>
    </xf>
    <xf numFmtId="3" fontId="0" fillId="2" borderId="8" xfId="1" applyNumberFormat="1" applyFont="1" applyFill="1" applyBorder="1">
      <alignment vertical="center"/>
    </xf>
    <xf numFmtId="0" fontId="0" fillId="2" borderId="41" xfId="0" applyFont="1" applyFill="1" applyBorder="1">
      <alignment vertical="center"/>
    </xf>
    <xf numFmtId="0" fontId="0" fillId="2" borderId="42" xfId="0" applyFont="1" applyFill="1" applyBorder="1">
      <alignment vertical="center"/>
    </xf>
    <xf numFmtId="0" fontId="0" fillId="2" borderId="67" xfId="0" applyFont="1" applyFill="1" applyBorder="1">
      <alignment vertical="center"/>
    </xf>
    <xf numFmtId="3" fontId="0" fillId="2" borderId="43" xfId="1" applyNumberFormat="1" applyFont="1" applyFill="1" applyBorder="1">
      <alignment vertical="center"/>
    </xf>
    <xf numFmtId="3" fontId="0" fillId="2" borderId="44" xfId="1" applyNumberFormat="1" applyFont="1" applyFill="1" applyBorder="1">
      <alignment vertical="center"/>
    </xf>
    <xf numFmtId="3" fontId="0" fillId="2" borderId="41" xfId="1" applyNumberFormat="1" applyFont="1" applyFill="1" applyBorder="1">
      <alignment vertical="center"/>
    </xf>
    <xf numFmtId="3" fontId="0" fillId="2" borderId="87" xfId="1" applyNumberFormat="1" applyFont="1" applyFill="1" applyBorder="1">
      <alignment vertical="center"/>
    </xf>
    <xf numFmtId="3" fontId="0" fillId="2" borderId="82" xfId="1" applyNumberFormat="1" applyFont="1" applyFill="1" applyBorder="1">
      <alignment vertical="center"/>
    </xf>
    <xf numFmtId="0" fontId="0" fillId="0" borderId="98" xfId="0" applyFont="1" applyFill="1" applyBorder="1">
      <alignment vertical="center"/>
    </xf>
    <xf numFmtId="182" fontId="0" fillId="0" borderId="0" xfId="0" applyNumberFormat="1" applyFont="1" applyBorder="1" applyAlignment="1">
      <alignment horizontal="center" vertical="center"/>
    </xf>
    <xf numFmtId="38" fontId="0" fillId="0" borderId="0" xfId="0" applyNumberFormat="1" applyFont="1" applyBorder="1" applyAlignment="1">
      <alignment horizontal="center" vertical="center"/>
    </xf>
    <xf numFmtId="0" fontId="4"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176" fontId="0" fillId="0" borderId="0" xfId="0" applyNumberFormat="1" applyFont="1" applyAlignment="1">
      <alignment horizontal="center" vertical="center"/>
    </xf>
    <xf numFmtId="0" fontId="9" fillId="13" borderId="22" xfId="0" applyFont="1" applyFill="1" applyBorder="1" applyAlignment="1">
      <alignment horizontal="center" vertical="center" wrapText="1" shrinkToFit="1"/>
    </xf>
    <xf numFmtId="38" fontId="4" fillId="13" borderId="29" xfId="0" applyNumberFormat="1" applyFont="1" applyFill="1" applyBorder="1" applyAlignment="1">
      <alignment horizontal="right" vertical="center"/>
    </xf>
    <xf numFmtId="38" fontId="4" fillId="13" borderId="37" xfId="0" applyNumberFormat="1" applyFont="1" applyFill="1" applyBorder="1" applyAlignment="1">
      <alignment horizontal="right" vertical="center"/>
    </xf>
    <xf numFmtId="38" fontId="4" fillId="13" borderId="45" xfId="0" applyNumberFormat="1" applyFont="1" applyFill="1" applyBorder="1" applyAlignment="1">
      <alignment horizontal="right" vertical="center"/>
    </xf>
    <xf numFmtId="38" fontId="4" fillId="13" borderId="56" xfId="0" applyNumberFormat="1" applyFont="1" applyFill="1" applyBorder="1" applyAlignment="1">
      <alignment horizontal="right" vertical="center"/>
    </xf>
    <xf numFmtId="38" fontId="4" fillId="13" borderId="60" xfId="0" applyNumberFormat="1" applyFont="1" applyFill="1" applyBorder="1" applyAlignment="1">
      <alignment horizontal="right" vertical="center"/>
    </xf>
    <xf numFmtId="38" fontId="4" fillId="13" borderId="64" xfId="0" applyNumberFormat="1" applyFont="1" applyFill="1" applyBorder="1" applyAlignment="1">
      <alignment horizontal="right" vertical="center"/>
    </xf>
    <xf numFmtId="38" fontId="4" fillId="13" borderId="68" xfId="0" applyNumberFormat="1" applyFont="1" applyFill="1" applyBorder="1" applyAlignment="1">
      <alignment horizontal="right" vertical="center"/>
    </xf>
    <xf numFmtId="38" fontId="4" fillId="13" borderId="72" xfId="0" applyNumberFormat="1" applyFont="1" applyFill="1" applyBorder="1" applyAlignment="1">
      <alignment horizontal="right" vertical="center"/>
    </xf>
    <xf numFmtId="0" fontId="9" fillId="13" borderId="78" xfId="0" applyFont="1" applyFill="1" applyBorder="1" applyAlignment="1">
      <alignment horizontal="center" vertical="center" wrapText="1" shrinkToFit="1"/>
    </xf>
    <xf numFmtId="38" fontId="4" fillId="13" borderId="80" xfId="0" applyNumberFormat="1" applyFont="1" applyFill="1" applyBorder="1" applyAlignment="1">
      <alignment horizontal="right" vertical="center"/>
    </xf>
    <xf numFmtId="38" fontId="4" fillId="13" borderId="78" xfId="0" applyNumberFormat="1" applyFont="1" applyFill="1" applyBorder="1" applyAlignment="1">
      <alignment horizontal="right" vertical="center"/>
    </xf>
    <xf numFmtId="38" fontId="4" fillId="13" borderId="83" xfId="0" applyNumberFormat="1" applyFont="1" applyFill="1" applyBorder="1" applyAlignment="1">
      <alignment horizontal="right" vertical="center"/>
    </xf>
    <xf numFmtId="3" fontId="4" fillId="13" borderId="80" xfId="1" applyNumberFormat="1" applyFont="1" applyFill="1" applyBorder="1">
      <alignment vertical="center"/>
    </xf>
    <xf numFmtId="3" fontId="4" fillId="13" borderId="92" xfId="1" applyNumberFormat="1" applyFont="1" applyFill="1" applyBorder="1">
      <alignment vertical="center"/>
    </xf>
    <xf numFmtId="3" fontId="4" fillId="13" borderId="78" xfId="1" applyNumberFormat="1" applyFont="1" applyFill="1" applyBorder="1">
      <alignment vertical="center"/>
    </xf>
    <xf numFmtId="3" fontId="4" fillId="13" borderId="83" xfId="1" applyNumberFormat="1" applyFont="1" applyFill="1" applyBorder="1">
      <alignment vertical="center"/>
    </xf>
    <xf numFmtId="3" fontId="4" fillId="13" borderId="60" xfId="1" applyNumberFormat="1" applyFont="1" applyFill="1" applyBorder="1">
      <alignment vertical="center"/>
    </xf>
    <xf numFmtId="3" fontId="4" fillId="13" borderId="37" xfId="1" applyNumberFormat="1" applyFont="1" applyFill="1" applyBorder="1">
      <alignment vertical="center"/>
    </xf>
    <xf numFmtId="3" fontId="4" fillId="13" borderId="64" xfId="1" applyNumberFormat="1" applyFont="1" applyFill="1" applyBorder="1">
      <alignment vertical="center"/>
    </xf>
    <xf numFmtId="3" fontId="4" fillId="13" borderId="99" xfId="1" applyNumberFormat="1" applyFont="1" applyFill="1" applyBorder="1">
      <alignment vertical="center"/>
    </xf>
    <xf numFmtId="3" fontId="4" fillId="13" borderId="29" xfId="1" applyNumberFormat="1" applyFont="1" applyFill="1" applyBorder="1">
      <alignment vertical="center"/>
    </xf>
    <xf numFmtId="3" fontId="4" fillId="13" borderId="72" xfId="1" applyNumberFormat="1" applyFont="1" applyFill="1" applyBorder="1">
      <alignment vertical="center"/>
    </xf>
    <xf numFmtId="0" fontId="4"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3" fontId="4" fillId="13" borderId="112" xfId="1" applyNumberFormat="1" applyFont="1" applyFill="1" applyBorder="1">
      <alignment vertical="center"/>
    </xf>
    <xf numFmtId="0" fontId="4" fillId="0" borderId="14" xfId="0" applyFont="1" applyBorder="1" applyAlignment="1">
      <alignment horizontal="center" vertical="center"/>
    </xf>
    <xf numFmtId="0" fontId="0"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4" fillId="0" borderId="14" xfId="0" applyFont="1" applyBorder="1" applyAlignment="1">
      <alignment horizontal="center" vertical="center"/>
    </xf>
    <xf numFmtId="0" fontId="0"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Border="1" applyAlignment="1">
      <alignment horizontal="center" vertical="center"/>
    </xf>
    <xf numFmtId="0" fontId="0"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4" fillId="0" borderId="0" xfId="0" applyFont="1" applyBorder="1" applyAlignment="1">
      <alignment horizontal="right" vertical="center"/>
    </xf>
    <xf numFmtId="0" fontId="5" fillId="0" borderId="0" xfId="0" applyFont="1" applyBorder="1">
      <alignment vertical="center"/>
    </xf>
    <xf numFmtId="0" fontId="0" fillId="0" borderId="0" xfId="0" applyFont="1" applyBorder="1">
      <alignment vertical="center"/>
    </xf>
    <xf numFmtId="0" fontId="4" fillId="0" borderId="4" xfId="0" applyFont="1" applyBorder="1" applyAlignment="1">
      <alignment horizontal="right" vertical="center"/>
    </xf>
    <xf numFmtId="0" fontId="4" fillId="0" borderId="14" xfId="0" applyFont="1" applyBorder="1" applyAlignment="1">
      <alignment horizontal="center" vertical="center"/>
    </xf>
    <xf numFmtId="0" fontId="0"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4" fillId="0" borderId="4" xfId="0" applyFont="1" applyBorder="1" applyAlignment="1">
      <alignment horizontal="right" vertical="center"/>
    </xf>
    <xf numFmtId="0" fontId="4" fillId="0" borderId="14" xfId="0" applyFont="1" applyBorder="1" applyAlignment="1">
      <alignment horizontal="center" vertical="center"/>
    </xf>
    <xf numFmtId="0" fontId="0"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6" borderId="14" xfId="0" applyFont="1" applyFill="1" applyBorder="1" applyAlignment="1">
      <alignment horizontal="center" vertical="center"/>
    </xf>
    <xf numFmtId="182" fontId="4" fillId="0" borderId="7" xfId="0" applyNumberFormat="1" applyFont="1" applyBorder="1" applyAlignment="1">
      <alignment horizontal="center" vertical="center"/>
    </xf>
    <xf numFmtId="0" fontId="5" fillId="0" borderId="5" xfId="0" applyFont="1" applyBorder="1">
      <alignment vertical="center"/>
    </xf>
    <xf numFmtId="38" fontId="11" fillId="14" borderId="104" xfId="9" applyFont="1" applyFill="1" applyBorder="1" applyAlignment="1" applyProtection="1">
      <alignment vertical="center"/>
      <protection locked="0"/>
    </xf>
    <xf numFmtId="0" fontId="4" fillId="0" borderId="4" xfId="0" applyFont="1" applyBorder="1" applyAlignment="1">
      <alignment horizontal="right" vertical="center"/>
    </xf>
    <xf numFmtId="0" fontId="4" fillId="0" borderId="14" xfId="0" applyFont="1" applyBorder="1" applyAlignment="1">
      <alignment horizontal="center" vertical="center"/>
    </xf>
    <xf numFmtId="0" fontId="0"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4" fillId="0" borderId="4" xfId="0" applyFont="1" applyBorder="1" applyAlignment="1">
      <alignment horizontal="right" vertical="center"/>
    </xf>
    <xf numFmtId="0" fontId="4" fillId="0" borderId="14" xfId="0" applyFont="1" applyBorder="1" applyAlignment="1">
      <alignment horizontal="center" vertical="center"/>
    </xf>
    <xf numFmtId="0" fontId="0"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4" fillId="0" borderId="4" xfId="0" applyFont="1" applyBorder="1" applyAlignment="1">
      <alignment horizontal="right" vertical="center"/>
    </xf>
    <xf numFmtId="0" fontId="4" fillId="0" borderId="14" xfId="0" applyFont="1" applyBorder="1" applyAlignment="1">
      <alignment horizontal="center" vertical="center"/>
    </xf>
    <xf numFmtId="0" fontId="0"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1" fillId="0" borderId="0" xfId="10">
      <alignment vertical="center"/>
    </xf>
    <xf numFmtId="0" fontId="16" fillId="0" borderId="0" xfId="10" applyFont="1" applyAlignment="1">
      <alignment horizontal="center" vertical="center"/>
    </xf>
    <xf numFmtId="0" fontId="1" fillId="0" borderId="0" xfId="10" applyAlignment="1">
      <alignment horizontal="center" vertical="center"/>
    </xf>
    <xf numFmtId="0" fontId="16" fillId="0" borderId="0" xfId="10" applyFont="1" applyFill="1" applyAlignment="1">
      <alignment horizontal="center" vertical="center" wrapText="1"/>
    </xf>
    <xf numFmtId="0" fontId="30" fillId="0" borderId="0" xfId="10" applyFont="1">
      <alignment vertical="center"/>
    </xf>
    <xf numFmtId="57" fontId="23" fillId="0" borderId="0" xfId="10" applyNumberFormat="1" applyFont="1" applyFill="1" applyAlignment="1">
      <alignment horizontal="right" vertical="center" wrapText="1"/>
    </xf>
    <xf numFmtId="0" fontId="17" fillId="10" borderId="104" xfId="10" applyFont="1" applyFill="1" applyBorder="1" applyAlignment="1">
      <alignment horizontal="center" vertical="center" wrapText="1"/>
    </xf>
    <xf numFmtId="0" fontId="1" fillId="0" borderId="0" xfId="10" applyFont="1">
      <alignment vertical="center"/>
    </xf>
    <xf numFmtId="0" fontId="19" fillId="9" borderId="27" xfId="10" applyFont="1" applyFill="1" applyBorder="1" applyAlignment="1">
      <alignment horizontal="center" vertical="center" wrapText="1"/>
    </xf>
    <xf numFmtId="0" fontId="19" fillId="9" borderId="30" xfId="10" applyFont="1" applyFill="1" applyBorder="1" applyAlignment="1">
      <alignment horizontal="center" vertical="center" wrapText="1"/>
    </xf>
    <xf numFmtId="0" fontId="20" fillId="9" borderId="48" xfId="10" applyFont="1" applyFill="1" applyBorder="1" applyAlignment="1">
      <alignment horizontal="center" vertical="center" wrapText="1"/>
    </xf>
    <xf numFmtId="0" fontId="22" fillId="11" borderId="105" xfId="10" applyFont="1" applyFill="1" applyBorder="1" applyAlignment="1">
      <alignment horizontal="left" vertical="center" shrinkToFit="1"/>
    </xf>
    <xf numFmtId="0" fontId="22" fillId="11" borderId="105" xfId="10" applyFont="1" applyFill="1" applyBorder="1" applyAlignment="1">
      <alignment horizontal="center" vertical="center"/>
    </xf>
    <xf numFmtId="179" fontId="23" fillId="0" borderId="59" xfId="10" applyNumberFormat="1" applyFont="1" applyFill="1" applyBorder="1" applyAlignment="1">
      <alignment horizontal="right" vertical="center"/>
    </xf>
    <xf numFmtId="179" fontId="23" fillId="0" borderId="61" xfId="10" applyNumberFormat="1" applyFont="1" applyFill="1" applyBorder="1" applyAlignment="1">
      <alignment horizontal="right" vertical="center"/>
    </xf>
    <xf numFmtId="179" fontId="1" fillId="0" borderId="61" xfId="10" applyNumberFormat="1" applyFont="1" applyFill="1" applyBorder="1" applyAlignment="1">
      <alignment horizontal="right" vertical="center"/>
    </xf>
    <xf numFmtId="3" fontId="23" fillId="0" borderId="62" xfId="10" applyNumberFormat="1" applyFont="1" applyFill="1" applyBorder="1" applyAlignment="1">
      <alignment horizontal="center" vertical="center"/>
    </xf>
    <xf numFmtId="179" fontId="23" fillId="0" borderId="59" xfId="10" applyNumberFormat="1" applyFont="1" applyFill="1" applyBorder="1">
      <alignment vertical="center"/>
    </xf>
    <xf numFmtId="179" fontId="23" fillId="0" borderId="61" xfId="10" applyNumberFormat="1" applyFont="1" applyFill="1" applyBorder="1">
      <alignment vertical="center"/>
    </xf>
    <xf numFmtId="179" fontId="1" fillId="0" borderId="61" xfId="10" applyNumberFormat="1" applyFont="1" applyFill="1" applyBorder="1">
      <alignment vertical="center"/>
    </xf>
    <xf numFmtId="0" fontId="22" fillId="11" borderId="110" xfId="10" applyFont="1" applyFill="1" applyBorder="1" applyAlignment="1">
      <alignment horizontal="left" vertical="center" shrinkToFit="1"/>
    </xf>
    <xf numFmtId="0" fontId="22" fillId="11" borderId="110" xfId="10" applyFont="1" applyFill="1" applyBorder="1" applyAlignment="1">
      <alignment horizontal="center" vertical="center"/>
    </xf>
    <xf numFmtId="184" fontId="25" fillId="12" borderId="63" xfId="11" applyNumberFormat="1" applyFont="1" applyFill="1" applyBorder="1" applyAlignment="1">
      <alignment horizontal="right" vertical="center"/>
    </xf>
    <xf numFmtId="184" fontId="25" fillId="12" borderId="65" xfId="11" applyNumberFormat="1" applyFont="1" applyFill="1" applyBorder="1" applyAlignment="1">
      <alignment horizontal="right" vertical="center"/>
    </xf>
    <xf numFmtId="184" fontId="25" fillId="0" borderId="65" xfId="10" applyNumberFormat="1" applyFont="1" applyFill="1" applyBorder="1" applyAlignment="1">
      <alignment horizontal="right" vertical="center"/>
    </xf>
    <xf numFmtId="3" fontId="25" fillId="12" borderId="66" xfId="10" applyNumberFormat="1" applyFont="1" applyFill="1" applyBorder="1" applyAlignment="1">
      <alignment horizontal="center" vertical="center"/>
    </xf>
    <xf numFmtId="184" fontId="25" fillId="12" borderId="63" xfId="11" applyNumberFormat="1" applyFont="1" applyFill="1" applyBorder="1">
      <alignment vertical="center"/>
    </xf>
    <xf numFmtId="184" fontId="25" fillId="12" borderId="65" xfId="11" applyNumberFormat="1" applyFont="1" applyFill="1" applyBorder="1">
      <alignment vertical="center"/>
    </xf>
    <xf numFmtId="184" fontId="25" fillId="0" borderId="65" xfId="10" applyNumberFormat="1" applyFont="1" applyFill="1" applyBorder="1">
      <alignment vertical="center"/>
    </xf>
    <xf numFmtId="0" fontId="22" fillId="11" borderId="111" xfId="10" applyFont="1" applyFill="1" applyBorder="1" applyAlignment="1">
      <alignment horizontal="left" vertical="center" shrinkToFit="1"/>
    </xf>
    <xf numFmtId="0" fontId="22" fillId="11" borderId="111" xfId="10" applyFont="1" applyFill="1" applyBorder="1" applyAlignment="1">
      <alignment horizontal="center" vertical="center"/>
    </xf>
    <xf numFmtId="179" fontId="25" fillId="12" borderId="43" xfId="10" applyNumberFormat="1" applyFont="1" applyFill="1" applyBorder="1" applyAlignment="1">
      <alignment horizontal="right" vertical="center"/>
    </xf>
    <xf numFmtId="179" fontId="25" fillId="12" borderId="46" xfId="10" applyNumberFormat="1" applyFont="1" applyFill="1" applyBorder="1" applyAlignment="1">
      <alignment horizontal="right" vertical="center"/>
    </xf>
    <xf numFmtId="179" fontId="25" fillId="0" borderId="46" xfId="10" applyNumberFormat="1" applyFont="1" applyFill="1" applyBorder="1" applyAlignment="1">
      <alignment horizontal="right" vertical="center"/>
    </xf>
    <xf numFmtId="3" fontId="25" fillId="0" borderId="44" xfId="10" applyNumberFormat="1" applyFont="1" applyFill="1" applyBorder="1" applyAlignment="1">
      <alignment horizontal="center" vertical="center"/>
    </xf>
    <xf numFmtId="179" fontId="25" fillId="12" borderId="43" xfId="10" applyNumberFormat="1" applyFont="1" applyFill="1" applyBorder="1">
      <alignment vertical="center"/>
    </xf>
    <xf numFmtId="179" fontId="25" fillId="12" borderId="46" xfId="10" applyNumberFormat="1" applyFont="1" applyFill="1" applyBorder="1">
      <alignment vertical="center"/>
    </xf>
    <xf numFmtId="179" fontId="25" fillId="0" borderId="46" xfId="10" applyNumberFormat="1" applyFont="1" applyFill="1" applyBorder="1">
      <alignment vertical="center"/>
    </xf>
    <xf numFmtId="0" fontId="22" fillId="11" borderId="105" xfId="12" applyFont="1" applyFill="1" applyBorder="1" applyAlignment="1">
      <alignment horizontal="left" vertical="center" shrinkToFit="1"/>
    </xf>
    <xf numFmtId="0" fontId="22" fillId="11" borderId="105" xfId="12" applyFont="1" applyFill="1" applyBorder="1" applyAlignment="1">
      <alignment horizontal="center" vertical="center"/>
    </xf>
    <xf numFmtId="184" fontId="25" fillId="0" borderId="59" xfId="10" applyNumberFormat="1" applyFont="1" applyFill="1" applyBorder="1" applyAlignment="1">
      <alignment horizontal="right" vertical="center"/>
    </xf>
    <xf numFmtId="184" fontId="25" fillId="0" borderId="61" xfId="10" applyNumberFormat="1" applyFont="1" applyFill="1" applyBorder="1" applyAlignment="1">
      <alignment horizontal="right" vertical="center"/>
    </xf>
    <xf numFmtId="184" fontId="25" fillId="0" borderId="59" xfId="10" applyNumberFormat="1" applyFont="1" applyFill="1" applyBorder="1">
      <alignment vertical="center"/>
    </xf>
    <xf numFmtId="184" fontId="25" fillId="0" borderId="61" xfId="10" applyNumberFormat="1" applyFont="1" applyFill="1" applyBorder="1">
      <alignment vertical="center"/>
    </xf>
    <xf numFmtId="0" fontId="22" fillId="11" borderId="111" xfId="12" applyFont="1" applyFill="1" applyBorder="1" applyAlignment="1">
      <alignment horizontal="left" vertical="center" shrinkToFit="1"/>
    </xf>
    <xf numFmtId="0" fontId="22" fillId="11" borderId="111" xfId="12" applyFont="1" applyFill="1" applyBorder="1" applyAlignment="1">
      <alignment horizontal="center" vertical="center"/>
    </xf>
    <xf numFmtId="184" fontId="25" fillId="0" borderId="43" xfId="10" applyNumberFormat="1" applyFont="1" applyFill="1" applyBorder="1" applyAlignment="1">
      <alignment horizontal="right" vertical="center"/>
    </xf>
    <xf numFmtId="184" fontId="25" fillId="0" borderId="46" xfId="10" applyNumberFormat="1" applyFont="1" applyFill="1" applyBorder="1" applyAlignment="1">
      <alignment horizontal="right" vertical="center"/>
    </xf>
    <xf numFmtId="184" fontId="25" fillId="0" borderId="43" xfId="10" applyNumberFormat="1" applyFont="1" applyFill="1" applyBorder="1">
      <alignment vertical="center"/>
    </xf>
    <xf numFmtId="184" fontId="25" fillId="0" borderId="46" xfId="10" applyNumberFormat="1" applyFont="1" applyFill="1" applyBorder="1">
      <alignment vertical="center"/>
    </xf>
    <xf numFmtId="179" fontId="25" fillId="0" borderId="43" xfId="10" applyNumberFormat="1" applyFont="1" applyFill="1" applyBorder="1" applyAlignment="1">
      <alignment horizontal="right" vertical="center"/>
    </xf>
    <xf numFmtId="179" fontId="25" fillId="0" borderId="43" xfId="10" applyNumberFormat="1" applyFont="1" applyFill="1" applyBorder="1">
      <alignment vertical="center"/>
    </xf>
    <xf numFmtId="177" fontId="25" fillId="12" borderId="59" xfId="10" applyNumberFormat="1" applyFont="1" applyFill="1" applyBorder="1" applyAlignment="1">
      <alignment horizontal="right" vertical="center"/>
    </xf>
    <xf numFmtId="177" fontId="25" fillId="12" borderId="61" xfId="10" applyNumberFormat="1" applyFont="1" applyFill="1" applyBorder="1" applyAlignment="1">
      <alignment horizontal="right" vertical="center"/>
    </xf>
    <xf numFmtId="177" fontId="25" fillId="0" borderId="61" xfId="10" applyNumberFormat="1" applyFont="1" applyFill="1" applyBorder="1" applyAlignment="1">
      <alignment horizontal="right" vertical="center"/>
    </xf>
    <xf numFmtId="3" fontId="23" fillId="12" borderId="62" xfId="10" applyNumberFormat="1" applyFont="1" applyFill="1" applyBorder="1" applyAlignment="1">
      <alignment horizontal="center" vertical="center"/>
    </xf>
    <xf numFmtId="179" fontId="25" fillId="0" borderId="44" xfId="10" applyNumberFormat="1" applyFont="1" applyFill="1" applyBorder="1" applyAlignment="1">
      <alignment horizontal="center" vertical="center"/>
    </xf>
    <xf numFmtId="177" fontId="25" fillId="0" borderId="59" xfId="10" applyNumberFormat="1" applyFont="1" applyFill="1" applyBorder="1" applyAlignment="1">
      <alignment horizontal="right" vertical="center"/>
    </xf>
    <xf numFmtId="0" fontId="25" fillId="0" borderId="44" xfId="10" applyFont="1" applyFill="1" applyBorder="1" applyAlignment="1">
      <alignment horizontal="center" vertical="center"/>
    </xf>
    <xf numFmtId="178" fontId="25" fillId="0" borderId="59" xfId="10" applyNumberFormat="1" applyFont="1" applyFill="1" applyBorder="1" applyAlignment="1">
      <alignment horizontal="right" vertical="center"/>
    </xf>
    <xf numFmtId="178" fontId="25" fillId="0" borderId="61" xfId="10" applyNumberFormat="1" applyFont="1" applyFill="1" applyBorder="1" applyAlignment="1">
      <alignment horizontal="right" vertical="center"/>
    </xf>
    <xf numFmtId="0" fontId="25" fillId="0" borderId="62" xfId="10" applyFont="1" applyFill="1" applyBorder="1" applyAlignment="1">
      <alignment horizontal="center" vertical="center"/>
    </xf>
    <xf numFmtId="178" fontId="25" fillId="0" borderId="59" xfId="10" applyNumberFormat="1" applyFont="1" applyFill="1" applyBorder="1">
      <alignment vertical="center"/>
    </xf>
    <xf numFmtId="178" fontId="25" fillId="0" borderId="61" xfId="10" applyNumberFormat="1" applyFont="1" applyFill="1" applyBorder="1">
      <alignment vertical="center"/>
    </xf>
    <xf numFmtId="0" fontId="1" fillId="0" borderId="90" xfId="10" applyBorder="1" applyAlignment="1">
      <alignment vertical="center" wrapText="1"/>
    </xf>
    <xf numFmtId="0" fontId="1" fillId="0" borderId="0" xfId="10" applyBorder="1" applyAlignment="1">
      <alignment vertical="center" wrapText="1"/>
    </xf>
    <xf numFmtId="178" fontId="25" fillId="0" borderId="63" xfId="10" applyNumberFormat="1" applyFont="1" applyFill="1" applyBorder="1" applyAlignment="1">
      <alignment horizontal="right" vertical="center"/>
    </xf>
    <xf numFmtId="178" fontId="25" fillId="0" borderId="65" xfId="10" applyNumberFormat="1" applyFont="1" applyFill="1" applyBorder="1" applyAlignment="1">
      <alignment horizontal="right" vertical="center"/>
    </xf>
    <xf numFmtId="0" fontId="25" fillId="0" borderId="66" xfId="10" applyFont="1" applyFill="1" applyBorder="1" applyAlignment="1">
      <alignment horizontal="center" vertical="center"/>
    </xf>
    <xf numFmtId="178" fontId="25" fillId="0" borderId="63" xfId="10" applyNumberFormat="1" applyFont="1" applyFill="1" applyBorder="1">
      <alignment vertical="center"/>
    </xf>
    <xf numFmtId="178" fontId="25" fillId="0" borderId="65" xfId="10" applyNumberFormat="1" applyFont="1" applyFill="1" applyBorder="1">
      <alignment vertical="center"/>
    </xf>
    <xf numFmtId="178" fontId="25" fillId="12" borderId="63" xfId="10" applyNumberFormat="1" applyFont="1" applyFill="1" applyBorder="1" applyAlignment="1">
      <alignment horizontal="right" vertical="center"/>
    </xf>
    <xf numFmtId="178" fontId="25" fillId="12" borderId="65" xfId="10" applyNumberFormat="1" applyFont="1" applyFill="1" applyBorder="1" applyAlignment="1">
      <alignment horizontal="right" vertical="center"/>
    </xf>
    <xf numFmtId="0" fontId="25" fillId="12" borderId="66" xfId="10" applyFont="1" applyFill="1" applyBorder="1" applyAlignment="1">
      <alignment horizontal="center" vertical="center"/>
    </xf>
    <xf numFmtId="178" fontId="25" fillId="12" borderId="63" xfId="10" applyNumberFormat="1" applyFont="1" applyFill="1" applyBorder="1">
      <alignment vertical="center"/>
    </xf>
    <xf numFmtId="178" fontId="25" fillId="12" borderId="65" xfId="10" applyNumberFormat="1" applyFont="1" applyFill="1" applyBorder="1">
      <alignment vertical="center"/>
    </xf>
    <xf numFmtId="178" fontId="25" fillId="12" borderId="43" xfId="10" applyNumberFormat="1" applyFont="1" applyFill="1" applyBorder="1" applyAlignment="1">
      <alignment horizontal="right" vertical="center"/>
    </xf>
    <xf numFmtId="178" fontId="25" fillId="12" borderId="46" xfId="10" applyNumberFormat="1" applyFont="1" applyFill="1" applyBorder="1" applyAlignment="1">
      <alignment horizontal="right" vertical="center"/>
    </xf>
    <xf numFmtId="178" fontId="25" fillId="0" borderId="46" xfId="10" applyNumberFormat="1" applyFont="1" applyFill="1" applyBorder="1" applyAlignment="1">
      <alignment horizontal="right" vertical="center"/>
    </xf>
    <xf numFmtId="3" fontId="25" fillId="12" borderId="44" xfId="10" applyNumberFormat="1" applyFont="1" applyFill="1" applyBorder="1" applyAlignment="1">
      <alignment horizontal="center" vertical="center"/>
    </xf>
    <xf numFmtId="178" fontId="25" fillId="12" borderId="43" xfId="10" applyNumberFormat="1" applyFont="1" applyFill="1" applyBorder="1">
      <alignment vertical="center"/>
    </xf>
    <xf numFmtId="178" fontId="25" fillId="12" borderId="46" xfId="10" applyNumberFormat="1" applyFont="1" applyFill="1" applyBorder="1">
      <alignment vertical="center"/>
    </xf>
    <xf numFmtId="178" fontId="25" fillId="0" borderId="46" xfId="10" applyNumberFormat="1" applyFont="1" applyFill="1" applyBorder="1">
      <alignment vertical="center"/>
    </xf>
    <xf numFmtId="0" fontId="22" fillId="11" borderId="104" xfId="10" applyFont="1" applyFill="1" applyBorder="1" applyAlignment="1">
      <alignment horizontal="left" vertical="center" shrinkToFit="1"/>
    </xf>
    <xf numFmtId="0" fontId="22" fillId="11" borderId="104" xfId="10" applyFont="1" applyFill="1" applyBorder="1" applyAlignment="1">
      <alignment horizontal="center" vertical="center"/>
    </xf>
    <xf numFmtId="178" fontId="25" fillId="0" borderId="27" xfId="10" applyNumberFormat="1" applyFont="1" applyFill="1" applyBorder="1" applyAlignment="1">
      <alignment horizontal="right" vertical="center"/>
    </xf>
    <xf numFmtId="178" fontId="25" fillId="0" borderId="30" xfId="10" applyNumberFormat="1" applyFont="1" applyFill="1" applyBorder="1" applyAlignment="1">
      <alignment horizontal="right" vertical="center"/>
    </xf>
    <xf numFmtId="3" fontId="25" fillId="0" borderId="48" xfId="10" applyNumberFormat="1" applyFont="1" applyFill="1" applyBorder="1" applyAlignment="1">
      <alignment horizontal="center" vertical="center"/>
    </xf>
    <xf numFmtId="178" fontId="25" fillId="0" borderId="27" xfId="10" applyNumberFormat="1" applyFont="1" applyFill="1" applyBorder="1">
      <alignment vertical="center"/>
    </xf>
    <xf numFmtId="178" fontId="25" fillId="0" borderId="30" xfId="10" applyNumberFormat="1" applyFont="1" applyFill="1" applyBorder="1">
      <alignment vertical="center"/>
    </xf>
    <xf numFmtId="0" fontId="21" fillId="11" borderId="98" xfId="10" applyFont="1" applyFill="1" applyBorder="1" applyAlignment="1">
      <alignment horizontal="center" vertical="center"/>
    </xf>
    <xf numFmtId="0" fontId="22" fillId="11" borderId="104" xfId="12" applyFont="1" applyFill="1" applyBorder="1" applyAlignment="1">
      <alignment horizontal="left" vertical="center" shrinkToFit="1"/>
    </xf>
    <xf numFmtId="0" fontId="22" fillId="11" borderId="104" xfId="12" applyFont="1" applyFill="1" applyBorder="1" applyAlignment="1">
      <alignment horizontal="center" vertical="center"/>
    </xf>
    <xf numFmtId="180" fontId="25" fillId="0" borderId="27" xfId="10" applyNumberFormat="1" applyFont="1" applyFill="1" applyBorder="1" applyAlignment="1">
      <alignment horizontal="right" vertical="center"/>
    </xf>
    <xf numFmtId="180" fontId="25" fillId="0" borderId="30" xfId="10" applyNumberFormat="1" applyFont="1" applyFill="1" applyBorder="1" applyAlignment="1">
      <alignment horizontal="right" vertical="center"/>
    </xf>
    <xf numFmtId="180" fontId="25" fillId="0" borderId="27" xfId="10" applyNumberFormat="1" applyFont="1" applyFill="1" applyBorder="1">
      <alignment vertical="center"/>
    </xf>
    <xf numFmtId="180" fontId="25" fillId="0" borderId="30" xfId="10" applyNumberFormat="1" applyFont="1" applyFill="1" applyBorder="1">
      <alignment vertical="center"/>
    </xf>
    <xf numFmtId="0" fontId="21" fillId="11" borderId="104" xfId="10" applyFont="1" applyFill="1" applyBorder="1" applyAlignment="1">
      <alignment horizontal="center" vertical="center"/>
    </xf>
    <xf numFmtId="180" fontId="25" fillId="12" borderId="27" xfId="10" applyNumberFormat="1" applyFont="1" applyFill="1" applyBorder="1" applyAlignment="1">
      <alignment horizontal="right" vertical="center"/>
    </xf>
    <xf numFmtId="180" fontId="25" fillId="12" borderId="30" xfId="10" applyNumberFormat="1" applyFont="1" applyFill="1" applyBorder="1" applyAlignment="1">
      <alignment horizontal="right" vertical="center"/>
    </xf>
    <xf numFmtId="0" fontId="25" fillId="12" borderId="48" xfId="10" applyFont="1" applyFill="1" applyBorder="1" applyAlignment="1">
      <alignment horizontal="center" vertical="center"/>
    </xf>
    <xf numFmtId="180" fontId="25" fillId="12" borderId="27" xfId="10" applyNumberFormat="1" applyFont="1" applyFill="1" applyBorder="1">
      <alignment vertical="center"/>
    </xf>
    <xf numFmtId="180" fontId="25" fillId="12" borderId="30" xfId="10" applyNumberFormat="1" applyFont="1" applyFill="1" applyBorder="1">
      <alignment vertical="center"/>
    </xf>
    <xf numFmtId="0" fontId="25" fillId="0" borderId="48" xfId="10" applyFont="1" applyFill="1" applyBorder="1" applyAlignment="1">
      <alignment horizontal="center" vertical="center"/>
    </xf>
    <xf numFmtId="179" fontId="25" fillId="0" borderId="27" xfId="10" applyNumberFormat="1" applyFont="1" applyFill="1" applyBorder="1" applyAlignment="1">
      <alignment horizontal="right" vertical="center"/>
    </xf>
    <xf numFmtId="179" fontId="25" fillId="0" borderId="30" xfId="10" applyNumberFormat="1" applyFont="1" applyFill="1" applyBorder="1" applyAlignment="1">
      <alignment horizontal="right" vertical="center"/>
    </xf>
    <xf numFmtId="179" fontId="25" fillId="0" borderId="27" xfId="10" applyNumberFormat="1" applyFont="1" applyFill="1" applyBorder="1">
      <alignment vertical="center"/>
    </xf>
    <xf numFmtId="179" fontId="25" fillId="0" borderId="30" xfId="10" applyNumberFormat="1" applyFont="1" applyFill="1" applyBorder="1">
      <alignment vertical="center"/>
    </xf>
    <xf numFmtId="0" fontId="24" fillId="0" borderId="109" xfId="10" applyFont="1" applyFill="1" applyBorder="1" applyAlignment="1">
      <alignment horizontal="left" vertical="center" wrapText="1"/>
    </xf>
    <xf numFmtId="179" fontId="25" fillId="12" borderId="27" xfId="10" applyNumberFormat="1" applyFont="1" applyFill="1" applyBorder="1" applyAlignment="1">
      <alignment horizontal="right" vertical="center"/>
    </xf>
    <xf numFmtId="179" fontId="25" fillId="12" borderId="30" xfId="10" applyNumberFormat="1" applyFont="1" applyFill="1" applyBorder="1" applyAlignment="1">
      <alignment horizontal="right" vertical="center"/>
    </xf>
    <xf numFmtId="3" fontId="25" fillId="12" borderId="48" xfId="10" applyNumberFormat="1" applyFont="1" applyFill="1" applyBorder="1" applyAlignment="1">
      <alignment horizontal="center" vertical="center"/>
    </xf>
    <xf numFmtId="181" fontId="25" fillId="12" borderId="27" xfId="10" applyNumberFormat="1" applyFont="1" applyFill="1" applyBorder="1" applyAlignment="1">
      <alignment horizontal="right" vertical="center"/>
    </xf>
    <xf numFmtId="181" fontId="25" fillId="12" borderId="30" xfId="10" applyNumberFormat="1" applyFont="1" applyFill="1" applyBorder="1" applyAlignment="1">
      <alignment horizontal="right" vertical="center"/>
    </xf>
    <xf numFmtId="181" fontId="25" fillId="0" borderId="30" xfId="10" applyNumberFormat="1" applyFont="1" applyFill="1" applyBorder="1" applyAlignment="1">
      <alignment horizontal="right" vertical="center"/>
    </xf>
    <xf numFmtId="181" fontId="25" fillId="0" borderId="27" xfId="10" applyNumberFormat="1" applyFont="1" applyFill="1" applyBorder="1">
      <alignment vertical="center"/>
    </xf>
    <xf numFmtId="181" fontId="25" fillId="0" borderId="30" xfId="10" applyNumberFormat="1" applyFont="1" applyFill="1" applyBorder="1">
      <alignment vertical="center"/>
    </xf>
    <xf numFmtId="0" fontId="1" fillId="0" borderId="104" xfId="10" applyBorder="1" applyAlignment="1">
      <alignment horizontal="center" vertical="center" textRotation="255" wrapText="1"/>
    </xf>
    <xf numFmtId="184" fontId="25" fillId="0" borderId="27" xfId="10" applyNumberFormat="1" applyFont="1" applyFill="1" applyBorder="1" applyAlignment="1">
      <alignment vertical="center"/>
    </xf>
    <xf numFmtId="184" fontId="25" fillId="0" borderId="30" xfId="10" applyNumberFormat="1" applyFont="1" applyFill="1" applyBorder="1" applyAlignment="1">
      <alignment vertical="center"/>
    </xf>
    <xf numFmtId="184" fontId="25" fillId="0" borderId="27" xfId="10" applyNumberFormat="1" applyFont="1" applyFill="1" applyBorder="1">
      <alignment vertical="center"/>
    </xf>
    <xf numFmtId="184" fontId="25" fillId="0" borderId="30" xfId="10" applyNumberFormat="1" applyFont="1" applyFill="1" applyBorder="1">
      <alignment vertical="center"/>
    </xf>
    <xf numFmtId="0" fontId="21" fillId="0" borderId="104" xfId="10" applyFont="1" applyFill="1" applyBorder="1" applyAlignment="1">
      <alignment horizontal="left" vertical="center" wrapText="1"/>
    </xf>
    <xf numFmtId="0" fontId="1" fillId="0" borderId="0" xfId="10" applyBorder="1" applyAlignment="1">
      <alignment vertical="center" textRotation="255"/>
    </xf>
    <xf numFmtId="0" fontId="16" fillId="0" borderId="0" xfId="10" applyFont="1" applyBorder="1" applyAlignment="1">
      <alignment horizontal="center" vertical="center"/>
    </xf>
    <xf numFmtId="0" fontId="1" fillId="0" borderId="0" xfId="10" applyBorder="1">
      <alignment vertical="center"/>
    </xf>
    <xf numFmtId="0" fontId="1" fillId="0" borderId="0" xfId="10" applyBorder="1" applyAlignment="1">
      <alignment horizontal="center" vertical="center"/>
    </xf>
    <xf numFmtId="0" fontId="33" fillId="0" borderId="0" xfId="10" applyFont="1" applyFill="1" applyBorder="1" applyAlignment="1">
      <alignment horizontal="left" vertical="center"/>
    </xf>
    <xf numFmtId="0" fontId="16" fillId="0" borderId="0" xfId="10" applyFont="1" applyFill="1" applyBorder="1" applyAlignment="1">
      <alignment horizontal="center" vertical="center" wrapText="1"/>
    </xf>
    <xf numFmtId="0" fontId="26" fillId="0" borderId="0" xfId="10" applyFont="1" applyBorder="1">
      <alignment vertical="center"/>
    </xf>
    <xf numFmtId="0" fontId="27" fillId="0" borderId="0" xfId="10" applyFont="1" applyBorder="1">
      <alignment vertical="center"/>
    </xf>
    <xf numFmtId="0" fontId="1" fillId="0" borderId="0" xfId="10" applyBorder="1" applyAlignment="1">
      <alignment vertical="center"/>
    </xf>
    <xf numFmtId="0" fontId="4" fillId="0" borderId="4" xfId="0" applyFont="1" applyBorder="1" applyAlignment="1">
      <alignment horizontal="right" vertical="center"/>
    </xf>
    <xf numFmtId="0" fontId="4" fillId="0" borderId="14" xfId="0" applyFont="1" applyBorder="1" applyAlignment="1">
      <alignment horizontal="center" vertical="center"/>
    </xf>
    <xf numFmtId="0" fontId="0" fillId="0" borderId="14" xfId="0" applyFont="1" applyBorder="1" applyAlignment="1">
      <alignment horizontal="center" vertical="center"/>
    </xf>
    <xf numFmtId="0" fontId="4"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19" fillId="10" borderId="5" xfId="10" applyFont="1" applyFill="1" applyBorder="1" applyAlignment="1">
      <alignment horizontal="center" vertical="center" wrapText="1"/>
    </xf>
    <xf numFmtId="0" fontId="19" fillId="10" borderId="6" xfId="10" applyFont="1" applyFill="1" applyBorder="1" applyAlignment="1">
      <alignment horizontal="center" vertical="center" wrapText="1"/>
    </xf>
    <xf numFmtId="0" fontId="19" fillId="10" borderId="7" xfId="10" applyFont="1" applyFill="1" applyBorder="1" applyAlignment="1">
      <alignment horizontal="center" vertical="center" wrapText="1"/>
    </xf>
    <xf numFmtId="0" fontId="1" fillId="0" borderId="109" xfId="10" applyFont="1" applyBorder="1" applyAlignment="1">
      <alignment horizontal="center" vertical="center"/>
    </xf>
    <xf numFmtId="0" fontId="1" fillId="0" borderId="98" xfId="10" applyFont="1" applyBorder="1" applyAlignment="1">
      <alignment horizontal="center" vertical="center"/>
    </xf>
    <xf numFmtId="0" fontId="18" fillId="11" borderId="73" xfId="10" applyFont="1" applyFill="1" applyBorder="1" applyAlignment="1">
      <alignment horizontal="center" vertical="center" wrapText="1"/>
    </xf>
    <xf numFmtId="0" fontId="18" fillId="11" borderId="26" xfId="10" applyFont="1" applyFill="1" applyBorder="1" applyAlignment="1">
      <alignment horizontal="center" vertical="center" wrapText="1"/>
    </xf>
    <xf numFmtId="0" fontId="18" fillId="11" borderId="74" xfId="10" applyFont="1" applyFill="1" applyBorder="1" applyAlignment="1">
      <alignment horizontal="center" vertical="center" wrapText="1"/>
    </xf>
    <xf numFmtId="0" fontId="18" fillId="11" borderId="14" xfId="10" applyFont="1" applyFill="1" applyBorder="1" applyAlignment="1">
      <alignment horizontal="center" vertical="center" wrapText="1"/>
    </xf>
    <xf numFmtId="0" fontId="18" fillId="11" borderId="4" xfId="10" applyFont="1" applyFill="1" applyBorder="1" applyAlignment="1">
      <alignment horizontal="center" vertical="center" wrapText="1"/>
    </xf>
    <xf numFmtId="0" fontId="18" fillId="11" borderId="15" xfId="10" applyFont="1" applyFill="1" applyBorder="1" applyAlignment="1">
      <alignment horizontal="center" vertical="center" wrapText="1"/>
    </xf>
    <xf numFmtId="55" fontId="31" fillId="9" borderId="104" xfId="10" applyNumberFormat="1" applyFont="1" applyFill="1" applyBorder="1" applyAlignment="1">
      <alignment horizontal="center" vertical="center"/>
    </xf>
    <xf numFmtId="55" fontId="17" fillId="9" borderId="104" xfId="10" applyNumberFormat="1" applyFont="1" applyFill="1" applyBorder="1" applyAlignment="1">
      <alignment horizontal="center" vertical="center"/>
    </xf>
    <xf numFmtId="55" fontId="17" fillId="9" borderId="5" xfId="10" applyNumberFormat="1" applyFont="1" applyFill="1" applyBorder="1" applyAlignment="1">
      <alignment horizontal="center" vertical="center"/>
    </xf>
    <xf numFmtId="55" fontId="17" fillId="9" borderId="6" xfId="10" applyNumberFormat="1" applyFont="1" applyFill="1" applyBorder="1" applyAlignment="1">
      <alignment horizontal="center" vertical="center"/>
    </xf>
    <xf numFmtId="55" fontId="17" fillId="9" borderId="7" xfId="10" applyNumberFormat="1" applyFont="1" applyFill="1" applyBorder="1" applyAlignment="1">
      <alignment horizontal="center" vertical="center"/>
    </xf>
    <xf numFmtId="0" fontId="24" fillId="0" borderId="104" xfId="10" applyFont="1" applyFill="1" applyBorder="1" applyAlignment="1">
      <alignment vertical="center" wrapText="1"/>
    </xf>
    <xf numFmtId="0" fontId="21" fillId="11" borderId="109" xfId="10" applyFont="1" applyFill="1" applyBorder="1" applyAlignment="1">
      <alignment horizontal="center" vertical="center"/>
    </xf>
    <xf numFmtId="0" fontId="21" fillId="11" borderId="98" xfId="10" applyFont="1" applyFill="1" applyBorder="1" applyAlignment="1">
      <alignment horizontal="center" vertical="center"/>
    </xf>
    <xf numFmtId="0" fontId="21" fillId="0" borderId="109" xfId="10" applyFont="1" applyFill="1" applyBorder="1" applyAlignment="1">
      <alignment vertical="center" wrapText="1"/>
    </xf>
    <xf numFmtId="0" fontId="21" fillId="0" borderId="97" xfId="10" applyFont="1" applyFill="1" applyBorder="1" applyAlignment="1">
      <alignment vertical="center" wrapText="1"/>
    </xf>
    <xf numFmtId="0" fontId="21" fillId="0" borderId="98" xfId="10" applyFont="1" applyFill="1" applyBorder="1" applyAlignment="1">
      <alignment vertical="center" wrapText="1"/>
    </xf>
    <xf numFmtId="0" fontId="21" fillId="11" borderId="97" xfId="10" applyFont="1" applyFill="1" applyBorder="1" applyAlignment="1">
      <alignment horizontal="center" vertical="center"/>
    </xf>
    <xf numFmtId="0" fontId="21" fillId="0" borderId="104" xfId="10" applyFont="1" applyFill="1" applyBorder="1" applyAlignment="1">
      <alignment horizontal="left" vertical="center" wrapText="1"/>
    </xf>
    <xf numFmtId="0" fontId="1" fillId="0" borderId="104" xfId="10" applyBorder="1" applyAlignment="1">
      <alignment horizontal="center" vertical="center" textRotation="255"/>
    </xf>
    <xf numFmtId="0" fontId="1" fillId="0" borderId="109" xfId="10" applyBorder="1" applyAlignment="1">
      <alignment horizontal="center" vertical="center" textRotation="255"/>
    </xf>
    <xf numFmtId="0" fontId="1" fillId="0" borderId="97" xfId="10" applyBorder="1" applyAlignment="1">
      <alignment horizontal="center" vertical="center" textRotation="255"/>
    </xf>
    <xf numFmtId="0" fontId="1" fillId="0" borderId="98" xfId="10" applyBorder="1" applyAlignment="1">
      <alignment horizontal="center" vertical="center" textRotation="255"/>
    </xf>
    <xf numFmtId="0" fontId="21" fillId="0" borderId="109" xfId="10" applyFont="1" applyFill="1" applyBorder="1" applyAlignment="1">
      <alignment horizontal="left" vertical="center" wrapText="1"/>
    </xf>
    <xf numFmtId="0" fontId="21" fillId="0" borderId="97" xfId="10" applyFont="1" applyFill="1" applyBorder="1" applyAlignment="1">
      <alignment horizontal="left" vertical="center" wrapText="1"/>
    </xf>
    <xf numFmtId="0" fontId="21" fillId="0" borderId="98" xfId="10" applyFont="1" applyFill="1" applyBorder="1" applyAlignment="1">
      <alignment horizontal="left" vertical="center" wrapText="1"/>
    </xf>
    <xf numFmtId="0" fontId="1" fillId="0" borderId="97" xfId="10" applyBorder="1" applyAlignment="1">
      <alignment vertical="center" textRotation="255"/>
    </xf>
    <xf numFmtId="0" fontId="1" fillId="0" borderId="98" xfId="10" applyBorder="1" applyAlignment="1">
      <alignment vertical="center" textRotation="255"/>
    </xf>
    <xf numFmtId="0" fontId="26" fillId="0" borderId="104" xfId="10" applyFont="1" applyBorder="1" applyAlignment="1">
      <alignment vertical="center" textRotation="255" wrapText="1"/>
    </xf>
    <xf numFmtId="0" fontId="27" fillId="0" borderId="104" xfId="10" applyFont="1" applyBorder="1" applyAlignment="1">
      <alignment vertical="center" textRotation="255" wrapText="1"/>
    </xf>
    <xf numFmtId="0" fontId="28" fillId="0" borderId="109" xfId="10" applyFont="1" applyFill="1" applyBorder="1" applyAlignment="1">
      <alignment horizontal="left" vertical="center" wrapText="1" shrinkToFit="1"/>
    </xf>
    <xf numFmtId="0" fontId="28" fillId="0" borderId="98" xfId="10" applyFont="1" applyFill="1" applyBorder="1" applyAlignment="1">
      <alignment horizontal="left" vertical="center" wrapText="1" shrinkToFit="1"/>
    </xf>
    <xf numFmtId="0" fontId="1" fillId="0" borderId="109" xfId="10" applyBorder="1" applyAlignment="1">
      <alignment vertical="center" textRotation="255"/>
    </xf>
    <xf numFmtId="0" fontId="21" fillId="11" borderId="104" xfId="10" applyFont="1" applyFill="1" applyBorder="1" applyAlignment="1">
      <alignment horizontal="center" vertical="center"/>
    </xf>
    <xf numFmtId="0" fontId="2" fillId="0" borderId="0" xfId="5" applyAlignment="1">
      <alignment vertical="center" wrapText="1"/>
    </xf>
    <xf numFmtId="0" fontId="3" fillId="0" borderId="5" xfId="2" applyBorder="1" applyAlignment="1">
      <alignment horizontal="center" vertical="center"/>
    </xf>
    <xf numFmtId="0" fontId="3" fillId="0" borderId="7" xfId="2" applyBorder="1" applyAlignment="1">
      <alignment horizontal="center" vertical="center"/>
    </xf>
    <xf numFmtId="0" fontId="3" fillId="8" borderId="104" xfId="2" applyFill="1" applyBorder="1" applyAlignment="1">
      <alignment vertical="center" wrapText="1"/>
    </xf>
    <xf numFmtId="0" fontId="4" fillId="0" borderId="4" xfId="0" applyFont="1" applyBorder="1" applyAlignment="1">
      <alignment horizontal="right" vertical="center"/>
    </xf>
    <xf numFmtId="0" fontId="4" fillId="0" borderId="73" xfId="0" applyFont="1" applyBorder="1" applyAlignment="1">
      <alignment horizontal="center" vertical="center"/>
    </xf>
    <xf numFmtId="0" fontId="4" fillId="0" borderId="26" xfId="0" applyFont="1" applyBorder="1" applyAlignment="1">
      <alignment horizontal="center" vertical="center"/>
    </xf>
    <xf numFmtId="0" fontId="4" fillId="0" borderId="74"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75" xfId="0" applyFont="1" applyBorder="1" applyAlignment="1">
      <alignment horizontal="center" vertical="center"/>
    </xf>
    <xf numFmtId="0" fontId="4" fillId="0" borderId="9"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9" xfId="0" applyFont="1" applyBorder="1" applyAlignment="1">
      <alignment horizontal="center" vertical="center"/>
    </xf>
    <xf numFmtId="0" fontId="0" fillId="0" borderId="73" xfId="0" applyFont="1" applyBorder="1" applyAlignment="1">
      <alignment horizontal="center" vertical="center"/>
    </xf>
    <xf numFmtId="0" fontId="0" fillId="0" borderId="26" xfId="0" applyFont="1" applyBorder="1" applyAlignment="1">
      <alignment horizontal="center" vertical="center"/>
    </xf>
    <xf numFmtId="0" fontId="0" fillId="0" borderId="74" xfId="0" applyFont="1" applyBorder="1" applyAlignment="1">
      <alignment horizontal="center"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0" borderId="75" xfId="0" applyFont="1" applyBorder="1" applyAlignment="1">
      <alignment horizontal="center" vertical="center"/>
    </xf>
    <xf numFmtId="0" fontId="0" fillId="0" borderId="9"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9" xfId="0" applyFont="1" applyBorder="1" applyAlignment="1">
      <alignment horizontal="center" vertical="center"/>
    </xf>
    <xf numFmtId="0" fontId="4" fillId="6" borderId="73"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74"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75" xfId="0" applyFont="1" applyFill="1" applyBorder="1" applyAlignment="1">
      <alignment horizontal="center" vertical="center"/>
    </xf>
    <xf numFmtId="0" fontId="4" fillId="6" borderId="76" xfId="0" applyFont="1" applyFill="1" applyBorder="1" applyAlignment="1">
      <alignment horizontal="center" vertical="center"/>
    </xf>
    <xf numFmtId="0" fontId="0" fillId="0" borderId="4" xfId="0" applyFont="1" applyBorder="1" applyAlignment="1">
      <alignment horizontal="right" vertical="center"/>
    </xf>
    <xf numFmtId="0" fontId="0" fillId="6" borderId="73"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74"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9"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7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15"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0" borderId="0" xfId="0" applyFont="1" applyBorder="1" applyAlignment="1">
      <alignment horizontal="right" vertical="center"/>
    </xf>
    <xf numFmtId="0" fontId="4" fillId="3" borderId="16"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5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50" xfId="0" applyFont="1" applyFill="1" applyBorder="1" applyAlignment="1">
      <alignment horizontal="center" vertical="center"/>
    </xf>
    <xf numFmtId="176" fontId="4"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83" fontId="0" fillId="0" borderId="0" xfId="0" applyNumberFormat="1" applyFont="1" applyFill="1" applyAlignment="1">
      <alignment horizontal="righ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38" fontId="4" fillId="0" borderId="5" xfId="0" applyNumberFormat="1" applyFont="1" applyFill="1" applyBorder="1" applyAlignment="1">
      <alignment horizontal="center" vertical="center"/>
    </xf>
    <xf numFmtId="38" fontId="4" fillId="0" borderId="7" xfId="0" applyNumberFormat="1" applyFont="1" applyFill="1" applyBorder="1" applyAlignment="1">
      <alignment horizontal="center" vertical="center"/>
    </xf>
    <xf numFmtId="183" fontId="0" fillId="0" borderId="113" xfId="0" applyNumberFormat="1" applyFont="1" applyFill="1" applyBorder="1" applyAlignment="1">
      <alignment horizontal="right" vertical="center"/>
    </xf>
  </cellXfs>
  <cellStyles count="13">
    <cellStyle name="パーセント 2" xfId="4"/>
    <cellStyle name="パーセント 3" xfId="7"/>
    <cellStyle name="パーセント 4" xfId="11"/>
    <cellStyle name="桁区切り" xfId="1" builtinId="6"/>
    <cellStyle name="桁区切り 2" xfId="3"/>
    <cellStyle name="桁区切り 2 2" xfId="9"/>
    <cellStyle name="桁区切り 3" xfId="6"/>
    <cellStyle name="標準" xfId="0" builtinId="0"/>
    <cellStyle name="標準 2" xfId="2"/>
    <cellStyle name="標準 2 2" xfId="8"/>
    <cellStyle name="標準 2 3" xfId="12"/>
    <cellStyle name="標準 3" xfId="5"/>
    <cellStyle name="標準 4" xfId="1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高知市における一人暮らし高齢者の推計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【推計】一人暮らし高齢者数!$B$5</c:f>
              <c:strCache>
                <c:ptCount val="1"/>
                <c:pt idx="0">
                  <c:v>一人暮らし高齢者数（人）</c:v>
                </c:pt>
              </c:strCache>
            </c:strRef>
          </c:tx>
          <c:spPr>
            <a:solidFill>
              <a:schemeClr val="accent1"/>
            </a:solidFill>
            <a:ln>
              <a:noFill/>
            </a:ln>
            <a:effectLst/>
          </c:spPr>
          <c:invertIfNegative val="0"/>
          <c:cat>
            <c:numRef>
              <c:f>【推計】一人暮らし高齢者数!$C$4:$J$4</c:f>
              <c:numCache>
                <c:formatCode>General</c:formatCode>
                <c:ptCount val="8"/>
                <c:pt idx="0">
                  <c:v>2010</c:v>
                </c:pt>
                <c:pt idx="1">
                  <c:v>2011</c:v>
                </c:pt>
                <c:pt idx="2">
                  <c:v>2012</c:v>
                </c:pt>
                <c:pt idx="3">
                  <c:v>2013</c:v>
                </c:pt>
                <c:pt idx="4">
                  <c:v>2014</c:v>
                </c:pt>
                <c:pt idx="5">
                  <c:v>2015</c:v>
                </c:pt>
                <c:pt idx="6">
                  <c:v>2020</c:v>
                </c:pt>
                <c:pt idx="7">
                  <c:v>2025</c:v>
                </c:pt>
              </c:numCache>
            </c:numRef>
          </c:cat>
          <c:val>
            <c:numRef>
              <c:f>【推計】一人暮らし高齢者数!$C$5:$J$5</c:f>
              <c:numCache>
                <c:formatCode>#,##0_);[Red]\(#,##0\)</c:formatCode>
                <c:ptCount val="8"/>
                <c:pt idx="0">
                  <c:v>18241</c:v>
                </c:pt>
                <c:pt idx="1">
                  <c:v>19060</c:v>
                </c:pt>
                <c:pt idx="2">
                  <c:v>19882</c:v>
                </c:pt>
                <c:pt idx="3">
                  <c:v>20701</c:v>
                </c:pt>
                <c:pt idx="4">
                  <c:v>21521</c:v>
                </c:pt>
                <c:pt idx="5">
                  <c:v>22340</c:v>
                </c:pt>
                <c:pt idx="6">
                  <c:v>23395.383070246884</c:v>
                </c:pt>
                <c:pt idx="7">
                  <c:v>23358.55261412515</c:v>
                </c:pt>
              </c:numCache>
            </c:numRef>
          </c:val>
        </c:ser>
        <c:dLbls>
          <c:showLegendKey val="0"/>
          <c:showVal val="0"/>
          <c:showCatName val="0"/>
          <c:showSerName val="0"/>
          <c:showPercent val="0"/>
          <c:showBubbleSize val="0"/>
        </c:dLbls>
        <c:gapWidth val="219"/>
        <c:overlap val="-27"/>
        <c:axId val="377043016"/>
        <c:axId val="377047720"/>
      </c:barChart>
      <c:lineChart>
        <c:grouping val="standard"/>
        <c:varyColors val="0"/>
        <c:ser>
          <c:idx val="1"/>
          <c:order val="1"/>
          <c:tx>
            <c:strRef>
              <c:f>【推計】一人暮らし高齢者数!$B$6</c:f>
              <c:strCache>
                <c:ptCount val="1"/>
                <c:pt idx="0">
                  <c:v>一人暮らし高齢者世帯の割合（％）</c:v>
                </c:pt>
              </c:strCache>
            </c:strRef>
          </c:tx>
          <c:spPr>
            <a:ln w="28575" cap="rnd">
              <a:solidFill>
                <a:schemeClr val="accent2"/>
              </a:solidFill>
              <a:round/>
            </a:ln>
            <a:effectLst/>
          </c:spPr>
          <c:marker>
            <c:symbol val="circle"/>
            <c:size val="8"/>
            <c:spPr>
              <a:solidFill>
                <a:schemeClr val="accent2"/>
              </a:solidFill>
              <a:ln w="25400">
                <a:solidFill>
                  <a:schemeClr val="accent2">
                    <a:lumMod val="50000"/>
                  </a:schemeClr>
                </a:solidFill>
              </a:ln>
              <a:effectLst/>
            </c:spPr>
          </c:marker>
          <c:cat>
            <c:numRef>
              <c:f>【推計】一人暮らし高齢者数!$C$4:$J$4</c:f>
              <c:numCache>
                <c:formatCode>General</c:formatCode>
                <c:ptCount val="8"/>
                <c:pt idx="0">
                  <c:v>2010</c:v>
                </c:pt>
                <c:pt idx="1">
                  <c:v>2011</c:v>
                </c:pt>
                <c:pt idx="2">
                  <c:v>2012</c:v>
                </c:pt>
                <c:pt idx="3">
                  <c:v>2013</c:v>
                </c:pt>
                <c:pt idx="4">
                  <c:v>2014</c:v>
                </c:pt>
                <c:pt idx="5">
                  <c:v>2015</c:v>
                </c:pt>
                <c:pt idx="6">
                  <c:v>2020</c:v>
                </c:pt>
                <c:pt idx="7">
                  <c:v>2025</c:v>
                </c:pt>
              </c:numCache>
            </c:numRef>
          </c:cat>
          <c:val>
            <c:numRef>
              <c:f>【推計】一人暮らし高齢者数!$C$6:$J$6</c:f>
              <c:numCache>
                <c:formatCode>0.0_);[Red]\(0.0\)</c:formatCode>
                <c:ptCount val="8"/>
                <c:pt idx="0">
                  <c:v>12.1</c:v>
                </c:pt>
                <c:pt idx="1">
                  <c:v>12.6</c:v>
                </c:pt>
                <c:pt idx="2">
                  <c:v>13.1</c:v>
                </c:pt>
                <c:pt idx="3">
                  <c:v>13.6</c:v>
                </c:pt>
                <c:pt idx="4">
                  <c:v>14.1</c:v>
                </c:pt>
                <c:pt idx="5">
                  <c:v>14.6</c:v>
                </c:pt>
                <c:pt idx="6">
                  <c:v>15.74337349397593</c:v>
                </c:pt>
                <c:pt idx="7">
                  <c:v>16.359036144578344</c:v>
                </c:pt>
              </c:numCache>
            </c:numRef>
          </c:val>
          <c:smooth val="0"/>
        </c:ser>
        <c:dLbls>
          <c:showLegendKey val="0"/>
          <c:showVal val="0"/>
          <c:showCatName val="0"/>
          <c:showSerName val="0"/>
          <c:showPercent val="0"/>
          <c:showBubbleSize val="0"/>
        </c:dLbls>
        <c:marker val="1"/>
        <c:smooth val="0"/>
        <c:axId val="377043408"/>
        <c:axId val="377048112"/>
      </c:lineChart>
      <c:catAx>
        <c:axId val="377043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47720"/>
        <c:crosses val="autoZero"/>
        <c:auto val="1"/>
        <c:lblAlgn val="ctr"/>
        <c:lblOffset val="100"/>
        <c:noMultiLvlLbl val="0"/>
      </c:catAx>
      <c:valAx>
        <c:axId val="377047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en-US" sz="900"/>
                  <a:t>一人暮らし高齢者数</a:t>
                </a:r>
                <a:endParaRPr lang="en-US" altLang="ja-JP" sz="900"/>
              </a:p>
            </c:rich>
          </c:tx>
          <c:layout>
            <c:manualLayout>
              <c:xMode val="edge"/>
              <c:yMode val="edge"/>
              <c:x val="2.3014959723820484E-2"/>
              <c:y val="0.35602896641431303"/>
            </c:manualLayout>
          </c:layout>
          <c:overlay val="0"/>
          <c:spPr>
            <a:noFill/>
            <a:ln>
              <a:noFill/>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43016"/>
        <c:crosses val="autoZero"/>
        <c:crossBetween val="between"/>
      </c:valAx>
      <c:valAx>
        <c:axId val="377048112"/>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一人暮らし高齢者世帯の割合</a:t>
                </a:r>
              </a:p>
            </c:rich>
          </c:tx>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0_);[Red]\(#,##0.0\)" sourceLinked="0"/>
        <c:majorTickMark val="none"/>
        <c:minorTickMark val="none"/>
        <c:tickLblPos val="nextTo"/>
        <c:spPr>
          <a:noFill/>
          <a:ln>
            <a:solidFill>
              <a:schemeClr val="tx1">
                <a:alpha val="99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43408"/>
        <c:crosses val="max"/>
        <c:crossBetween val="between"/>
      </c:valAx>
      <c:catAx>
        <c:axId val="377043408"/>
        <c:scaling>
          <c:orientation val="minMax"/>
        </c:scaling>
        <c:delete val="1"/>
        <c:axPos val="b"/>
        <c:numFmt formatCode="General" sourceLinked="1"/>
        <c:majorTickMark val="out"/>
        <c:minorTickMark val="none"/>
        <c:tickLblPos val="nextTo"/>
        <c:crossAx val="3770481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高知市における認知症患者の推定</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v>①認知症患者の推定数</c:v>
          </c:tx>
          <c:spPr>
            <a:solidFill>
              <a:schemeClr val="accent1"/>
            </a:solidFill>
            <a:ln>
              <a:noFill/>
            </a:ln>
            <a:effectLst/>
          </c:spPr>
          <c:invertIfNegative val="0"/>
          <c:cat>
            <c:numRef>
              <c:f>【推計】認知症高齢者数!$D$4:$O$4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【推計】認知症高齢者数!$D$5:$O$5</c:f>
              <c:numCache>
                <c:formatCode>#,##0_);[Red]\(#,##0\)</c:formatCode>
                <c:ptCount val="12"/>
                <c:pt idx="0">
                  <c:v>11778</c:v>
                </c:pt>
                <c:pt idx="1">
                  <c:v>12471</c:v>
                </c:pt>
                <c:pt idx="2">
                  <c:v>12851</c:v>
                </c:pt>
                <c:pt idx="3">
                  <c:v>13036</c:v>
                </c:pt>
                <c:pt idx="4">
                  <c:v>13328.439578926682</c:v>
                </c:pt>
                <c:pt idx="5">
                  <c:v>13627.439522023571</c:v>
                </c:pt>
                <c:pt idx="6">
                  <c:v>13933.14699944528</c:v>
                </c:pt>
                <c:pt idx="7">
                  <c:v>14245.712482848267</c:v>
                </c:pt>
                <c:pt idx="8">
                  <c:v>14565.289819454183</c:v>
                </c:pt>
                <c:pt idx="9">
                  <c:v>14892.036307774701</c:v>
                </c:pt>
                <c:pt idx="10">
                  <c:v>15226.112775035093</c:v>
                </c:pt>
                <c:pt idx="11">
                  <c:v>15567.683656334681</c:v>
                </c:pt>
              </c:numCache>
            </c:numRef>
          </c:val>
        </c:ser>
        <c:ser>
          <c:idx val="2"/>
          <c:order val="2"/>
          <c:tx>
            <c:v>②認知症患者の推定数</c:v>
          </c:tx>
          <c:spPr>
            <a:solidFill>
              <a:schemeClr val="accent3"/>
            </a:solidFill>
            <a:ln>
              <a:noFill/>
            </a:ln>
            <a:effectLst/>
          </c:spPr>
          <c:invertIfNegative val="0"/>
          <c:cat>
            <c:numRef>
              <c:f>【推計】認知症高齢者数!$D$4:$O$4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【推計】認知症高齢者数!$D$7:$O$7</c:f>
              <c:numCache>
                <c:formatCode>#,##0_);[Red]\(#,##0\)</c:formatCode>
                <c:ptCount val="12"/>
                <c:pt idx="0">
                  <c:v>#N/A</c:v>
                </c:pt>
                <c:pt idx="1">
                  <c:v>14068.815999999999</c:v>
                </c:pt>
                <c:pt idx="2">
                  <c:v>#N/A</c:v>
                </c:pt>
                <c:pt idx="3">
                  <c:v>#N/A</c:v>
                </c:pt>
                <c:pt idx="4">
                  <c:v>#N/A</c:v>
                </c:pt>
                <c:pt idx="5">
                  <c:v>#N/A</c:v>
                </c:pt>
                <c:pt idx="6">
                  <c:v>16078.593000000001</c:v>
                </c:pt>
                <c:pt idx="7">
                  <c:v>#N/A</c:v>
                </c:pt>
                <c:pt idx="8">
                  <c:v>#N/A</c:v>
                </c:pt>
                <c:pt idx="9">
                  <c:v>#N/A</c:v>
                </c:pt>
                <c:pt idx="10">
                  <c:v>#N/A</c:v>
                </c:pt>
                <c:pt idx="11">
                  <c:v>17890.055</c:v>
                </c:pt>
              </c:numCache>
            </c:numRef>
          </c:val>
        </c:ser>
        <c:dLbls>
          <c:showLegendKey val="0"/>
          <c:showVal val="0"/>
          <c:showCatName val="0"/>
          <c:showSerName val="0"/>
          <c:showPercent val="0"/>
          <c:showBubbleSize val="0"/>
        </c:dLbls>
        <c:gapWidth val="219"/>
        <c:overlap val="-27"/>
        <c:axId val="377043800"/>
        <c:axId val="377045760"/>
      </c:barChart>
      <c:lineChart>
        <c:grouping val="standard"/>
        <c:varyColors val="0"/>
        <c:ser>
          <c:idx val="1"/>
          <c:order val="1"/>
          <c:tx>
            <c:v>①認定者数に占める割合</c:v>
          </c:tx>
          <c:spPr>
            <a:ln w="28575" cap="rnd">
              <a:solidFill>
                <a:schemeClr val="accent2"/>
              </a:solidFill>
              <a:round/>
            </a:ln>
            <a:effectLst/>
          </c:spPr>
          <c:marker>
            <c:symbol val="circle"/>
            <c:size val="8"/>
            <c:spPr>
              <a:solidFill>
                <a:schemeClr val="accent2"/>
              </a:solidFill>
              <a:ln w="9525">
                <a:solidFill>
                  <a:schemeClr val="accent2"/>
                </a:solidFill>
              </a:ln>
              <a:effectLst/>
            </c:spPr>
          </c:marker>
          <c:cat>
            <c:numRef>
              <c:f>【推計】認知症高齢者数!$D$4:$O$4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【推計】認知症高齢者数!$D$6:$O$6</c:f>
              <c:numCache>
                <c:formatCode>0.0%</c:formatCode>
                <c:ptCount val="12"/>
                <c:pt idx="0">
                  <c:v>0.63414634146341464</c:v>
                </c:pt>
                <c:pt idx="1">
                  <c:v>0.65740643120716924</c:v>
                </c:pt>
                <c:pt idx="2">
                  <c:v>0.67215858570008891</c:v>
                </c:pt>
                <c:pt idx="3">
                  <c:v>0.67519552493914126</c:v>
                </c:pt>
                <c:pt idx="4">
                  <c:v>0.68429652554889975</c:v>
                </c:pt>
                <c:pt idx="5">
                  <c:v>0.69352019908677975</c:v>
                </c:pt>
                <c:pt idx="6">
                  <c:v>0.70286819906847031</c:v>
                </c:pt>
                <c:pt idx="7">
                  <c:v>0.71234220129749659</c:v>
                </c:pt>
                <c:pt idx="8">
                  <c:v>0.72194390416563925</c:v>
                </c:pt>
                <c:pt idx="9">
                  <c:v>0.73167502895740255</c:v>
                </c:pt>
                <c:pt idx="10">
                  <c:v>0.74153732015858698</c:v>
                </c:pt>
                <c:pt idx="11">
                  <c:v>0.75153254576902073</c:v>
                </c:pt>
              </c:numCache>
            </c:numRef>
          </c:val>
          <c:smooth val="0"/>
        </c:ser>
        <c:ser>
          <c:idx val="3"/>
          <c:order val="3"/>
          <c:tx>
            <c:v>②認定者数に占める割合</c:v>
          </c:tx>
          <c:spPr>
            <a:ln w="28575" cap="rnd">
              <a:solidFill>
                <a:schemeClr val="accent4"/>
              </a:solidFill>
              <a:round/>
            </a:ln>
            <a:effectLst/>
          </c:spPr>
          <c:marker>
            <c:symbol val="circle"/>
            <c:size val="8"/>
            <c:spPr>
              <a:solidFill>
                <a:schemeClr val="accent4"/>
              </a:solidFill>
              <a:ln w="9525">
                <a:solidFill>
                  <a:schemeClr val="accent4"/>
                </a:solidFill>
              </a:ln>
              <a:effectLst/>
            </c:spPr>
          </c:marker>
          <c:cat>
            <c:numRef>
              <c:f>【推計】認知症高齢者数!$D$4:$O$4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【推計】認知症高齢者数!$D$8:$O$8</c:f>
              <c:numCache>
                <c:formatCode>0.0%</c:formatCode>
                <c:ptCount val="12"/>
                <c:pt idx="0" formatCode="#,##0_);[Red]\(#,##0\)">
                  <c:v>#N/A</c:v>
                </c:pt>
                <c:pt idx="1">
                  <c:v>0.74163500263574056</c:v>
                </c:pt>
                <c:pt idx="2" formatCode="#,##0_);[Red]\(#,##0\)">
                  <c:v>#N/A</c:v>
                </c:pt>
                <c:pt idx="3" formatCode="#,##0_);[Red]\(#,##0\)">
                  <c:v>#N/A</c:v>
                </c:pt>
                <c:pt idx="4" formatCode="#,##0_);[Red]\(#,##0\)">
                  <c:v>#N/A</c:v>
                </c:pt>
                <c:pt idx="5" formatCode="#,##0_);[Red]\(#,##0\)">
                  <c:v>#N/A</c:v>
                </c:pt>
                <c:pt idx="6">
                  <c:v>0.81109685456665637</c:v>
                </c:pt>
                <c:pt idx="7" formatCode="#,##0_);[Red]\(#,##0\)">
                  <c:v>#N/A</c:v>
                </c:pt>
                <c:pt idx="8" formatCode="#,##0_);[Red]\(#,##0\)">
                  <c:v>#N/A</c:v>
                </c:pt>
                <c:pt idx="9" formatCode="#,##0_);[Red]\(#,##0\)">
                  <c:v>#N/A</c:v>
                </c:pt>
                <c:pt idx="10" formatCode="#,##0_);[Red]\(#,##0\)">
                  <c:v>#N/A</c:v>
                </c:pt>
                <c:pt idx="11">
                  <c:v>0.86364541282459073</c:v>
                </c:pt>
              </c:numCache>
            </c:numRef>
          </c:val>
          <c:smooth val="0"/>
        </c:ser>
        <c:dLbls>
          <c:showLegendKey val="0"/>
          <c:showVal val="0"/>
          <c:showCatName val="0"/>
          <c:showSerName val="0"/>
          <c:showPercent val="0"/>
          <c:showBubbleSize val="0"/>
        </c:dLbls>
        <c:marker val="1"/>
        <c:smooth val="0"/>
        <c:axId val="377049680"/>
        <c:axId val="377048504"/>
      </c:lineChart>
      <c:catAx>
        <c:axId val="377043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45760"/>
        <c:crosses val="autoZero"/>
        <c:auto val="1"/>
        <c:lblAlgn val="ctr"/>
        <c:lblOffset val="100"/>
        <c:noMultiLvlLbl val="0"/>
      </c:catAx>
      <c:valAx>
        <c:axId val="377045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en-US" sz="900"/>
                  <a:t>認知症患者の推定数</a:t>
                </a:r>
                <a:endParaRPr lang="en-US" altLang="ja-JP" sz="900"/>
              </a:p>
            </c:rich>
          </c:tx>
          <c:overlay val="0"/>
          <c:spPr>
            <a:noFill/>
            <a:ln>
              <a:noFill/>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43800"/>
        <c:crosses val="autoZero"/>
        <c:crossBetween val="between"/>
      </c:valAx>
      <c:valAx>
        <c:axId val="377048504"/>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認定者数に占める割合</a:t>
                </a:r>
              </a:p>
            </c:rich>
          </c:tx>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49680"/>
        <c:crosses val="max"/>
        <c:crossBetween val="between"/>
      </c:valAx>
      <c:catAx>
        <c:axId val="377049680"/>
        <c:scaling>
          <c:orientation val="minMax"/>
        </c:scaling>
        <c:delete val="1"/>
        <c:axPos val="b"/>
        <c:numFmt formatCode="General" sourceLinked="1"/>
        <c:majorTickMark val="out"/>
        <c:minorTickMark val="none"/>
        <c:tickLblPos val="nextTo"/>
        <c:crossAx val="3770485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104696</xdr:colOff>
      <xdr:row>42</xdr:row>
      <xdr:rowOff>161682</xdr:rowOff>
    </xdr:from>
    <xdr:to>
      <xdr:col>20</xdr:col>
      <xdr:colOff>2819400</xdr:colOff>
      <xdr:row>81</xdr:row>
      <xdr:rowOff>25399</xdr:rowOff>
    </xdr:to>
    <xdr:sp macro="" textlink="">
      <xdr:nvSpPr>
        <xdr:cNvPr id="2" name="角丸四角形 1"/>
        <xdr:cNvSpPr/>
      </xdr:nvSpPr>
      <xdr:spPr>
        <a:xfrm>
          <a:off x="571421" y="13953882"/>
          <a:ext cx="21850429" cy="6550267"/>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b="1"/>
            <a:t>＜高知市の現状分析と課題　～中核市平均との比較～＞</a:t>
          </a:r>
          <a:endParaRPr kumimoji="1" lang="en-US" altLang="ja-JP" sz="1400" b="1"/>
        </a:p>
        <a:p>
          <a:pPr algn="l"/>
          <a:endParaRPr kumimoji="1" lang="en-US" altLang="ja-JP" sz="1400" b="1"/>
        </a:p>
        <a:p>
          <a:pPr algn="l"/>
          <a:r>
            <a:rPr kumimoji="1" lang="en-US" altLang="ja-JP" sz="1400" b="1"/>
            <a:t>【</a:t>
          </a:r>
          <a:r>
            <a:rPr kumimoji="1" lang="ja-JP" altLang="en-US" sz="1400" b="1"/>
            <a:t>指標</a:t>
          </a:r>
          <a:r>
            <a:rPr kumimoji="1" lang="en-US" altLang="ja-JP" sz="1400" b="1"/>
            <a:t>A】</a:t>
          </a:r>
          <a:r>
            <a:rPr kumimoji="1" lang="ja-JP" altLang="en-US" sz="1400" b="1"/>
            <a:t>人口・世帯</a:t>
          </a:r>
          <a:endParaRPr kumimoji="1" lang="en-US" altLang="ja-JP" sz="1400" b="1"/>
        </a:p>
        <a:p>
          <a:pPr algn="l"/>
          <a:r>
            <a:rPr kumimoji="1" lang="ja-JP" altLang="en-US" sz="1400"/>
            <a:t>・本市の人口は減少を続け，高齢者数は増加が続いているが，中核市平均は人口及び高齢者数ともに減少を続けている。</a:t>
          </a:r>
          <a:endParaRPr kumimoji="1" lang="en-US" altLang="ja-JP" sz="1400"/>
        </a:p>
        <a:p>
          <a:pPr algn="l"/>
          <a:r>
            <a:rPr kumimoji="1" lang="ja-JP" altLang="en-US" sz="1400"/>
            <a:t>・高齢者を含む世帯の割合は平均以下だが，他の中核市と比較して高齢独居世帯率が高い。</a:t>
          </a:r>
          <a:endParaRPr kumimoji="1" lang="en-US" altLang="ja-JP" sz="1400"/>
        </a:p>
        <a:p>
          <a:pPr algn="l"/>
          <a:endParaRPr kumimoji="1" lang="en-US" altLang="ja-JP" sz="1400"/>
        </a:p>
        <a:p>
          <a:pPr algn="l"/>
          <a:r>
            <a:rPr kumimoji="1" lang="en-US" altLang="ja-JP" sz="1400" b="1"/>
            <a:t>【</a:t>
          </a:r>
          <a:r>
            <a:rPr kumimoji="1" lang="ja-JP" altLang="ja-JP" sz="1400" b="1">
              <a:solidFill>
                <a:schemeClr val="dk1"/>
              </a:solidFill>
              <a:effectLst/>
              <a:latin typeface="+mn-lt"/>
              <a:ea typeface="+mn-ea"/>
              <a:cs typeface="+mn-cs"/>
            </a:rPr>
            <a:t>指標</a:t>
          </a:r>
          <a:r>
            <a:rPr kumimoji="1" lang="en-US" altLang="ja-JP" sz="1400" b="1"/>
            <a:t>B】</a:t>
          </a:r>
          <a:r>
            <a:rPr kumimoji="1" lang="ja-JP" altLang="en-US" sz="1400" b="1"/>
            <a:t>要介護認定率</a:t>
          </a:r>
          <a:endParaRPr kumimoji="1" lang="en-US" altLang="ja-JP" sz="1400" b="1"/>
        </a:p>
        <a:p>
          <a:pPr algn="l"/>
          <a:r>
            <a:rPr kumimoji="1" lang="ja-JP" altLang="en-US" sz="1400"/>
            <a:t>・</a:t>
          </a:r>
          <a:r>
            <a:rPr kumimoji="1" lang="ja-JP" altLang="ja-JP" sz="1400">
              <a:solidFill>
                <a:schemeClr val="dk1"/>
              </a:solidFill>
              <a:effectLst/>
              <a:latin typeface="+mn-lt"/>
              <a:ea typeface="+mn-ea"/>
              <a:cs typeface="+mn-cs"/>
            </a:rPr>
            <a:t>調整済み</a:t>
          </a:r>
          <a:r>
            <a:rPr kumimoji="1" lang="ja-JP" altLang="en-US" sz="1400">
              <a:solidFill>
                <a:schemeClr val="dk1"/>
              </a:solidFill>
              <a:effectLst/>
              <a:latin typeface="+mn-lt"/>
              <a:ea typeface="+mn-ea"/>
              <a:cs typeface="+mn-cs"/>
            </a:rPr>
            <a:t>の合計</a:t>
          </a:r>
          <a:r>
            <a:rPr kumimoji="1" lang="ja-JP" altLang="en-US" sz="1400"/>
            <a:t>認定率は中核市平均並みだが，要介護度別に見ると要介護１と要介護５は高い傾向にある。</a:t>
          </a:r>
          <a:endParaRPr kumimoji="1" lang="en-US" altLang="ja-JP" sz="1400"/>
        </a:p>
        <a:p>
          <a:pPr algn="l"/>
          <a:endParaRPr kumimoji="1" lang="en-US" altLang="ja-JP" sz="1400"/>
        </a:p>
        <a:p>
          <a:pPr algn="l"/>
          <a:r>
            <a:rPr kumimoji="1" lang="en-US" altLang="ja-JP" sz="1400" b="1"/>
            <a:t>【</a:t>
          </a:r>
          <a:r>
            <a:rPr kumimoji="1" lang="ja-JP" altLang="ja-JP" sz="1400" b="1">
              <a:solidFill>
                <a:schemeClr val="dk1"/>
              </a:solidFill>
              <a:effectLst/>
              <a:latin typeface="+mn-lt"/>
              <a:ea typeface="+mn-ea"/>
              <a:cs typeface="+mn-cs"/>
            </a:rPr>
            <a:t>指標</a:t>
          </a:r>
          <a:r>
            <a:rPr kumimoji="1" lang="en-US" altLang="ja-JP" sz="1400" b="1"/>
            <a:t>C</a:t>
          </a:r>
          <a:r>
            <a:rPr kumimoji="1" lang="ja-JP" altLang="en-US" sz="1400" b="1"/>
            <a:t>・</a:t>
          </a:r>
          <a:r>
            <a:rPr kumimoji="1" lang="en-US" altLang="ja-JP" sz="1400" b="1"/>
            <a:t>D】</a:t>
          </a:r>
          <a:r>
            <a:rPr kumimoji="1" lang="ja-JP" altLang="ja-JP" sz="1400" b="1">
              <a:solidFill>
                <a:schemeClr val="dk1"/>
              </a:solidFill>
              <a:effectLst/>
              <a:latin typeface="+mn-lt"/>
              <a:ea typeface="+mn-ea"/>
              <a:cs typeface="+mn-cs"/>
            </a:rPr>
            <a:t>受給率・</a:t>
          </a:r>
          <a:r>
            <a:rPr kumimoji="1" lang="ja-JP" altLang="en-US" sz="1400" b="1">
              <a:solidFill>
                <a:schemeClr val="dk1"/>
              </a:solidFill>
              <a:effectLst/>
              <a:latin typeface="+mn-lt"/>
              <a:ea typeface="+mn-ea"/>
              <a:cs typeface="+mn-cs"/>
            </a:rPr>
            <a:t>１人あたり</a:t>
          </a:r>
          <a:r>
            <a:rPr kumimoji="1" lang="ja-JP" altLang="ja-JP" sz="1400" b="1">
              <a:solidFill>
                <a:schemeClr val="dk1"/>
              </a:solidFill>
              <a:effectLst/>
              <a:latin typeface="+mn-lt"/>
              <a:ea typeface="+mn-ea"/>
              <a:cs typeface="+mn-cs"/>
            </a:rPr>
            <a:t>給付月額</a:t>
          </a:r>
          <a:r>
            <a:rPr kumimoji="1" lang="ja-JP" altLang="en-US" sz="1400" b="1"/>
            <a:t>・定員・利用回数</a:t>
          </a:r>
          <a:endParaRPr kumimoji="1" lang="en-US" altLang="ja-JP" sz="1400" b="1"/>
        </a:p>
        <a:p>
          <a:pPr algn="l"/>
          <a:r>
            <a:rPr kumimoji="1" lang="ja-JP" altLang="en-US" sz="1400" b="0"/>
            <a:t>・受給率は施設系サービス・在宅サービスは中核市平均並みだが，居住系サービスが高い。</a:t>
          </a:r>
          <a:endParaRPr kumimoji="1" lang="en-US" altLang="ja-JP" sz="1400" b="0"/>
        </a:p>
        <a:p>
          <a:pPr algn="l"/>
          <a:r>
            <a:rPr kumimoji="1" lang="ja-JP" altLang="en-US" sz="1400"/>
            <a:t>・第１号被保険者１人あたりの給付月額は中核市平均並みだが，施設および居住系サービスで高い。</a:t>
          </a:r>
          <a:endParaRPr kumimoji="1" lang="en-US" altLang="ja-JP" sz="1400"/>
        </a:p>
        <a:p>
          <a:pPr algn="l"/>
          <a:r>
            <a:rPr kumimoji="1" lang="ja-JP" altLang="en-US" sz="1400"/>
            <a:t>・要支援・要介護者１人あたりの定員は，施設サービス・居住系サービス・通所系サービス全てで中核市平均より高い。</a:t>
          </a:r>
          <a:endParaRPr kumimoji="1" lang="en-US" altLang="ja-JP" sz="1400"/>
        </a:p>
        <a:p>
          <a:pPr algn="l"/>
          <a:r>
            <a:rPr kumimoji="1" lang="ja-JP" altLang="en-US" sz="1400"/>
            <a:t>・平成</a:t>
          </a:r>
          <a:r>
            <a:rPr kumimoji="1" lang="en-US" altLang="ja-JP" sz="1400"/>
            <a:t>30</a:t>
          </a:r>
          <a:r>
            <a:rPr kumimoji="1" lang="ja-JP" altLang="en-US" sz="1400"/>
            <a:t>年度</a:t>
          </a:r>
          <a:r>
            <a:rPr kumimoji="1" lang="en-US" altLang="ja-JP" sz="1400"/>
            <a:t>10</a:t>
          </a:r>
          <a:r>
            <a:rPr kumimoji="1" lang="ja-JP" altLang="en-US" sz="1400"/>
            <a:t>月より，利用回数が規定数を超えた場合に届け出が必要となった訪問介護については，受給者１人あたりの利用回数は中核市平均以下となっている。</a:t>
          </a:r>
          <a:endParaRPr kumimoji="1" lang="en-US" altLang="ja-JP" sz="1400"/>
        </a:p>
        <a:p>
          <a:pPr algn="l"/>
          <a:endParaRPr kumimoji="1" lang="en-US" altLang="ja-JP" sz="1400"/>
        </a:p>
        <a:p>
          <a:pPr algn="l"/>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〇高齢化率</a:t>
          </a:r>
          <a:r>
            <a:rPr kumimoji="1" lang="ja-JP" altLang="ja-JP" sz="1400">
              <a:solidFill>
                <a:schemeClr val="dk1"/>
              </a:solidFill>
              <a:effectLst/>
              <a:latin typeface="+mn-lt"/>
              <a:ea typeface="+mn-ea"/>
              <a:cs typeface="+mn-cs"/>
            </a:rPr>
            <a:t>は高め</a:t>
          </a:r>
          <a:r>
            <a:rPr kumimoji="1" lang="ja-JP" altLang="en-US" sz="1400">
              <a:solidFill>
                <a:schemeClr val="dk1"/>
              </a:solidFill>
              <a:effectLst/>
              <a:latin typeface="+mn-lt"/>
              <a:ea typeface="+mn-ea"/>
              <a:cs typeface="+mn-cs"/>
            </a:rPr>
            <a:t>の傾向であるが</a:t>
          </a:r>
          <a:r>
            <a:rPr kumimoji="1" lang="ja-JP"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認定率と</a:t>
          </a:r>
          <a:r>
            <a:rPr kumimoji="1" lang="ja-JP" altLang="ja-JP" sz="1400">
              <a:solidFill>
                <a:schemeClr val="dk1"/>
              </a:solidFill>
              <a:effectLst/>
              <a:latin typeface="+mn-lt"/>
              <a:ea typeface="+mn-ea"/>
              <a:cs typeface="+mn-cs"/>
            </a:rPr>
            <a:t>給付費は抑えられている</a:t>
          </a:r>
          <a:r>
            <a:rPr kumimoji="1" lang="ja-JP" altLang="en-US" sz="1400">
              <a:solidFill>
                <a:schemeClr val="dk1"/>
              </a:solidFill>
              <a:effectLst/>
              <a:latin typeface="+mn-lt"/>
              <a:ea typeface="+mn-ea"/>
              <a:cs typeface="+mn-cs"/>
            </a:rPr>
            <a:t>傾向が見られる。</a:t>
          </a:r>
          <a:endParaRPr lang="ja-JP" altLang="ja-JP" sz="1400">
            <a:effectLst/>
          </a:endParaRPr>
        </a:p>
        <a:p>
          <a:pPr eaLnBrk="1" fontAlgn="auto" latinLnBrk="0" hangingPunct="1"/>
          <a:r>
            <a:rPr kumimoji="1" lang="ja-JP" altLang="en-US" sz="1400">
              <a:solidFill>
                <a:schemeClr val="dk1"/>
              </a:solidFill>
              <a:effectLst/>
              <a:latin typeface="+mn-lt"/>
              <a:ea typeface="+mn-ea"/>
              <a:cs typeface="+mn-cs"/>
            </a:rPr>
            <a:t>　しかし，</a:t>
          </a:r>
          <a:r>
            <a:rPr kumimoji="1" lang="ja-JP" altLang="ja-JP" sz="1400">
              <a:solidFill>
                <a:schemeClr val="dk1"/>
              </a:solidFill>
              <a:effectLst/>
              <a:latin typeface="+mn-lt"/>
              <a:ea typeface="+mn-ea"/>
              <a:cs typeface="+mn-cs"/>
            </a:rPr>
            <a:t>重度の要介護認定率は今後も高く</a:t>
          </a:r>
          <a:r>
            <a:rPr kumimoji="1" lang="ja-JP" altLang="en-US" sz="1400">
              <a:solidFill>
                <a:schemeClr val="dk1"/>
              </a:solidFill>
              <a:effectLst/>
              <a:latin typeface="+mn-lt"/>
              <a:ea typeface="+mn-ea"/>
              <a:cs typeface="+mn-cs"/>
            </a:rPr>
            <a:t>なることが見込まれ</a:t>
          </a:r>
          <a:r>
            <a:rPr kumimoji="1" lang="ja-JP" altLang="ja-JP" sz="1400">
              <a:solidFill>
                <a:schemeClr val="dk1"/>
              </a:solidFill>
              <a:effectLst/>
              <a:latin typeface="+mn-lt"/>
              <a:ea typeface="+mn-ea"/>
              <a:cs typeface="+mn-cs"/>
            </a:rPr>
            <a:t>，また</a:t>
          </a:r>
          <a:r>
            <a:rPr kumimoji="1" lang="ja-JP" altLang="en-US" sz="1400">
              <a:solidFill>
                <a:schemeClr val="dk1"/>
              </a:solidFill>
              <a:effectLst/>
              <a:latin typeface="+mn-lt"/>
              <a:ea typeface="+mn-ea"/>
              <a:cs typeface="+mn-cs"/>
            </a:rPr>
            <a:t>高齢独居世帯率が高いことからも，</a:t>
          </a:r>
          <a:r>
            <a:rPr kumimoji="1" lang="ja-JP" altLang="ja-JP" sz="1400">
              <a:solidFill>
                <a:schemeClr val="dk1"/>
              </a:solidFill>
              <a:effectLst/>
              <a:latin typeface="+mn-lt"/>
              <a:ea typeface="+mn-ea"/>
              <a:cs typeface="+mn-cs"/>
            </a:rPr>
            <a:t>身近な介護者不足</a:t>
          </a:r>
          <a:r>
            <a:rPr kumimoji="1" lang="ja-JP" altLang="en-US" sz="1400">
              <a:solidFill>
                <a:schemeClr val="dk1"/>
              </a:solidFill>
              <a:effectLst/>
              <a:latin typeface="+mn-lt"/>
              <a:ea typeface="+mn-ea"/>
              <a:cs typeface="+mn-cs"/>
            </a:rPr>
            <a:t>が課題である</a:t>
          </a:r>
          <a:r>
            <a:rPr kumimoji="1" lang="ja-JP" altLang="ja-JP" sz="1400">
              <a:solidFill>
                <a:schemeClr val="dk1"/>
              </a:solidFill>
              <a:effectLst/>
              <a:latin typeface="+mn-lt"/>
              <a:ea typeface="+mn-ea"/>
              <a:cs typeface="+mn-cs"/>
            </a:rPr>
            <a:t>。</a:t>
          </a:r>
          <a:endParaRPr kumimoji="1" lang="en-US" altLang="ja-JP" sz="1400">
            <a:solidFill>
              <a:schemeClr val="dk1"/>
            </a:solidFill>
            <a:effectLst/>
            <a:latin typeface="+mn-lt"/>
            <a:ea typeface="+mn-ea"/>
            <a:cs typeface="+mn-cs"/>
          </a:endParaRPr>
        </a:p>
        <a:p>
          <a:pPr eaLnBrk="1" fontAlgn="auto" latinLnBrk="0" hangingPunct="1"/>
          <a:endParaRPr kumimoji="1" lang="en-US" altLang="ja-JP" sz="1400"/>
        </a:p>
        <a:p>
          <a:pPr algn="l"/>
          <a:r>
            <a:rPr kumimoji="1" lang="ja-JP" altLang="en-US" sz="1400"/>
            <a:t>〇本市の要支援・要介護者１人あたり定員は中核市平均より高いことから，サービスを受けやすい状況である。</a:t>
          </a:r>
          <a:endParaRPr kumimoji="1" lang="en-US" altLang="ja-JP" sz="1400"/>
        </a:p>
        <a:p>
          <a:pPr algn="l"/>
          <a:r>
            <a:rPr kumimoji="1" lang="ja-JP" altLang="en-US" sz="1400"/>
            <a:t>　 しかし，施設サービス・居住系サービス・通所系サービスの全てにおいて，平成</a:t>
          </a:r>
          <a:r>
            <a:rPr kumimoji="1" lang="en-US" altLang="ja-JP" sz="1400"/>
            <a:t>29</a:t>
          </a:r>
          <a:r>
            <a:rPr kumimoji="1" lang="ja-JP" altLang="en-US" sz="1400"/>
            <a:t>年度から令和元年度にかけて毎年減少傾向が見られることから，第７期高知市介護保険事業計画に基づく施設整備を着実に推進させる必要がある。</a:t>
          </a:r>
          <a:endParaRPr kumimoji="1" lang="en-US" altLang="ja-JP" sz="1400"/>
        </a:p>
        <a:p>
          <a:pPr algn="l"/>
          <a:r>
            <a:rPr kumimoji="1" lang="en-US" altLang="ja-JP" sz="1400"/>
            <a:t>   </a:t>
          </a:r>
          <a:r>
            <a:rPr kumimoji="1" lang="ja-JP" altLang="en-US" sz="1400"/>
            <a:t>また，事業所を担う介護人材の確保についても，事業所の業務・職場環境改善に向けた研修の開催や，本市独自の「こうち介護カフェ」等の事業を展開しているところであるが，中長期的な取組が今後も課題である。</a:t>
          </a:r>
          <a:endParaRPr kumimoji="1" lang="en-US" altLang="ja-JP"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10953750" y="1257300"/>
          <a:ext cx="8286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11885295" y="1162050"/>
          <a:ext cx="255284" cy="3048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xdr:colOff>
      <xdr:row>13</xdr:row>
      <xdr:rowOff>45944</xdr:rowOff>
    </xdr:from>
    <xdr:to>
      <xdr:col>10</xdr:col>
      <xdr:colOff>422686</xdr:colOff>
      <xdr:row>39</xdr:row>
      <xdr:rowOff>9413</xdr:rowOff>
    </xdr:to>
    <xdr:grpSp>
      <xdr:nvGrpSpPr>
        <xdr:cNvPr id="2" name="グループ化 1"/>
        <xdr:cNvGrpSpPr/>
      </xdr:nvGrpSpPr>
      <xdr:grpSpPr>
        <a:xfrm>
          <a:off x="706755" y="2436719"/>
          <a:ext cx="8240806" cy="4421169"/>
          <a:chOff x="640080" y="2240504"/>
          <a:chExt cx="7455946" cy="4322109"/>
        </a:xfrm>
      </xdr:grpSpPr>
      <xdr:sp macro="" textlink="">
        <xdr:nvSpPr>
          <xdr:cNvPr id="3" name="テキスト ボックス 2"/>
          <xdr:cNvSpPr txBox="1"/>
        </xdr:nvSpPr>
        <xdr:spPr>
          <a:xfrm>
            <a:off x="668084" y="4841587"/>
            <a:ext cx="467839" cy="242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900"/>
              <a:t>（人）</a:t>
            </a:r>
          </a:p>
        </xdr:txBody>
      </xdr:sp>
      <xdr:graphicFrame macro="">
        <xdr:nvGraphicFramePr>
          <xdr:cNvPr id="4" name="グラフ 3"/>
          <xdr:cNvGraphicFramePr/>
        </xdr:nvGraphicFramePr>
        <xdr:xfrm>
          <a:off x="640080" y="2240504"/>
          <a:ext cx="7455946" cy="4322109"/>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99285</xdr:colOff>
      <xdr:row>2</xdr:row>
      <xdr:rowOff>139961</xdr:rowOff>
    </xdr:from>
    <xdr:to>
      <xdr:col>9</xdr:col>
      <xdr:colOff>659131</xdr:colOff>
      <xdr:row>6</xdr:row>
      <xdr:rowOff>50315</xdr:rowOff>
    </xdr:to>
    <xdr:sp macro="" textlink="">
      <xdr:nvSpPr>
        <xdr:cNvPr id="5" name="角丸四角形 4"/>
        <xdr:cNvSpPr/>
      </xdr:nvSpPr>
      <xdr:spPr>
        <a:xfrm>
          <a:off x="7947885" y="482861"/>
          <a:ext cx="559846" cy="767604"/>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1971788</xdr:colOff>
      <xdr:row>15</xdr:row>
      <xdr:rowOff>2017</xdr:rowOff>
    </xdr:from>
    <xdr:to>
      <xdr:col>7</xdr:col>
      <xdr:colOff>426720</xdr:colOff>
      <xdr:row>17</xdr:row>
      <xdr:rowOff>135815</xdr:rowOff>
    </xdr:to>
    <xdr:sp macro="" textlink="">
      <xdr:nvSpPr>
        <xdr:cNvPr id="6" name="テキスト ボックス 3"/>
        <xdr:cNvSpPr txBox="1"/>
      </xdr:nvSpPr>
      <xdr:spPr>
        <a:xfrm>
          <a:off x="2581388" y="2699497"/>
          <a:ext cx="3682252" cy="46907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en-US" altLang="ja-JP" sz="1100"/>
            <a:t>2025</a:t>
          </a:r>
          <a:r>
            <a:rPr kumimoji="1" lang="ja-JP" altLang="en-US" sz="1100"/>
            <a:t>年には一人暮らし高齢世帯の割合は</a:t>
          </a:r>
          <a:r>
            <a:rPr kumimoji="1" lang="en-US" altLang="ja-JP" sz="1100"/>
            <a:t>16</a:t>
          </a:r>
          <a:r>
            <a:rPr kumimoji="1" lang="ja-JP" altLang="en-US" sz="1100"/>
            <a:t>％を超える。</a:t>
          </a:r>
          <a:endParaRPr kumimoji="1" lang="en-US" altLang="ja-JP" sz="1100"/>
        </a:p>
        <a:p>
          <a:r>
            <a:rPr kumimoji="1" lang="ja-JP" altLang="en-US" sz="1100"/>
            <a:t>一人暮らし高齢者数は</a:t>
          </a:r>
          <a:r>
            <a:rPr kumimoji="1" lang="en-US" altLang="ja-JP" sz="1100">
              <a:solidFill>
                <a:schemeClr val="tx1"/>
              </a:solidFill>
              <a:effectLst/>
              <a:latin typeface="+mn-lt"/>
              <a:ea typeface="+mn-ea"/>
              <a:cs typeface="+mn-cs"/>
            </a:rPr>
            <a:t>23,000</a:t>
          </a:r>
          <a:r>
            <a:rPr kumimoji="1" lang="ja-JP" altLang="ja-JP" sz="1100">
              <a:solidFill>
                <a:schemeClr val="tx1"/>
              </a:solidFill>
              <a:effectLst/>
              <a:latin typeface="+mn-lt"/>
              <a:ea typeface="+mn-ea"/>
              <a:cs typeface="+mn-cs"/>
            </a:rPr>
            <a:t>人を超え</a:t>
          </a:r>
          <a:r>
            <a:rPr kumimoji="1" lang="ja-JP" altLang="en-US" sz="1100">
              <a:solidFill>
                <a:schemeClr val="tx1"/>
              </a:solidFill>
              <a:effectLst/>
              <a:latin typeface="+mn-lt"/>
              <a:ea typeface="+mn-ea"/>
              <a:cs typeface="+mn-cs"/>
            </a:rPr>
            <a:t>るが，</a:t>
          </a:r>
          <a:r>
            <a:rPr kumimoji="1" lang="en-US" altLang="ja-JP" sz="1100"/>
            <a:t>2020</a:t>
          </a:r>
          <a:r>
            <a:rPr kumimoji="1" lang="ja-JP" altLang="en-US" sz="1100"/>
            <a:t>年と比較して減少する。</a:t>
          </a:r>
        </a:p>
      </xdr:txBody>
    </xdr:sp>
    <xdr:clientData/>
  </xdr:twoCellAnchor>
  <xdr:twoCellAnchor>
    <xdr:from>
      <xdr:col>2</xdr:col>
      <xdr:colOff>34290</xdr:colOff>
      <xdr:row>1</xdr:row>
      <xdr:rowOff>137160</xdr:rowOff>
    </xdr:from>
    <xdr:to>
      <xdr:col>7</xdr:col>
      <xdr:colOff>579120</xdr:colOff>
      <xdr:row>2</xdr:row>
      <xdr:rowOff>133350</xdr:rowOff>
    </xdr:to>
    <xdr:sp macro="" textlink="">
      <xdr:nvSpPr>
        <xdr:cNvPr id="7" name="右中かっこ 6"/>
        <xdr:cNvSpPr/>
      </xdr:nvSpPr>
      <xdr:spPr>
        <a:xfrm rot="16200000">
          <a:off x="4518660" y="-1428750"/>
          <a:ext cx="163830" cy="3630930"/>
        </a:xfrm>
        <a:prstGeom prst="rightBrace">
          <a:avLst>
            <a:gd name="adj1" fmla="val 27899"/>
            <a:gd name="adj2" fmla="val 48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289560</xdr:colOff>
      <xdr:row>0</xdr:row>
      <xdr:rowOff>30480</xdr:rowOff>
    </xdr:from>
    <xdr:ext cx="986424" cy="275717"/>
    <xdr:sp macro="" textlink="">
      <xdr:nvSpPr>
        <xdr:cNvPr id="8" name="テキスト ボックス 7"/>
        <xdr:cNvSpPr txBox="1"/>
      </xdr:nvSpPr>
      <xdr:spPr>
        <a:xfrm>
          <a:off x="4274820" y="30480"/>
          <a:ext cx="98642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実績値（</a:t>
          </a:r>
          <a:r>
            <a:rPr kumimoji="1" lang="en-US" altLang="ja-JP" sz="1100"/>
            <a:t>※</a:t>
          </a:r>
          <a:r>
            <a:rPr kumimoji="1" lang="ja-JP" altLang="en-US" sz="1100"/>
            <a:t>１）</a:t>
          </a:r>
        </a:p>
      </xdr:txBody>
    </xdr:sp>
    <xdr:clientData/>
  </xdr:oneCellAnchor>
  <xdr:twoCellAnchor>
    <xdr:from>
      <xdr:col>8</xdr:col>
      <xdr:colOff>7620</xdr:colOff>
      <xdr:row>1</xdr:row>
      <xdr:rowOff>129540</xdr:rowOff>
    </xdr:from>
    <xdr:to>
      <xdr:col>9</xdr:col>
      <xdr:colOff>601980</xdr:colOff>
      <xdr:row>2</xdr:row>
      <xdr:rowOff>129540</xdr:rowOff>
    </xdr:to>
    <xdr:sp macro="" textlink="">
      <xdr:nvSpPr>
        <xdr:cNvPr id="9" name="右中かっこ 8"/>
        <xdr:cNvSpPr/>
      </xdr:nvSpPr>
      <xdr:spPr>
        <a:xfrm rot="16200000">
          <a:off x="6979920" y="-220980"/>
          <a:ext cx="167640" cy="1203960"/>
        </a:xfrm>
        <a:prstGeom prst="rightBrace">
          <a:avLst>
            <a:gd name="adj1" fmla="val 27899"/>
            <a:gd name="adj2" fmla="val 48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308610</xdr:colOff>
      <xdr:row>0</xdr:row>
      <xdr:rowOff>45720</xdr:rowOff>
    </xdr:from>
    <xdr:ext cx="986424" cy="447943"/>
    <xdr:sp macro="" textlink="">
      <xdr:nvSpPr>
        <xdr:cNvPr id="10" name="テキスト ボックス 9"/>
        <xdr:cNvSpPr txBox="1"/>
      </xdr:nvSpPr>
      <xdr:spPr>
        <a:xfrm>
          <a:off x="6762750" y="45720"/>
          <a:ext cx="986424" cy="447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推計値（</a:t>
          </a:r>
          <a:r>
            <a:rPr kumimoji="1" lang="en-US" altLang="ja-JP" sz="1100"/>
            <a:t>※</a:t>
          </a:r>
          <a:r>
            <a:rPr kumimoji="1" lang="ja-JP" altLang="en-US" sz="1100"/>
            <a:t>２）</a:t>
          </a:r>
          <a:endParaRPr kumimoji="1" lang="en-US" altLang="ja-JP" sz="1100"/>
        </a:p>
        <a:p>
          <a:endParaRPr kumimoji="1" lang="ja-JP" altLang="en-US" sz="1100"/>
        </a:p>
      </xdr:txBody>
    </xdr:sp>
    <xdr:clientData/>
  </xdr:oneCellAnchor>
  <xdr:twoCellAnchor>
    <xdr:from>
      <xdr:col>6</xdr:col>
      <xdr:colOff>518160</xdr:colOff>
      <xdr:row>17</xdr:row>
      <xdr:rowOff>83820</xdr:rowOff>
    </xdr:from>
    <xdr:to>
      <xdr:col>7</xdr:col>
      <xdr:colOff>87406</xdr:colOff>
      <xdr:row>35</xdr:row>
      <xdr:rowOff>99060</xdr:rowOff>
    </xdr:to>
    <xdr:grpSp>
      <xdr:nvGrpSpPr>
        <xdr:cNvPr id="11" name="グループ化 10"/>
        <xdr:cNvGrpSpPr/>
      </xdr:nvGrpSpPr>
      <xdr:grpSpPr>
        <a:xfrm>
          <a:off x="6318885" y="3160395"/>
          <a:ext cx="255046" cy="3101340"/>
          <a:chOff x="7559040" y="3093720"/>
          <a:chExt cx="186466" cy="3032760"/>
        </a:xfrm>
        <a:solidFill>
          <a:schemeClr val="accent1">
            <a:lumMod val="20000"/>
            <a:lumOff val="80000"/>
          </a:schemeClr>
        </a:solidFill>
      </xdr:grpSpPr>
      <xdr:sp macro="" textlink="">
        <xdr:nvSpPr>
          <xdr:cNvPr id="12" name="大波 11"/>
          <xdr:cNvSpPr/>
        </xdr:nvSpPr>
        <xdr:spPr>
          <a:xfrm rot="5400000">
            <a:off x="7307580" y="3352800"/>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3" name="大波 12"/>
          <xdr:cNvSpPr/>
        </xdr:nvSpPr>
        <xdr:spPr>
          <a:xfrm rot="5400000">
            <a:off x="7311166" y="4046444"/>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4" name="大波 13"/>
          <xdr:cNvSpPr/>
        </xdr:nvSpPr>
        <xdr:spPr>
          <a:xfrm rot="5400000">
            <a:off x="7311166" y="4739864"/>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5" name="大波 14"/>
          <xdr:cNvSpPr/>
        </xdr:nvSpPr>
        <xdr:spPr>
          <a:xfrm rot="5400000">
            <a:off x="7307132" y="5433508"/>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6" name="大波 15"/>
          <xdr:cNvSpPr/>
        </xdr:nvSpPr>
        <xdr:spPr>
          <a:xfrm rot="5400000">
            <a:off x="7520940" y="5905948"/>
            <a:ext cx="258632" cy="182432"/>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8</xdr:col>
      <xdr:colOff>83820</xdr:colOff>
      <xdr:row>17</xdr:row>
      <xdr:rowOff>83820</xdr:rowOff>
    </xdr:from>
    <xdr:to>
      <xdr:col>8</xdr:col>
      <xdr:colOff>270286</xdr:colOff>
      <xdr:row>35</xdr:row>
      <xdr:rowOff>99060</xdr:rowOff>
    </xdr:to>
    <xdr:grpSp>
      <xdr:nvGrpSpPr>
        <xdr:cNvPr id="17" name="グループ化 16"/>
        <xdr:cNvGrpSpPr/>
      </xdr:nvGrpSpPr>
      <xdr:grpSpPr>
        <a:xfrm>
          <a:off x="7256145" y="3160395"/>
          <a:ext cx="186466" cy="3101340"/>
          <a:chOff x="7559040" y="3093720"/>
          <a:chExt cx="186466" cy="3032760"/>
        </a:xfrm>
        <a:solidFill>
          <a:schemeClr val="accent1">
            <a:lumMod val="20000"/>
            <a:lumOff val="80000"/>
          </a:schemeClr>
        </a:solidFill>
      </xdr:grpSpPr>
      <xdr:sp macro="" textlink="">
        <xdr:nvSpPr>
          <xdr:cNvPr id="18" name="大波 17"/>
          <xdr:cNvSpPr/>
        </xdr:nvSpPr>
        <xdr:spPr>
          <a:xfrm rot="5400000">
            <a:off x="7307580" y="3352800"/>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9" name="大波 18"/>
          <xdr:cNvSpPr/>
        </xdr:nvSpPr>
        <xdr:spPr>
          <a:xfrm rot="5400000">
            <a:off x="7311166" y="4046444"/>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20" name="大波 19"/>
          <xdr:cNvSpPr/>
        </xdr:nvSpPr>
        <xdr:spPr>
          <a:xfrm rot="5400000">
            <a:off x="7311166" y="4739864"/>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21" name="大波 20"/>
          <xdr:cNvSpPr/>
        </xdr:nvSpPr>
        <xdr:spPr>
          <a:xfrm rot="5400000">
            <a:off x="7307132" y="5433508"/>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22" name="大波 21"/>
          <xdr:cNvSpPr/>
        </xdr:nvSpPr>
        <xdr:spPr>
          <a:xfrm rot="5400000">
            <a:off x="7520940" y="5905948"/>
            <a:ext cx="258632" cy="182432"/>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0.93725</cdr:x>
      <cdr:y>0.68171</cdr:y>
    </cdr:from>
    <cdr:to>
      <cdr:x>1</cdr:x>
      <cdr:y>0.73778</cdr:y>
    </cdr:to>
    <cdr:sp macro="" textlink="">
      <cdr:nvSpPr>
        <cdr:cNvPr id="2" name="テキスト ボックス 3"/>
        <cdr:cNvSpPr txBox="1"/>
      </cdr:nvSpPr>
      <cdr:spPr>
        <a:xfrm xmlns:a="http://schemas.openxmlformats.org/drawingml/2006/main">
          <a:off x="6988085" y="2946417"/>
          <a:ext cx="467861" cy="24234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900"/>
            <a:t>（％）</a:t>
          </a:r>
        </a:p>
      </cdr:txBody>
    </cdr:sp>
  </cdr:relSizeAnchor>
  <cdr:relSizeAnchor xmlns:cdr="http://schemas.openxmlformats.org/drawingml/2006/chartDrawing">
    <cdr:from>
      <cdr:x>0.00579</cdr:x>
      <cdr:y>0.60589</cdr:y>
    </cdr:from>
    <cdr:to>
      <cdr:x>0.06854</cdr:x>
      <cdr:y>0.66196</cdr:y>
    </cdr:to>
    <cdr:sp macro="" textlink="">
      <cdr:nvSpPr>
        <cdr:cNvPr id="3" name="テキスト ボックス 3"/>
        <cdr:cNvSpPr txBox="1"/>
      </cdr:nvSpPr>
      <cdr:spPr>
        <a:xfrm xmlns:a="http://schemas.openxmlformats.org/drawingml/2006/main">
          <a:off x="43180" y="2618740"/>
          <a:ext cx="467861" cy="24234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900"/>
            <a:t>（人）</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666526</xdr:colOff>
      <xdr:row>11</xdr:row>
      <xdr:rowOff>99284</xdr:rowOff>
    </xdr:from>
    <xdr:to>
      <xdr:col>14</xdr:col>
      <xdr:colOff>117886</xdr:colOff>
      <xdr:row>37</xdr:row>
      <xdr:rowOff>62753</xdr:rowOff>
    </xdr:to>
    <xdr:grpSp>
      <xdr:nvGrpSpPr>
        <xdr:cNvPr id="2" name="グループ化 1"/>
        <xdr:cNvGrpSpPr/>
      </xdr:nvGrpSpPr>
      <xdr:grpSpPr>
        <a:xfrm>
          <a:off x="1338879" y="3158490"/>
          <a:ext cx="11172713" cy="4333763"/>
          <a:chOff x="1303020" y="2693670"/>
          <a:chExt cx="10302240" cy="2743200"/>
        </a:xfrm>
      </xdr:grpSpPr>
      <xdr:graphicFrame macro="">
        <xdr:nvGraphicFramePr>
          <xdr:cNvPr id="3" name="グラフ 2"/>
          <xdr:cNvGraphicFramePr/>
        </xdr:nvGraphicFramePr>
        <xdr:xfrm>
          <a:off x="1303020" y="2693670"/>
          <a:ext cx="10302240" cy="27432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xdr:cNvSpPr txBox="1"/>
        </xdr:nvSpPr>
        <xdr:spPr>
          <a:xfrm>
            <a:off x="1325880" y="4518660"/>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grpSp>
    <xdr:clientData/>
  </xdr:twoCellAnchor>
  <xdr:twoCellAnchor>
    <xdr:from>
      <xdr:col>14</xdr:col>
      <xdr:colOff>26894</xdr:colOff>
      <xdr:row>2</xdr:row>
      <xdr:rowOff>107576</xdr:rowOff>
    </xdr:from>
    <xdr:to>
      <xdr:col>15</xdr:col>
      <xdr:colOff>8965</xdr:colOff>
      <xdr:row>8</xdr:row>
      <xdr:rowOff>17930</xdr:rowOff>
    </xdr:to>
    <xdr:sp macro="" textlink="">
      <xdr:nvSpPr>
        <xdr:cNvPr id="5" name="角丸四角形 4"/>
        <xdr:cNvSpPr/>
      </xdr:nvSpPr>
      <xdr:spPr>
        <a:xfrm>
          <a:off x="11235914" y="442856"/>
          <a:ext cx="591671" cy="2135394"/>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1240268</xdr:colOff>
      <xdr:row>14</xdr:row>
      <xdr:rowOff>9637</xdr:rowOff>
    </xdr:from>
    <xdr:to>
      <xdr:col>10</xdr:col>
      <xdr:colOff>493060</xdr:colOff>
      <xdr:row>16</xdr:row>
      <xdr:rowOff>143435</xdr:rowOff>
    </xdr:to>
    <xdr:sp macro="" textlink="">
      <xdr:nvSpPr>
        <xdr:cNvPr id="6" name="テキスト ボックス 3"/>
        <xdr:cNvSpPr txBox="1"/>
      </xdr:nvSpPr>
      <xdr:spPr>
        <a:xfrm>
          <a:off x="3991088" y="3575797"/>
          <a:ext cx="5272592" cy="46907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en-US" altLang="ja-JP" sz="1100"/>
            <a:t>2025</a:t>
          </a:r>
          <a:r>
            <a:rPr kumimoji="1" lang="ja-JP" altLang="en-US" sz="1100"/>
            <a:t>年には，認知症患者がパターン①では</a:t>
          </a:r>
          <a:r>
            <a:rPr kumimoji="1" lang="en-US" altLang="ja-JP" sz="1100"/>
            <a:t>15,000</a:t>
          </a:r>
          <a:r>
            <a:rPr kumimoji="1" lang="ja-JP" altLang="en-US" sz="1100"/>
            <a:t>人，パターン②では</a:t>
          </a:r>
          <a:r>
            <a:rPr kumimoji="1" lang="en-US" altLang="ja-JP" sz="1100"/>
            <a:t>17,000</a:t>
          </a:r>
          <a:r>
            <a:rPr kumimoji="1" lang="ja-JP" altLang="en-US" sz="1100"/>
            <a:t>人を超え，</a:t>
          </a:r>
          <a:endParaRPr kumimoji="1" lang="en-US" altLang="ja-JP" sz="1100"/>
        </a:p>
        <a:p>
          <a:r>
            <a:rPr kumimoji="1" lang="ja-JP" altLang="en-US" sz="1100"/>
            <a:t>認定者に占める割合もパターン①では</a:t>
          </a:r>
          <a:r>
            <a:rPr kumimoji="1" lang="en-US" altLang="ja-JP" sz="1100"/>
            <a:t>75</a:t>
          </a:r>
          <a:r>
            <a:rPr kumimoji="1" lang="ja-JP" altLang="en-US" sz="1100"/>
            <a:t>％に，パターン②では</a:t>
          </a:r>
          <a:r>
            <a:rPr kumimoji="1" lang="en-US" altLang="ja-JP" sz="1100"/>
            <a:t>86</a:t>
          </a:r>
          <a:r>
            <a:rPr kumimoji="1" lang="ja-JP" altLang="en-US" sz="1100"/>
            <a:t>％に達する。</a:t>
          </a:r>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10477500" y="1257300"/>
          <a:ext cx="8286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11409045" y="1162050"/>
          <a:ext cx="255284" cy="3048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11153775" y="1257300"/>
          <a:ext cx="8286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307550</xdr:colOff>
      <xdr:row>7</xdr:row>
      <xdr:rowOff>0</xdr:rowOff>
    </xdr:to>
    <xdr:sp macro="" textlink="">
      <xdr:nvSpPr>
        <xdr:cNvPr id="6" name="Text Box 6"/>
        <xdr:cNvSpPr txBox="1">
          <a:spLocks noChangeArrowheads="1"/>
        </xdr:cNvSpPr>
      </xdr:nvSpPr>
      <xdr:spPr bwMode="auto">
        <a:xfrm>
          <a:off x="12172950" y="1162050"/>
          <a:ext cx="259925" cy="3048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10953750" y="1257300"/>
          <a:ext cx="8286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318380</xdr:colOff>
      <xdr:row>7</xdr:row>
      <xdr:rowOff>0</xdr:rowOff>
    </xdr:to>
    <xdr:sp macro="" textlink="">
      <xdr:nvSpPr>
        <xdr:cNvPr id="6" name="Text Box 6"/>
        <xdr:cNvSpPr txBox="1">
          <a:spLocks noChangeArrowheads="1"/>
        </xdr:cNvSpPr>
      </xdr:nvSpPr>
      <xdr:spPr bwMode="auto">
        <a:xfrm>
          <a:off x="11877675" y="1162050"/>
          <a:ext cx="270755" cy="3048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10953750" y="1257300"/>
          <a:ext cx="8286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11885295" y="1162050"/>
          <a:ext cx="255284" cy="3048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2"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3"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B1:AA53"/>
  <sheetViews>
    <sheetView view="pageBreakPreview" zoomScale="60" zoomScaleNormal="70" workbookViewId="0">
      <pane xSplit="5" ySplit="4" topLeftCell="F5" activePane="bottomRight" state="frozen"/>
      <selection activeCell="Q39" sqref="Q39"/>
      <selection pane="topRight" activeCell="Q39" sqref="Q39"/>
      <selection pane="bottomLeft" activeCell="Q39" sqref="Q39"/>
      <selection pane="bottomRight" activeCell="O16" sqref="O16"/>
    </sheetView>
  </sheetViews>
  <sheetFormatPr defaultColWidth="8.86328125" defaultRowHeight="12.75"/>
  <cols>
    <col min="1" max="1" width="1.1328125" style="538" customWidth="1"/>
    <col min="2" max="2" width="5" style="538" customWidth="1"/>
    <col min="3" max="3" width="6.46484375" style="537" bestFit="1" customWidth="1"/>
    <col min="4" max="4" width="58.73046875" style="538" customWidth="1"/>
    <col min="5" max="5" width="8.86328125" style="538"/>
    <col min="6" max="7" width="10.3984375" style="538" customWidth="1"/>
    <col min="8" max="8" width="12.73046875" style="538" customWidth="1"/>
    <col min="9" max="9" width="12" style="538" customWidth="1"/>
    <col min="10" max="10" width="13.46484375" style="539" customWidth="1"/>
    <col min="11" max="12" width="10.3984375" style="538" customWidth="1"/>
    <col min="13" max="13" width="12.73046875" style="538" customWidth="1"/>
    <col min="14" max="14" width="12" style="538" customWidth="1"/>
    <col min="15" max="15" width="13.46484375" style="539" customWidth="1"/>
    <col min="16" max="17" width="10.3984375" style="538" customWidth="1"/>
    <col min="18" max="18" width="12.73046875" style="538" customWidth="1"/>
    <col min="19" max="19" width="12" style="538" customWidth="1"/>
    <col min="20" max="20" width="13.46484375" style="539" customWidth="1"/>
    <col min="21" max="23" width="45.1328125" style="541" customWidth="1"/>
    <col min="24" max="16384" width="8.86328125" style="538"/>
  </cols>
  <sheetData>
    <row r="1" spans="2:27" s="413" customFormat="1" ht="4.1500000000000004" customHeight="1">
      <c r="C1" s="414"/>
      <c r="J1" s="415"/>
      <c r="O1" s="415"/>
      <c r="T1" s="415"/>
      <c r="U1" s="416"/>
      <c r="V1" s="416"/>
      <c r="W1" s="416"/>
    </row>
    <row r="2" spans="2:27" s="413" customFormat="1" ht="25.15" customHeight="1">
      <c r="B2" s="417" t="s">
        <v>193</v>
      </c>
      <c r="C2" s="414"/>
      <c r="J2" s="415"/>
      <c r="O2" s="415"/>
      <c r="T2" s="415"/>
      <c r="U2" s="416"/>
      <c r="V2" s="416"/>
      <c r="W2" s="418">
        <v>43917</v>
      </c>
    </row>
    <row r="3" spans="2:27" s="420" customFormat="1" ht="23.45" customHeight="1">
      <c r="B3" s="553"/>
      <c r="C3" s="555" t="s">
        <v>96</v>
      </c>
      <c r="D3" s="556"/>
      <c r="E3" s="557"/>
      <c r="F3" s="561" t="s">
        <v>194</v>
      </c>
      <c r="G3" s="562"/>
      <c r="H3" s="562"/>
      <c r="I3" s="562"/>
      <c r="J3" s="562"/>
      <c r="K3" s="562" t="s">
        <v>195</v>
      </c>
      <c r="L3" s="562"/>
      <c r="M3" s="562"/>
      <c r="N3" s="562"/>
      <c r="O3" s="562"/>
      <c r="P3" s="563" t="s">
        <v>196</v>
      </c>
      <c r="Q3" s="564"/>
      <c r="R3" s="564"/>
      <c r="S3" s="564"/>
      <c r="T3" s="565"/>
      <c r="U3" s="419" t="s">
        <v>197</v>
      </c>
      <c r="V3" s="419" t="s">
        <v>198</v>
      </c>
      <c r="W3" s="419" t="s">
        <v>199</v>
      </c>
    </row>
    <row r="4" spans="2:27" s="413" customFormat="1" ht="60.6" customHeight="1">
      <c r="B4" s="554"/>
      <c r="C4" s="558"/>
      <c r="D4" s="559"/>
      <c r="E4" s="560"/>
      <c r="F4" s="421" t="s">
        <v>97</v>
      </c>
      <c r="G4" s="422" t="s">
        <v>200</v>
      </c>
      <c r="H4" s="422" t="s">
        <v>98</v>
      </c>
      <c r="I4" s="422" t="s">
        <v>99</v>
      </c>
      <c r="J4" s="423" t="s">
        <v>100</v>
      </c>
      <c r="K4" s="421" t="s">
        <v>97</v>
      </c>
      <c r="L4" s="422" t="s">
        <v>200</v>
      </c>
      <c r="M4" s="422" t="s">
        <v>98</v>
      </c>
      <c r="N4" s="422" t="s">
        <v>99</v>
      </c>
      <c r="O4" s="423" t="s">
        <v>100</v>
      </c>
      <c r="P4" s="421" t="s">
        <v>97</v>
      </c>
      <c r="Q4" s="422" t="s">
        <v>200</v>
      </c>
      <c r="R4" s="422" t="s">
        <v>98</v>
      </c>
      <c r="S4" s="422" t="s">
        <v>99</v>
      </c>
      <c r="T4" s="423" t="s">
        <v>100</v>
      </c>
      <c r="U4" s="550" t="s">
        <v>201</v>
      </c>
      <c r="V4" s="551"/>
      <c r="W4" s="552"/>
    </row>
    <row r="5" spans="2:27" s="413" customFormat="1" ht="28.15" customHeight="1">
      <c r="B5" s="574" t="s">
        <v>101</v>
      </c>
      <c r="C5" s="567" t="s">
        <v>102</v>
      </c>
      <c r="D5" s="424" t="s">
        <v>103</v>
      </c>
      <c r="E5" s="425" t="s">
        <v>104</v>
      </c>
      <c r="F5" s="426">
        <v>328283</v>
      </c>
      <c r="G5" s="427">
        <v>370727.35087719298</v>
      </c>
      <c r="H5" s="428">
        <v>127094745</v>
      </c>
      <c r="I5" s="427">
        <v>728276</v>
      </c>
      <c r="J5" s="429" t="s">
        <v>105</v>
      </c>
      <c r="K5" s="430">
        <v>330019</v>
      </c>
      <c r="L5" s="431">
        <v>383000.94444444444</v>
      </c>
      <c r="M5" s="432">
        <v>127094745</v>
      </c>
      <c r="N5" s="431">
        <v>728276</v>
      </c>
      <c r="O5" s="429" t="s">
        <v>124</v>
      </c>
      <c r="P5" s="430">
        <v>332059</v>
      </c>
      <c r="Q5" s="431">
        <v>393868.89583333331</v>
      </c>
      <c r="R5" s="432">
        <v>127094745</v>
      </c>
      <c r="S5" s="431">
        <v>728276</v>
      </c>
      <c r="T5" s="429" t="s">
        <v>124</v>
      </c>
      <c r="U5" s="566" t="s">
        <v>202</v>
      </c>
      <c r="V5" s="566" t="s">
        <v>203</v>
      </c>
      <c r="W5" s="566" t="s">
        <v>204</v>
      </c>
    </row>
    <row r="6" spans="2:27" s="413" customFormat="1" ht="28.15" customHeight="1">
      <c r="B6" s="574"/>
      <c r="C6" s="572"/>
      <c r="D6" s="433" t="s">
        <v>106</v>
      </c>
      <c r="E6" s="434" t="s">
        <v>107</v>
      </c>
      <c r="F6" s="435">
        <v>29.204984723546453</v>
      </c>
      <c r="G6" s="436">
        <v>27.994155927804087</v>
      </c>
      <c r="H6" s="437">
        <v>26.3</v>
      </c>
      <c r="I6" s="437">
        <v>32.5</v>
      </c>
      <c r="J6" s="438" t="s">
        <v>108</v>
      </c>
      <c r="K6" s="439">
        <v>28.752283959408398</v>
      </c>
      <c r="L6" s="440">
        <v>27.536946237531023</v>
      </c>
      <c r="M6" s="441">
        <v>26.3</v>
      </c>
      <c r="N6" s="441">
        <v>32.5</v>
      </c>
      <c r="O6" s="438" t="s">
        <v>108</v>
      </c>
      <c r="P6" s="439">
        <v>28.317859175628428</v>
      </c>
      <c r="Q6" s="440">
        <v>26.818919384729508</v>
      </c>
      <c r="R6" s="441">
        <v>26.3</v>
      </c>
      <c r="S6" s="441">
        <v>32.5</v>
      </c>
      <c r="T6" s="438" t="s">
        <v>115</v>
      </c>
      <c r="U6" s="566"/>
      <c r="V6" s="566"/>
      <c r="W6" s="566"/>
    </row>
    <row r="7" spans="2:27" s="413" customFormat="1" ht="28.15" customHeight="1">
      <c r="B7" s="574"/>
      <c r="C7" s="568"/>
      <c r="D7" s="442" t="s">
        <v>109</v>
      </c>
      <c r="E7" s="443" t="s">
        <v>104</v>
      </c>
      <c r="F7" s="444">
        <v>95875</v>
      </c>
      <c r="G7" s="445">
        <v>102189.98245614035</v>
      </c>
      <c r="H7" s="446">
        <v>33465391</v>
      </c>
      <c r="I7" s="446">
        <v>237012</v>
      </c>
      <c r="J7" s="447" t="s">
        <v>105</v>
      </c>
      <c r="K7" s="448">
        <v>94888</v>
      </c>
      <c r="L7" s="449">
        <v>103992.94444444444</v>
      </c>
      <c r="M7" s="450">
        <v>33465391</v>
      </c>
      <c r="N7" s="450">
        <v>237012</v>
      </c>
      <c r="O7" s="447" t="s">
        <v>124</v>
      </c>
      <c r="P7" s="448">
        <v>94032</v>
      </c>
      <c r="Q7" s="449">
        <v>104311.1875</v>
      </c>
      <c r="R7" s="450">
        <v>33465391</v>
      </c>
      <c r="S7" s="450">
        <v>237012</v>
      </c>
      <c r="T7" s="447" t="s">
        <v>124</v>
      </c>
      <c r="U7" s="566"/>
      <c r="V7" s="566"/>
      <c r="W7" s="566"/>
    </row>
    <row r="8" spans="2:27" s="413" customFormat="1" ht="28.15" customHeight="1">
      <c r="B8" s="574"/>
      <c r="C8" s="567" t="s">
        <v>110</v>
      </c>
      <c r="D8" s="451" t="s">
        <v>111</v>
      </c>
      <c r="E8" s="452" t="s">
        <v>107</v>
      </c>
      <c r="F8" s="453">
        <v>51.1</v>
      </c>
      <c r="G8" s="454">
        <v>52.816666666666649</v>
      </c>
      <c r="H8" s="454">
        <v>51.8</v>
      </c>
      <c r="I8" s="454">
        <v>47.7</v>
      </c>
      <c r="J8" s="429" t="s">
        <v>112</v>
      </c>
      <c r="K8" s="455">
        <v>51.1</v>
      </c>
      <c r="L8" s="456">
        <v>52.816666666666649</v>
      </c>
      <c r="M8" s="456">
        <v>51.8</v>
      </c>
      <c r="N8" s="456">
        <v>47.7</v>
      </c>
      <c r="O8" s="429" t="s">
        <v>112</v>
      </c>
      <c r="P8" s="455">
        <v>51.1</v>
      </c>
      <c r="Q8" s="456">
        <v>52.816666666666649</v>
      </c>
      <c r="R8" s="456">
        <v>51.8</v>
      </c>
      <c r="S8" s="456">
        <v>47.7</v>
      </c>
      <c r="T8" s="429" t="s">
        <v>112</v>
      </c>
      <c r="U8" s="569" t="s">
        <v>113</v>
      </c>
      <c r="V8" s="569" t="s">
        <v>113</v>
      </c>
      <c r="W8" s="569" t="s">
        <v>113</v>
      </c>
    </row>
    <row r="9" spans="2:27" s="413" customFormat="1" ht="28.15" customHeight="1">
      <c r="B9" s="574"/>
      <c r="C9" s="568"/>
      <c r="D9" s="457" t="s">
        <v>114</v>
      </c>
      <c r="E9" s="458" t="s">
        <v>107</v>
      </c>
      <c r="F9" s="459">
        <v>48.9</v>
      </c>
      <c r="G9" s="460">
        <v>47.183333333333344</v>
      </c>
      <c r="H9" s="460">
        <v>48.2</v>
      </c>
      <c r="I9" s="460">
        <v>52.3</v>
      </c>
      <c r="J9" s="447" t="s">
        <v>115</v>
      </c>
      <c r="K9" s="461">
        <v>48.9</v>
      </c>
      <c r="L9" s="462">
        <v>47.183333333333344</v>
      </c>
      <c r="M9" s="462">
        <v>48.2</v>
      </c>
      <c r="N9" s="462">
        <v>52.3</v>
      </c>
      <c r="O9" s="447" t="s">
        <v>115</v>
      </c>
      <c r="P9" s="461">
        <v>48.9</v>
      </c>
      <c r="Q9" s="462">
        <v>47.183333333333344</v>
      </c>
      <c r="R9" s="462">
        <v>48.2</v>
      </c>
      <c r="S9" s="462">
        <v>52.3</v>
      </c>
      <c r="T9" s="447" t="s">
        <v>115</v>
      </c>
      <c r="U9" s="570"/>
      <c r="V9" s="570"/>
      <c r="W9" s="570"/>
    </row>
    <row r="10" spans="2:27" s="413" customFormat="1" ht="28.15" customHeight="1">
      <c r="B10" s="574"/>
      <c r="C10" s="567" t="s">
        <v>116</v>
      </c>
      <c r="D10" s="451" t="s">
        <v>117</v>
      </c>
      <c r="E10" s="452" t="s">
        <v>107</v>
      </c>
      <c r="F10" s="453">
        <v>39.5</v>
      </c>
      <c r="G10" s="454">
        <v>39.827272727272728</v>
      </c>
      <c r="H10" s="454">
        <v>40.700000000000003</v>
      </c>
      <c r="I10" s="454">
        <v>48.1</v>
      </c>
      <c r="J10" s="429" t="s">
        <v>205</v>
      </c>
      <c r="K10" s="455">
        <v>39.5</v>
      </c>
      <c r="L10" s="456">
        <v>39.827272727272728</v>
      </c>
      <c r="M10" s="456">
        <v>40.700000000000003</v>
      </c>
      <c r="N10" s="456">
        <v>48.1</v>
      </c>
      <c r="O10" s="429" t="s">
        <v>205</v>
      </c>
      <c r="P10" s="455">
        <v>39.5</v>
      </c>
      <c r="Q10" s="456">
        <v>39.827272727272728</v>
      </c>
      <c r="R10" s="456">
        <v>40.700000000000003</v>
      </c>
      <c r="S10" s="456">
        <v>48.1</v>
      </c>
      <c r="T10" s="429" t="s">
        <v>205</v>
      </c>
      <c r="U10" s="570"/>
      <c r="V10" s="570"/>
      <c r="W10" s="570"/>
    </row>
    <row r="11" spans="2:27" s="413" customFormat="1" ht="28.15" customHeight="1">
      <c r="B11" s="574"/>
      <c r="C11" s="572"/>
      <c r="D11" s="457" t="s">
        <v>118</v>
      </c>
      <c r="E11" s="458" t="s">
        <v>119</v>
      </c>
      <c r="F11" s="463">
        <v>60513</v>
      </c>
      <c r="G11" s="446">
        <v>63195.818181818184</v>
      </c>
      <c r="H11" s="446">
        <v>21713302</v>
      </c>
      <c r="I11" s="446">
        <v>152948</v>
      </c>
      <c r="J11" s="447" t="s">
        <v>105</v>
      </c>
      <c r="K11" s="464">
        <v>60513</v>
      </c>
      <c r="L11" s="450">
        <v>63195.818181818184</v>
      </c>
      <c r="M11" s="450">
        <v>21713302</v>
      </c>
      <c r="N11" s="450">
        <v>152948</v>
      </c>
      <c r="O11" s="447" t="s">
        <v>105</v>
      </c>
      <c r="P11" s="464">
        <v>60513</v>
      </c>
      <c r="Q11" s="450">
        <v>63195.818181818184</v>
      </c>
      <c r="R11" s="450">
        <v>21713302</v>
      </c>
      <c r="S11" s="450">
        <v>152948</v>
      </c>
      <c r="T11" s="447" t="s">
        <v>105</v>
      </c>
      <c r="U11" s="570"/>
      <c r="V11" s="570"/>
      <c r="W11" s="570"/>
    </row>
    <row r="12" spans="2:27" s="413" customFormat="1" ht="28.15" customHeight="1">
      <c r="B12" s="574"/>
      <c r="C12" s="567" t="s">
        <v>120</v>
      </c>
      <c r="D12" s="424" t="s">
        <v>121</v>
      </c>
      <c r="E12" s="425" t="s">
        <v>107</v>
      </c>
      <c r="F12" s="465">
        <v>14.6</v>
      </c>
      <c r="G12" s="466">
        <v>11.251851851851857</v>
      </c>
      <c r="H12" s="467">
        <v>11.1</v>
      </c>
      <c r="I12" s="467">
        <v>16.5</v>
      </c>
      <c r="J12" s="468" t="s">
        <v>122</v>
      </c>
      <c r="K12" s="455">
        <v>14.6</v>
      </c>
      <c r="L12" s="456">
        <v>11.251851851851857</v>
      </c>
      <c r="M12" s="456">
        <v>11.1</v>
      </c>
      <c r="N12" s="456">
        <v>16.5</v>
      </c>
      <c r="O12" s="429" t="s">
        <v>122</v>
      </c>
      <c r="P12" s="455">
        <v>14.6</v>
      </c>
      <c r="Q12" s="456">
        <v>11.251851851851857</v>
      </c>
      <c r="R12" s="456">
        <v>11.1</v>
      </c>
      <c r="S12" s="456">
        <v>16.5</v>
      </c>
      <c r="T12" s="429" t="s">
        <v>122</v>
      </c>
      <c r="U12" s="570"/>
      <c r="V12" s="570"/>
      <c r="W12" s="570"/>
    </row>
    <row r="13" spans="2:27" s="413" customFormat="1" ht="28.15" customHeight="1">
      <c r="B13" s="574"/>
      <c r="C13" s="572"/>
      <c r="D13" s="442" t="s">
        <v>123</v>
      </c>
      <c r="E13" s="443" t="s">
        <v>119</v>
      </c>
      <c r="F13" s="463">
        <v>22340</v>
      </c>
      <c r="G13" s="446">
        <v>17955.629629629631</v>
      </c>
      <c r="H13" s="446">
        <v>5927685</v>
      </c>
      <c r="I13" s="446">
        <v>52459</v>
      </c>
      <c r="J13" s="469" t="s">
        <v>124</v>
      </c>
      <c r="K13" s="464">
        <v>22340</v>
      </c>
      <c r="L13" s="450">
        <v>17955.629629629631</v>
      </c>
      <c r="M13" s="450">
        <v>5927685</v>
      </c>
      <c r="N13" s="450">
        <v>52459</v>
      </c>
      <c r="O13" s="469" t="s">
        <v>124</v>
      </c>
      <c r="P13" s="464">
        <v>22340</v>
      </c>
      <c r="Q13" s="450">
        <v>17955.629629629631</v>
      </c>
      <c r="R13" s="450">
        <v>5927685</v>
      </c>
      <c r="S13" s="450">
        <v>52459</v>
      </c>
      <c r="T13" s="469" t="s">
        <v>124</v>
      </c>
      <c r="U13" s="570"/>
      <c r="V13" s="570"/>
      <c r="W13" s="570"/>
    </row>
    <row r="14" spans="2:27" s="413" customFormat="1" ht="28.15" customHeight="1">
      <c r="B14" s="574"/>
      <c r="C14" s="567" t="s">
        <v>125</v>
      </c>
      <c r="D14" s="451" t="s">
        <v>126</v>
      </c>
      <c r="E14" s="452" t="s">
        <v>107</v>
      </c>
      <c r="F14" s="470">
        <v>9</v>
      </c>
      <c r="G14" s="467">
        <v>10.120370370370368</v>
      </c>
      <c r="H14" s="467">
        <v>9.8000000000000007</v>
      </c>
      <c r="I14" s="467">
        <v>11.4</v>
      </c>
      <c r="J14" s="429" t="s">
        <v>206</v>
      </c>
      <c r="K14" s="455">
        <v>9</v>
      </c>
      <c r="L14" s="456">
        <v>10.120370370370368</v>
      </c>
      <c r="M14" s="456">
        <v>9.8000000000000007</v>
      </c>
      <c r="N14" s="456">
        <v>11.4</v>
      </c>
      <c r="O14" s="429" t="s">
        <v>206</v>
      </c>
      <c r="P14" s="455">
        <v>9</v>
      </c>
      <c r="Q14" s="456">
        <v>10.120370370370368</v>
      </c>
      <c r="R14" s="456">
        <v>9.8000000000000007</v>
      </c>
      <c r="S14" s="456">
        <v>11.4</v>
      </c>
      <c r="T14" s="429" t="s">
        <v>206</v>
      </c>
      <c r="U14" s="570"/>
      <c r="V14" s="570"/>
      <c r="W14" s="570"/>
    </row>
    <row r="15" spans="2:27" s="413" customFormat="1" ht="28.15" customHeight="1">
      <c r="B15" s="574"/>
      <c r="C15" s="572"/>
      <c r="D15" s="457" t="s">
        <v>127</v>
      </c>
      <c r="E15" s="458" t="s">
        <v>119</v>
      </c>
      <c r="F15" s="463">
        <v>13827</v>
      </c>
      <c r="G15" s="446">
        <v>16205.851851851852</v>
      </c>
      <c r="H15" s="446">
        <v>5247935</v>
      </c>
      <c r="I15" s="446">
        <v>36339</v>
      </c>
      <c r="J15" s="471" t="s">
        <v>124</v>
      </c>
      <c r="K15" s="464">
        <v>13827</v>
      </c>
      <c r="L15" s="450">
        <v>16205.851851851852</v>
      </c>
      <c r="M15" s="450">
        <v>5247935</v>
      </c>
      <c r="N15" s="450">
        <v>36339</v>
      </c>
      <c r="O15" s="471" t="s">
        <v>124</v>
      </c>
      <c r="P15" s="464">
        <v>13827</v>
      </c>
      <c r="Q15" s="450">
        <v>16205.851851851852</v>
      </c>
      <c r="R15" s="450">
        <v>5247935</v>
      </c>
      <c r="S15" s="450">
        <v>36339</v>
      </c>
      <c r="T15" s="471" t="s">
        <v>124</v>
      </c>
      <c r="U15" s="571"/>
      <c r="V15" s="571"/>
      <c r="W15" s="571"/>
    </row>
    <row r="16" spans="2:27" s="413" customFormat="1" ht="28.15" customHeight="1">
      <c r="B16" s="587" t="s">
        <v>128</v>
      </c>
      <c r="C16" s="588" t="s">
        <v>129</v>
      </c>
      <c r="D16" s="424" t="s">
        <v>130</v>
      </c>
      <c r="E16" s="425" t="s">
        <v>107</v>
      </c>
      <c r="F16" s="472">
        <v>3</v>
      </c>
      <c r="G16" s="473">
        <v>3.0264150943396229</v>
      </c>
      <c r="H16" s="473">
        <v>2.6</v>
      </c>
      <c r="I16" s="473">
        <v>2.2000000000000002</v>
      </c>
      <c r="J16" s="474" t="s">
        <v>207</v>
      </c>
      <c r="K16" s="475">
        <v>3</v>
      </c>
      <c r="L16" s="476">
        <v>3.0264150943396229</v>
      </c>
      <c r="M16" s="476">
        <v>2.6</v>
      </c>
      <c r="N16" s="476">
        <v>2.2000000000000002</v>
      </c>
      <c r="O16" s="474" t="s">
        <v>207</v>
      </c>
      <c r="P16" s="475">
        <v>2.9</v>
      </c>
      <c r="Q16" s="476">
        <v>2.9075471698113211</v>
      </c>
      <c r="R16" s="476">
        <v>2.5</v>
      </c>
      <c r="S16" s="476">
        <v>2.1</v>
      </c>
      <c r="T16" s="474" t="s">
        <v>207</v>
      </c>
      <c r="U16" s="573" t="s">
        <v>208</v>
      </c>
      <c r="V16" s="573" t="s">
        <v>209</v>
      </c>
      <c r="W16" s="573" t="s">
        <v>210</v>
      </c>
      <c r="X16" s="477"/>
      <c r="Y16" s="478"/>
      <c r="Z16" s="478"/>
      <c r="AA16" s="478"/>
    </row>
    <row r="17" spans="2:27" s="413" customFormat="1" ht="28.15" customHeight="1">
      <c r="B17" s="581"/>
      <c r="C17" s="588"/>
      <c r="D17" s="433" t="s">
        <v>131</v>
      </c>
      <c r="E17" s="434" t="s">
        <v>107</v>
      </c>
      <c r="F17" s="479">
        <v>2.4</v>
      </c>
      <c r="G17" s="480">
        <v>2.7905660377358492</v>
      </c>
      <c r="H17" s="480">
        <v>2.6</v>
      </c>
      <c r="I17" s="480">
        <v>1.9</v>
      </c>
      <c r="J17" s="481" t="s">
        <v>112</v>
      </c>
      <c r="K17" s="482">
        <v>2.4</v>
      </c>
      <c r="L17" s="483">
        <v>2.7905660377358492</v>
      </c>
      <c r="M17" s="483">
        <v>2.6</v>
      </c>
      <c r="N17" s="483">
        <v>1.9</v>
      </c>
      <c r="O17" s="481" t="s">
        <v>112</v>
      </c>
      <c r="P17" s="482">
        <v>2.4</v>
      </c>
      <c r="Q17" s="483">
        <v>2.70188679245283</v>
      </c>
      <c r="R17" s="483">
        <v>2.5</v>
      </c>
      <c r="S17" s="483">
        <v>1.9</v>
      </c>
      <c r="T17" s="481" t="s">
        <v>211</v>
      </c>
      <c r="U17" s="573" t="s">
        <v>132</v>
      </c>
      <c r="V17" s="573" t="s">
        <v>132</v>
      </c>
      <c r="W17" s="573" t="s">
        <v>132</v>
      </c>
      <c r="X17" s="477"/>
      <c r="Y17" s="478"/>
      <c r="Z17" s="478"/>
      <c r="AA17" s="478"/>
    </row>
    <row r="18" spans="2:27" s="413" customFormat="1" ht="28.15" customHeight="1">
      <c r="B18" s="581"/>
      <c r="C18" s="588"/>
      <c r="D18" s="433" t="s">
        <v>133</v>
      </c>
      <c r="E18" s="434" t="s">
        <v>107</v>
      </c>
      <c r="F18" s="484">
        <v>4.5999999999999996</v>
      </c>
      <c r="G18" s="485">
        <v>3.9905660377358494</v>
      </c>
      <c r="H18" s="480">
        <v>3.7</v>
      </c>
      <c r="I18" s="480">
        <v>3.7</v>
      </c>
      <c r="J18" s="486" t="s">
        <v>212</v>
      </c>
      <c r="K18" s="487">
        <v>4.5999999999999996</v>
      </c>
      <c r="L18" s="488">
        <v>3.9905660377358494</v>
      </c>
      <c r="M18" s="483">
        <v>3.7</v>
      </c>
      <c r="N18" s="483">
        <v>3.7</v>
      </c>
      <c r="O18" s="486" t="s">
        <v>212</v>
      </c>
      <c r="P18" s="487">
        <v>4.5</v>
      </c>
      <c r="Q18" s="488">
        <v>3.9245283018867942</v>
      </c>
      <c r="R18" s="483">
        <v>3.6</v>
      </c>
      <c r="S18" s="483">
        <v>3.6</v>
      </c>
      <c r="T18" s="486" t="s">
        <v>213</v>
      </c>
      <c r="U18" s="573" t="s">
        <v>132</v>
      </c>
      <c r="V18" s="573" t="s">
        <v>132</v>
      </c>
      <c r="W18" s="573" t="s">
        <v>132</v>
      </c>
      <c r="X18" s="477"/>
      <c r="Y18" s="478"/>
      <c r="Z18" s="478"/>
      <c r="AA18" s="478"/>
    </row>
    <row r="19" spans="2:27" s="413" customFormat="1" ht="28.15" customHeight="1">
      <c r="B19" s="581"/>
      <c r="C19" s="588"/>
      <c r="D19" s="433" t="s">
        <v>134</v>
      </c>
      <c r="E19" s="434" t="s">
        <v>107</v>
      </c>
      <c r="F19" s="479">
        <v>2.9</v>
      </c>
      <c r="G19" s="480">
        <v>3.1528301886792454</v>
      </c>
      <c r="H19" s="480">
        <v>3.1</v>
      </c>
      <c r="I19" s="480">
        <v>2.8</v>
      </c>
      <c r="J19" s="481" t="s">
        <v>153</v>
      </c>
      <c r="K19" s="482">
        <v>2.9</v>
      </c>
      <c r="L19" s="483">
        <v>3.1528301886792454</v>
      </c>
      <c r="M19" s="483">
        <v>3.1</v>
      </c>
      <c r="N19" s="483">
        <v>2.8</v>
      </c>
      <c r="O19" s="481" t="s">
        <v>153</v>
      </c>
      <c r="P19" s="482">
        <v>3</v>
      </c>
      <c r="Q19" s="483">
        <v>3.1679245283018864</v>
      </c>
      <c r="R19" s="483">
        <v>3.1</v>
      </c>
      <c r="S19" s="483">
        <v>2.7</v>
      </c>
      <c r="T19" s="481" t="s">
        <v>214</v>
      </c>
      <c r="U19" s="573" t="s">
        <v>132</v>
      </c>
      <c r="V19" s="573" t="s">
        <v>132</v>
      </c>
      <c r="W19" s="573" t="s">
        <v>132</v>
      </c>
      <c r="X19" s="477"/>
      <c r="Y19" s="478"/>
      <c r="Z19" s="478"/>
      <c r="AA19" s="478"/>
    </row>
    <row r="20" spans="2:27" s="413" customFormat="1" ht="28.15" customHeight="1">
      <c r="B20" s="581"/>
      <c r="C20" s="588"/>
      <c r="D20" s="433" t="s">
        <v>135</v>
      </c>
      <c r="E20" s="434" t="s">
        <v>107</v>
      </c>
      <c r="F20" s="479">
        <v>2.2000000000000002</v>
      </c>
      <c r="G20" s="480">
        <v>2.4377358490566041</v>
      </c>
      <c r="H20" s="480">
        <v>2.4</v>
      </c>
      <c r="I20" s="480">
        <v>2.2000000000000002</v>
      </c>
      <c r="J20" s="481" t="s">
        <v>215</v>
      </c>
      <c r="K20" s="482">
        <v>2.2000000000000002</v>
      </c>
      <c r="L20" s="483">
        <v>2.4377358490566041</v>
      </c>
      <c r="M20" s="483">
        <v>2.4</v>
      </c>
      <c r="N20" s="483">
        <v>2.2000000000000002</v>
      </c>
      <c r="O20" s="481" t="s">
        <v>215</v>
      </c>
      <c r="P20" s="482">
        <v>2.2000000000000002</v>
      </c>
      <c r="Q20" s="483">
        <v>2.4226415094339622</v>
      </c>
      <c r="R20" s="483">
        <v>2.4</v>
      </c>
      <c r="S20" s="483">
        <v>2.2000000000000002</v>
      </c>
      <c r="T20" s="481" t="s">
        <v>215</v>
      </c>
      <c r="U20" s="573" t="s">
        <v>132</v>
      </c>
      <c r="V20" s="573" t="s">
        <v>132</v>
      </c>
      <c r="W20" s="573" t="s">
        <v>132</v>
      </c>
    </row>
    <row r="21" spans="2:27" s="413" customFormat="1" ht="28.15" customHeight="1">
      <c r="B21" s="581"/>
      <c r="C21" s="588"/>
      <c r="D21" s="433" t="s">
        <v>136</v>
      </c>
      <c r="E21" s="434" t="s">
        <v>107</v>
      </c>
      <c r="F21" s="479">
        <v>2.2999999999999998</v>
      </c>
      <c r="G21" s="480">
        <v>2.2283018867924529</v>
      </c>
      <c r="H21" s="480">
        <v>2.2000000000000002</v>
      </c>
      <c r="I21" s="480">
        <v>2.2000000000000002</v>
      </c>
      <c r="J21" s="481" t="s">
        <v>115</v>
      </c>
      <c r="K21" s="482">
        <v>2.2999999999999998</v>
      </c>
      <c r="L21" s="483">
        <v>2.2283018867924529</v>
      </c>
      <c r="M21" s="483">
        <v>2.2000000000000002</v>
      </c>
      <c r="N21" s="483">
        <v>2.2000000000000002</v>
      </c>
      <c r="O21" s="481" t="s">
        <v>115</v>
      </c>
      <c r="P21" s="482">
        <v>2.2999999999999998</v>
      </c>
      <c r="Q21" s="483">
        <v>2.1924528301886794</v>
      </c>
      <c r="R21" s="483">
        <v>2.2000000000000002</v>
      </c>
      <c r="S21" s="483">
        <v>2.2000000000000002</v>
      </c>
      <c r="T21" s="481" t="s">
        <v>216</v>
      </c>
      <c r="U21" s="573" t="s">
        <v>132</v>
      </c>
      <c r="V21" s="573" t="s">
        <v>132</v>
      </c>
      <c r="W21" s="573" t="s">
        <v>132</v>
      </c>
    </row>
    <row r="22" spans="2:27" s="413" customFormat="1" ht="28.15" customHeight="1">
      <c r="B22" s="581"/>
      <c r="C22" s="588"/>
      <c r="D22" s="442" t="s">
        <v>137</v>
      </c>
      <c r="E22" s="443" t="s">
        <v>107</v>
      </c>
      <c r="F22" s="489">
        <v>1.9</v>
      </c>
      <c r="G22" s="490">
        <v>1.7301886792452836</v>
      </c>
      <c r="H22" s="491">
        <v>1.7</v>
      </c>
      <c r="I22" s="491">
        <v>1.9</v>
      </c>
      <c r="J22" s="492" t="s">
        <v>217</v>
      </c>
      <c r="K22" s="493">
        <v>1.9</v>
      </c>
      <c r="L22" s="494">
        <v>1.7301886792452836</v>
      </c>
      <c r="M22" s="495">
        <v>1.7</v>
      </c>
      <c r="N22" s="495">
        <v>1.9</v>
      </c>
      <c r="O22" s="492" t="s">
        <v>217</v>
      </c>
      <c r="P22" s="493">
        <v>2</v>
      </c>
      <c r="Q22" s="494">
        <v>1.7358490566037736</v>
      </c>
      <c r="R22" s="495">
        <v>1.7</v>
      </c>
      <c r="S22" s="495">
        <v>2</v>
      </c>
      <c r="T22" s="492" t="s">
        <v>213</v>
      </c>
      <c r="U22" s="573" t="s">
        <v>132</v>
      </c>
      <c r="V22" s="573" t="s">
        <v>132</v>
      </c>
      <c r="W22" s="573" t="s">
        <v>132</v>
      </c>
    </row>
    <row r="23" spans="2:27" s="420" customFormat="1" ht="28.15" customHeight="1">
      <c r="B23" s="582"/>
      <c r="C23" s="588"/>
      <c r="D23" s="496" t="s">
        <v>138</v>
      </c>
      <c r="E23" s="497" t="s">
        <v>107</v>
      </c>
      <c r="F23" s="498">
        <v>19.2</v>
      </c>
      <c r="G23" s="499">
        <v>19.345283018867924</v>
      </c>
      <c r="H23" s="499">
        <v>18.3</v>
      </c>
      <c r="I23" s="499">
        <v>16.8</v>
      </c>
      <c r="J23" s="500" t="s">
        <v>218</v>
      </c>
      <c r="K23" s="501">
        <v>19.2</v>
      </c>
      <c r="L23" s="502">
        <v>19.345283018867924</v>
      </c>
      <c r="M23" s="502">
        <v>18.3</v>
      </c>
      <c r="N23" s="502">
        <v>16.8</v>
      </c>
      <c r="O23" s="500" t="s">
        <v>218</v>
      </c>
      <c r="P23" s="501">
        <v>19.100000000000001</v>
      </c>
      <c r="Q23" s="502">
        <v>19.047169811320753</v>
      </c>
      <c r="R23" s="502">
        <v>18</v>
      </c>
      <c r="S23" s="502">
        <v>16.600000000000001</v>
      </c>
      <c r="T23" s="500" t="s">
        <v>139</v>
      </c>
      <c r="U23" s="573" t="s">
        <v>132</v>
      </c>
      <c r="V23" s="573" t="s">
        <v>132</v>
      </c>
      <c r="W23" s="573" t="s">
        <v>132</v>
      </c>
    </row>
    <row r="24" spans="2:27" s="413" customFormat="1" ht="28.15" customHeight="1">
      <c r="B24" s="581" t="s">
        <v>140</v>
      </c>
      <c r="C24" s="503" t="s">
        <v>141</v>
      </c>
      <c r="D24" s="504" t="s">
        <v>142</v>
      </c>
      <c r="E24" s="505" t="s">
        <v>107</v>
      </c>
      <c r="F24" s="506">
        <v>2.5</v>
      </c>
      <c r="G24" s="507">
        <v>2.5188679245283025</v>
      </c>
      <c r="H24" s="507">
        <v>2.8</v>
      </c>
      <c r="I24" s="507">
        <v>3.4</v>
      </c>
      <c r="J24" s="500" t="s">
        <v>219</v>
      </c>
      <c r="K24" s="508">
        <v>2.6</v>
      </c>
      <c r="L24" s="509">
        <v>2.5113207547169814</v>
      </c>
      <c r="M24" s="509">
        <v>2.8</v>
      </c>
      <c r="N24" s="509">
        <v>3.4</v>
      </c>
      <c r="O24" s="500" t="s">
        <v>115</v>
      </c>
      <c r="P24" s="508">
        <v>2.5</v>
      </c>
      <c r="Q24" s="509">
        <v>2.4962264150943394</v>
      </c>
      <c r="R24" s="509">
        <v>2.8</v>
      </c>
      <c r="S24" s="509">
        <v>3.4</v>
      </c>
      <c r="T24" s="500" t="s">
        <v>207</v>
      </c>
      <c r="U24" s="578" t="s">
        <v>220</v>
      </c>
      <c r="V24" s="578" t="s">
        <v>221</v>
      </c>
      <c r="W24" s="578" t="s">
        <v>143</v>
      </c>
    </row>
    <row r="25" spans="2:27" s="413" customFormat="1" ht="28.15" customHeight="1">
      <c r="B25" s="581"/>
      <c r="C25" s="510" t="s">
        <v>222</v>
      </c>
      <c r="D25" s="504" t="s">
        <v>144</v>
      </c>
      <c r="E25" s="505" t="s">
        <v>107</v>
      </c>
      <c r="F25" s="511">
        <v>1.5</v>
      </c>
      <c r="G25" s="512">
        <v>1.267924528301887</v>
      </c>
      <c r="H25" s="507">
        <v>1.3</v>
      </c>
      <c r="I25" s="507">
        <v>1.6</v>
      </c>
      <c r="J25" s="513" t="s">
        <v>223</v>
      </c>
      <c r="K25" s="514">
        <v>1.5</v>
      </c>
      <c r="L25" s="515">
        <v>1.2490566037735853</v>
      </c>
      <c r="M25" s="509">
        <v>1.3</v>
      </c>
      <c r="N25" s="509">
        <v>1.6</v>
      </c>
      <c r="O25" s="513" t="s">
        <v>223</v>
      </c>
      <c r="P25" s="514">
        <v>1.5</v>
      </c>
      <c r="Q25" s="515">
        <v>1.2207547169811319</v>
      </c>
      <c r="R25" s="509">
        <v>1.2</v>
      </c>
      <c r="S25" s="509">
        <v>1.6</v>
      </c>
      <c r="T25" s="513" t="s">
        <v>213</v>
      </c>
      <c r="U25" s="579"/>
      <c r="V25" s="579"/>
      <c r="W25" s="579"/>
    </row>
    <row r="26" spans="2:27" s="413" customFormat="1" ht="28.15" customHeight="1">
      <c r="B26" s="582"/>
      <c r="C26" s="503" t="s">
        <v>224</v>
      </c>
      <c r="D26" s="504" t="s">
        <v>145</v>
      </c>
      <c r="E26" s="505" t="s">
        <v>107</v>
      </c>
      <c r="F26" s="506">
        <v>10.4</v>
      </c>
      <c r="G26" s="507">
        <v>10.386792452830187</v>
      </c>
      <c r="H26" s="507">
        <v>9.8000000000000007</v>
      </c>
      <c r="I26" s="507">
        <v>9</v>
      </c>
      <c r="J26" s="516" t="s">
        <v>218</v>
      </c>
      <c r="K26" s="508">
        <v>10.1</v>
      </c>
      <c r="L26" s="509">
        <v>10.183018867924529</v>
      </c>
      <c r="M26" s="509">
        <v>9.6</v>
      </c>
      <c r="N26" s="509">
        <v>8.9</v>
      </c>
      <c r="O26" s="516" t="s">
        <v>149</v>
      </c>
      <c r="P26" s="508">
        <v>10.199999999999999</v>
      </c>
      <c r="Q26" s="509">
        <v>10.637735849056602</v>
      </c>
      <c r="R26" s="509">
        <v>9.9</v>
      </c>
      <c r="S26" s="509">
        <v>8.9</v>
      </c>
      <c r="T26" s="516" t="s">
        <v>211</v>
      </c>
      <c r="U26" s="580"/>
      <c r="V26" s="580"/>
      <c r="W26" s="580"/>
    </row>
    <row r="27" spans="2:27" s="413" customFormat="1" ht="34.9" customHeight="1">
      <c r="B27" s="583" t="s">
        <v>146</v>
      </c>
      <c r="C27" s="510" t="s">
        <v>225</v>
      </c>
      <c r="D27" s="496" t="s">
        <v>147</v>
      </c>
      <c r="E27" s="497" t="s">
        <v>148</v>
      </c>
      <c r="F27" s="517">
        <v>22625</v>
      </c>
      <c r="G27" s="518">
        <v>22046.490566037737</v>
      </c>
      <c r="H27" s="518">
        <v>21972</v>
      </c>
      <c r="I27" s="518">
        <v>23058</v>
      </c>
      <c r="J27" s="500" t="s">
        <v>218</v>
      </c>
      <c r="K27" s="519">
        <v>22153</v>
      </c>
      <c r="L27" s="520">
        <v>21500.452830188678</v>
      </c>
      <c r="M27" s="520">
        <v>21440</v>
      </c>
      <c r="N27" s="520">
        <v>22563</v>
      </c>
      <c r="O27" s="500" t="s">
        <v>218</v>
      </c>
      <c r="P27" s="519">
        <v>22023</v>
      </c>
      <c r="Q27" s="520">
        <v>21373.924528301886</v>
      </c>
      <c r="R27" s="520">
        <v>21233</v>
      </c>
      <c r="S27" s="520">
        <v>22369</v>
      </c>
      <c r="T27" s="500" t="s">
        <v>149</v>
      </c>
      <c r="U27" s="521" t="s">
        <v>226</v>
      </c>
      <c r="V27" s="521" t="s">
        <v>227</v>
      </c>
      <c r="W27" s="521" t="s">
        <v>228</v>
      </c>
    </row>
    <row r="28" spans="2:27" s="420" customFormat="1" ht="43.15" customHeight="1">
      <c r="B28" s="584"/>
      <c r="C28" s="503" t="s">
        <v>229</v>
      </c>
      <c r="D28" s="504" t="s">
        <v>151</v>
      </c>
      <c r="E28" s="505" t="s">
        <v>152</v>
      </c>
      <c r="F28" s="517">
        <v>10619</v>
      </c>
      <c r="G28" s="518">
        <v>11882.905660377359</v>
      </c>
      <c r="H28" s="518">
        <v>10650</v>
      </c>
      <c r="I28" s="518">
        <v>8476</v>
      </c>
      <c r="J28" s="500" t="s">
        <v>215</v>
      </c>
      <c r="K28" s="519">
        <v>10619</v>
      </c>
      <c r="L28" s="520">
        <v>11882.905660377359</v>
      </c>
      <c r="M28" s="520">
        <v>10650</v>
      </c>
      <c r="N28" s="520">
        <v>8476</v>
      </c>
      <c r="O28" s="500" t="s">
        <v>215</v>
      </c>
      <c r="P28" s="519">
        <v>10619</v>
      </c>
      <c r="Q28" s="520">
        <v>11882.905660377359</v>
      </c>
      <c r="R28" s="520">
        <v>10650</v>
      </c>
      <c r="S28" s="520">
        <v>8476</v>
      </c>
      <c r="T28" s="500" t="s">
        <v>215</v>
      </c>
      <c r="U28" s="585" t="s">
        <v>230</v>
      </c>
      <c r="V28" s="585" t="s">
        <v>230</v>
      </c>
      <c r="W28" s="585" t="s">
        <v>230</v>
      </c>
    </row>
    <row r="29" spans="2:27" s="420" customFormat="1" ht="43.15" customHeight="1">
      <c r="B29" s="584"/>
      <c r="C29" s="503" t="s">
        <v>231</v>
      </c>
      <c r="D29" s="504" t="s">
        <v>154</v>
      </c>
      <c r="E29" s="505" t="s">
        <v>152</v>
      </c>
      <c r="F29" s="522">
        <v>9436</v>
      </c>
      <c r="G29" s="523">
        <v>9097.9622641509432</v>
      </c>
      <c r="H29" s="518">
        <v>9561</v>
      </c>
      <c r="I29" s="518">
        <v>10338</v>
      </c>
      <c r="J29" s="524" t="s">
        <v>108</v>
      </c>
      <c r="K29" s="519">
        <v>9436</v>
      </c>
      <c r="L29" s="520">
        <v>9097.9622641509432</v>
      </c>
      <c r="M29" s="520">
        <v>9561</v>
      </c>
      <c r="N29" s="520">
        <v>10338</v>
      </c>
      <c r="O29" s="500" t="s">
        <v>108</v>
      </c>
      <c r="P29" s="519">
        <v>9436</v>
      </c>
      <c r="Q29" s="520">
        <v>9097.9622641509432</v>
      </c>
      <c r="R29" s="520">
        <v>9561</v>
      </c>
      <c r="S29" s="520">
        <v>10338</v>
      </c>
      <c r="T29" s="500" t="s">
        <v>108</v>
      </c>
      <c r="U29" s="586"/>
      <c r="V29" s="586"/>
      <c r="W29" s="586"/>
    </row>
    <row r="30" spans="2:27" s="413" customFormat="1" ht="28.15" customHeight="1">
      <c r="B30" s="575" t="s">
        <v>155</v>
      </c>
      <c r="C30" s="503" t="s">
        <v>232</v>
      </c>
      <c r="D30" s="504" t="s">
        <v>156</v>
      </c>
      <c r="E30" s="505" t="s">
        <v>104</v>
      </c>
      <c r="F30" s="525">
        <v>0.13</v>
      </c>
      <c r="G30" s="526">
        <v>0.11639622641509437</v>
      </c>
      <c r="H30" s="527">
        <v>0.13200000000000001</v>
      </c>
      <c r="I30" s="527">
        <v>0.16400000000000001</v>
      </c>
      <c r="J30" s="524" t="s">
        <v>108</v>
      </c>
      <c r="K30" s="528">
        <v>0.13800000000000001</v>
      </c>
      <c r="L30" s="529">
        <v>0.13043396226415091</v>
      </c>
      <c r="M30" s="529">
        <v>0.15</v>
      </c>
      <c r="N30" s="529">
        <v>0.17</v>
      </c>
      <c r="O30" s="500" t="s">
        <v>233</v>
      </c>
      <c r="P30" s="528">
        <v>0.14199999999999999</v>
      </c>
      <c r="Q30" s="529">
        <v>0.13367924528301889</v>
      </c>
      <c r="R30" s="529">
        <v>0.154</v>
      </c>
      <c r="S30" s="529">
        <v>0.17299999999999999</v>
      </c>
      <c r="T30" s="500" t="s">
        <v>219</v>
      </c>
      <c r="U30" s="578" t="s">
        <v>234</v>
      </c>
      <c r="V30" s="578" t="s">
        <v>235</v>
      </c>
      <c r="W30" s="578" t="s">
        <v>236</v>
      </c>
    </row>
    <row r="31" spans="2:27" s="413" customFormat="1" ht="28.15" customHeight="1">
      <c r="B31" s="576"/>
      <c r="C31" s="510" t="s">
        <v>237</v>
      </c>
      <c r="D31" s="504" t="s">
        <v>238</v>
      </c>
      <c r="E31" s="505" t="s">
        <v>104</v>
      </c>
      <c r="F31" s="525">
        <v>7.0000000000000007E-2</v>
      </c>
      <c r="G31" s="526">
        <v>6.2320754716981147E-2</v>
      </c>
      <c r="H31" s="527">
        <v>6.5000000000000002E-2</v>
      </c>
      <c r="I31" s="527">
        <v>8.2000000000000003E-2</v>
      </c>
      <c r="J31" s="524" t="s">
        <v>108</v>
      </c>
      <c r="K31" s="528">
        <v>7.1999999999999995E-2</v>
      </c>
      <c r="L31" s="529">
        <v>7.2679245283018862E-2</v>
      </c>
      <c r="M31" s="529">
        <v>7.4999999999999997E-2</v>
      </c>
      <c r="N31" s="529">
        <v>8.5000000000000006E-2</v>
      </c>
      <c r="O31" s="516" t="s">
        <v>150</v>
      </c>
      <c r="P31" s="528">
        <v>7.4999999999999997E-2</v>
      </c>
      <c r="Q31" s="529">
        <v>7.4830188679245263E-2</v>
      </c>
      <c r="R31" s="529">
        <v>7.8E-2</v>
      </c>
      <c r="S31" s="529">
        <v>8.5999999999999993E-2</v>
      </c>
      <c r="T31" s="500" t="s">
        <v>219</v>
      </c>
      <c r="U31" s="579"/>
      <c r="V31" s="579"/>
      <c r="W31" s="579"/>
    </row>
    <row r="32" spans="2:27" s="413" customFormat="1" ht="28.15" customHeight="1">
      <c r="B32" s="577"/>
      <c r="C32" s="510" t="s">
        <v>239</v>
      </c>
      <c r="D32" s="504" t="s">
        <v>240</v>
      </c>
      <c r="E32" s="505" t="s">
        <v>104</v>
      </c>
      <c r="F32" s="525">
        <v>0.21099999999999999</v>
      </c>
      <c r="G32" s="526">
        <v>0.18647169811320763</v>
      </c>
      <c r="H32" s="527">
        <v>0.17299999999999999</v>
      </c>
      <c r="I32" s="527">
        <v>0.2</v>
      </c>
      <c r="J32" s="524" t="s">
        <v>241</v>
      </c>
      <c r="K32" s="528">
        <v>0.248</v>
      </c>
      <c r="L32" s="529">
        <v>0.23999999999999994</v>
      </c>
      <c r="M32" s="529">
        <v>0.219</v>
      </c>
      <c r="N32" s="529">
        <v>0.22600000000000001</v>
      </c>
      <c r="O32" s="516" t="s">
        <v>139</v>
      </c>
      <c r="P32" s="528">
        <v>0.253</v>
      </c>
      <c r="Q32" s="529">
        <v>0.25194339622641515</v>
      </c>
      <c r="R32" s="529">
        <v>0.23200000000000001</v>
      </c>
      <c r="S32" s="529">
        <v>0.23200000000000001</v>
      </c>
      <c r="T32" s="516" t="s">
        <v>218</v>
      </c>
      <c r="U32" s="580"/>
      <c r="V32" s="580"/>
      <c r="W32" s="580"/>
    </row>
    <row r="33" spans="2:23" s="413" customFormat="1" ht="39" customHeight="1">
      <c r="B33" s="530" t="s">
        <v>157</v>
      </c>
      <c r="C33" s="510" t="s">
        <v>158</v>
      </c>
      <c r="D33" s="504" t="s">
        <v>242</v>
      </c>
      <c r="E33" s="505" t="s">
        <v>159</v>
      </c>
      <c r="F33" s="531">
        <v>15.5</v>
      </c>
      <c r="G33" s="532">
        <v>25.569811320754717</v>
      </c>
      <c r="H33" s="532">
        <v>24.1</v>
      </c>
      <c r="I33" s="532">
        <v>16.600000000000001</v>
      </c>
      <c r="J33" s="516" t="s">
        <v>243</v>
      </c>
      <c r="K33" s="533">
        <v>15.7</v>
      </c>
      <c r="L33" s="534">
        <v>24.935849056603772</v>
      </c>
      <c r="M33" s="534">
        <v>23.6</v>
      </c>
      <c r="N33" s="534">
        <v>17.3</v>
      </c>
      <c r="O33" s="516" t="s">
        <v>244</v>
      </c>
      <c r="P33" s="533">
        <v>14.7</v>
      </c>
      <c r="Q33" s="534">
        <v>21.311320754716977</v>
      </c>
      <c r="R33" s="534">
        <v>20.9</v>
      </c>
      <c r="S33" s="534">
        <v>16.7</v>
      </c>
      <c r="T33" s="516" t="s">
        <v>245</v>
      </c>
      <c r="U33" s="535" t="s">
        <v>246</v>
      </c>
      <c r="V33" s="535" t="s">
        <v>247</v>
      </c>
      <c r="W33" s="535" t="s">
        <v>143</v>
      </c>
    </row>
    <row r="34" spans="2:23">
      <c r="B34" s="536"/>
      <c r="U34" s="540"/>
    </row>
    <row r="35" spans="2:23">
      <c r="B35" s="542" t="s">
        <v>248</v>
      </c>
      <c r="U35" s="540"/>
    </row>
    <row r="36" spans="2:23">
      <c r="B36" s="543" t="s">
        <v>249</v>
      </c>
      <c r="U36" s="540"/>
    </row>
    <row r="37" spans="2:23">
      <c r="U37" s="540"/>
    </row>
    <row r="38" spans="2:23">
      <c r="B38" s="538" t="s">
        <v>250</v>
      </c>
    </row>
    <row r="39" spans="2:23">
      <c r="B39" s="538" t="s">
        <v>160</v>
      </c>
    </row>
    <row r="40" spans="2:23">
      <c r="B40" s="544" t="s">
        <v>161</v>
      </c>
    </row>
    <row r="41" spans="2:23">
      <c r="B41" s="544" t="s">
        <v>251</v>
      </c>
    </row>
    <row r="42" spans="2:23">
      <c r="B42" s="544"/>
    </row>
    <row r="43" spans="2:23">
      <c r="B43" s="536"/>
    </row>
    <row r="44" spans="2:23">
      <c r="B44" s="536"/>
    </row>
    <row r="45" spans="2:23">
      <c r="B45" s="536"/>
    </row>
    <row r="46" spans="2:23">
      <c r="B46" s="536"/>
    </row>
    <row r="47" spans="2:23">
      <c r="B47" s="536"/>
    </row>
    <row r="48" spans="2:23">
      <c r="B48" s="536"/>
    </row>
    <row r="49" spans="2:2">
      <c r="B49" s="536"/>
    </row>
    <row r="50" spans="2:2">
      <c r="B50" s="536"/>
    </row>
    <row r="51" spans="2:2">
      <c r="B51" s="536"/>
    </row>
    <row r="52" spans="2:2">
      <c r="B52" s="536"/>
    </row>
    <row r="53" spans="2:2">
      <c r="B53" s="536"/>
    </row>
  </sheetData>
  <mergeCells count="35">
    <mergeCell ref="B30:B32"/>
    <mergeCell ref="U30:U32"/>
    <mergeCell ref="V30:V32"/>
    <mergeCell ref="W30:W32"/>
    <mergeCell ref="W16:W23"/>
    <mergeCell ref="B24:B26"/>
    <mergeCell ref="U24:U26"/>
    <mergeCell ref="V24:V26"/>
    <mergeCell ref="W24:W26"/>
    <mergeCell ref="B27:B29"/>
    <mergeCell ref="U28:U29"/>
    <mergeCell ref="V28:V29"/>
    <mergeCell ref="W28:W29"/>
    <mergeCell ref="V16:V23"/>
    <mergeCell ref="B16:B23"/>
    <mergeCell ref="C16:C23"/>
    <mergeCell ref="U16:U23"/>
    <mergeCell ref="B5:B15"/>
    <mergeCell ref="C5:C7"/>
    <mergeCell ref="U5:U7"/>
    <mergeCell ref="V5:V7"/>
    <mergeCell ref="W5:W7"/>
    <mergeCell ref="C8:C9"/>
    <mergeCell ref="U8:U15"/>
    <mergeCell ref="V8:V15"/>
    <mergeCell ref="W8:W15"/>
    <mergeCell ref="C10:C11"/>
    <mergeCell ref="C12:C13"/>
    <mergeCell ref="C14:C15"/>
    <mergeCell ref="U4:W4"/>
    <mergeCell ref="B3:B4"/>
    <mergeCell ref="C3:E4"/>
    <mergeCell ref="F3:J3"/>
    <mergeCell ref="K3:O3"/>
    <mergeCell ref="P3:T3"/>
  </mergeCells>
  <phoneticPr fontId="6"/>
  <printOptions horizontalCentered="1"/>
  <pageMargins left="0.43307086614173229" right="0.23622047244094491" top="0.55118110236220474" bottom="0.35433070866141736" header="0.31496062992125984" footer="0.31496062992125984"/>
  <pageSetup paperSize="8" scale="5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100" zoomScaleSheetLayoutView="100" workbookViewId="0">
      <selection activeCell="P1" sqref="P1:Q1"/>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令和元年（２０１９年）１０月※</v>
      </c>
      <c r="J1" s="664" t="s">
        <v>0</v>
      </c>
      <c r="K1" s="665"/>
      <c r="L1" s="665"/>
      <c r="M1" s="665"/>
      <c r="N1" s="665"/>
      <c r="O1" s="666"/>
      <c r="P1" s="673" t="s">
        <v>188</v>
      </c>
      <c r="Q1" s="667"/>
      <c r="R1" s="3" t="s">
        <v>1</v>
      </c>
    </row>
    <row r="2" spans="1:18" ht="17.100000000000001" customHeight="1" thickTop="1">
      <c r="A2" s="4" t="s">
        <v>169</v>
      </c>
      <c r="B2" s="4">
        <v>2019</v>
      </c>
      <c r="C2" s="4">
        <v>10</v>
      </c>
      <c r="D2" s="4">
        <v>1</v>
      </c>
      <c r="E2" s="4">
        <v>31</v>
      </c>
      <c r="Q2" s="3"/>
    </row>
    <row r="3" spans="1:18" ht="17.100000000000001" customHeight="1">
      <c r="A3" s="1" t="s">
        <v>2</v>
      </c>
    </row>
    <row r="4" spans="1:18" ht="17.100000000000001" customHeight="1">
      <c r="B4" s="5"/>
      <c r="C4" s="5"/>
      <c r="D4" s="5"/>
      <c r="E4" s="6"/>
      <c r="F4" s="6"/>
      <c r="G4" s="6"/>
      <c r="H4" s="593" t="s">
        <v>3</v>
      </c>
      <c r="I4" s="593"/>
    </row>
    <row r="5" spans="1:18" ht="17.100000000000001" customHeight="1">
      <c r="B5" s="668" t="str">
        <f>"令和" &amp; DBCS($A$2) &amp; "年（" &amp; DBCS($B$2) &amp; "年）" &amp; DBCS($C$2) &amp; "月末日現在"</f>
        <v>令和元年（２０１９年）１０月末日現在</v>
      </c>
      <c r="C5" s="669"/>
      <c r="D5" s="669"/>
      <c r="E5" s="669"/>
      <c r="F5" s="669"/>
      <c r="G5" s="670"/>
      <c r="H5" s="671" t="s">
        <v>4</v>
      </c>
      <c r="I5" s="672"/>
      <c r="L5" s="385" t="s">
        <v>3</v>
      </c>
      <c r="Q5" s="7" t="s">
        <v>5</v>
      </c>
    </row>
    <row r="6" spans="1:18" ht="17.100000000000001" customHeight="1">
      <c r="B6" s="8" t="s">
        <v>6</v>
      </c>
      <c r="C6" s="9"/>
      <c r="D6" s="9"/>
      <c r="E6" s="9"/>
      <c r="F6" s="9"/>
      <c r="G6" s="10"/>
      <c r="H6" s="11"/>
      <c r="I6" s="12">
        <v>47118</v>
      </c>
      <c r="K6" s="396" t="s">
        <v>185</v>
      </c>
      <c r="L6" s="395">
        <f>(I7+I8)-I6</f>
        <v>1927</v>
      </c>
      <c r="Q6" s="243">
        <f>R42</f>
        <v>19702</v>
      </c>
      <c r="R6" s="663">
        <f>Q6/Q7</f>
        <v>0.20488129530068738</v>
      </c>
    </row>
    <row r="7" spans="1:18" s="252" customFormat="1" ht="17.100000000000001" customHeight="1">
      <c r="B7" s="244" t="s">
        <v>162</v>
      </c>
      <c r="C7" s="245"/>
      <c r="D7" s="245"/>
      <c r="E7" s="245"/>
      <c r="F7" s="245"/>
      <c r="G7" s="246"/>
      <c r="H7" s="247"/>
      <c r="I7" s="248">
        <v>31732</v>
      </c>
      <c r="K7" s="252" t="s">
        <v>184</v>
      </c>
      <c r="Q7" s="334">
        <f>I9</f>
        <v>96163</v>
      </c>
      <c r="R7" s="663"/>
    </row>
    <row r="8" spans="1:18" s="252" customFormat="1" ht="17.100000000000001" customHeight="1">
      <c r="B8" s="13" t="s">
        <v>163</v>
      </c>
      <c r="C8" s="14"/>
      <c r="D8" s="14"/>
      <c r="E8" s="14"/>
      <c r="F8" s="14"/>
      <c r="G8" s="249"/>
      <c r="H8" s="250"/>
      <c r="I8" s="251">
        <v>17313</v>
      </c>
      <c r="K8" s="252" t="s">
        <v>183</v>
      </c>
      <c r="Q8" s="335"/>
      <c r="R8" s="340"/>
    </row>
    <row r="9" spans="1:18" ht="17.100000000000001" customHeight="1">
      <c r="B9" s="15" t="s">
        <v>7</v>
      </c>
      <c r="C9" s="16"/>
      <c r="D9" s="16"/>
      <c r="E9" s="16"/>
      <c r="F9" s="16"/>
      <c r="G9" s="17"/>
      <c r="H9" s="18"/>
      <c r="I9" s="19">
        <f>I6+I7+I8</f>
        <v>96163</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令和元年（２０１９年）１０月末日現在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840</v>
      </c>
      <c r="I14" s="34">
        <f>I15+I16+I17+I18+I19+I20</f>
        <v>617</v>
      </c>
      <c r="J14" s="35">
        <f t="shared" ref="J14:J22" si="0">SUM(H14:I14)</f>
        <v>1457</v>
      </c>
      <c r="K14" s="342" t="s">
        <v>187</v>
      </c>
      <c r="L14" s="36">
        <f>L15+L16+L17+L18+L19+L20</f>
        <v>1518</v>
      </c>
      <c r="M14" s="36">
        <f>M15+M16+M17+M18+M19+M20</f>
        <v>967</v>
      </c>
      <c r="N14" s="36">
        <f>N15+N16+N17+N18+N19+N20</f>
        <v>680</v>
      </c>
      <c r="O14" s="36">
        <f>O15+O16+O17+O18+O19+O20</f>
        <v>661</v>
      </c>
      <c r="P14" s="36">
        <f>P15+P16+P17+P18+P19+P20</f>
        <v>518</v>
      </c>
      <c r="Q14" s="37">
        <f t="shared" ref="Q14:Q22" si="1">SUM(K14:P14)</f>
        <v>4344</v>
      </c>
      <c r="R14" s="38">
        <f t="shared" ref="R14:R22" si="2">SUM(J14,Q14)</f>
        <v>5801</v>
      </c>
    </row>
    <row r="15" spans="1:18" ht="17.100000000000001" customHeight="1">
      <c r="A15" s="4">
        <v>156</v>
      </c>
      <c r="B15" s="655"/>
      <c r="C15" s="39"/>
      <c r="D15" s="40" t="s">
        <v>22</v>
      </c>
      <c r="E15" s="40"/>
      <c r="F15" s="40"/>
      <c r="G15" s="40"/>
      <c r="H15" s="41">
        <v>68</v>
      </c>
      <c r="I15" s="42">
        <v>71</v>
      </c>
      <c r="J15" s="43">
        <f t="shared" si="0"/>
        <v>139</v>
      </c>
      <c r="K15" s="343" t="s">
        <v>187</v>
      </c>
      <c r="L15" s="44">
        <v>93</v>
      </c>
      <c r="M15" s="44">
        <v>67</v>
      </c>
      <c r="N15" s="44">
        <v>40</v>
      </c>
      <c r="O15" s="44">
        <v>42</v>
      </c>
      <c r="P15" s="42">
        <v>37</v>
      </c>
      <c r="Q15" s="43">
        <f t="shared" si="1"/>
        <v>279</v>
      </c>
      <c r="R15" s="45">
        <f t="shared" si="2"/>
        <v>418</v>
      </c>
    </row>
    <row r="16" spans="1:18" ht="17.100000000000001" customHeight="1">
      <c r="A16" s="4"/>
      <c r="B16" s="655"/>
      <c r="C16" s="46"/>
      <c r="D16" s="47" t="s">
        <v>23</v>
      </c>
      <c r="E16" s="47"/>
      <c r="F16" s="47"/>
      <c r="G16" s="47"/>
      <c r="H16" s="41">
        <v>124</v>
      </c>
      <c r="I16" s="42">
        <v>101</v>
      </c>
      <c r="J16" s="43">
        <f t="shared" si="0"/>
        <v>225</v>
      </c>
      <c r="K16" s="343" t="s">
        <v>187</v>
      </c>
      <c r="L16" s="44">
        <v>187</v>
      </c>
      <c r="M16" s="44">
        <v>138</v>
      </c>
      <c r="N16" s="44">
        <v>87</v>
      </c>
      <c r="O16" s="44">
        <v>89</v>
      </c>
      <c r="P16" s="42">
        <v>70</v>
      </c>
      <c r="Q16" s="43">
        <f t="shared" si="1"/>
        <v>571</v>
      </c>
      <c r="R16" s="48">
        <f t="shared" si="2"/>
        <v>796</v>
      </c>
    </row>
    <row r="17" spans="1:18" ht="17.100000000000001" customHeight="1">
      <c r="A17" s="4"/>
      <c r="B17" s="655"/>
      <c r="C17" s="46"/>
      <c r="D17" s="47" t="s">
        <v>24</v>
      </c>
      <c r="E17" s="47"/>
      <c r="F17" s="47"/>
      <c r="G17" s="47"/>
      <c r="H17" s="41">
        <v>150</v>
      </c>
      <c r="I17" s="42">
        <v>117</v>
      </c>
      <c r="J17" s="43">
        <f t="shared" si="0"/>
        <v>267</v>
      </c>
      <c r="K17" s="343" t="s">
        <v>187</v>
      </c>
      <c r="L17" s="44">
        <v>256</v>
      </c>
      <c r="M17" s="44">
        <v>153</v>
      </c>
      <c r="N17" s="44">
        <v>121</v>
      </c>
      <c r="O17" s="44">
        <v>111</v>
      </c>
      <c r="P17" s="42">
        <v>88</v>
      </c>
      <c r="Q17" s="43">
        <f t="shared" si="1"/>
        <v>729</v>
      </c>
      <c r="R17" s="48">
        <f t="shared" si="2"/>
        <v>996</v>
      </c>
    </row>
    <row r="18" spans="1:18" ht="17.100000000000001" customHeight="1">
      <c r="A18" s="4"/>
      <c r="B18" s="655"/>
      <c r="C18" s="46"/>
      <c r="D18" s="47" t="s">
        <v>25</v>
      </c>
      <c r="E18" s="47"/>
      <c r="F18" s="47"/>
      <c r="G18" s="47"/>
      <c r="H18" s="41">
        <v>158</v>
      </c>
      <c r="I18" s="42">
        <v>120</v>
      </c>
      <c r="J18" s="43">
        <f t="shared" si="0"/>
        <v>278</v>
      </c>
      <c r="K18" s="343" t="s">
        <v>187</v>
      </c>
      <c r="L18" s="44">
        <v>351</v>
      </c>
      <c r="M18" s="44">
        <v>218</v>
      </c>
      <c r="N18" s="44">
        <v>136</v>
      </c>
      <c r="O18" s="44">
        <v>138</v>
      </c>
      <c r="P18" s="42">
        <v>122</v>
      </c>
      <c r="Q18" s="43">
        <f t="shared" si="1"/>
        <v>965</v>
      </c>
      <c r="R18" s="48">
        <f t="shared" si="2"/>
        <v>1243</v>
      </c>
    </row>
    <row r="19" spans="1:18" ht="17.100000000000001" customHeight="1">
      <c r="A19" s="4"/>
      <c r="B19" s="655"/>
      <c r="C19" s="46"/>
      <c r="D19" s="47" t="s">
        <v>26</v>
      </c>
      <c r="E19" s="47"/>
      <c r="F19" s="47"/>
      <c r="G19" s="47"/>
      <c r="H19" s="41">
        <v>207</v>
      </c>
      <c r="I19" s="42">
        <v>109</v>
      </c>
      <c r="J19" s="43">
        <f t="shared" si="0"/>
        <v>316</v>
      </c>
      <c r="K19" s="343" t="s">
        <v>187</v>
      </c>
      <c r="L19" s="44">
        <v>367</v>
      </c>
      <c r="M19" s="44">
        <v>215</v>
      </c>
      <c r="N19" s="44">
        <v>172</v>
      </c>
      <c r="O19" s="44">
        <v>144</v>
      </c>
      <c r="P19" s="42">
        <v>105</v>
      </c>
      <c r="Q19" s="43">
        <f t="shared" si="1"/>
        <v>1003</v>
      </c>
      <c r="R19" s="48">
        <f t="shared" si="2"/>
        <v>1319</v>
      </c>
    </row>
    <row r="20" spans="1:18" ht="17.100000000000001" customHeight="1">
      <c r="A20" s="4">
        <v>719</v>
      </c>
      <c r="B20" s="655"/>
      <c r="C20" s="49"/>
      <c r="D20" s="50" t="s">
        <v>27</v>
      </c>
      <c r="E20" s="50"/>
      <c r="F20" s="50"/>
      <c r="G20" s="50"/>
      <c r="H20" s="51">
        <v>133</v>
      </c>
      <c r="I20" s="52">
        <v>99</v>
      </c>
      <c r="J20" s="53">
        <f t="shared" si="0"/>
        <v>232</v>
      </c>
      <c r="K20" s="344" t="s">
        <v>187</v>
      </c>
      <c r="L20" s="54">
        <v>264</v>
      </c>
      <c r="M20" s="54">
        <v>176</v>
      </c>
      <c r="N20" s="54">
        <v>124</v>
      </c>
      <c r="O20" s="54">
        <v>137</v>
      </c>
      <c r="P20" s="52">
        <v>96</v>
      </c>
      <c r="Q20" s="43">
        <f t="shared" si="1"/>
        <v>797</v>
      </c>
      <c r="R20" s="55">
        <f t="shared" si="2"/>
        <v>1029</v>
      </c>
    </row>
    <row r="21" spans="1:18" ht="17.100000000000001" customHeight="1">
      <c r="A21" s="4">
        <v>25</v>
      </c>
      <c r="B21" s="655"/>
      <c r="C21" s="56" t="s">
        <v>28</v>
      </c>
      <c r="D21" s="56"/>
      <c r="E21" s="56"/>
      <c r="F21" s="56"/>
      <c r="G21" s="56"/>
      <c r="H21" s="33">
        <v>15</v>
      </c>
      <c r="I21" s="57">
        <v>23</v>
      </c>
      <c r="J21" s="35">
        <f t="shared" si="0"/>
        <v>38</v>
      </c>
      <c r="K21" s="342" t="s">
        <v>187</v>
      </c>
      <c r="L21" s="397">
        <v>39</v>
      </c>
      <c r="M21" s="397">
        <v>37</v>
      </c>
      <c r="N21" s="397">
        <v>12</v>
      </c>
      <c r="O21" s="397">
        <v>15</v>
      </c>
      <c r="P21" s="397">
        <v>24</v>
      </c>
      <c r="Q21" s="59">
        <f t="shared" si="1"/>
        <v>127</v>
      </c>
      <c r="R21" s="60">
        <f t="shared" si="2"/>
        <v>165</v>
      </c>
    </row>
    <row r="22" spans="1:18" ht="17.100000000000001" customHeight="1" thickBot="1">
      <c r="A22" s="4">
        <v>900</v>
      </c>
      <c r="B22" s="656"/>
      <c r="C22" s="650" t="s">
        <v>29</v>
      </c>
      <c r="D22" s="651"/>
      <c r="E22" s="651"/>
      <c r="F22" s="651"/>
      <c r="G22" s="652"/>
      <c r="H22" s="61">
        <f>H14+H21</f>
        <v>855</v>
      </c>
      <c r="I22" s="62">
        <f>I14+I21</f>
        <v>640</v>
      </c>
      <c r="J22" s="63">
        <f t="shared" si="0"/>
        <v>1495</v>
      </c>
      <c r="K22" s="345" t="s">
        <v>182</v>
      </c>
      <c r="L22" s="64">
        <f>L14+L21</f>
        <v>1557</v>
      </c>
      <c r="M22" s="64">
        <f>M14+M21</f>
        <v>1004</v>
      </c>
      <c r="N22" s="64">
        <f>N14+N21</f>
        <v>692</v>
      </c>
      <c r="O22" s="64">
        <f>O14+O21</f>
        <v>676</v>
      </c>
      <c r="P22" s="62">
        <f>P14+P21</f>
        <v>542</v>
      </c>
      <c r="Q22" s="63">
        <f t="shared" si="1"/>
        <v>4471</v>
      </c>
      <c r="R22" s="65">
        <f t="shared" si="2"/>
        <v>5966</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1999</v>
      </c>
      <c r="I24" s="34">
        <f>I25+I26+I27+I28+I29+I30</f>
        <v>1767</v>
      </c>
      <c r="J24" s="35">
        <f t="shared" ref="J24:J32" si="3">SUM(H24:I24)</f>
        <v>3766</v>
      </c>
      <c r="K24" s="342" t="s">
        <v>181</v>
      </c>
      <c r="L24" s="36">
        <f>L25+L26+L27+L28+L29+L30</f>
        <v>3239</v>
      </c>
      <c r="M24" s="36">
        <f>M25+M26+M27+M28+M29+M30</f>
        <v>1970</v>
      </c>
      <c r="N24" s="36">
        <f>N25+N26+N27+N28+N29+N30</f>
        <v>1488</v>
      </c>
      <c r="O24" s="36">
        <f>O25+O26+O27+O28+O29+O30</f>
        <v>1699</v>
      </c>
      <c r="P24" s="36">
        <f>P25+P26+P27+P28+P29+P30</f>
        <v>1445</v>
      </c>
      <c r="Q24" s="37">
        <f t="shared" ref="Q24:Q32" si="4">SUM(K24:P24)</f>
        <v>9841</v>
      </c>
      <c r="R24" s="38">
        <f t="shared" ref="R24:R32" si="5">SUM(J24,Q24)</f>
        <v>13607</v>
      </c>
    </row>
    <row r="25" spans="1:18" ht="17.100000000000001" customHeight="1">
      <c r="B25" s="661"/>
      <c r="C25" s="68"/>
      <c r="D25" s="40" t="s">
        <v>22</v>
      </c>
      <c r="E25" s="40"/>
      <c r="F25" s="40"/>
      <c r="G25" s="40"/>
      <c r="H25" s="41">
        <v>67</v>
      </c>
      <c r="I25" s="42">
        <v>61</v>
      </c>
      <c r="J25" s="43">
        <f t="shared" si="3"/>
        <v>128</v>
      </c>
      <c r="K25" s="343" t="s">
        <v>181</v>
      </c>
      <c r="L25" s="44">
        <v>77</v>
      </c>
      <c r="M25" s="44">
        <v>57</v>
      </c>
      <c r="N25" s="44">
        <v>37</v>
      </c>
      <c r="O25" s="44">
        <v>27</v>
      </c>
      <c r="P25" s="42">
        <v>36</v>
      </c>
      <c r="Q25" s="43">
        <f t="shared" si="4"/>
        <v>234</v>
      </c>
      <c r="R25" s="45">
        <f t="shared" si="5"/>
        <v>362</v>
      </c>
    </row>
    <row r="26" spans="1:18" ht="17.100000000000001" customHeight="1">
      <c r="B26" s="661"/>
      <c r="C26" s="40"/>
      <c r="D26" s="47" t="s">
        <v>23</v>
      </c>
      <c r="E26" s="47"/>
      <c r="F26" s="47"/>
      <c r="G26" s="47"/>
      <c r="H26" s="41">
        <v>129</v>
      </c>
      <c r="I26" s="42">
        <v>142</v>
      </c>
      <c r="J26" s="43">
        <f t="shared" si="3"/>
        <v>271</v>
      </c>
      <c r="K26" s="343" t="s">
        <v>181</v>
      </c>
      <c r="L26" s="44">
        <v>162</v>
      </c>
      <c r="M26" s="44">
        <v>104</v>
      </c>
      <c r="N26" s="44">
        <v>80</v>
      </c>
      <c r="O26" s="44">
        <v>64</v>
      </c>
      <c r="P26" s="42">
        <v>70</v>
      </c>
      <c r="Q26" s="43">
        <f t="shared" si="4"/>
        <v>480</v>
      </c>
      <c r="R26" s="48">
        <f t="shared" si="5"/>
        <v>751</v>
      </c>
    </row>
    <row r="27" spans="1:18" ht="17.100000000000001" customHeight="1">
      <c r="B27" s="661"/>
      <c r="C27" s="40"/>
      <c r="D27" s="47" t="s">
        <v>24</v>
      </c>
      <c r="E27" s="47"/>
      <c r="F27" s="47"/>
      <c r="G27" s="47"/>
      <c r="H27" s="41">
        <v>345</v>
      </c>
      <c r="I27" s="42">
        <v>237</v>
      </c>
      <c r="J27" s="43">
        <f t="shared" si="3"/>
        <v>582</v>
      </c>
      <c r="K27" s="343" t="s">
        <v>181</v>
      </c>
      <c r="L27" s="44">
        <v>399</v>
      </c>
      <c r="M27" s="44">
        <v>213</v>
      </c>
      <c r="N27" s="44">
        <v>126</v>
      </c>
      <c r="O27" s="44">
        <v>140</v>
      </c>
      <c r="P27" s="42">
        <v>133</v>
      </c>
      <c r="Q27" s="43">
        <f t="shared" si="4"/>
        <v>1011</v>
      </c>
      <c r="R27" s="48">
        <f t="shared" si="5"/>
        <v>1593</v>
      </c>
    </row>
    <row r="28" spans="1:18" ht="17.100000000000001" customHeight="1">
      <c r="B28" s="661"/>
      <c r="C28" s="40"/>
      <c r="D28" s="47" t="s">
        <v>25</v>
      </c>
      <c r="E28" s="47"/>
      <c r="F28" s="47"/>
      <c r="G28" s="47"/>
      <c r="H28" s="41">
        <v>497</v>
      </c>
      <c r="I28" s="42">
        <v>396</v>
      </c>
      <c r="J28" s="43">
        <f t="shared" si="3"/>
        <v>893</v>
      </c>
      <c r="K28" s="343" t="s">
        <v>181</v>
      </c>
      <c r="L28" s="44">
        <v>720</v>
      </c>
      <c r="M28" s="44">
        <v>349</v>
      </c>
      <c r="N28" s="44">
        <v>223</v>
      </c>
      <c r="O28" s="44">
        <v>238</v>
      </c>
      <c r="P28" s="42">
        <v>202</v>
      </c>
      <c r="Q28" s="43">
        <f t="shared" si="4"/>
        <v>1732</v>
      </c>
      <c r="R28" s="48">
        <f t="shared" si="5"/>
        <v>2625</v>
      </c>
    </row>
    <row r="29" spans="1:18" ht="17.100000000000001" customHeight="1">
      <c r="B29" s="661"/>
      <c r="C29" s="40"/>
      <c r="D29" s="47" t="s">
        <v>26</v>
      </c>
      <c r="E29" s="47"/>
      <c r="F29" s="47"/>
      <c r="G29" s="47"/>
      <c r="H29" s="41">
        <v>610</v>
      </c>
      <c r="I29" s="42">
        <v>562</v>
      </c>
      <c r="J29" s="43">
        <f t="shared" si="3"/>
        <v>1172</v>
      </c>
      <c r="K29" s="343" t="s">
        <v>181</v>
      </c>
      <c r="L29" s="44">
        <v>968</v>
      </c>
      <c r="M29" s="44">
        <v>544</v>
      </c>
      <c r="N29" s="44">
        <v>411</v>
      </c>
      <c r="O29" s="44">
        <v>450</v>
      </c>
      <c r="P29" s="42">
        <v>367</v>
      </c>
      <c r="Q29" s="43">
        <f t="shared" si="4"/>
        <v>2740</v>
      </c>
      <c r="R29" s="48">
        <f t="shared" si="5"/>
        <v>3912</v>
      </c>
    </row>
    <row r="30" spans="1:18" ht="17.100000000000001" customHeight="1">
      <c r="B30" s="661"/>
      <c r="C30" s="50"/>
      <c r="D30" s="50" t="s">
        <v>27</v>
      </c>
      <c r="E30" s="50"/>
      <c r="F30" s="50"/>
      <c r="G30" s="50"/>
      <c r="H30" s="51">
        <v>351</v>
      </c>
      <c r="I30" s="52">
        <v>369</v>
      </c>
      <c r="J30" s="53">
        <f t="shared" si="3"/>
        <v>720</v>
      </c>
      <c r="K30" s="344" t="s">
        <v>181</v>
      </c>
      <c r="L30" s="54">
        <v>913</v>
      </c>
      <c r="M30" s="54">
        <v>703</v>
      </c>
      <c r="N30" s="54">
        <v>611</v>
      </c>
      <c r="O30" s="54">
        <v>780</v>
      </c>
      <c r="P30" s="52">
        <v>637</v>
      </c>
      <c r="Q30" s="53">
        <f t="shared" si="4"/>
        <v>3644</v>
      </c>
      <c r="R30" s="55">
        <f t="shared" si="5"/>
        <v>4364</v>
      </c>
    </row>
    <row r="31" spans="1:18" ht="17.100000000000001" customHeight="1">
      <c r="B31" s="661"/>
      <c r="C31" s="56" t="s">
        <v>28</v>
      </c>
      <c r="D31" s="56"/>
      <c r="E31" s="56"/>
      <c r="F31" s="56"/>
      <c r="G31" s="56"/>
      <c r="H31" s="33">
        <v>15</v>
      </c>
      <c r="I31" s="57">
        <v>27</v>
      </c>
      <c r="J31" s="35">
        <f t="shared" si="3"/>
        <v>42</v>
      </c>
      <c r="K31" s="342" t="s">
        <v>181</v>
      </c>
      <c r="L31" s="36">
        <v>26</v>
      </c>
      <c r="M31" s="36">
        <v>15</v>
      </c>
      <c r="N31" s="36">
        <v>17</v>
      </c>
      <c r="O31" s="36">
        <v>11</v>
      </c>
      <c r="P31" s="58">
        <v>18</v>
      </c>
      <c r="Q31" s="59">
        <f t="shared" si="4"/>
        <v>87</v>
      </c>
      <c r="R31" s="60">
        <f t="shared" si="5"/>
        <v>129</v>
      </c>
    </row>
    <row r="32" spans="1:18" ht="17.100000000000001" customHeight="1" thickBot="1">
      <c r="B32" s="662"/>
      <c r="C32" s="650" t="s">
        <v>29</v>
      </c>
      <c r="D32" s="651"/>
      <c r="E32" s="651"/>
      <c r="F32" s="651"/>
      <c r="G32" s="652"/>
      <c r="H32" s="61">
        <f>H24+H31</f>
        <v>2014</v>
      </c>
      <c r="I32" s="62">
        <f>I24+I31</f>
        <v>1794</v>
      </c>
      <c r="J32" s="63">
        <f t="shared" si="3"/>
        <v>3808</v>
      </c>
      <c r="K32" s="345" t="s">
        <v>181</v>
      </c>
      <c r="L32" s="64">
        <f>L24+L31</f>
        <v>3265</v>
      </c>
      <c r="M32" s="64">
        <f>M24+M31</f>
        <v>1985</v>
      </c>
      <c r="N32" s="64">
        <f>N24+N31</f>
        <v>1505</v>
      </c>
      <c r="O32" s="64">
        <f>O24+O31</f>
        <v>1710</v>
      </c>
      <c r="P32" s="62">
        <f>P24+P31</f>
        <v>1463</v>
      </c>
      <c r="Q32" s="63">
        <f t="shared" si="4"/>
        <v>9928</v>
      </c>
      <c r="R32" s="65">
        <f t="shared" si="5"/>
        <v>13736</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2839</v>
      </c>
      <c r="I34" s="34">
        <f t="shared" si="6"/>
        <v>2384</v>
      </c>
      <c r="J34" s="35">
        <f t="shared" ref="J34:J42" si="7">SUM(H34:I34)</f>
        <v>5223</v>
      </c>
      <c r="K34" s="342" t="s">
        <v>181</v>
      </c>
      <c r="L34" s="69">
        <f t="shared" ref="L34:P41" si="8">L14+L24</f>
        <v>4757</v>
      </c>
      <c r="M34" s="69">
        <f t="shared" si="8"/>
        <v>2937</v>
      </c>
      <c r="N34" s="69">
        <f t="shared" si="8"/>
        <v>2168</v>
      </c>
      <c r="O34" s="69">
        <f t="shared" si="8"/>
        <v>2360</v>
      </c>
      <c r="P34" s="69">
        <f t="shared" si="8"/>
        <v>1963</v>
      </c>
      <c r="Q34" s="37">
        <f t="shared" ref="Q34:Q42" si="9">SUM(K34:P34)</f>
        <v>14185</v>
      </c>
      <c r="R34" s="38">
        <f t="shared" ref="R34:R42" si="10">SUM(J34,Q34)</f>
        <v>19408</v>
      </c>
    </row>
    <row r="35" spans="1:18" ht="17.100000000000001" customHeight="1">
      <c r="B35" s="648"/>
      <c r="C35" s="39"/>
      <c r="D35" s="40" t="s">
        <v>22</v>
      </c>
      <c r="E35" s="40"/>
      <c r="F35" s="40"/>
      <c r="G35" s="40"/>
      <c r="H35" s="70">
        <f t="shared" si="6"/>
        <v>135</v>
      </c>
      <c r="I35" s="71">
        <f t="shared" si="6"/>
        <v>132</v>
      </c>
      <c r="J35" s="43">
        <f t="shared" si="7"/>
        <v>267</v>
      </c>
      <c r="K35" s="346" t="s">
        <v>181</v>
      </c>
      <c r="L35" s="72">
        <f t="shared" si="8"/>
        <v>170</v>
      </c>
      <c r="M35" s="72">
        <f t="shared" si="8"/>
        <v>124</v>
      </c>
      <c r="N35" s="72">
        <f t="shared" si="8"/>
        <v>77</v>
      </c>
      <c r="O35" s="72">
        <f t="shared" si="8"/>
        <v>69</v>
      </c>
      <c r="P35" s="73">
        <f t="shared" si="8"/>
        <v>73</v>
      </c>
      <c r="Q35" s="43">
        <f t="shared" si="9"/>
        <v>513</v>
      </c>
      <c r="R35" s="45">
        <f t="shared" si="10"/>
        <v>780</v>
      </c>
    </row>
    <row r="36" spans="1:18" ht="17.100000000000001" customHeight="1">
      <c r="B36" s="648"/>
      <c r="C36" s="46"/>
      <c r="D36" s="47" t="s">
        <v>23</v>
      </c>
      <c r="E36" s="47"/>
      <c r="F36" s="47"/>
      <c r="G36" s="47"/>
      <c r="H36" s="74">
        <f t="shared" si="6"/>
        <v>253</v>
      </c>
      <c r="I36" s="75">
        <f t="shared" si="6"/>
        <v>243</v>
      </c>
      <c r="J36" s="43">
        <f t="shared" si="7"/>
        <v>496</v>
      </c>
      <c r="K36" s="347" t="s">
        <v>181</v>
      </c>
      <c r="L36" s="76">
        <f t="shared" si="8"/>
        <v>349</v>
      </c>
      <c r="M36" s="76">
        <f t="shared" si="8"/>
        <v>242</v>
      </c>
      <c r="N36" s="76">
        <f t="shared" si="8"/>
        <v>167</v>
      </c>
      <c r="O36" s="76">
        <f t="shared" si="8"/>
        <v>153</v>
      </c>
      <c r="P36" s="77">
        <f t="shared" si="8"/>
        <v>140</v>
      </c>
      <c r="Q36" s="43">
        <f t="shared" si="9"/>
        <v>1051</v>
      </c>
      <c r="R36" s="48">
        <f t="shared" si="10"/>
        <v>1547</v>
      </c>
    </row>
    <row r="37" spans="1:18" ht="17.100000000000001" customHeight="1">
      <c r="B37" s="648"/>
      <c r="C37" s="46"/>
      <c r="D37" s="47" t="s">
        <v>24</v>
      </c>
      <c r="E37" s="47"/>
      <c r="F37" s="47"/>
      <c r="G37" s="47"/>
      <c r="H37" s="74">
        <f t="shared" si="6"/>
        <v>495</v>
      </c>
      <c r="I37" s="75">
        <f t="shared" si="6"/>
        <v>354</v>
      </c>
      <c r="J37" s="43">
        <f t="shared" si="7"/>
        <v>849</v>
      </c>
      <c r="K37" s="347" t="s">
        <v>181</v>
      </c>
      <c r="L37" s="76">
        <f t="shared" si="8"/>
        <v>655</v>
      </c>
      <c r="M37" s="76">
        <f t="shared" si="8"/>
        <v>366</v>
      </c>
      <c r="N37" s="76">
        <f t="shared" si="8"/>
        <v>247</v>
      </c>
      <c r="O37" s="76">
        <f t="shared" si="8"/>
        <v>251</v>
      </c>
      <c r="P37" s="77">
        <f t="shared" si="8"/>
        <v>221</v>
      </c>
      <c r="Q37" s="43">
        <f t="shared" si="9"/>
        <v>1740</v>
      </c>
      <c r="R37" s="48">
        <f t="shared" si="10"/>
        <v>2589</v>
      </c>
    </row>
    <row r="38" spans="1:18" ht="17.100000000000001" customHeight="1">
      <c r="B38" s="648"/>
      <c r="C38" s="46"/>
      <c r="D38" s="47" t="s">
        <v>25</v>
      </c>
      <c r="E38" s="47"/>
      <c r="F38" s="47"/>
      <c r="G38" s="47"/>
      <c r="H38" s="74">
        <f t="shared" si="6"/>
        <v>655</v>
      </c>
      <c r="I38" s="75">
        <f t="shared" si="6"/>
        <v>516</v>
      </c>
      <c r="J38" s="43">
        <f t="shared" si="7"/>
        <v>1171</v>
      </c>
      <c r="K38" s="347" t="s">
        <v>181</v>
      </c>
      <c r="L38" s="76">
        <f t="shared" si="8"/>
        <v>1071</v>
      </c>
      <c r="M38" s="76">
        <f t="shared" si="8"/>
        <v>567</v>
      </c>
      <c r="N38" s="76">
        <f t="shared" si="8"/>
        <v>359</v>
      </c>
      <c r="O38" s="76">
        <f t="shared" si="8"/>
        <v>376</v>
      </c>
      <c r="P38" s="77">
        <f t="shared" si="8"/>
        <v>324</v>
      </c>
      <c r="Q38" s="43">
        <f t="shared" si="9"/>
        <v>2697</v>
      </c>
      <c r="R38" s="48">
        <f t="shared" si="10"/>
        <v>3868</v>
      </c>
    </row>
    <row r="39" spans="1:18" ht="17.100000000000001" customHeight="1">
      <c r="B39" s="648"/>
      <c r="C39" s="46"/>
      <c r="D39" s="47" t="s">
        <v>26</v>
      </c>
      <c r="E39" s="47"/>
      <c r="F39" s="47"/>
      <c r="G39" s="47"/>
      <c r="H39" s="74">
        <f t="shared" si="6"/>
        <v>817</v>
      </c>
      <c r="I39" s="75">
        <f t="shared" si="6"/>
        <v>671</v>
      </c>
      <c r="J39" s="43">
        <f t="shared" si="7"/>
        <v>1488</v>
      </c>
      <c r="K39" s="347" t="s">
        <v>181</v>
      </c>
      <c r="L39" s="76">
        <f t="shared" si="8"/>
        <v>1335</v>
      </c>
      <c r="M39" s="76">
        <f t="shared" si="8"/>
        <v>759</v>
      </c>
      <c r="N39" s="76">
        <f t="shared" si="8"/>
        <v>583</v>
      </c>
      <c r="O39" s="76">
        <f t="shared" si="8"/>
        <v>594</v>
      </c>
      <c r="P39" s="77">
        <f t="shared" si="8"/>
        <v>472</v>
      </c>
      <c r="Q39" s="43">
        <f t="shared" si="9"/>
        <v>3743</v>
      </c>
      <c r="R39" s="48">
        <f t="shared" si="10"/>
        <v>5231</v>
      </c>
    </row>
    <row r="40" spans="1:18" ht="17.100000000000001" customHeight="1">
      <c r="B40" s="648"/>
      <c r="C40" s="49"/>
      <c r="D40" s="50" t="s">
        <v>27</v>
      </c>
      <c r="E40" s="50"/>
      <c r="F40" s="50"/>
      <c r="G40" s="50"/>
      <c r="H40" s="51">
        <f t="shared" si="6"/>
        <v>484</v>
      </c>
      <c r="I40" s="78">
        <f t="shared" si="6"/>
        <v>468</v>
      </c>
      <c r="J40" s="53">
        <f t="shared" si="7"/>
        <v>952</v>
      </c>
      <c r="K40" s="348" t="s">
        <v>181</v>
      </c>
      <c r="L40" s="79">
        <f t="shared" si="8"/>
        <v>1177</v>
      </c>
      <c r="M40" s="79">
        <f t="shared" si="8"/>
        <v>879</v>
      </c>
      <c r="N40" s="79">
        <f t="shared" si="8"/>
        <v>735</v>
      </c>
      <c r="O40" s="79">
        <f t="shared" si="8"/>
        <v>917</v>
      </c>
      <c r="P40" s="80">
        <f t="shared" si="8"/>
        <v>733</v>
      </c>
      <c r="Q40" s="81">
        <f t="shared" si="9"/>
        <v>4441</v>
      </c>
      <c r="R40" s="55">
        <f t="shared" si="10"/>
        <v>5393</v>
      </c>
    </row>
    <row r="41" spans="1:18" ht="17.100000000000001" customHeight="1">
      <c r="B41" s="648"/>
      <c r="C41" s="56" t="s">
        <v>28</v>
      </c>
      <c r="D41" s="56"/>
      <c r="E41" s="56"/>
      <c r="F41" s="56"/>
      <c r="G41" s="56"/>
      <c r="H41" s="33">
        <f t="shared" si="6"/>
        <v>30</v>
      </c>
      <c r="I41" s="34">
        <f t="shared" si="6"/>
        <v>50</v>
      </c>
      <c r="J41" s="33">
        <f t="shared" si="7"/>
        <v>80</v>
      </c>
      <c r="K41" s="349" t="s">
        <v>181</v>
      </c>
      <c r="L41" s="82">
        <f t="shared" si="8"/>
        <v>65</v>
      </c>
      <c r="M41" s="82">
        <f t="shared" si="8"/>
        <v>52</v>
      </c>
      <c r="N41" s="82">
        <f t="shared" si="8"/>
        <v>29</v>
      </c>
      <c r="O41" s="82">
        <f t="shared" si="8"/>
        <v>26</v>
      </c>
      <c r="P41" s="83">
        <f t="shared" si="8"/>
        <v>42</v>
      </c>
      <c r="Q41" s="37">
        <f t="shared" si="9"/>
        <v>214</v>
      </c>
      <c r="R41" s="84">
        <f t="shared" si="10"/>
        <v>294</v>
      </c>
    </row>
    <row r="42" spans="1:18" ht="17.100000000000001" customHeight="1" thickBot="1">
      <c r="B42" s="649"/>
      <c r="C42" s="650" t="s">
        <v>29</v>
      </c>
      <c r="D42" s="651"/>
      <c r="E42" s="651"/>
      <c r="F42" s="651"/>
      <c r="G42" s="652"/>
      <c r="H42" s="61">
        <f>H34+H41</f>
        <v>2869</v>
      </c>
      <c r="I42" s="62">
        <f>I34+I41</f>
        <v>2434</v>
      </c>
      <c r="J42" s="63">
        <f t="shared" si="7"/>
        <v>5303</v>
      </c>
      <c r="K42" s="345" t="s">
        <v>181</v>
      </c>
      <c r="L42" s="64">
        <f>L34+L41</f>
        <v>4822</v>
      </c>
      <c r="M42" s="64">
        <f>M34+M41</f>
        <v>2989</v>
      </c>
      <c r="N42" s="64">
        <f>N34+N41</f>
        <v>2197</v>
      </c>
      <c r="O42" s="64">
        <f>O34+O41</f>
        <v>2386</v>
      </c>
      <c r="P42" s="62">
        <f>P34+P41</f>
        <v>2005</v>
      </c>
      <c r="Q42" s="63">
        <f t="shared" si="9"/>
        <v>14399</v>
      </c>
      <c r="R42" s="65">
        <f t="shared" si="10"/>
        <v>19702</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令和元年（２０１９年）１０月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386" t="s">
        <v>13</v>
      </c>
      <c r="R48" s="606"/>
    </row>
    <row r="49" spans="1:18" ht="17.100000000000001" customHeight="1">
      <c r="B49" s="8" t="s">
        <v>21</v>
      </c>
      <c r="C49" s="10"/>
      <c r="D49" s="10"/>
      <c r="E49" s="10"/>
      <c r="F49" s="10"/>
      <c r="G49" s="10"/>
      <c r="H49" s="90">
        <v>869</v>
      </c>
      <c r="I49" s="91">
        <v>1220</v>
      </c>
      <c r="J49" s="92">
        <f>SUM(H49:I49)</f>
        <v>2089</v>
      </c>
      <c r="K49" s="351">
        <v>0</v>
      </c>
      <c r="L49" s="94">
        <v>3677</v>
      </c>
      <c r="M49" s="94">
        <v>2269</v>
      </c>
      <c r="N49" s="94">
        <v>1410</v>
      </c>
      <c r="O49" s="94">
        <v>880</v>
      </c>
      <c r="P49" s="95">
        <v>449</v>
      </c>
      <c r="Q49" s="96">
        <f>SUM(K49:P49)</f>
        <v>8685</v>
      </c>
      <c r="R49" s="97">
        <f>SUM(J49,Q49)</f>
        <v>10774</v>
      </c>
    </row>
    <row r="50" spans="1:18" ht="17.100000000000001" customHeight="1">
      <c r="B50" s="98" t="s">
        <v>28</v>
      </c>
      <c r="C50" s="99"/>
      <c r="D50" s="99"/>
      <c r="E50" s="99"/>
      <c r="F50" s="99"/>
      <c r="G50" s="99"/>
      <c r="H50" s="100">
        <v>8</v>
      </c>
      <c r="I50" s="101">
        <v>29</v>
      </c>
      <c r="J50" s="102">
        <f>SUM(H50:I50)</f>
        <v>37</v>
      </c>
      <c r="K50" s="352">
        <v>0</v>
      </c>
      <c r="L50" s="104">
        <v>46</v>
      </c>
      <c r="M50" s="104">
        <v>46</v>
      </c>
      <c r="N50" s="104">
        <v>23</v>
      </c>
      <c r="O50" s="104">
        <v>12</v>
      </c>
      <c r="P50" s="105">
        <v>13</v>
      </c>
      <c r="Q50" s="106">
        <f>SUM(K50:P50)</f>
        <v>140</v>
      </c>
      <c r="R50" s="107">
        <f>SUM(J50,Q50)</f>
        <v>177</v>
      </c>
    </row>
    <row r="51" spans="1:18" ht="17.100000000000001" customHeight="1">
      <c r="B51" s="15" t="s">
        <v>35</v>
      </c>
      <c r="C51" s="16"/>
      <c r="D51" s="16"/>
      <c r="E51" s="16"/>
      <c r="F51" s="16"/>
      <c r="G51" s="16"/>
      <c r="H51" s="108">
        <f t="shared" ref="H51:P51" si="11">H49+H50</f>
        <v>877</v>
      </c>
      <c r="I51" s="109">
        <f t="shared" si="11"/>
        <v>1249</v>
      </c>
      <c r="J51" s="110">
        <f t="shared" si="11"/>
        <v>2126</v>
      </c>
      <c r="K51" s="353">
        <f t="shared" si="11"/>
        <v>0</v>
      </c>
      <c r="L51" s="112">
        <f t="shared" si="11"/>
        <v>3723</v>
      </c>
      <c r="M51" s="112">
        <f t="shared" si="11"/>
        <v>2315</v>
      </c>
      <c r="N51" s="112">
        <f t="shared" si="11"/>
        <v>1433</v>
      </c>
      <c r="O51" s="112">
        <f t="shared" si="11"/>
        <v>892</v>
      </c>
      <c r="P51" s="109">
        <f t="shared" si="11"/>
        <v>462</v>
      </c>
      <c r="Q51" s="110">
        <f>SUM(K51:P51)</f>
        <v>8825</v>
      </c>
      <c r="R51" s="113">
        <f>SUM(J51,Q51)</f>
        <v>10951</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令和元年（２０１９年）１０月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7</v>
      </c>
      <c r="I57" s="91">
        <v>19</v>
      </c>
      <c r="J57" s="92">
        <f>SUM(H57:I57)</f>
        <v>26</v>
      </c>
      <c r="K57" s="351">
        <v>0</v>
      </c>
      <c r="L57" s="94">
        <v>1384</v>
      </c>
      <c r="M57" s="94">
        <v>965</v>
      </c>
      <c r="N57" s="94">
        <v>734</v>
      </c>
      <c r="O57" s="94">
        <v>470</v>
      </c>
      <c r="P57" s="95">
        <v>218</v>
      </c>
      <c r="Q57" s="115">
        <f>SUM(K57:P57)</f>
        <v>3771</v>
      </c>
      <c r="R57" s="116">
        <f>SUM(J57,Q57)</f>
        <v>3797</v>
      </c>
    </row>
    <row r="58" spans="1:18" ht="17.100000000000001" customHeight="1">
      <c r="B58" s="98" t="s">
        <v>28</v>
      </c>
      <c r="C58" s="99"/>
      <c r="D58" s="99"/>
      <c r="E58" s="99"/>
      <c r="F58" s="99"/>
      <c r="G58" s="99"/>
      <c r="H58" s="100">
        <v>0</v>
      </c>
      <c r="I58" s="101">
        <v>1</v>
      </c>
      <c r="J58" s="102">
        <f>SUM(H58:I58)</f>
        <v>1</v>
      </c>
      <c r="K58" s="352">
        <v>0</v>
      </c>
      <c r="L58" s="104">
        <v>15</v>
      </c>
      <c r="M58" s="104">
        <v>6</v>
      </c>
      <c r="N58" s="104">
        <v>5</v>
      </c>
      <c r="O58" s="104">
        <v>2</v>
      </c>
      <c r="P58" s="105">
        <v>4</v>
      </c>
      <c r="Q58" s="117">
        <f>SUM(K58:P58)</f>
        <v>32</v>
      </c>
      <c r="R58" s="118">
        <f>SUM(J58,Q58)</f>
        <v>33</v>
      </c>
    </row>
    <row r="59" spans="1:18" ht="17.100000000000001" customHeight="1">
      <c r="B59" s="15" t="s">
        <v>35</v>
      </c>
      <c r="C59" s="16"/>
      <c r="D59" s="16"/>
      <c r="E59" s="16"/>
      <c r="F59" s="16"/>
      <c r="G59" s="16"/>
      <c r="H59" s="108">
        <f>H57+H58</f>
        <v>7</v>
      </c>
      <c r="I59" s="109">
        <f>I57+I58</f>
        <v>20</v>
      </c>
      <c r="J59" s="110">
        <f>SUM(H59:I59)</f>
        <v>27</v>
      </c>
      <c r="K59" s="353">
        <f t="shared" ref="K59:P59" si="12">K57+K58</f>
        <v>0</v>
      </c>
      <c r="L59" s="112">
        <f t="shared" si="12"/>
        <v>1399</v>
      </c>
      <c r="M59" s="112">
        <f t="shared" si="12"/>
        <v>971</v>
      </c>
      <c r="N59" s="112">
        <f t="shared" si="12"/>
        <v>739</v>
      </c>
      <c r="O59" s="112">
        <f t="shared" si="12"/>
        <v>472</v>
      </c>
      <c r="P59" s="109">
        <f t="shared" si="12"/>
        <v>222</v>
      </c>
      <c r="Q59" s="119">
        <f>SUM(K59:P59)</f>
        <v>3803</v>
      </c>
      <c r="R59" s="120">
        <f>SUM(J59,Q59)</f>
        <v>3830</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令和元年（２０１９年）１０月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1</v>
      </c>
      <c r="L66" s="94">
        <v>8</v>
      </c>
      <c r="M66" s="94">
        <v>181</v>
      </c>
      <c r="N66" s="94">
        <v>479</v>
      </c>
      <c r="O66" s="95">
        <v>399</v>
      </c>
      <c r="P66" s="115">
        <f>SUM(K66:O66)</f>
        <v>1068</v>
      </c>
      <c r="Q66" s="116">
        <f>SUM(J66,P66)</f>
        <v>1068</v>
      </c>
    </row>
    <row r="67" spans="1:17" ht="17.100000000000001" customHeight="1">
      <c r="B67" s="98" t="s">
        <v>28</v>
      </c>
      <c r="C67" s="99"/>
      <c r="D67" s="99"/>
      <c r="E67" s="99"/>
      <c r="F67" s="99"/>
      <c r="G67" s="99"/>
      <c r="H67" s="100">
        <v>0</v>
      </c>
      <c r="I67" s="101">
        <v>0</v>
      </c>
      <c r="J67" s="102">
        <f>SUM(H67:I67)</f>
        <v>0</v>
      </c>
      <c r="K67" s="103">
        <v>0</v>
      </c>
      <c r="L67" s="104">
        <v>0</v>
      </c>
      <c r="M67" s="104">
        <v>0</v>
      </c>
      <c r="N67" s="104">
        <v>3</v>
      </c>
      <c r="O67" s="105">
        <v>3</v>
      </c>
      <c r="P67" s="117">
        <f>SUM(K67:O67)</f>
        <v>6</v>
      </c>
      <c r="Q67" s="118">
        <f>SUM(J67,P67)</f>
        <v>6</v>
      </c>
    </row>
    <row r="68" spans="1:17" ht="17.100000000000001" customHeight="1">
      <c r="B68" s="15" t="s">
        <v>35</v>
      </c>
      <c r="C68" s="16"/>
      <c r="D68" s="16"/>
      <c r="E68" s="16"/>
      <c r="F68" s="16"/>
      <c r="G68" s="16"/>
      <c r="H68" s="108">
        <f>H66+H67</f>
        <v>0</v>
      </c>
      <c r="I68" s="109">
        <f>I66+I67</f>
        <v>0</v>
      </c>
      <c r="J68" s="110">
        <f>SUM(H68:I68)</f>
        <v>0</v>
      </c>
      <c r="K68" s="111">
        <f>K66+K67</f>
        <v>1</v>
      </c>
      <c r="L68" s="112">
        <f>L66+L67</f>
        <v>8</v>
      </c>
      <c r="M68" s="112">
        <f>M66+M67</f>
        <v>181</v>
      </c>
      <c r="N68" s="112">
        <f>N66+N67</f>
        <v>482</v>
      </c>
      <c r="O68" s="109">
        <f>O66+O67</f>
        <v>402</v>
      </c>
      <c r="P68" s="119">
        <f>SUM(K68:O68)</f>
        <v>1074</v>
      </c>
      <c r="Q68" s="120">
        <f>SUM(J68,P68)</f>
        <v>1074</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令和元年（２０１９年）１０月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47</v>
      </c>
      <c r="L74" s="94">
        <v>82</v>
      </c>
      <c r="M74" s="94">
        <v>98</v>
      </c>
      <c r="N74" s="94">
        <v>142</v>
      </c>
      <c r="O74" s="95">
        <v>77</v>
      </c>
      <c r="P74" s="115">
        <f>SUM(K74:O74)</f>
        <v>446</v>
      </c>
      <c r="Q74" s="116">
        <f>SUM(J74,P74)</f>
        <v>446</v>
      </c>
    </row>
    <row r="75" spans="1:17" ht="17.100000000000001" customHeight="1">
      <c r="B75" s="98" t="s">
        <v>28</v>
      </c>
      <c r="C75" s="99"/>
      <c r="D75" s="99"/>
      <c r="E75" s="99"/>
      <c r="F75" s="99"/>
      <c r="G75" s="99"/>
      <c r="H75" s="100">
        <v>0</v>
      </c>
      <c r="I75" s="101">
        <v>0</v>
      </c>
      <c r="J75" s="102">
        <f>SUM(H75:I75)</f>
        <v>0</v>
      </c>
      <c r="K75" s="103">
        <v>1</v>
      </c>
      <c r="L75" s="104">
        <v>0</v>
      </c>
      <c r="M75" s="104">
        <v>2</v>
      </c>
      <c r="N75" s="104">
        <v>0</v>
      </c>
      <c r="O75" s="105">
        <v>1</v>
      </c>
      <c r="P75" s="117">
        <f>SUM(K75:O75)</f>
        <v>4</v>
      </c>
      <c r="Q75" s="118">
        <f>SUM(J75,P75)</f>
        <v>4</v>
      </c>
    </row>
    <row r="76" spans="1:17" ht="17.100000000000001" customHeight="1">
      <c r="B76" s="15" t="s">
        <v>35</v>
      </c>
      <c r="C76" s="16"/>
      <c r="D76" s="16"/>
      <c r="E76" s="16"/>
      <c r="F76" s="16"/>
      <c r="G76" s="16"/>
      <c r="H76" s="108">
        <f>H74+H75</f>
        <v>0</v>
      </c>
      <c r="I76" s="109">
        <f>I74+I75</f>
        <v>0</v>
      </c>
      <c r="J76" s="110">
        <f>SUM(H76:I76)</f>
        <v>0</v>
      </c>
      <c r="K76" s="111">
        <f>K74+K75</f>
        <v>48</v>
      </c>
      <c r="L76" s="112">
        <f>L74+L75</f>
        <v>82</v>
      </c>
      <c r="M76" s="112">
        <f>M74+M75</f>
        <v>100</v>
      </c>
      <c r="N76" s="112">
        <f>N74+N75</f>
        <v>142</v>
      </c>
      <c r="O76" s="109">
        <f>O74+O75</f>
        <v>78</v>
      </c>
      <c r="P76" s="119">
        <f>SUM(K76:O76)</f>
        <v>450</v>
      </c>
      <c r="Q76" s="120">
        <f>SUM(J76,P76)</f>
        <v>450</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令和元年（２０１９年）１０月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388"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2</v>
      </c>
      <c r="L82" s="94">
        <v>5</v>
      </c>
      <c r="M82" s="94">
        <v>30</v>
      </c>
      <c r="N82" s="94">
        <v>240</v>
      </c>
      <c r="O82" s="95">
        <v>408</v>
      </c>
      <c r="P82" s="115">
        <f>SUM(K82:O82)</f>
        <v>685</v>
      </c>
      <c r="Q82" s="116">
        <f>SUM(J82,P82)</f>
        <v>685</v>
      </c>
    </row>
    <row r="83" spans="1:18" ht="17.100000000000001" customHeight="1">
      <c r="B83" s="98" t="s">
        <v>28</v>
      </c>
      <c r="C83" s="99"/>
      <c r="D83" s="99"/>
      <c r="E83" s="99"/>
      <c r="F83" s="99"/>
      <c r="G83" s="99"/>
      <c r="H83" s="100">
        <v>0</v>
      </c>
      <c r="I83" s="101">
        <v>0</v>
      </c>
      <c r="J83" s="102">
        <f>SUM(H83:I83)</f>
        <v>0</v>
      </c>
      <c r="K83" s="103">
        <v>0</v>
      </c>
      <c r="L83" s="104">
        <v>0</v>
      </c>
      <c r="M83" s="104">
        <v>0</v>
      </c>
      <c r="N83" s="104">
        <v>5</v>
      </c>
      <c r="O83" s="105">
        <v>4</v>
      </c>
      <c r="P83" s="117">
        <f>SUM(K83:O83)</f>
        <v>9</v>
      </c>
      <c r="Q83" s="118">
        <f>SUM(J83,P83)</f>
        <v>9</v>
      </c>
    </row>
    <row r="84" spans="1:18" ht="17.100000000000001" customHeight="1">
      <c r="B84" s="15" t="s">
        <v>35</v>
      </c>
      <c r="C84" s="16"/>
      <c r="D84" s="16"/>
      <c r="E84" s="16"/>
      <c r="F84" s="16"/>
      <c r="G84" s="16"/>
      <c r="H84" s="108">
        <f>H82+H83</f>
        <v>0</v>
      </c>
      <c r="I84" s="109">
        <f>I82+I83</f>
        <v>0</v>
      </c>
      <c r="J84" s="110">
        <f>SUM(H84:I84)</f>
        <v>0</v>
      </c>
      <c r="K84" s="111">
        <f>K82+K83</f>
        <v>2</v>
      </c>
      <c r="L84" s="112">
        <f>L82+L83</f>
        <v>5</v>
      </c>
      <c r="M84" s="112">
        <f>M82+M83</f>
        <v>30</v>
      </c>
      <c r="N84" s="112">
        <f>N82+N83</f>
        <v>245</v>
      </c>
      <c r="O84" s="109">
        <f>O82+O83</f>
        <v>412</v>
      </c>
      <c r="P84" s="119">
        <f>SUM(K84:O84)</f>
        <v>694</v>
      </c>
      <c r="Q84" s="120">
        <f>SUM(J84,P84)</f>
        <v>694</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令和元年（２０１９年）１０月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389"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12</v>
      </c>
      <c r="N90" s="259">
        <v>38</v>
      </c>
      <c r="O90" s="260">
        <v>56</v>
      </c>
      <c r="P90" s="261">
        <f>SUM(K90:O90)</f>
        <v>106</v>
      </c>
      <c r="Q90" s="262">
        <f>SUM(J90,P90)</f>
        <v>106</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1</v>
      </c>
      <c r="P91" s="271">
        <f>SUM(K91:O91)</f>
        <v>1</v>
      </c>
      <c r="Q91" s="272">
        <f>SUM(J91,P91)</f>
        <v>1</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12</v>
      </c>
      <c r="N92" s="279">
        <f>N90+N91</f>
        <v>38</v>
      </c>
      <c r="O92" s="276">
        <f>O90+O91</f>
        <v>57</v>
      </c>
      <c r="P92" s="280">
        <f>SUM(K92:O92)</f>
        <v>107</v>
      </c>
      <c r="Q92" s="281">
        <f>SUM(J92,P92)</f>
        <v>107</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令和元年（２０１９年）１０月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387" t="s">
        <v>13</v>
      </c>
      <c r="R97" s="619"/>
    </row>
    <row r="98" spans="2:18" s="190" customFormat="1" ht="17.100000000000001" customHeight="1">
      <c r="B98" s="295" t="s">
        <v>43</v>
      </c>
      <c r="C98" s="296"/>
      <c r="D98" s="296"/>
      <c r="E98" s="296"/>
      <c r="F98" s="296"/>
      <c r="G98" s="297"/>
      <c r="H98" s="298">
        <f t="shared" ref="H98:R98" si="13">SUM(H99,H105,H108,H113,H117:H118)</f>
        <v>1827</v>
      </c>
      <c r="I98" s="299">
        <f t="shared" si="13"/>
        <v>2778</v>
      </c>
      <c r="J98" s="300">
        <f t="shared" si="13"/>
        <v>4605</v>
      </c>
      <c r="K98" s="357">
        <f t="shared" si="13"/>
        <v>0</v>
      </c>
      <c r="L98" s="301">
        <f t="shared" si="13"/>
        <v>9838</v>
      </c>
      <c r="M98" s="301">
        <f t="shared" si="13"/>
        <v>6781</v>
      </c>
      <c r="N98" s="301">
        <f t="shared" si="13"/>
        <v>4315</v>
      </c>
      <c r="O98" s="301">
        <f t="shared" si="13"/>
        <v>2781</v>
      </c>
      <c r="P98" s="302">
        <f t="shared" si="13"/>
        <v>1756</v>
      </c>
      <c r="Q98" s="303">
        <f t="shared" si="13"/>
        <v>25471</v>
      </c>
      <c r="R98" s="304">
        <f t="shared" si="13"/>
        <v>30076</v>
      </c>
    </row>
    <row r="99" spans="2:18" s="190" customFormat="1" ht="17.100000000000001" customHeight="1">
      <c r="B99" s="180"/>
      <c r="C99" s="295" t="s">
        <v>44</v>
      </c>
      <c r="D99" s="296"/>
      <c r="E99" s="296"/>
      <c r="F99" s="296"/>
      <c r="G99" s="297"/>
      <c r="H99" s="298">
        <f t="shared" ref="H99:Q99" si="14">SUM(H100:H104)</f>
        <v>131</v>
      </c>
      <c r="I99" s="299">
        <f t="shared" si="14"/>
        <v>200</v>
      </c>
      <c r="J99" s="300">
        <f t="shared" si="14"/>
        <v>331</v>
      </c>
      <c r="K99" s="357">
        <f t="shared" si="14"/>
        <v>0</v>
      </c>
      <c r="L99" s="301">
        <f t="shared" si="14"/>
        <v>2518</v>
      </c>
      <c r="M99" s="301">
        <f t="shared" si="14"/>
        <v>1720</v>
      </c>
      <c r="N99" s="301">
        <f t="shared" si="14"/>
        <v>1220</v>
      </c>
      <c r="O99" s="301">
        <f t="shared" si="14"/>
        <v>924</v>
      </c>
      <c r="P99" s="302">
        <f t="shared" si="14"/>
        <v>682</v>
      </c>
      <c r="Q99" s="303">
        <f t="shared" si="14"/>
        <v>7064</v>
      </c>
      <c r="R99" s="304">
        <f t="shared" ref="R99:R104" si="15">SUM(J99,Q99)</f>
        <v>7395</v>
      </c>
    </row>
    <row r="100" spans="2:18" s="190" customFormat="1" ht="17.100000000000001" customHeight="1">
      <c r="B100" s="180"/>
      <c r="C100" s="180"/>
      <c r="D100" s="305" t="s">
        <v>45</v>
      </c>
      <c r="E100" s="306"/>
      <c r="F100" s="306"/>
      <c r="G100" s="307"/>
      <c r="H100" s="308">
        <v>0</v>
      </c>
      <c r="I100" s="309">
        <v>0</v>
      </c>
      <c r="J100" s="310">
        <f>SUM(H100:I100)</f>
        <v>0</v>
      </c>
      <c r="K100" s="354">
        <v>0</v>
      </c>
      <c r="L100" s="311">
        <v>1454</v>
      </c>
      <c r="M100" s="311">
        <v>865</v>
      </c>
      <c r="N100" s="311">
        <v>478</v>
      </c>
      <c r="O100" s="311">
        <v>290</v>
      </c>
      <c r="P100" s="309">
        <v>197</v>
      </c>
      <c r="Q100" s="310">
        <f>SUM(K100:P100)</f>
        <v>3284</v>
      </c>
      <c r="R100" s="312">
        <f t="shared" si="15"/>
        <v>3284</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1</v>
      </c>
      <c r="N101" s="187">
        <v>8</v>
      </c>
      <c r="O101" s="187">
        <v>14</v>
      </c>
      <c r="P101" s="185">
        <v>17</v>
      </c>
      <c r="Q101" s="188">
        <f>SUM(K101:P101)</f>
        <v>40</v>
      </c>
      <c r="R101" s="189">
        <f t="shared" si="15"/>
        <v>40</v>
      </c>
    </row>
    <row r="102" spans="2:18" s="190" customFormat="1" ht="17.100000000000001" customHeight="1">
      <c r="B102" s="180"/>
      <c r="C102" s="180"/>
      <c r="D102" s="181" t="s">
        <v>47</v>
      </c>
      <c r="E102" s="182"/>
      <c r="F102" s="182"/>
      <c r="G102" s="183"/>
      <c r="H102" s="184">
        <v>42</v>
      </c>
      <c r="I102" s="185">
        <v>73</v>
      </c>
      <c r="J102" s="188">
        <f>SUM(H102:I102)</f>
        <v>115</v>
      </c>
      <c r="K102" s="355">
        <v>0</v>
      </c>
      <c r="L102" s="187">
        <v>315</v>
      </c>
      <c r="M102" s="187">
        <v>238</v>
      </c>
      <c r="N102" s="187">
        <v>144</v>
      </c>
      <c r="O102" s="187">
        <v>124</v>
      </c>
      <c r="P102" s="185">
        <v>103</v>
      </c>
      <c r="Q102" s="188">
        <f>SUM(K102:P102)</f>
        <v>924</v>
      </c>
      <c r="R102" s="189">
        <f t="shared" si="15"/>
        <v>1039</v>
      </c>
    </row>
    <row r="103" spans="2:18" s="190" customFormat="1" ht="17.100000000000001" customHeight="1">
      <c r="B103" s="180"/>
      <c r="C103" s="180"/>
      <c r="D103" s="181" t="s">
        <v>48</v>
      </c>
      <c r="E103" s="182"/>
      <c r="F103" s="182"/>
      <c r="G103" s="183"/>
      <c r="H103" s="184">
        <v>15</v>
      </c>
      <c r="I103" s="185">
        <v>46</v>
      </c>
      <c r="J103" s="188">
        <f>SUM(H103:I103)</f>
        <v>61</v>
      </c>
      <c r="K103" s="355">
        <v>0</v>
      </c>
      <c r="L103" s="187">
        <v>93</v>
      </c>
      <c r="M103" s="187">
        <v>98</v>
      </c>
      <c r="N103" s="187">
        <v>56</v>
      </c>
      <c r="O103" s="187">
        <v>36</v>
      </c>
      <c r="P103" s="185">
        <v>25</v>
      </c>
      <c r="Q103" s="188">
        <f>SUM(K103:P103)</f>
        <v>308</v>
      </c>
      <c r="R103" s="189">
        <f t="shared" si="15"/>
        <v>369</v>
      </c>
    </row>
    <row r="104" spans="2:18" s="190" customFormat="1" ht="17.100000000000001" customHeight="1">
      <c r="B104" s="180"/>
      <c r="C104" s="180"/>
      <c r="D104" s="325" t="s">
        <v>49</v>
      </c>
      <c r="E104" s="326"/>
      <c r="F104" s="326"/>
      <c r="G104" s="327"/>
      <c r="H104" s="328">
        <v>74</v>
      </c>
      <c r="I104" s="329">
        <v>81</v>
      </c>
      <c r="J104" s="331">
        <f>SUM(H104:I104)</f>
        <v>155</v>
      </c>
      <c r="K104" s="356">
        <v>0</v>
      </c>
      <c r="L104" s="216">
        <v>656</v>
      </c>
      <c r="M104" s="216">
        <v>518</v>
      </c>
      <c r="N104" s="216">
        <v>534</v>
      </c>
      <c r="O104" s="216">
        <v>460</v>
      </c>
      <c r="P104" s="329">
        <v>340</v>
      </c>
      <c r="Q104" s="331">
        <f>SUM(K104:P104)</f>
        <v>2508</v>
      </c>
      <c r="R104" s="332">
        <f t="shared" si="15"/>
        <v>2663</v>
      </c>
    </row>
    <row r="105" spans="2:18" s="190" customFormat="1" ht="17.100000000000001" customHeight="1">
      <c r="B105" s="180"/>
      <c r="C105" s="295" t="s">
        <v>50</v>
      </c>
      <c r="D105" s="296"/>
      <c r="E105" s="296"/>
      <c r="F105" s="296"/>
      <c r="G105" s="297"/>
      <c r="H105" s="298">
        <f t="shared" ref="H105:R105" si="16">SUM(H106:H107)</f>
        <v>138</v>
      </c>
      <c r="I105" s="299">
        <f t="shared" si="16"/>
        <v>219</v>
      </c>
      <c r="J105" s="300">
        <f t="shared" si="16"/>
        <v>357</v>
      </c>
      <c r="K105" s="357">
        <f t="shared" si="16"/>
        <v>0</v>
      </c>
      <c r="L105" s="301">
        <f t="shared" si="16"/>
        <v>1921</v>
      </c>
      <c r="M105" s="301">
        <f t="shared" si="16"/>
        <v>1206</v>
      </c>
      <c r="N105" s="301">
        <f t="shared" si="16"/>
        <v>702</v>
      </c>
      <c r="O105" s="301">
        <f t="shared" si="16"/>
        <v>366</v>
      </c>
      <c r="P105" s="302">
        <f t="shared" si="16"/>
        <v>210</v>
      </c>
      <c r="Q105" s="303">
        <f t="shared" si="16"/>
        <v>4405</v>
      </c>
      <c r="R105" s="304">
        <f t="shared" si="16"/>
        <v>4762</v>
      </c>
    </row>
    <row r="106" spans="2:18" s="190" customFormat="1" ht="17.100000000000001" customHeight="1">
      <c r="B106" s="180"/>
      <c r="C106" s="180"/>
      <c r="D106" s="305" t="s">
        <v>51</v>
      </c>
      <c r="E106" s="306"/>
      <c r="F106" s="306"/>
      <c r="G106" s="307"/>
      <c r="H106" s="308">
        <v>0</v>
      </c>
      <c r="I106" s="309">
        <v>0</v>
      </c>
      <c r="J106" s="324">
        <f>SUM(H106:I106)</f>
        <v>0</v>
      </c>
      <c r="K106" s="354">
        <v>0</v>
      </c>
      <c r="L106" s="311">
        <v>1432</v>
      </c>
      <c r="M106" s="311">
        <v>863</v>
      </c>
      <c r="N106" s="311">
        <v>488</v>
      </c>
      <c r="O106" s="311">
        <v>262</v>
      </c>
      <c r="P106" s="309">
        <v>146</v>
      </c>
      <c r="Q106" s="310">
        <f>SUM(K106:P106)</f>
        <v>3191</v>
      </c>
      <c r="R106" s="312">
        <f>SUM(J106,Q106)</f>
        <v>3191</v>
      </c>
    </row>
    <row r="107" spans="2:18" s="190" customFormat="1" ht="17.100000000000001" customHeight="1">
      <c r="B107" s="180"/>
      <c r="C107" s="180"/>
      <c r="D107" s="325" t="s">
        <v>52</v>
      </c>
      <c r="E107" s="326"/>
      <c r="F107" s="326"/>
      <c r="G107" s="327"/>
      <c r="H107" s="328">
        <v>138</v>
      </c>
      <c r="I107" s="329">
        <v>219</v>
      </c>
      <c r="J107" s="330">
        <f>SUM(H107:I107)</f>
        <v>357</v>
      </c>
      <c r="K107" s="356">
        <v>0</v>
      </c>
      <c r="L107" s="216">
        <v>489</v>
      </c>
      <c r="M107" s="216">
        <v>343</v>
      </c>
      <c r="N107" s="216">
        <v>214</v>
      </c>
      <c r="O107" s="216">
        <v>104</v>
      </c>
      <c r="P107" s="329">
        <v>64</v>
      </c>
      <c r="Q107" s="331">
        <f>SUM(K107:P107)</f>
        <v>1214</v>
      </c>
      <c r="R107" s="332">
        <f>SUM(J107,Q107)</f>
        <v>1571</v>
      </c>
    </row>
    <row r="108" spans="2:18" s="190" customFormat="1" ht="17.100000000000001" customHeight="1">
      <c r="B108" s="180"/>
      <c r="C108" s="295" t="s">
        <v>53</v>
      </c>
      <c r="D108" s="296"/>
      <c r="E108" s="296"/>
      <c r="F108" s="296"/>
      <c r="G108" s="297"/>
      <c r="H108" s="298">
        <f t="shared" ref="H108:R108" si="17">SUM(H109:H112)</f>
        <v>2</v>
      </c>
      <c r="I108" s="299">
        <f t="shared" si="17"/>
        <v>9</v>
      </c>
      <c r="J108" s="300">
        <f t="shared" si="17"/>
        <v>11</v>
      </c>
      <c r="K108" s="357">
        <f t="shared" si="17"/>
        <v>0</v>
      </c>
      <c r="L108" s="301">
        <f t="shared" si="17"/>
        <v>190</v>
      </c>
      <c r="M108" s="301">
        <f t="shared" si="17"/>
        <v>203</v>
      </c>
      <c r="N108" s="301">
        <f t="shared" si="17"/>
        <v>232</v>
      </c>
      <c r="O108" s="301">
        <f t="shared" si="17"/>
        <v>120</v>
      </c>
      <c r="P108" s="302">
        <f t="shared" si="17"/>
        <v>96</v>
      </c>
      <c r="Q108" s="303">
        <f t="shared" si="17"/>
        <v>841</v>
      </c>
      <c r="R108" s="304">
        <f t="shared" si="17"/>
        <v>852</v>
      </c>
    </row>
    <row r="109" spans="2:18" s="190" customFormat="1" ht="17.100000000000001" customHeight="1">
      <c r="B109" s="180"/>
      <c r="C109" s="180"/>
      <c r="D109" s="305" t="s">
        <v>54</v>
      </c>
      <c r="E109" s="306"/>
      <c r="F109" s="306"/>
      <c r="G109" s="307"/>
      <c r="H109" s="308">
        <v>2</v>
      </c>
      <c r="I109" s="309">
        <v>9</v>
      </c>
      <c r="J109" s="324">
        <f>SUM(H109:I109)</f>
        <v>11</v>
      </c>
      <c r="K109" s="354">
        <v>0</v>
      </c>
      <c r="L109" s="311">
        <v>166</v>
      </c>
      <c r="M109" s="311">
        <v>177</v>
      </c>
      <c r="N109" s="311">
        <v>196</v>
      </c>
      <c r="O109" s="311">
        <v>87</v>
      </c>
      <c r="P109" s="309">
        <v>73</v>
      </c>
      <c r="Q109" s="310">
        <f>SUM(K109:P109)</f>
        <v>699</v>
      </c>
      <c r="R109" s="312">
        <f>SUM(J109,Q109)</f>
        <v>710</v>
      </c>
    </row>
    <row r="110" spans="2:18" s="190" customFormat="1" ht="17.100000000000001" customHeight="1">
      <c r="B110" s="180"/>
      <c r="C110" s="180"/>
      <c r="D110" s="181" t="s">
        <v>55</v>
      </c>
      <c r="E110" s="182"/>
      <c r="F110" s="182"/>
      <c r="G110" s="183"/>
      <c r="H110" s="184">
        <v>0</v>
      </c>
      <c r="I110" s="185">
        <v>0</v>
      </c>
      <c r="J110" s="186">
        <f>SUM(H110:I110)</f>
        <v>0</v>
      </c>
      <c r="K110" s="355">
        <v>0</v>
      </c>
      <c r="L110" s="187">
        <v>22</v>
      </c>
      <c r="M110" s="187">
        <v>25</v>
      </c>
      <c r="N110" s="187">
        <v>33</v>
      </c>
      <c r="O110" s="187">
        <v>31</v>
      </c>
      <c r="P110" s="185">
        <v>22</v>
      </c>
      <c r="Q110" s="188">
        <f>SUM(K110:P110)</f>
        <v>133</v>
      </c>
      <c r="R110" s="189">
        <f>SUM(J110,Q110)</f>
        <v>133</v>
      </c>
    </row>
    <row r="111" spans="2:18" s="190" customFormat="1" ht="17.100000000000001" customHeight="1">
      <c r="B111" s="180"/>
      <c r="C111" s="313"/>
      <c r="D111" s="181" t="s">
        <v>56</v>
      </c>
      <c r="E111" s="182"/>
      <c r="F111" s="182"/>
      <c r="G111" s="183"/>
      <c r="H111" s="184">
        <v>0</v>
      </c>
      <c r="I111" s="185">
        <v>0</v>
      </c>
      <c r="J111" s="186">
        <f>SUM(H111:I111)</f>
        <v>0</v>
      </c>
      <c r="K111" s="355">
        <v>0</v>
      </c>
      <c r="L111" s="187">
        <v>2</v>
      </c>
      <c r="M111" s="187">
        <v>1</v>
      </c>
      <c r="N111" s="187">
        <v>3</v>
      </c>
      <c r="O111" s="187">
        <v>2</v>
      </c>
      <c r="P111" s="185">
        <v>1</v>
      </c>
      <c r="Q111" s="188">
        <f>SUM(K111:P111)</f>
        <v>9</v>
      </c>
      <c r="R111" s="189">
        <f>SUM(J111,Q111)</f>
        <v>9</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715</v>
      </c>
      <c r="I113" s="299">
        <f t="shared" si="18"/>
        <v>1130</v>
      </c>
      <c r="J113" s="300">
        <f t="shared" si="18"/>
        <v>1845</v>
      </c>
      <c r="K113" s="357">
        <f t="shared" si="18"/>
        <v>0</v>
      </c>
      <c r="L113" s="301">
        <f t="shared" si="18"/>
        <v>1621</v>
      </c>
      <c r="M113" s="301">
        <f t="shared" si="18"/>
        <v>1489</v>
      </c>
      <c r="N113" s="301">
        <f t="shared" si="18"/>
        <v>924</v>
      </c>
      <c r="O113" s="301">
        <f t="shared" si="18"/>
        <v>637</v>
      </c>
      <c r="P113" s="302">
        <f t="shared" si="18"/>
        <v>393</v>
      </c>
      <c r="Q113" s="303">
        <f t="shared" si="18"/>
        <v>5064</v>
      </c>
      <c r="R113" s="304">
        <f t="shared" si="18"/>
        <v>6909</v>
      </c>
    </row>
    <row r="114" spans="2:18" s="135" customFormat="1" ht="17.100000000000001" customHeight="1">
      <c r="B114" s="148"/>
      <c r="C114" s="148"/>
      <c r="D114" s="39" t="s">
        <v>58</v>
      </c>
      <c r="E114" s="68"/>
      <c r="F114" s="68"/>
      <c r="G114" s="149"/>
      <c r="H114" s="150">
        <v>688</v>
      </c>
      <c r="I114" s="151">
        <v>1080</v>
      </c>
      <c r="J114" s="168">
        <f>SUM(H114:I114)</f>
        <v>1768</v>
      </c>
      <c r="K114" s="354">
        <v>0</v>
      </c>
      <c r="L114" s="153">
        <v>1568</v>
      </c>
      <c r="M114" s="153">
        <v>1457</v>
      </c>
      <c r="N114" s="153">
        <v>904</v>
      </c>
      <c r="O114" s="153">
        <v>615</v>
      </c>
      <c r="P114" s="151">
        <v>382</v>
      </c>
      <c r="Q114" s="152">
        <f>SUM(K114:P114)</f>
        <v>4926</v>
      </c>
      <c r="R114" s="154">
        <f>SUM(J114,Q114)</f>
        <v>6694</v>
      </c>
    </row>
    <row r="115" spans="2:18" s="135" customFormat="1" ht="17.100000000000001" customHeight="1">
      <c r="B115" s="148"/>
      <c r="C115" s="148"/>
      <c r="D115" s="155" t="s">
        <v>59</v>
      </c>
      <c r="E115" s="47"/>
      <c r="F115" s="47"/>
      <c r="G115" s="156"/>
      <c r="H115" s="157">
        <v>11</v>
      </c>
      <c r="I115" s="158">
        <v>27</v>
      </c>
      <c r="J115" s="170">
        <f>SUM(H115:I115)</f>
        <v>38</v>
      </c>
      <c r="K115" s="355">
        <v>0</v>
      </c>
      <c r="L115" s="160">
        <v>25</v>
      </c>
      <c r="M115" s="160">
        <v>17</v>
      </c>
      <c r="N115" s="160">
        <v>10</v>
      </c>
      <c r="O115" s="160">
        <v>13</v>
      </c>
      <c r="P115" s="158">
        <v>8</v>
      </c>
      <c r="Q115" s="159">
        <f>SUM(K115:P115)</f>
        <v>73</v>
      </c>
      <c r="R115" s="161">
        <f>SUM(J115,Q115)</f>
        <v>111</v>
      </c>
    </row>
    <row r="116" spans="2:18" s="135" customFormat="1" ht="17.100000000000001" customHeight="1">
      <c r="B116" s="148"/>
      <c r="C116" s="148"/>
      <c r="D116" s="49" t="s">
        <v>60</v>
      </c>
      <c r="E116" s="50"/>
      <c r="F116" s="50"/>
      <c r="G116" s="162"/>
      <c r="H116" s="163">
        <v>16</v>
      </c>
      <c r="I116" s="164">
        <v>23</v>
      </c>
      <c r="J116" s="169">
        <f>SUM(H116:I116)</f>
        <v>39</v>
      </c>
      <c r="K116" s="356">
        <v>0</v>
      </c>
      <c r="L116" s="166">
        <v>28</v>
      </c>
      <c r="M116" s="166">
        <v>15</v>
      </c>
      <c r="N116" s="166">
        <v>10</v>
      </c>
      <c r="O116" s="166">
        <v>9</v>
      </c>
      <c r="P116" s="164">
        <v>3</v>
      </c>
      <c r="Q116" s="165">
        <f>SUM(K116:P116)</f>
        <v>65</v>
      </c>
      <c r="R116" s="167">
        <f>SUM(J116,Q116)</f>
        <v>104</v>
      </c>
    </row>
    <row r="117" spans="2:18" s="135" customFormat="1" ht="17.100000000000001" customHeight="1">
      <c r="B117" s="148"/>
      <c r="C117" s="172" t="s">
        <v>61</v>
      </c>
      <c r="D117" s="173"/>
      <c r="E117" s="173"/>
      <c r="F117" s="173"/>
      <c r="G117" s="174"/>
      <c r="H117" s="141">
        <v>20</v>
      </c>
      <c r="I117" s="142">
        <v>23</v>
      </c>
      <c r="J117" s="143">
        <f>SUM(H117:I117)</f>
        <v>43</v>
      </c>
      <c r="K117" s="357">
        <v>0</v>
      </c>
      <c r="L117" s="144">
        <v>116</v>
      </c>
      <c r="M117" s="144">
        <v>113</v>
      </c>
      <c r="N117" s="144">
        <v>101</v>
      </c>
      <c r="O117" s="144">
        <v>89</v>
      </c>
      <c r="P117" s="145">
        <v>33</v>
      </c>
      <c r="Q117" s="146">
        <f>SUM(K117:P117)</f>
        <v>452</v>
      </c>
      <c r="R117" s="147">
        <f>SUM(J117,Q117)</f>
        <v>495</v>
      </c>
    </row>
    <row r="118" spans="2:18" s="135" customFormat="1" ht="17.100000000000001" customHeight="1">
      <c r="B118" s="171"/>
      <c r="C118" s="172" t="s">
        <v>62</v>
      </c>
      <c r="D118" s="173"/>
      <c r="E118" s="173"/>
      <c r="F118" s="173"/>
      <c r="G118" s="174"/>
      <c r="H118" s="141">
        <v>821</v>
      </c>
      <c r="I118" s="142">
        <v>1197</v>
      </c>
      <c r="J118" s="143">
        <f>SUM(H118:I118)</f>
        <v>2018</v>
      </c>
      <c r="K118" s="357">
        <v>0</v>
      </c>
      <c r="L118" s="144">
        <v>3472</v>
      </c>
      <c r="M118" s="144">
        <v>2050</v>
      </c>
      <c r="N118" s="144">
        <v>1136</v>
      </c>
      <c r="O118" s="144">
        <v>645</v>
      </c>
      <c r="P118" s="145">
        <v>342</v>
      </c>
      <c r="Q118" s="146">
        <f>SUM(K118:P118)</f>
        <v>7645</v>
      </c>
      <c r="R118" s="147">
        <f>SUM(J118,Q118)</f>
        <v>9663</v>
      </c>
    </row>
    <row r="119" spans="2:18" s="135" customFormat="1" ht="17.100000000000001" customHeight="1">
      <c r="B119" s="138" t="s">
        <v>63</v>
      </c>
      <c r="C119" s="139"/>
      <c r="D119" s="139"/>
      <c r="E119" s="139"/>
      <c r="F119" s="139"/>
      <c r="G119" s="140"/>
      <c r="H119" s="141">
        <f t="shared" ref="H119:R119" si="19">SUM(H120:H128)</f>
        <v>7</v>
      </c>
      <c r="I119" s="142">
        <f t="shared" si="19"/>
        <v>20</v>
      </c>
      <c r="J119" s="143">
        <f t="shared" si="19"/>
        <v>27</v>
      </c>
      <c r="K119" s="357">
        <f t="shared" si="19"/>
        <v>0</v>
      </c>
      <c r="L119" s="144">
        <f t="shared" si="19"/>
        <v>1468</v>
      </c>
      <c r="M119" s="144">
        <f t="shared" si="19"/>
        <v>1035</v>
      </c>
      <c r="N119" s="144">
        <f t="shared" si="19"/>
        <v>774</v>
      </c>
      <c r="O119" s="144">
        <f t="shared" si="19"/>
        <v>498</v>
      </c>
      <c r="P119" s="145">
        <f t="shared" si="19"/>
        <v>233</v>
      </c>
      <c r="Q119" s="146">
        <f t="shared" si="19"/>
        <v>4008</v>
      </c>
      <c r="R119" s="147">
        <f t="shared" si="19"/>
        <v>4035</v>
      </c>
    </row>
    <row r="120" spans="2:18" s="135" customFormat="1" ht="17.100000000000001" customHeight="1">
      <c r="B120" s="148"/>
      <c r="C120" s="39" t="s">
        <v>64</v>
      </c>
      <c r="D120" s="68"/>
      <c r="E120" s="68"/>
      <c r="F120" s="68"/>
      <c r="G120" s="149"/>
      <c r="H120" s="150">
        <v>0</v>
      </c>
      <c r="I120" s="151">
        <v>0</v>
      </c>
      <c r="J120" s="168">
        <f t="shared" ref="J120:J128" si="20">SUM(H120:I120)</f>
        <v>0</v>
      </c>
      <c r="K120" s="358"/>
      <c r="L120" s="153">
        <v>61</v>
      </c>
      <c r="M120" s="153">
        <v>34</v>
      </c>
      <c r="N120" s="153">
        <v>19</v>
      </c>
      <c r="O120" s="153">
        <v>15</v>
      </c>
      <c r="P120" s="151">
        <v>4</v>
      </c>
      <c r="Q120" s="152">
        <f t="shared" ref="Q120:Q128" si="21">SUM(K120:P120)</f>
        <v>133</v>
      </c>
      <c r="R120" s="154">
        <f t="shared" ref="R120:R128" si="22">SUM(J120,Q120)</f>
        <v>133</v>
      </c>
    </row>
    <row r="121" spans="2:18" s="135" customFormat="1" ht="17.100000000000001" customHeight="1">
      <c r="B121" s="148"/>
      <c r="C121" s="46" t="s">
        <v>65</v>
      </c>
      <c r="D121" s="40"/>
      <c r="E121" s="40"/>
      <c r="F121" s="40"/>
      <c r="G121" s="175"/>
      <c r="H121" s="157">
        <v>0</v>
      </c>
      <c r="I121" s="158">
        <v>0</v>
      </c>
      <c r="J121" s="170">
        <f t="shared" si="20"/>
        <v>0</v>
      </c>
      <c r="K121" s="359"/>
      <c r="L121" s="176">
        <v>0</v>
      </c>
      <c r="M121" s="176">
        <v>0</v>
      </c>
      <c r="N121" s="176">
        <v>1</v>
      </c>
      <c r="O121" s="176">
        <v>0</v>
      </c>
      <c r="P121" s="177">
        <v>0</v>
      </c>
      <c r="Q121" s="178">
        <f t="shared" si="21"/>
        <v>1</v>
      </c>
      <c r="R121" s="179">
        <f t="shared" si="22"/>
        <v>1</v>
      </c>
    </row>
    <row r="122" spans="2:18" s="190" customFormat="1" ht="17.100000000000001" customHeight="1">
      <c r="B122" s="180"/>
      <c r="C122" s="181" t="s">
        <v>66</v>
      </c>
      <c r="D122" s="182"/>
      <c r="E122" s="182"/>
      <c r="F122" s="182"/>
      <c r="G122" s="183"/>
      <c r="H122" s="184">
        <v>0</v>
      </c>
      <c r="I122" s="185">
        <v>0</v>
      </c>
      <c r="J122" s="186">
        <f t="shared" si="20"/>
        <v>0</v>
      </c>
      <c r="K122" s="360"/>
      <c r="L122" s="187">
        <v>981</v>
      </c>
      <c r="M122" s="187">
        <v>564</v>
      </c>
      <c r="N122" s="187">
        <v>331</v>
      </c>
      <c r="O122" s="187">
        <v>173</v>
      </c>
      <c r="P122" s="185">
        <v>76</v>
      </c>
      <c r="Q122" s="188">
        <f t="shared" si="21"/>
        <v>2125</v>
      </c>
      <c r="R122" s="189">
        <f t="shared" si="22"/>
        <v>2125</v>
      </c>
    </row>
    <row r="123" spans="2:18" s="135" customFormat="1" ht="17.100000000000001" customHeight="1">
      <c r="B123" s="148"/>
      <c r="C123" s="155" t="s">
        <v>67</v>
      </c>
      <c r="D123" s="47"/>
      <c r="E123" s="47"/>
      <c r="F123" s="47"/>
      <c r="G123" s="156"/>
      <c r="H123" s="157">
        <v>0</v>
      </c>
      <c r="I123" s="158">
        <v>2</v>
      </c>
      <c r="J123" s="170">
        <f t="shared" si="20"/>
        <v>2</v>
      </c>
      <c r="K123" s="355">
        <v>0</v>
      </c>
      <c r="L123" s="160">
        <v>113</v>
      </c>
      <c r="M123" s="160">
        <v>83</v>
      </c>
      <c r="N123" s="160">
        <v>74</v>
      </c>
      <c r="O123" s="160">
        <v>57</v>
      </c>
      <c r="P123" s="158">
        <v>17</v>
      </c>
      <c r="Q123" s="159">
        <f t="shared" si="21"/>
        <v>344</v>
      </c>
      <c r="R123" s="161">
        <f t="shared" si="22"/>
        <v>346</v>
      </c>
    </row>
    <row r="124" spans="2:18" s="135" customFormat="1" ht="17.100000000000001" customHeight="1">
      <c r="B124" s="148"/>
      <c r="C124" s="155" t="s">
        <v>68</v>
      </c>
      <c r="D124" s="47"/>
      <c r="E124" s="47"/>
      <c r="F124" s="47"/>
      <c r="G124" s="156"/>
      <c r="H124" s="157">
        <v>7</v>
      </c>
      <c r="I124" s="158">
        <v>18</v>
      </c>
      <c r="J124" s="170">
        <f t="shared" si="20"/>
        <v>25</v>
      </c>
      <c r="K124" s="355">
        <v>0</v>
      </c>
      <c r="L124" s="160">
        <v>90</v>
      </c>
      <c r="M124" s="160">
        <v>80</v>
      </c>
      <c r="N124" s="160">
        <v>78</v>
      </c>
      <c r="O124" s="160">
        <v>54</v>
      </c>
      <c r="P124" s="158">
        <v>27</v>
      </c>
      <c r="Q124" s="159">
        <f t="shared" si="21"/>
        <v>329</v>
      </c>
      <c r="R124" s="161">
        <f t="shared" si="22"/>
        <v>354</v>
      </c>
    </row>
    <row r="125" spans="2:18" s="135" customFormat="1" ht="17.100000000000001" customHeight="1">
      <c r="B125" s="148"/>
      <c r="C125" s="155" t="s">
        <v>69</v>
      </c>
      <c r="D125" s="47"/>
      <c r="E125" s="47"/>
      <c r="F125" s="47"/>
      <c r="G125" s="156"/>
      <c r="H125" s="157">
        <v>0</v>
      </c>
      <c r="I125" s="158">
        <v>0</v>
      </c>
      <c r="J125" s="170">
        <f t="shared" si="20"/>
        <v>0</v>
      </c>
      <c r="K125" s="360"/>
      <c r="L125" s="160">
        <v>179</v>
      </c>
      <c r="M125" s="160">
        <v>224</v>
      </c>
      <c r="N125" s="160">
        <v>218</v>
      </c>
      <c r="O125" s="160">
        <v>121</v>
      </c>
      <c r="P125" s="158">
        <v>61</v>
      </c>
      <c r="Q125" s="159">
        <f t="shared" si="21"/>
        <v>803</v>
      </c>
      <c r="R125" s="161">
        <f t="shared" si="22"/>
        <v>803</v>
      </c>
    </row>
    <row r="126" spans="2:18" s="135" customFormat="1" ht="17.100000000000001" customHeight="1">
      <c r="B126" s="148"/>
      <c r="C126" s="191" t="s">
        <v>70</v>
      </c>
      <c r="D126" s="192"/>
      <c r="E126" s="192"/>
      <c r="F126" s="192"/>
      <c r="G126" s="193"/>
      <c r="H126" s="157">
        <v>0</v>
      </c>
      <c r="I126" s="158">
        <v>0</v>
      </c>
      <c r="J126" s="170">
        <f t="shared" si="20"/>
        <v>0</v>
      </c>
      <c r="K126" s="360"/>
      <c r="L126" s="160">
        <v>29</v>
      </c>
      <c r="M126" s="160">
        <v>37</v>
      </c>
      <c r="N126" s="160">
        <v>32</v>
      </c>
      <c r="O126" s="160">
        <v>29</v>
      </c>
      <c r="P126" s="158">
        <v>15</v>
      </c>
      <c r="Q126" s="159">
        <f t="shared" si="21"/>
        <v>142</v>
      </c>
      <c r="R126" s="161">
        <f t="shared" si="22"/>
        <v>142</v>
      </c>
    </row>
    <row r="127" spans="2:18" s="135" customFormat="1" ht="17.100000000000001" customHeight="1">
      <c r="B127" s="194"/>
      <c r="C127" s="195" t="s">
        <v>71</v>
      </c>
      <c r="D127" s="192"/>
      <c r="E127" s="192"/>
      <c r="F127" s="192"/>
      <c r="G127" s="193"/>
      <c r="H127" s="157">
        <v>0</v>
      </c>
      <c r="I127" s="158">
        <v>0</v>
      </c>
      <c r="J127" s="170">
        <f t="shared" si="20"/>
        <v>0</v>
      </c>
      <c r="K127" s="360"/>
      <c r="L127" s="160">
        <v>0</v>
      </c>
      <c r="M127" s="160">
        <v>0</v>
      </c>
      <c r="N127" s="160">
        <v>8</v>
      </c>
      <c r="O127" s="160">
        <v>22</v>
      </c>
      <c r="P127" s="158">
        <v>15</v>
      </c>
      <c r="Q127" s="159">
        <f t="shared" si="21"/>
        <v>45</v>
      </c>
      <c r="R127" s="161">
        <f t="shared" si="22"/>
        <v>45</v>
      </c>
    </row>
    <row r="128" spans="2:18" s="135" customFormat="1" ht="17.100000000000001" customHeight="1">
      <c r="B128" s="196"/>
      <c r="C128" s="197" t="s">
        <v>72</v>
      </c>
      <c r="D128" s="198"/>
      <c r="E128" s="198"/>
      <c r="F128" s="198"/>
      <c r="G128" s="199"/>
      <c r="H128" s="200">
        <v>0</v>
      </c>
      <c r="I128" s="201">
        <v>0</v>
      </c>
      <c r="J128" s="202">
        <f t="shared" si="20"/>
        <v>0</v>
      </c>
      <c r="K128" s="361"/>
      <c r="L128" s="203">
        <v>15</v>
      </c>
      <c r="M128" s="203">
        <v>13</v>
      </c>
      <c r="N128" s="203">
        <v>13</v>
      </c>
      <c r="O128" s="203">
        <v>27</v>
      </c>
      <c r="P128" s="201">
        <v>18</v>
      </c>
      <c r="Q128" s="204">
        <f t="shared" si="21"/>
        <v>86</v>
      </c>
      <c r="R128" s="205">
        <f t="shared" si="22"/>
        <v>86</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52</v>
      </c>
      <c r="M129" s="144">
        <f t="shared" si="23"/>
        <v>97</v>
      </c>
      <c r="N129" s="144">
        <f t="shared" si="23"/>
        <v>325</v>
      </c>
      <c r="O129" s="144">
        <f t="shared" si="23"/>
        <v>925</v>
      </c>
      <c r="P129" s="145">
        <f t="shared" si="23"/>
        <v>957</v>
      </c>
      <c r="Q129" s="146">
        <f t="shared" si="23"/>
        <v>2356</v>
      </c>
      <c r="R129" s="147">
        <f t="shared" si="23"/>
        <v>2356</v>
      </c>
    </row>
    <row r="130" spans="1:18" s="135" customFormat="1" ht="17.100000000000001" customHeight="1">
      <c r="B130" s="148"/>
      <c r="C130" s="39" t="s">
        <v>74</v>
      </c>
      <c r="D130" s="68"/>
      <c r="E130" s="68"/>
      <c r="F130" s="68"/>
      <c r="G130" s="149"/>
      <c r="H130" s="150">
        <v>0</v>
      </c>
      <c r="I130" s="151">
        <v>0</v>
      </c>
      <c r="J130" s="168">
        <f>SUM(H130:I130)</f>
        <v>0</v>
      </c>
      <c r="K130" s="358"/>
      <c r="L130" s="153">
        <v>1</v>
      </c>
      <c r="M130" s="153">
        <v>8</v>
      </c>
      <c r="N130" s="153">
        <v>181</v>
      </c>
      <c r="O130" s="153">
        <v>488</v>
      </c>
      <c r="P130" s="151">
        <v>403</v>
      </c>
      <c r="Q130" s="152">
        <f>SUM(K130:P130)</f>
        <v>1081</v>
      </c>
      <c r="R130" s="154">
        <f>SUM(J130,Q130)</f>
        <v>1081</v>
      </c>
    </row>
    <row r="131" spans="1:18" s="135" customFormat="1" ht="17.100000000000001" customHeight="1">
      <c r="B131" s="148"/>
      <c r="C131" s="155" t="s">
        <v>75</v>
      </c>
      <c r="D131" s="47"/>
      <c r="E131" s="47"/>
      <c r="F131" s="47"/>
      <c r="G131" s="156"/>
      <c r="H131" s="157">
        <v>0</v>
      </c>
      <c r="I131" s="158">
        <v>0</v>
      </c>
      <c r="J131" s="170">
        <f>SUM(H131:I131)</f>
        <v>0</v>
      </c>
      <c r="K131" s="360"/>
      <c r="L131" s="160">
        <v>49</v>
      </c>
      <c r="M131" s="160">
        <v>84</v>
      </c>
      <c r="N131" s="160">
        <v>102</v>
      </c>
      <c r="O131" s="160">
        <v>149</v>
      </c>
      <c r="P131" s="158">
        <v>79</v>
      </c>
      <c r="Q131" s="159">
        <f>SUM(K131:P131)</f>
        <v>463</v>
      </c>
      <c r="R131" s="161">
        <f>SUM(J131,Q131)</f>
        <v>463</v>
      </c>
    </row>
    <row r="132" spans="1:18" s="135" customFormat="1" ht="16.5" customHeight="1">
      <c r="B132" s="194"/>
      <c r="C132" s="155" t="s">
        <v>76</v>
      </c>
      <c r="D132" s="47"/>
      <c r="E132" s="47"/>
      <c r="F132" s="47"/>
      <c r="G132" s="156"/>
      <c r="H132" s="157">
        <v>0</v>
      </c>
      <c r="I132" s="158">
        <v>0</v>
      </c>
      <c r="J132" s="170">
        <f>SUM(H132:I132)</f>
        <v>0</v>
      </c>
      <c r="K132" s="360"/>
      <c r="L132" s="160">
        <v>2</v>
      </c>
      <c r="M132" s="160">
        <v>5</v>
      </c>
      <c r="N132" s="160">
        <v>30</v>
      </c>
      <c r="O132" s="160">
        <v>250</v>
      </c>
      <c r="P132" s="158">
        <v>419</v>
      </c>
      <c r="Q132" s="159">
        <f>SUM(K132:P132)</f>
        <v>706</v>
      </c>
      <c r="R132" s="161">
        <f>SUM(J132,Q132)</f>
        <v>706</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12</v>
      </c>
      <c r="O133" s="321">
        <v>38</v>
      </c>
      <c r="P133" s="319">
        <v>56</v>
      </c>
      <c r="Q133" s="322">
        <f>SUM(K133:P133)</f>
        <v>106</v>
      </c>
      <c r="R133" s="323">
        <f>SUM(J133,Q133)</f>
        <v>106</v>
      </c>
    </row>
    <row r="134" spans="1:18" s="135" customFormat="1" ht="17.100000000000001" customHeight="1">
      <c r="B134" s="206" t="s">
        <v>77</v>
      </c>
      <c r="C134" s="31"/>
      <c r="D134" s="31"/>
      <c r="E134" s="31"/>
      <c r="F134" s="31"/>
      <c r="G134" s="32"/>
      <c r="H134" s="141">
        <f t="shared" ref="H134:R134" si="24">SUM(H98,H119,H129)</f>
        <v>1834</v>
      </c>
      <c r="I134" s="142">
        <f t="shared" si="24"/>
        <v>2798</v>
      </c>
      <c r="J134" s="143">
        <f t="shared" si="24"/>
        <v>4632</v>
      </c>
      <c r="K134" s="357">
        <f t="shared" si="24"/>
        <v>0</v>
      </c>
      <c r="L134" s="144">
        <f t="shared" si="24"/>
        <v>11358</v>
      </c>
      <c r="M134" s="144">
        <f t="shared" si="24"/>
        <v>7913</v>
      </c>
      <c r="N134" s="144">
        <f t="shared" si="24"/>
        <v>5414</v>
      </c>
      <c r="O134" s="144">
        <f t="shared" si="24"/>
        <v>4204</v>
      </c>
      <c r="P134" s="145">
        <f t="shared" si="24"/>
        <v>2946</v>
      </c>
      <c r="Q134" s="146">
        <f t="shared" si="24"/>
        <v>31835</v>
      </c>
      <c r="R134" s="147">
        <f t="shared" si="24"/>
        <v>36467</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377"/>
      <c r="I136" s="377"/>
      <c r="J136" s="377"/>
      <c r="K136" s="377"/>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令和元年（２０１９年）１０月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386" t="s">
        <v>13</v>
      </c>
      <c r="R139" s="606"/>
    </row>
    <row r="140" spans="1:18" s="135" customFormat="1" ht="17.100000000000001" customHeight="1">
      <c r="B140" s="138" t="s">
        <v>43</v>
      </c>
      <c r="C140" s="139"/>
      <c r="D140" s="139"/>
      <c r="E140" s="139"/>
      <c r="F140" s="139"/>
      <c r="G140" s="140"/>
      <c r="H140" s="141">
        <f t="shared" ref="H140:R140" si="25">SUM(H141,H147,H150,H155,H159:H160)</f>
        <v>14215286</v>
      </c>
      <c r="I140" s="142">
        <f t="shared" si="25"/>
        <v>30903382</v>
      </c>
      <c r="J140" s="143">
        <f t="shared" si="25"/>
        <v>45118668</v>
      </c>
      <c r="K140" s="357">
        <f t="shared" si="25"/>
        <v>0</v>
      </c>
      <c r="L140" s="144">
        <f t="shared" si="25"/>
        <v>254805700</v>
      </c>
      <c r="M140" s="144">
        <f t="shared" si="25"/>
        <v>210992783</v>
      </c>
      <c r="N140" s="144">
        <f t="shared" si="25"/>
        <v>172858323</v>
      </c>
      <c r="O140" s="144">
        <f t="shared" si="25"/>
        <v>124793947</v>
      </c>
      <c r="P140" s="145">
        <f t="shared" si="25"/>
        <v>82248391</v>
      </c>
      <c r="Q140" s="146">
        <f t="shared" si="25"/>
        <v>845699144</v>
      </c>
      <c r="R140" s="147">
        <f t="shared" si="25"/>
        <v>890817812</v>
      </c>
    </row>
    <row r="141" spans="1:18" s="135" customFormat="1" ht="17.100000000000001" customHeight="1">
      <c r="B141" s="148"/>
      <c r="C141" s="138" t="s">
        <v>44</v>
      </c>
      <c r="D141" s="139"/>
      <c r="E141" s="139"/>
      <c r="F141" s="139"/>
      <c r="G141" s="140"/>
      <c r="H141" s="141">
        <f t="shared" ref="H141:Q141" si="26">SUM(H142:H146)</f>
        <v>1716659</v>
      </c>
      <c r="I141" s="142">
        <f t="shared" si="26"/>
        <v>4639629</v>
      </c>
      <c r="J141" s="143">
        <f t="shared" si="26"/>
        <v>6356288</v>
      </c>
      <c r="K141" s="357">
        <f t="shared" si="26"/>
        <v>0</v>
      </c>
      <c r="L141" s="144">
        <f t="shared" si="26"/>
        <v>55946264</v>
      </c>
      <c r="M141" s="144">
        <f t="shared" si="26"/>
        <v>45605668</v>
      </c>
      <c r="N141" s="144">
        <f t="shared" si="26"/>
        <v>35627436</v>
      </c>
      <c r="O141" s="144">
        <f t="shared" si="26"/>
        <v>32292141</v>
      </c>
      <c r="P141" s="145">
        <f t="shared" si="26"/>
        <v>28228660</v>
      </c>
      <c r="Q141" s="146">
        <f t="shared" si="26"/>
        <v>197700169</v>
      </c>
      <c r="R141" s="147">
        <f t="shared" ref="R141:R146" si="27">SUM(J141,Q141)</f>
        <v>204056457</v>
      </c>
    </row>
    <row r="142" spans="1:18" s="135" customFormat="1" ht="17.100000000000001" customHeight="1">
      <c r="B142" s="148"/>
      <c r="C142" s="148"/>
      <c r="D142" s="39" t="s">
        <v>45</v>
      </c>
      <c r="E142" s="68"/>
      <c r="F142" s="68"/>
      <c r="G142" s="149"/>
      <c r="H142" s="150">
        <v>-15435</v>
      </c>
      <c r="I142" s="151">
        <v>0</v>
      </c>
      <c r="J142" s="152">
        <f>SUM(H142:I142)</f>
        <v>-15435</v>
      </c>
      <c r="K142" s="354">
        <v>0</v>
      </c>
      <c r="L142" s="153">
        <v>37106985</v>
      </c>
      <c r="M142" s="153">
        <v>29528540</v>
      </c>
      <c r="N142" s="153">
        <v>24207315</v>
      </c>
      <c r="O142" s="153">
        <v>22476566</v>
      </c>
      <c r="P142" s="151">
        <v>18464348</v>
      </c>
      <c r="Q142" s="152">
        <f>SUM(K142:P142)</f>
        <v>131783754</v>
      </c>
      <c r="R142" s="154">
        <f t="shared" si="27"/>
        <v>131768319</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71415</v>
      </c>
      <c r="N143" s="160">
        <v>449290</v>
      </c>
      <c r="O143" s="160">
        <v>504122</v>
      </c>
      <c r="P143" s="158">
        <v>1037892</v>
      </c>
      <c r="Q143" s="159">
        <f>SUM(K143:P143)</f>
        <v>2062719</v>
      </c>
      <c r="R143" s="161">
        <f t="shared" si="27"/>
        <v>2062719</v>
      </c>
    </row>
    <row r="144" spans="1:18" s="135" customFormat="1" ht="17.100000000000001" customHeight="1">
      <c r="B144" s="148"/>
      <c r="C144" s="148"/>
      <c r="D144" s="155" t="s">
        <v>47</v>
      </c>
      <c r="E144" s="47"/>
      <c r="F144" s="47"/>
      <c r="G144" s="156"/>
      <c r="H144" s="157">
        <v>920521</v>
      </c>
      <c r="I144" s="158">
        <v>2363619</v>
      </c>
      <c r="J144" s="159">
        <f>SUM(H144:I144)</f>
        <v>3284140</v>
      </c>
      <c r="K144" s="355">
        <v>0</v>
      </c>
      <c r="L144" s="160">
        <v>10611979</v>
      </c>
      <c r="M144" s="160">
        <v>8987435</v>
      </c>
      <c r="N144" s="160">
        <v>5454473</v>
      </c>
      <c r="O144" s="160">
        <v>4836053</v>
      </c>
      <c r="P144" s="158">
        <v>5526092</v>
      </c>
      <c r="Q144" s="159">
        <f>SUM(K144:P144)</f>
        <v>35416032</v>
      </c>
      <c r="R144" s="161">
        <f t="shared" si="27"/>
        <v>38700172</v>
      </c>
    </row>
    <row r="145" spans="2:18" s="135" customFormat="1" ht="17.100000000000001" customHeight="1">
      <c r="B145" s="148"/>
      <c r="C145" s="148"/>
      <c r="D145" s="155" t="s">
        <v>48</v>
      </c>
      <c r="E145" s="47"/>
      <c r="F145" s="47"/>
      <c r="G145" s="156"/>
      <c r="H145" s="157">
        <v>321409</v>
      </c>
      <c r="I145" s="158">
        <v>1729472</v>
      </c>
      <c r="J145" s="159">
        <f>SUM(H145:I145)</f>
        <v>2050881</v>
      </c>
      <c r="K145" s="355">
        <v>0</v>
      </c>
      <c r="L145" s="160">
        <v>3535945</v>
      </c>
      <c r="M145" s="160">
        <v>3517598</v>
      </c>
      <c r="N145" s="160">
        <v>2061336</v>
      </c>
      <c r="O145" s="160">
        <v>1367637</v>
      </c>
      <c r="P145" s="158">
        <v>966602</v>
      </c>
      <c r="Q145" s="159">
        <f>SUM(K145:P145)</f>
        <v>11449118</v>
      </c>
      <c r="R145" s="161">
        <f t="shared" si="27"/>
        <v>13499999</v>
      </c>
    </row>
    <row r="146" spans="2:18" s="135" customFormat="1" ht="17.100000000000001" customHeight="1">
      <c r="B146" s="148"/>
      <c r="C146" s="148"/>
      <c r="D146" s="49" t="s">
        <v>49</v>
      </c>
      <c r="E146" s="50"/>
      <c r="F146" s="50"/>
      <c r="G146" s="162"/>
      <c r="H146" s="163">
        <v>490164</v>
      </c>
      <c r="I146" s="164">
        <v>546538</v>
      </c>
      <c r="J146" s="165">
        <f>SUM(H146:I146)</f>
        <v>1036702</v>
      </c>
      <c r="K146" s="356">
        <v>0</v>
      </c>
      <c r="L146" s="166">
        <v>4691355</v>
      </c>
      <c r="M146" s="166">
        <v>3500680</v>
      </c>
      <c r="N146" s="166">
        <v>3455022</v>
      </c>
      <c r="O146" s="166">
        <v>3107763</v>
      </c>
      <c r="P146" s="164">
        <v>2233726</v>
      </c>
      <c r="Q146" s="165">
        <f>SUM(K146:P146)</f>
        <v>16988546</v>
      </c>
      <c r="R146" s="167">
        <f t="shared" si="27"/>
        <v>18025248</v>
      </c>
    </row>
    <row r="147" spans="2:18" s="135" customFormat="1" ht="17.100000000000001" customHeight="1">
      <c r="B147" s="148"/>
      <c r="C147" s="138" t="s">
        <v>50</v>
      </c>
      <c r="D147" s="139"/>
      <c r="E147" s="139"/>
      <c r="F147" s="139"/>
      <c r="G147" s="140"/>
      <c r="H147" s="141">
        <f t="shared" ref="H147:R147" si="28">SUM(H148:H149)</f>
        <v>2920711</v>
      </c>
      <c r="I147" s="142">
        <f t="shared" si="28"/>
        <v>8496574</v>
      </c>
      <c r="J147" s="143">
        <f t="shared" si="28"/>
        <v>11417285</v>
      </c>
      <c r="K147" s="357">
        <f t="shared" si="28"/>
        <v>0</v>
      </c>
      <c r="L147" s="144">
        <f t="shared" si="28"/>
        <v>115596553</v>
      </c>
      <c r="M147" s="144">
        <f t="shared" si="28"/>
        <v>91480143</v>
      </c>
      <c r="N147" s="144">
        <f t="shared" si="28"/>
        <v>69282058</v>
      </c>
      <c r="O147" s="144">
        <f t="shared" si="28"/>
        <v>42381222</v>
      </c>
      <c r="P147" s="145">
        <f t="shared" si="28"/>
        <v>25451895</v>
      </c>
      <c r="Q147" s="146">
        <f t="shared" si="28"/>
        <v>344191871</v>
      </c>
      <c r="R147" s="147">
        <f t="shared" si="28"/>
        <v>355609156</v>
      </c>
    </row>
    <row r="148" spans="2:18" s="135" customFormat="1" ht="17.100000000000001" customHeight="1">
      <c r="B148" s="148"/>
      <c r="C148" s="148"/>
      <c r="D148" s="39" t="s">
        <v>51</v>
      </c>
      <c r="E148" s="68"/>
      <c r="F148" s="68"/>
      <c r="G148" s="149"/>
      <c r="H148" s="150">
        <v>0</v>
      </c>
      <c r="I148" s="151">
        <v>0</v>
      </c>
      <c r="J148" s="168">
        <f>SUM(H148:I148)</f>
        <v>0</v>
      </c>
      <c r="K148" s="354">
        <v>0</v>
      </c>
      <c r="L148" s="153">
        <v>87750543</v>
      </c>
      <c r="M148" s="153">
        <v>69035136</v>
      </c>
      <c r="N148" s="153">
        <v>50440111</v>
      </c>
      <c r="O148" s="153">
        <v>31671476</v>
      </c>
      <c r="P148" s="151">
        <v>17674659</v>
      </c>
      <c r="Q148" s="152">
        <f>SUM(K148:P148)</f>
        <v>256571925</v>
      </c>
      <c r="R148" s="154">
        <f>SUM(J148,Q148)</f>
        <v>256571925</v>
      </c>
    </row>
    <row r="149" spans="2:18" s="135" customFormat="1" ht="17.100000000000001" customHeight="1">
      <c r="B149" s="148"/>
      <c r="C149" s="148"/>
      <c r="D149" s="49" t="s">
        <v>52</v>
      </c>
      <c r="E149" s="50"/>
      <c r="F149" s="50"/>
      <c r="G149" s="162"/>
      <c r="H149" s="163">
        <v>2920711</v>
      </c>
      <c r="I149" s="164">
        <v>8496574</v>
      </c>
      <c r="J149" s="169">
        <f>SUM(H149:I149)</f>
        <v>11417285</v>
      </c>
      <c r="K149" s="356">
        <v>0</v>
      </c>
      <c r="L149" s="166">
        <v>27846010</v>
      </c>
      <c r="M149" s="166">
        <v>22445007</v>
      </c>
      <c r="N149" s="166">
        <v>18841947</v>
      </c>
      <c r="O149" s="166">
        <v>10709746</v>
      </c>
      <c r="P149" s="164">
        <v>7777236</v>
      </c>
      <c r="Q149" s="165">
        <f>SUM(K149:P149)</f>
        <v>87619946</v>
      </c>
      <c r="R149" s="167">
        <f>SUM(J149,Q149)</f>
        <v>99037231</v>
      </c>
    </row>
    <row r="150" spans="2:18" s="135" customFormat="1" ht="17.100000000000001" customHeight="1">
      <c r="B150" s="148"/>
      <c r="C150" s="138" t="s">
        <v>53</v>
      </c>
      <c r="D150" s="139"/>
      <c r="E150" s="139"/>
      <c r="F150" s="139"/>
      <c r="G150" s="140"/>
      <c r="H150" s="141">
        <f t="shared" ref="H150:R150" si="29">SUM(H151:H154)</f>
        <v>68085</v>
      </c>
      <c r="I150" s="142">
        <f t="shared" si="29"/>
        <v>242010</v>
      </c>
      <c r="J150" s="143">
        <f t="shared" si="29"/>
        <v>310095</v>
      </c>
      <c r="K150" s="357">
        <f t="shared" si="29"/>
        <v>0</v>
      </c>
      <c r="L150" s="144">
        <f t="shared" si="29"/>
        <v>8452055</v>
      </c>
      <c r="M150" s="144">
        <f t="shared" si="29"/>
        <v>11724114</v>
      </c>
      <c r="N150" s="144">
        <f t="shared" si="29"/>
        <v>17701867</v>
      </c>
      <c r="O150" s="144">
        <f t="shared" si="29"/>
        <v>10158758</v>
      </c>
      <c r="P150" s="145">
        <f t="shared" si="29"/>
        <v>7766632</v>
      </c>
      <c r="Q150" s="146">
        <f t="shared" si="29"/>
        <v>55803426</v>
      </c>
      <c r="R150" s="147">
        <f t="shared" si="29"/>
        <v>56113521</v>
      </c>
    </row>
    <row r="151" spans="2:18" s="135" customFormat="1" ht="17.100000000000001" customHeight="1">
      <c r="B151" s="148"/>
      <c r="C151" s="148"/>
      <c r="D151" s="39" t="s">
        <v>54</v>
      </c>
      <c r="E151" s="68"/>
      <c r="F151" s="68"/>
      <c r="G151" s="149"/>
      <c r="H151" s="150">
        <v>68085</v>
      </c>
      <c r="I151" s="151">
        <v>242010</v>
      </c>
      <c r="J151" s="168">
        <f>SUM(H151:I151)</f>
        <v>310095</v>
      </c>
      <c r="K151" s="354">
        <v>0</v>
      </c>
      <c r="L151" s="153">
        <v>6905400</v>
      </c>
      <c r="M151" s="153">
        <v>9816345</v>
      </c>
      <c r="N151" s="153">
        <v>14293051</v>
      </c>
      <c r="O151" s="153">
        <v>7139577</v>
      </c>
      <c r="P151" s="151">
        <v>5451748</v>
      </c>
      <c r="Q151" s="152">
        <f>SUM(K151:P151)</f>
        <v>43606121</v>
      </c>
      <c r="R151" s="154">
        <f>SUM(J151,Q151)</f>
        <v>43916216</v>
      </c>
    </row>
    <row r="152" spans="2:18" s="135" customFormat="1" ht="17.100000000000001" customHeight="1">
      <c r="B152" s="148"/>
      <c r="C152" s="148"/>
      <c r="D152" s="155" t="s">
        <v>55</v>
      </c>
      <c r="E152" s="47"/>
      <c r="F152" s="47"/>
      <c r="G152" s="156"/>
      <c r="H152" s="157">
        <v>0</v>
      </c>
      <c r="I152" s="158">
        <v>0</v>
      </c>
      <c r="J152" s="170">
        <f>SUM(H152:I152)</f>
        <v>0</v>
      </c>
      <c r="K152" s="355">
        <v>0</v>
      </c>
      <c r="L152" s="160">
        <v>1361030</v>
      </c>
      <c r="M152" s="160">
        <v>1879815</v>
      </c>
      <c r="N152" s="160">
        <v>3057150</v>
      </c>
      <c r="O152" s="160">
        <v>2670350</v>
      </c>
      <c r="P152" s="158">
        <v>2199990</v>
      </c>
      <c r="Q152" s="159">
        <f>SUM(K152:P152)</f>
        <v>11168335</v>
      </c>
      <c r="R152" s="161">
        <f>SUM(J152,Q152)</f>
        <v>11168335</v>
      </c>
    </row>
    <row r="153" spans="2:18" s="135" customFormat="1" ht="16.5" customHeight="1">
      <c r="B153" s="148"/>
      <c r="C153" s="194"/>
      <c r="D153" s="155" t="s">
        <v>56</v>
      </c>
      <c r="E153" s="47"/>
      <c r="F153" s="47"/>
      <c r="G153" s="156"/>
      <c r="H153" s="157">
        <v>0</v>
      </c>
      <c r="I153" s="158">
        <v>0</v>
      </c>
      <c r="J153" s="170">
        <f>SUM(H153:I153)</f>
        <v>0</v>
      </c>
      <c r="K153" s="355">
        <v>0</v>
      </c>
      <c r="L153" s="160">
        <v>185625</v>
      </c>
      <c r="M153" s="160">
        <v>27954</v>
      </c>
      <c r="N153" s="160">
        <v>351666</v>
      </c>
      <c r="O153" s="160">
        <v>348831</v>
      </c>
      <c r="P153" s="158">
        <v>114894</v>
      </c>
      <c r="Q153" s="159">
        <f>SUM(K153:P153)</f>
        <v>1028970</v>
      </c>
      <c r="R153" s="161">
        <f>SUM(J153,Q153)</f>
        <v>1028970</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4796850</v>
      </c>
      <c r="I155" s="142">
        <f t="shared" si="30"/>
        <v>10105936</v>
      </c>
      <c r="J155" s="143">
        <f t="shared" si="30"/>
        <v>14902786</v>
      </c>
      <c r="K155" s="357">
        <f t="shared" si="30"/>
        <v>0</v>
      </c>
      <c r="L155" s="144">
        <f t="shared" si="30"/>
        <v>13040169</v>
      </c>
      <c r="M155" s="144">
        <f t="shared" si="30"/>
        <v>17421858</v>
      </c>
      <c r="N155" s="144">
        <f t="shared" si="30"/>
        <v>12689864</v>
      </c>
      <c r="O155" s="144">
        <f t="shared" si="30"/>
        <v>10586228</v>
      </c>
      <c r="P155" s="145">
        <f t="shared" si="30"/>
        <v>7879170</v>
      </c>
      <c r="Q155" s="146">
        <f t="shared" si="30"/>
        <v>61617289</v>
      </c>
      <c r="R155" s="147">
        <f t="shared" si="30"/>
        <v>76520075</v>
      </c>
    </row>
    <row r="156" spans="2:18" s="135" customFormat="1" ht="17.100000000000001" customHeight="1">
      <c r="B156" s="148"/>
      <c r="C156" s="148"/>
      <c r="D156" s="39" t="s">
        <v>58</v>
      </c>
      <c r="E156" s="68"/>
      <c r="F156" s="68"/>
      <c r="G156" s="149"/>
      <c r="H156" s="150">
        <v>3704441</v>
      </c>
      <c r="I156" s="151">
        <v>7763749</v>
      </c>
      <c r="J156" s="168">
        <f>SUM(H156:I156)</f>
        <v>11468190</v>
      </c>
      <c r="K156" s="354">
        <v>0</v>
      </c>
      <c r="L156" s="153">
        <v>10946463</v>
      </c>
      <c r="M156" s="153">
        <v>16267403</v>
      </c>
      <c r="N156" s="153">
        <v>11461744</v>
      </c>
      <c r="O156" s="153">
        <v>9669342</v>
      </c>
      <c r="P156" s="151">
        <v>7461169</v>
      </c>
      <c r="Q156" s="152">
        <f>SUM(K156:P156)</f>
        <v>55806121</v>
      </c>
      <c r="R156" s="154">
        <f>SUM(J156,Q156)</f>
        <v>67274311</v>
      </c>
    </row>
    <row r="157" spans="2:18" s="135" customFormat="1" ht="17.100000000000001" customHeight="1">
      <c r="B157" s="148"/>
      <c r="C157" s="148"/>
      <c r="D157" s="155" t="s">
        <v>59</v>
      </c>
      <c r="E157" s="47"/>
      <c r="F157" s="47"/>
      <c r="G157" s="156"/>
      <c r="H157" s="157">
        <v>232571</v>
      </c>
      <c r="I157" s="158">
        <v>630261</v>
      </c>
      <c r="J157" s="170">
        <f>SUM(H157:I157)</f>
        <v>862832</v>
      </c>
      <c r="K157" s="355">
        <v>0</v>
      </c>
      <c r="L157" s="160">
        <v>509107</v>
      </c>
      <c r="M157" s="160">
        <v>372382</v>
      </c>
      <c r="N157" s="160">
        <v>318895</v>
      </c>
      <c r="O157" s="160">
        <v>422798</v>
      </c>
      <c r="P157" s="158">
        <v>225201</v>
      </c>
      <c r="Q157" s="159">
        <f>SUM(K157:P157)</f>
        <v>1848383</v>
      </c>
      <c r="R157" s="161">
        <f>SUM(J157,Q157)</f>
        <v>2711215</v>
      </c>
    </row>
    <row r="158" spans="2:18" s="135" customFormat="1" ht="17.100000000000001" customHeight="1">
      <c r="B158" s="148"/>
      <c r="C158" s="148"/>
      <c r="D158" s="49" t="s">
        <v>60</v>
      </c>
      <c r="E158" s="50"/>
      <c r="F158" s="50"/>
      <c r="G158" s="162"/>
      <c r="H158" s="163">
        <v>859838</v>
      </c>
      <c r="I158" s="164">
        <v>1711926</v>
      </c>
      <c r="J158" s="169">
        <f>SUM(H158:I158)</f>
        <v>2571764</v>
      </c>
      <c r="K158" s="356">
        <v>0</v>
      </c>
      <c r="L158" s="166">
        <v>1584599</v>
      </c>
      <c r="M158" s="166">
        <v>782073</v>
      </c>
      <c r="N158" s="166">
        <v>909225</v>
      </c>
      <c r="O158" s="166">
        <v>494088</v>
      </c>
      <c r="P158" s="164">
        <v>192800</v>
      </c>
      <c r="Q158" s="165">
        <f>SUM(K158:P158)</f>
        <v>3962785</v>
      </c>
      <c r="R158" s="167">
        <f>SUM(J158,Q158)</f>
        <v>6534549</v>
      </c>
    </row>
    <row r="159" spans="2:18" s="135" customFormat="1" ht="17.100000000000001" customHeight="1">
      <c r="B159" s="148"/>
      <c r="C159" s="172" t="s">
        <v>61</v>
      </c>
      <c r="D159" s="173"/>
      <c r="E159" s="173"/>
      <c r="F159" s="173"/>
      <c r="G159" s="174"/>
      <c r="H159" s="141">
        <v>1101681</v>
      </c>
      <c r="I159" s="142">
        <v>2125133</v>
      </c>
      <c r="J159" s="143">
        <f>SUM(H159:I159)</f>
        <v>3226814</v>
      </c>
      <c r="K159" s="357">
        <v>0</v>
      </c>
      <c r="L159" s="144">
        <v>17925734</v>
      </c>
      <c r="M159" s="144">
        <v>19235883</v>
      </c>
      <c r="N159" s="144">
        <v>19512879</v>
      </c>
      <c r="O159" s="144">
        <v>19358965</v>
      </c>
      <c r="P159" s="145">
        <v>7618566</v>
      </c>
      <c r="Q159" s="146">
        <f>SUM(K159:P159)</f>
        <v>83652027</v>
      </c>
      <c r="R159" s="147">
        <f>SUM(J159,Q159)</f>
        <v>86878841</v>
      </c>
    </row>
    <row r="160" spans="2:18" s="135" customFormat="1" ht="17.100000000000001" customHeight="1">
      <c r="B160" s="171"/>
      <c r="C160" s="172" t="s">
        <v>62</v>
      </c>
      <c r="D160" s="173"/>
      <c r="E160" s="173"/>
      <c r="F160" s="173"/>
      <c r="G160" s="174"/>
      <c r="H160" s="141">
        <v>3611300</v>
      </c>
      <c r="I160" s="142">
        <v>5294100</v>
      </c>
      <c r="J160" s="143">
        <f>SUM(H160:I160)</f>
        <v>8905400</v>
      </c>
      <c r="K160" s="357">
        <v>0</v>
      </c>
      <c r="L160" s="144">
        <v>43844925</v>
      </c>
      <c r="M160" s="144">
        <v>25525117</v>
      </c>
      <c r="N160" s="144">
        <v>18044219</v>
      </c>
      <c r="O160" s="144">
        <v>10016633</v>
      </c>
      <c r="P160" s="145">
        <v>5303468</v>
      </c>
      <c r="Q160" s="146">
        <f>SUM(K160:P160)</f>
        <v>102734362</v>
      </c>
      <c r="R160" s="147">
        <f>SUM(J160,Q160)</f>
        <v>111639762</v>
      </c>
    </row>
    <row r="161" spans="2:18" s="135" customFormat="1" ht="17.100000000000001" customHeight="1">
      <c r="B161" s="138" t="s">
        <v>63</v>
      </c>
      <c r="C161" s="139"/>
      <c r="D161" s="139"/>
      <c r="E161" s="139"/>
      <c r="F161" s="139"/>
      <c r="G161" s="140"/>
      <c r="H161" s="141">
        <f t="shared" ref="H161:R161" si="31">SUM(H162:H170)</f>
        <v>329177</v>
      </c>
      <c r="I161" s="142">
        <f t="shared" si="31"/>
        <v>1592227</v>
      </c>
      <c r="J161" s="143">
        <f t="shared" si="31"/>
        <v>1921404</v>
      </c>
      <c r="K161" s="357">
        <f t="shared" si="31"/>
        <v>0</v>
      </c>
      <c r="L161" s="144">
        <f t="shared" si="31"/>
        <v>143727819</v>
      </c>
      <c r="M161" s="144">
        <f t="shared" si="31"/>
        <v>137299289</v>
      </c>
      <c r="N161" s="144">
        <f t="shared" si="31"/>
        <v>138171254</v>
      </c>
      <c r="O161" s="144">
        <f t="shared" si="31"/>
        <v>99039571</v>
      </c>
      <c r="P161" s="145">
        <f t="shared" si="31"/>
        <v>51161658</v>
      </c>
      <c r="Q161" s="146">
        <f t="shared" si="31"/>
        <v>569399591</v>
      </c>
      <c r="R161" s="147">
        <f t="shared" si="31"/>
        <v>571320995</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4198368</v>
      </c>
      <c r="M162" s="212">
        <v>3424290</v>
      </c>
      <c r="N162" s="212">
        <v>2882796</v>
      </c>
      <c r="O162" s="212">
        <v>2841481</v>
      </c>
      <c r="P162" s="213">
        <v>1083042</v>
      </c>
      <c r="Q162" s="214">
        <f t="shared" ref="Q162:Q170" si="33">SUM(K162:P162)</f>
        <v>14429977</v>
      </c>
      <c r="R162" s="215">
        <f t="shared" ref="R162:R170" si="34">SUM(J162,Q162)</f>
        <v>14429977</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135657</v>
      </c>
      <c r="O163" s="160">
        <v>0</v>
      </c>
      <c r="P163" s="158">
        <v>0</v>
      </c>
      <c r="Q163" s="159">
        <f t="shared" si="33"/>
        <v>135657</v>
      </c>
      <c r="R163" s="161">
        <f t="shared" si="34"/>
        <v>135657</v>
      </c>
    </row>
    <row r="164" spans="2:18" s="190" customFormat="1" ht="17.100000000000001" customHeight="1">
      <c r="B164" s="180"/>
      <c r="C164" s="181" t="s">
        <v>66</v>
      </c>
      <c r="D164" s="182"/>
      <c r="E164" s="182"/>
      <c r="F164" s="182"/>
      <c r="G164" s="183"/>
      <c r="H164" s="184">
        <v>0</v>
      </c>
      <c r="I164" s="185">
        <v>0</v>
      </c>
      <c r="J164" s="186">
        <f t="shared" si="32"/>
        <v>0</v>
      </c>
      <c r="K164" s="360"/>
      <c r="L164" s="187">
        <v>66879946</v>
      </c>
      <c r="M164" s="187">
        <v>47803542</v>
      </c>
      <c r="N164" s="187">
        <v>39846116</v>
      </c>
      <c r="O164" s="187">
        <v>22936351</v>
      </c>
      <c r="P164" s="185">
        <v>10603652</v>
      </c>
      <c r="Q164" s="188">
        <f t="shared" si="33"/>
        <v>188069607</v>
      </c>
      <c r="R164" s="189">
        <f t="shared" si="34"/>
        <v>188069607</v>
      </c>
    </row>
    <row r="165" spans="2:18" s="135" customFormat="1" ht="17.100000000000001" customHeight="1">
      <c r="B165" s="148"/>
      <c r="C165" s="155" t="s">
        <v>67</v>
      </c>
      <c r="D165" s="47"/>
      <c r="E165" s="47"/>
      <c r="F165" s="47"/>
      <c r="G165" s="156"/>
      <c r="H165" s="157">
        <v>0</v>
      </c>
      <c r="I165" s="158">
        <v>138618</v>
      </c>
      <c r="J165" s="170">
        <f t="shared" si="32"/>
        <v>138618</v>
      </c>
      <c r="K165" s="355">
        <v>0</v>
      </c>
      <c r="L165" s="160">
        <v>12096888</v>
      </c>
      <c r="M165" s="160">
        <v>10168025</v>
      </c>
      <c r="N165" s="160">
        <v>10756553</v>
      </c>
      <c r="O165" s="160">
        <v>9709515</v>
      </c>
      <c r="P165" s="158">
        <v>3385514</v>
      </c>
      <c r="Q165" s="159">
        <f t="shared" si="33"/>
        <v>46116495</v>
      </c>
      <c r="R165" s="161">
        <f t="shared" si="34"/>
        <v>46255113</v>
      </c>
    </row>
    <row r="166" spans="2:18" s="135" customFormat="1" ht="17.100000000000001" customHeight="1">
      <c r="B166" s="148"/>
      <c r="C166" s="155" t="s">
        <v>68</v>
      </c>
      <c r="D166" s="47"/>
      <c r="E166" s="47"/>
      <c r="F166" s="47"/>
      <c r="G166" s="156"/>
      <c r="H166" s="157">
        <v>329177</v>
      </c>
      <c r="I166" s="158">
        <v>1453609</v>
      </c>
      <c r="J166" s="170">
        <f t="shared" si="32"/>
        <v>1782786</v>
      </c>
      <c r="K166" s="355">
        <v>0</v>
      </c>
      <c r="L166" s="160">
        <v>10882795</v>
      </c>
      <c r="M166" s="160">
        <v>13137593</v>
      </c>
      <c r="N166" s="160">
        <v>17912907</v>
      </c>
      <c r="O166" s="160">
        <v>13462322</v>
      </c>
      <c r="P166" s="158">
        <v>7652673</v>
      </c>
      <c r="Q166" s="159">
        <f t="shared" si="33"/>
        <v>63048290</v>
      </c>
      <c r="R166" s="161">
        <f t="shared" si="34"/>
        <v>64831076</v>
      </c>
    </row>
    <row r="167" spans="2:18" s="135" customFormat="1" ht="17.100000000000001" customHeight="1">
      <c r="B167" s="148"/>
      <c r="C167" s="155" t="s">
        <v>69</v>
      </c>
      <c r="D167" s="47"/>
      <c r="E167" s="47"/>
      <c r="F167" s="47"/>
      <c r="G167" s="156"/>
      <c r="H167" s="157">
        <v>0</v>
      </c>
      <c r="I167" s="158">
        <v>0</v>
      </c>
      <c r="J167" s="170">
        <f t="shared" si="32"/>
        <v>0</v>
      </c>
      <c r="K167" s="360"/>
      <c r="L167" s="160">
        <v>43019424</v>
      </c>
      <c r="M167" s="160">
        <v>54497070</v>
      </c>
      <c r="N167" s="160">
        <v>55377923</v>
      </c>
      <c r="O167" s="160">
        <v>30840452</v>
      </c>
      <c r="P167" s="158">
        <v>15658503</v>
      </c>
      <c r="Q167" s="159">
        <f t="shared" si="33"/>
        <v>199393372</v>
      </c>
      <c r="R167" s="161">
        <f t="shared" si="34"/>
        <v>199393372</v>
      </c>
    </row>
    <row r="168" spans="2:18" s="135" customFormat="1" ht="17.100000000000001" customHeight="1">
      <c r="B168" s="148"/>
      <c r="C168" s="191" t="s">
        <v>70</v>
      </c>
      <c r="D168" s="192"/>
      <c r="E168" s="192"/>
      <c r="F168" s="192"/>
      <c r="G168" s="193"/>
      <c r="H168" s="157">
        <v>0</v>
      </c>
      <c r="I168" s="158">
        <v>0</v>
      </c>
      <c r="J168" s="170">
        <f t="shared" si="32"/>
        <v>0</v>
      </c>
      <c r="K168" s="360"/>
      <c r="L168" s="160">
        <v>4719768</v>
      </c>
      <c r="M168" s="160">
        <v>6159592</v>
      </c>
      <c r="N168" s="160">
        <v>6142571</v>
      </c>
      <c r="O168" s="160">
        <v>6119433</v>
      </c>
      <c r="P168" s="158">
        <v>3009789</v>
      </c>
      <c r="Q168" s="159">
        <f t="shared" si="33"/>
        <v>26151153</v>
      </c>
      <c r="R168" s="161">
        <f t="shared" si="34"/>
        <v>26151153</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2100124</v>
      </c>
      <c r="O169" s="160">
        <v>5688920</v>
      </c>
      <c r="P169" s="158">
        <v>4501754</v>
      </c>
      <c r="Q169" s="159">
        <f t="shared" si="33"/>
        <v>12290798</v>
      </c>
      <c r="R169" s="161">
        <f t="shared" si="34"/>
        <v>12290798</v>
      </c>
    </row>
    <row r="170" spans="2:18" s="135" customFormat="1" ht="17.100000000000001" customHeight="1">
      <c r="B170" s="196"/>
      <c r="C170" s="197" t="s">
        <v>72</v>
      </c>
      <c r="D170" s="198"/>
      <c r="E170" s="198"/>
      <c r="F170" s="198"/>
      <c r="G170" s="199"/>
      <c r="H170" s="200">
        <v>0</v>
      </c>
      <c r="I170" s="201">
        <v>0</v>
      </c>
      <c r="J170" s="202">
        <f t="shared" si="32"/>
        <v>0</v>
      </c>
      <c r="K170" s="361"/>
      <c r="L170" s="203">
        <v>1930630</v>
      </c>
      <c r="M170" s="203">
        <v>2109177</v>
      </c>
      <c r="N170" s="203">
        <v>3016607</v>
      </c>
      <c r="O170" s="203">
        <v>7441097</v>
      </c>
      <c r="P170" s="201">
        <v>5266731</v>
      </c>
      <c r="Q170" s="204">
        <f t="shared" si="33"/>
        <v>19764242</v>
      </c>
      <c r="R170" s="205">
        <f t="shared" si="34"/>
        <v>19764242</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11524607</v>
      </c>
      <c r="M171" s="144">
        <f t="shared" si="35"/>
        <v>24439744</v>
      </c>
      <c r="N171" s="144">
        <f t="shared" si="35"/>
        <v>84223339</v>
      </c>
      <c r="O171" s="144">
        <f t="shared" si="35"/>
        <v>268523613</v>
      </c>
      <c r="P171" s="145">
        <f t="shared" si="35"/>
        <v>317010714</v>
      </c>
      <c r="Q171" s="146">
        <f t="shared" si="35"/>
        <v>705722017</v>
      </c>
      <c r="R171" s="147">
        <f t="shared" si="35"/>
        <v>705722017</v>
      </c>
    </row>
    <row r="172" spans="2:18" s="135" customFormat="1" ht="17.100000000000001" customHeight="1">
      <c r="B172" s="148"/>
      <c r="C172" s="39" t="s">
        <v>74</v>
      </c>
      <c r="D172" s="68"/>
      <c r="E172" s="68"/>
      <c r="F172" s="68"/>
      <c r="G172" s="149"/>
      <c r="H172" s="150">
        <v>0</v>
      </c>
      <c r="I172" s="151">
        <v>0</v>
      </c>
      <c r="J172" s="168">
        <f>SUM(H172:I172)</f>
        <v>0</v>
      </c>
      <c r="K172" s="358"/>
      <c r="L172" s="153">
        <v>200624</v>
      </c>
      <c r="M172" s="153">
        <v>1580463</v>
      </c>
      <c r="N172" s="153">
        <v>42563518</v>
      </c>
      <c r="O172" s="153">
        <v>122641951</v>
      </c>
      <c r="P172" s="151">
        <v>107871099</v>
      </c>
      <c r="Q172" s="152">
        <f>SUM(K172:P172)</f>
        <v>274857655</v>
      </c>
      <c r="R172" s="154">
        <f>SUM(J172,Q172)</f>
        <v>274857655</v>
      </c>
    </row>
    <row r="173" spans="2:18" s="135" customFormat="1" ht="17.100000000000001" customHeight="1">
      <c r="B173" s="148"/>
      <c r="C173" s="155" t="s">
        <v>75</v>
      </c>
      <c r="D173" s="47"/>
      <c r="E173" s="47"/>
      <c r="F173" s="47"/>
      <c r="G173" s="156"/>
      <c r="H173" s="157">
        <v>0</v>
      </c>
      <c r="I173" s="158">
        <v>0</v>
      </c>
      <c r="J173" s="170">
        <f>SUM(H173:I173)</f>
        <v>0</v>
      </c>
      <c r="K173" s="360"/>
      <c r="L173" s="160">
        <v>11070147</v>
      </c>
      <c r="M173" s="160">
        <v>21613588</v>
      </c>
      <c r="N173" s="160">
        <v>27637087</v>
      </c>
      <c r="O173" s="160">
        <v>41607556</v>
      </c>
      <c r="P173" s="158">
        <v>23132691</v>
      </c>
      <c r="Q173" s="159">
        <f>SUM(K173:P173)</f>
        <v>125061069</v>
      </c>
      <c r="R173" s="161">
        <f>SUM(J173,Q173)</f>
        <v>125061069</v>
      </c>
    </row>
    <row r="174" spans="2:18" s="135" customFormat="1" ht="17.100000000000001" customHeight="1">
      <c r="B174" s="194"/>
      <c r="C174" s="155" t="s">
        <v>76</v>
      </c>
      <c r="D174" s="47"/>
      <c r="E174" s="47"/>
      <c r="F174" s="47"/>
      <c r="G174" s="156"/>
      <c r="H174" s="157">
        <v>0</v>
      </c>
      <c r="I174" s="158">
        <v>0</v>
      </c>
      <c r="J174" s="170">
        <f>SUM(H174:I174)</f>
        <v>0</v>
      </c>
      <c r="K174" s="360"/>
      <c r="L174" s="160">
        <v>253836</v>
      </c>
      <c r="M174" s="160">
        <v>1245693</v>
      </c>
      <c r="N174" s="160">
        <v>9851681</v>
      </c>
      <c r="O174" s="160">
        <v>89003628</v>
      </c>
      <c r="P174" s="158">
        <v>161672007</v>
      </c>
      <c r="Q174" s="159">
        <f>SUM(K174:P174)</f>
        <v>262026845</v>
      </c>
      <c r="R174" s="161">
        <f>SUM(J174,Q174)</f>
        <v>262026845</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4171053</v>
      </c>
      <c r="O175" s="321">
        <v>15270478</v>
      </c>
      <c r="P175" s="319">
        <v>24334917</v>
      </c>
      <c r="Q175" s="322">
        <f>SUM(K175:P175)</f>
        <v>43776448</v>
      </c>
      <c r="R175" s="323">
        <f>SUM(J175,Q175)</f>
        <v>43776448</v>
      </c>
    </row>
    <row r="176" spans="2:18" s="135" customFormat="1" ht="17.100000000000001" customHeight="1">
      <c r="B176" s="206" t="s">
        <v>77</v>
      </c>
      <c r="C176" s="31"/>
      <c r="D176" s="31"/>
      <c r="E176" s="31"/>
      <c r="F176" s="31"/>
      <c r="G176" s="32"/>
      <c r="H176" s="141">
        <f t="shared" ref="H176:R176" si="36">SUM(H140,H161,H171)</f>
        <v>14544463</v>
      </c>
      <c r="I176" s="142">
        <f t="shared" si="36"/>
        <v>32495609</v>
      </c>
      <c r="J176" s="143">
        <f t="shared" si="36"/>
        <v>47040072</v>
      </c>
      <c r="K176" s="357">
        <f t="shared" si="36"/>
        <v>0</v>
      </c>
      <c r="L176" s="144">
        <f t="shared" si="36"/>
        <v>410058126</v>
      </c>
      <c r="M176" s="144">
        <f t="shared" si="36"/>
        <v>372731816</v>
      </c>
      <c r="N176" s="144">
        <f t="shared" si="36"/>
        <v>395252916</v>
      </c>
      <c r="O176" s="144">
        <f t="shared" si="36"/>
        <v>492357131</v>
      </c>
      <c r="P176" s="145">
        <f t="shared" si="36"/>
        <v>450420763</v>
      </c>
      <c r="Q176" s="146">
        <f t="shared" si="36"/>
        <v>2120820752</v>
      </c>
      <c r="R176" s="147">
        <f t="shared" si="36"/>
        <v>2167860824</v>
      </c>
    </row>
  </sheetData>
  <mergeCells count="54">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B23:B32"/>
    <mergeCell ref="B33:B42"/>
    <mergeCell ref="B80:G81"/>
    <mergeCell ref="J87:Q87"/>
    <mergeCell ref="H64:J64"/>
    <mergeCell ref="H72:J72"/>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s>
  <phoneticPr fontId="6"/>
  <pageMargins left="0.35433070866141736" right="0.78740157480314965" top="0.59055118110236227" bottom="0.39370078740157483" header="0.39370078740157483" footer="0.39370078740157483"/>
  <pageSetup paperSize="9" scale="68"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1" sqref="P1:Q1"/>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令和元年（２０１９年）１１月※</v>
      </c>
      <c r="J1" s="664" t="s">
        <v>0</v>
      </c>
      <c r="K1" s="665"/>
      <c r="L1" s="665"/>
      <c r="M1" s="665"/>
      <c r="N1" s="665"/>
      <c r="O1" s="666"/>
      <c r="P1" s="673" t="s">
        <v>260</v>
      </c>
      <c r="Q1" s="667"/>
      <c r="R1" s="3" t="s">
        <v>1</v>
      </c>
    </row>
    <row r="2" spans="1:18" ht="17.100000000000001" customHeight="1" thickTop="1">
      <c r="A2" s="4" t="s">
        <v>169</v>
      </c>
      <c r="B2" s="4">
        <v>2019</v>
      </c>
      <c r="C2" s="4">
        <v>11</v>
      </c>
      <c r="D2" s="4">
        <v>1</v>
      </c>
      <c r="E2" s="4">
        <v>31</v>
      </c>
      <c r="Q2" s="3"/>
    </row>
    <row r="3" spans="1:18" ht="17.100000000000001" customHeight="1">
      <c r="A3" s="1" t="s">
        <v>2</v>
      </c>
    </row>
    <row r="4" spans="1:18" ht="17.100000000000001" customHeight="1">
      <c r="B4" s="5"/>
      <c r="C4" s="5"/>
      <c r="D4" s="5"/>
      <c r="E4" s="6"/>
      <c r="F4" s="6"/>
      <c r="G4" s="6"/>
      <c r="H4" s="593" t="s">
        <v>3</v>
      </c>
      <c r="I4" s="593"/>
    </row>
    <row r="5" spans="1:18" ht="17.100000000000001" customHeight="1">
      <c r="B5" s="668" t="str">
        <f>"令和" &amp; DBCS($A$2) &amp; "年（" &amp; DBCS($B$2) &amp; "年）" &amp; DBCS($C$2) &amp; "月末日現在"</f>
        <v>令和元年（２０１９年）１１月末日現在</v>
      </c>
      <c r="C5" s="669"/>
      <c r="D5" s="669"/>
      <c r="E5" s="669"/>
      <c r="F5" s="669"/>
      <c r="G5" s="670"/>
      <c r="H5" s="671" t="s">
        <v>4</v>
      </c>
      <c r="I5" s="672"/>
      <c r="L5" s="390" t="s">
        <v>3</v>
      </c>
      <c r="Q5" s="7" t="s">
        <v>5</v>
      </c>
    </row>
    <row r="6" spans="1:18" ht="17.100000000000001" customHeight="1">
      <c r="B6" s="8" t="s">
        <v>6</v>
      </c>
      <c r="C6" s="9"/>
      <c r="D6" s="9"/>
      <c r="E6" s="9"/>
      <c r="F6" s="9"/>
      <c r="G6" s="10"/>
      <c r="H6" s="11"/>
      <c r="I6" s="12">
        <v>47065</v>
      </c>
      <c r="K6" s="396" t="s">
        <v>185</v>
      </c>
      <c r="L6" s="395">
        <f>(I7+I8)-I6</f>
        <v>2073</v>
      </c>
      <c r="Q6" s="243">
        <f>R42</f>
        <v>19769</v>
      </c>
      <c r="R6" s="663">
        <f>Q6/Q7</f>
        <v>0.20549255220731164</v>
      </c>
    </row>
    <row r="7" spans="1:18" s="252" customFormat="1" ht="17.100000000000001" customHeight="1">
      <c r="B7" s="244" t="s">
        <v>162</v>
      </c>
      <c r="C7" s="245"/>
      <c r="D7" s="245"/>
      <c r="E7" s="245"/>
      <c r="F7" s="245"/>
      <c r="G7" s="246"/>
      <c r="H7" s="247"/>
      <c r="I7" s="248">
        <v>31767</v>
      </c>
      <c r="K7" s="252" t="s">
        <v>184</v>
      </c>
      <c r="Q7" s="334">
        <f>I9</f>
        <v>96203</v>
      </c>
      <c r="R7" s="663"/>
    </row>
    <row r="8" spans="1:18" s="252" customFormat="1" ht="17.100000000000001" customHeight="1">
      <c r="B8" s="13" t="s">
        <v>163</v>
      </c>
      <c r="C8" s="14"/>
      <c r="D8" s="14"/>
      <c r="E8" s="14"/>
      <c r="F8" s="14"/>
      <c r="G8" s="249"/>
      <c r="H8" s="250"/>
      <c r="I8" s="251">
        <v>17371</v>
      </c>
      <c r="K8" s="252" t="s">
        <v>183</v>
      </c>
      <c r="Q8" s="335"/>
      <c r="R8" s="340"/>
    </row>
    <row r="9" spans="1:18" ht="17.100000000000001" customHeight="1">
      <c r="B9" s="15" t="s">
        <v>7</v>
      </c>
      <c r="C9" s="16"/>
      <c r="D9" s="16"/>
      <c r="E9" s="16"/>
      <c r="F9" s="16"/>
      <c r="G9" s="17"/>
      <c r="H9" s="18"/>
      <c r="I9" s="19">
        <f>I6+I7+I8</f>
        <v>96203</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令和元年（２０１９年）１１月末日現在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845</v>
      </c>
      <c r="I14" s="34">
        <f>I15+I16+I17+I18+I19+I20</f>
        <v>627</v>
      </c>
      <c r="J14" s="35">
        <f t="shared" ref="J14:J22" si="0">SUM(H14:I14)</f>
        <v>1472</v>
      </c>
      <c r="K14" s="342" t="s">
        <v>190</v>
      </c>
      <c r="L14" s="36">
        <f>L15+L16+L17+L18+L19+L20</f>
        <v>1517</v>
      </c>
      <c r="M14" s="36">
        <f>M15+M16+M17+M18+M19+M20</f>
        <v>980</v>
      </c>
      <c r="N14" s="36">
        <f>N15+N16+N17+N18+N19+N20</f>
        <v>665</v>
      </c>
      <c r="O14" s="36">
        <f>O15+O16+O17+O18+O19+O20</f>
        <v>671</v>
      </c>
      <c r="P14" s="36">
        <f>P15+P16+P17+P18+P19+P20</f>
        <v>520</v>
      </c>
      <c r="Q14" s="37">
        <f t="shared" ref="Q14:Q22" si="1">SUM(K14:P14)</f>
        <v>4353</v>
      </c>
      <c r="R14" s="38">
        <f t="shared" ref="R14:R22" si="2">SUM(J14,Q14)</f>
        <v>5825</v>
      </c>
    </row>
    <row r="15" spans="1:18" ht="17.100000000000001" customHeight="1">
      <c r="A15" s="4">
        <v>156</v>
      </c>
      <c r="B15" s="655"/>
      <c r="C15" s="39"/>
      <c r="D15" s="40" t="s">
        <v>22</v>
      </c>
      <c r="E15" s="40"/>
      <c r="F15" s="40"/>
      <c r="G15" s="40"/>
      <c r="H15" s="41">
        <v>65</v>
      </c>
      <c r="I15" s="42">
        <v>71</v>
      </c>
      <c r="J15" s="43">
        <f t="shared" si="0"/>
        <v>136</v>
      </c>
      <c r="K15" s="343" t="s">
        <v>190</v>
      </c>
      <c r="L15" s="44">
        <v>89</v>
      </c>
      <c r="M15" s="44">
        <v>70</v>
      </c>
      <c r="N15" s="44">
        <v>40</v>
      </c>
      <c r="O15" s="44">
        <v>42</v>
      </c>
      <c r="P15" s="42">
        <v>39</v>
      </c>
      <c r="Q15" s="43">
        <f t="shared" si="1"/>
        <v>280</v>
      </c>
      <c r="R15" s="45">
        <f t="shared" si="2"/>
        <v>416</v>
      </c>
    </row>
    <row r="16" spans="1:18" ht="17.100000000000001" customHeight="1">
      <c r="A16" s="4"/>
      <c r="B16" s="655"/>
      <c r="C16" s="46"/>
      <c r="D16" s="47" t="s">
        <v>23</v>
      </c>
      <c r="E16" s="47"/>
      <c r="F16" s="47"/>
      <c r="G16" s="47"/>
      <c r="H16" s="41">
        <v>126</v>
      </c>
      <c r="I16" s="42">
        <v>99</v>
      </c>
      <c r="J16" s="43">
        <f t="shared" si="0"/>
        <v>225</v>
      </c>
      <c r="K16" s="343" t="s">
        <v>190</v>
      </c>
      <c r="L16" s="44">
        <v>181</v>
      </c>
      <c r="M16" s="44">
        <v>139</v>
      </c>
      <c r="N16" s="44">
        <v>83</v>
      </c>
      <c r="O16" s="44">
        <v>86</v>
      </c>
      <c r="P16" s="42">
        <v>68</v>
      </c>
      <c r="Q16" s="43">
        <f t="shared" si="1"/>
        <v>557</v>
      </c>
      <c r="R16" s="48">
        <f t="shared" si="2"/>
        <v>782</v>
      </c>
    </row>
    <row r="17" spans="1:18" ht="17.100000000000001" customHeight="1">
      <c r="A17" s="4"/>
      <c r="B17" s="655"/>
      <c r="C17" s="46"/>
      <c r="D17" s="47" t="s">
        <v>24</v>
      </c>
      <c r="E17" s="47"/>
      <c r="F17" s="47"/>
      <c r="G17" s="47"/>
      <c r="H17" s="41">
        <v>153</v>
      </c>
      <c r="I17" s="42">
        <v>115</v>
      </c>
      <c r="J17" s="43">
        <f t="shared" si="0"/>
        <v>268</v>
      </c>
      <c r="K17" s="343" t="s">
        <v>190</v>
      </c>
      <c r="L17" s="44">
        <v>258</v>
      </c>
      <c r="M17" s="44">
        <v>157</v>
      </c>
      <c r="N17" s="44">
        <v>118</v>
      </c>
      <c r="O17" s="44">
        <v>109</v>
      </c>
      <c r="P17" s="42">
        <v>92</v>
      </c>
      <c r="Q17" s="43">
        <f t="shared" si="1"/>
        <v>734</v>
      </c>
      <c r="R17" s="48">
        <f t="shared" si="2"/>
        <v>1002</v>
      </c>
    </row>
    <row r="18" spans="1:18" ht="17.100000000000001" customHeight="1">
      <c r="A18" s="4"/>
      <c r="B18" s="655"/>
      <c r="C18" s="46"/>
      <c r="D18" s="47" t="s">
        <v>25</v>
      </c>
      <c r="E18" s="47"/>
      <c r="F18" s="47"/>
      <c r="G18" s="47"/>
      <c r="H18" s="41">
        <v>161</v>
      </c>
      <c r="I18" s="42">
        <v>130</v>
      </c>
      <c r="J18" s="43">
        <f t="shared" si="0"/>
        <v>291</v>
      </c>
      <c r="K18" s="343" t="s">
        <v>190</v>
      </c>
      <c r="L18" s="44">
        <v>355</v>
      </c>
      <c r="M18" s="44">
        <v>212</v>
      </c>
      <c r="N18" s="44">
        <v>135</v>
      </c>
      <c r="O18" s="44">
        <v>146</v>
      </c>
      <c r="P18" s="42">
        <v>119</v>
      </c>
      <c r="Q18" s="43">
        <f t="shared" si="1"/>
        <v>967</v>
      </c>
      <c r="R18" s="48">
        <f t="shared" si="2"/>
        <v>1258</v>
      </c>
    </row>
    <row r="19" spans="1:18" ht="17.100000000000001" customHeight="1">
      <c r="A19" s="4"/>
      <c r="B19" s="655"/>
      <c r="C19" s="46"/>
      <c r="D19" s="47" t="s">
        <v>26</v>
      </c>
      <c r="E19" s="47"/>
      <c r="F19" s="47"/>
      <c r="G19" s="47"/>
      <c r="H19" s="41">
        <v>208</v>
      </c>
      <c r="I19" s="42">
        <v>111</v>
      </c>
      <c r="J19" s="43">
        <f t="shared" si="0"/>
        <v>319</v>
      </c>
      <c r="K19" s="343" t="s">
        <v>190</v>
      </c>
      <c r="L19" s="44">
        <v>361</v>
      </c>
      <c r="M19" s="44">
        <v>225</v>
      </c>
      <c r="N19" s="44">
        <v>168</v>
      </c>
      <c r="O19" s="44">
        <v>146</v>
      </c>
      <c r="P19" s="42">
        <v>100</v>
      </c>
      <c r="Q19" s="43">
        <f t="shared" si="1"/>
        <v>1000</v>
      </c>
      <c r="R19" s="48">
        <f t="shared" si="2"/>
        <v>1319</v>
      </c>
    </row>
    <row r="20" spans="1:18" ht="17.100000000000001" customHeight="1">
      <c r="A20" s="4">
        <v>719</v>
      </c>
      <c r="B20" s="655"/>
      <c r="C20" s="49"/>
      <c r="D20" s="50" t="s">
        <v>27</v>
      </c>
      <c r="E20" s="50"/>
      <c r="F20" s="50"/>
      <c r="G20" s="50"/>
      <c r="H20" s="51">
        <v>132</v>
      </c>
      <c r="I20" s="52">
        <v>101</v>
      </c>
      <c r="J20" s="53">
        <f t="shared" si="0"/>
        <v>233</v>
      </c>
      <c r="K20" s="344" t="s">
        <v>190</v>
      </c>
      <c r="L20" s="54">
        <v>273</v>
      </c>
      <c r="M20" s="54">
        <v>177</v>
      </c>
      <c r="N20" s="54">
        <v>121</v>
      </c>
      <c r="O20" s="54">
        <v>142</v>
      </c>
      <c r="P20" s="52">
        <v>102</v>
      </c>
      <c r="Q20" s="43">
        <f t="shared" si="1"/>
        <v>815</v>
      </c>
      <c r="R20" s="55">
        <f t="shared" si="2"/>
        <v>1048</v>
      </c>
    </row>
    <row r="21" spans="1:18" ht="17.100000000000001" customHeight="1">
      <c r="A21" s="4">
        <v>25</v>
      </c>
      <c r="B21" s="655"/>
      <c r="C21" s="56" t="s">
        <v>28</v>
      </c>
      <c r="D21" s="56"/>
      <c r="E21" s="56"/>
      <c r="F21" s="56"/>
      <c r="G21" s="56"/>
      <c r="H21" s="33">
        <v>16</v>
      </c>
      <c r="I21" s="57">
        <v>23</v>
      </c>
      <c r="J21" s="35">
        <f t="shared" si="0"/>
        <v>39</v>
      </c>
      <c r="K21" s="342" t="s">
        <v>190</v>
      </c>
      <c r="L21" s="36">
        <v>40</v>
      </c>
      <c r="M21" s="36">
        <v>35</v>
      </c>
      <c r="N21" s="36">
        <v>13</v>
      </c>
      <c r="O21" s="36">
        <v>15</v>
      </c>
      <c r="P21" s="58">
        <v>25</v>
      </c>
      <c r="Q21" s="59">
        <f t="shared" si="1"/>
        <v>128</v>
      </c>
      <c r="R21" s="60">
        <f t="shared" si="2"/>
        <v>167</v>
      </c>
    </row>
    <row r="22" spans="1:18" ht="17.100000000000001" customHeight="1" thickBot="1">
      <c r="A22" s="4">
        <v>900</v>
      </c>
      <c r="B22" s="656"/>
      <c r="C22" s="650" t="s">
        <v>29</v>
      </c>
      <c r="D22" s="651"/>
      <c r="E22" s="651"/>
      <c r="F22" s="651"/>
      <c r="G22" s="652"/>
      <c r="H22" s="61">
        <f>H14+H21</f>
        <v>861</v>
      </c>
      <c r="I22" s="62">
        <f>I14+I21</f>
        <v>650</v>
      </c>
      <c r="J22" s="63">
        <f t="shared" si="0"/>
        <v>1511</v>
      </c>
      <c r="K22" s="345" t="s">
        <v>190</v>
      </c>
      <c r="L22" s="64">
        <f>L14+L21</f>
        <v>1557</v>
      </c>
      <c r="M22" s="64">
        <f>M14+M21</f>
        <v>1015</v>
      </c>
      <c r="N22" s="64">
        <f>N14+N21</f>
        <v>678</v>
      </c>
      <c r="O22" s="64">
        <f>O14+O21</f>
        <v>686</v>
      </c>
      <c r="P22" s="62">
        <f>P14+P21</f>
        <v>545</v>
      </c>
      <c r="Q22" s="63">
        <f t="shared" si="1"/>
        <v>4481</v>
      </c>
      <c r="R22" s="65">
        <f t="shared" si="2"/>
        <v>5992</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2033</v>
      </c>
      <c r="I24" s="34">
        <f>I25+I26+I27+I28+I29+I30</f>
        <v>1765</v>
      </c>
      <c r="J24" s="35">
        <f t="shared" ref="J24:J32" si="3">SUM(H24:I24)</f>
        <v>3798</v>
      </c>
      <c r="K24" s="342" t="s">
        <v>189</v>
      </c>
      <c r="L24" s="36">
        <f>L25+L26+L27+L28+L29+L30</f>
        <v>3248</v>
      </c>
      <c r="M24" s="36">
        <f>M25+M26+M27+M28+M29+M30</f>
        <v>1961</v>
      </c>
      <c r="N24" s="36">
        <f>N25+N26+N27+N28+N29+N30</f>
        <v>1488</v>
      </c>
      <c r="O24" s="36">
        <f>O25+O26+O27+O28+O29+O30</f>
        <v>1710</v>
      </c>
      <c r="P24" s="36">
        <f>P25+P26+P27+P28+P29+P30</f>
        <v>1442</v>
      </c>
      <c r="Q24" s="37">
        <f t="shared" ref="Q24:Q32" si="4">SUM(K24:P24)</f>
        <v>9849</v>
      </c>
      <c r="R24" s="38">
        <f t="shared" ref="R24:R32" si="5">SUM(J24,Q24)</f>
        <v>13647</v>
      </c>
    </row>
    <row r="25" spans="1:18" ht="17.100000000000001" customHeight="1">
      <c r="B25" s="661"/>
      <c r="C25" s="68"/>
      <c r="D25" s="40" t="s">
        <v>22</v>
      </c>
      <c r="E25" s="40"/>
      <c r="F25" s="40"/>
      <c r="G25" s="40"/>
      <c r="H25" s="41">
        <v>67</v>
      </c>
      <c r="I25" s="42">
        <v>58</v>
      </c>
      <c r="J25" s="43">
        <f t="shared" si="3"/>
        <v>125</v>
      </c>
      <c r="K25" s="343" t="s">
        <v>189</v>
      </c>
      <c r="L25" s="44">
        <v>78</v>
      </c>
      <c r="M25" s="44">
        <v>58</v>
      </c>
      <c r="N25" s="44">
        <v>36</v>
      </c>
      <c r="O25" s="44">
        <v>28</v>
      </c>
      <c r="P25" s="42">
        <v>38</v>
      </c>
      <c r="Q25" s="43">
        <f t="shared" si="4"/>
        <v>238</v>
      </c>
      <c r="R25" s="45">
        <f t="shared" si="5"/>
        <v>363</v>
      </c>
    </row>
    <row r="26" spans="1:18" ht="17.100000000000001" customHeight="1">
      <c r="B26" s="661"/>
      <c r="C26" s="40"/>
      <c r="D26" s="47" t="s">
        <v>23</v>
      </c>
      <c r="E26" s="47"/>
      <c r="F26" s="47"/>
      <c r="G26" s="47"/>
      <c r="H26" s="41">
        <v>125</v>
      </c>
      <c r="I26" s="42">
        <v>140</v>
      </c>
      <c r="J26" s="43">
        <f t="shared" si="3"/>
        <v>265</v>
      </c>
      <c r="K26" s="343" t="s">
        <v>189</v>
      </c>
      <c r="L26" s="44">
        <v>167</v>
      </c>
      <c r="M26" s="44">
        <v>108</v>
      </c>
      <c r="N26" s="44">
        <v>75</v>
      </c>
      <c r="O26" s="44">
        <v>68</v>
      </c>
      <c r="P26" s="42">
        <v>69</v>
      </c>
      <c r="Q26" s="43">
        <f t="shared" si="4"/>
        <v>487</v>
      </c>
      <c r="R26" s="48">
        <f t="shared" si="5"/>
        <v>752</v>
      </c>
    </row>
    <row r="27" spans="1:18" ht="17.100000000000001" customHeight="1">
      <c r="B27" s="661"/>
      <c r="C27" s="40"/>
      <c r="D27" s="47" t="s">
        <v>24</v>
      </c>
      <c r="E27" s="47"/>
      <c r="F27" s="47"/>
      <c r="G27" s="47"/>
      <c r="H27" s="41">
        <v>353</v>
      </c>
      <c r="I27" s="42">
        <v>229</v>
      </c>
      <c r="J27" s="43">
        <f t="shared" si="3"/>
        <v>582</v>
      </c>
      <c r="K27" s="343" t="s">
        <v>189</v>
      </c>
      <c r="L27" s="44">
        <v>390</v>
      </c>
      <c r="M27" s="44">
        <v>217</v>
      </c>
      <c r="N27" s="44">
        <v>130</v>
      </c>
      <c r="O27" s="44">
        <v>145</v>
      </c>
      <c r="P27" s="42">
        <v>132</v>
      </c>
      <c r="Q27" s="43">
        <f t="shared" si="4"/>
        <v>1014</v>
      </c>
      <c r="R27" s="48">
        <f t="shared" si="5"/>
        <v>1596</v>
      </c>
    </row>
    <row r="28" spans="1:18" ht="17.100000000000001" customHeight="1">
      <c r="B28" s="661"/>
      <c r="C28" s="40"/>
      <c r="D28" s="47" t="s">
        <v>25</v>
      </c>
      <c r="E28" s="47"/>
      <c r="F28" s="47"/>
      <c r="G28" s="47"/>
      <c r="H28" s="41">
        <v>503</v>
      </c>
      <c r="I28" s="42">
        <v>406</v>
      </c>
      <c r="J28" s="43">
        <f t="shared" si="3"/>
        <v>909</v>
      </c>
      <c r="K28" s="343" t="s">
        <v>189</v>
      </c>
      <c r="L28" s="44">
        <v>717</v>
      </c>
      <c r="M28" s="44">
        <v>351</v>
      </c>
      <c r="N28" s="44">
        <v>218</v>
      </c>
      <c r="O28" s="44">
        <v>241</v>
      </c>
      <c r="P28" s="42">
        <v>193</v>
      </c>
      <c r="Q28" s="43">
        <f t="shared" si="4"/>
        <v>1720</v>
      </c>
      <c r="R28" s="48">
        <f t="shared" si="5"/>
        <v>2629</v>
      </c>
    </row>
    <row r="29" spans="1:18" ht="17.100000000000001" customHeight="1">
      <c r="B29" s="661"/>
      <c r="C29" s="40"/>
      <c r="D29" s="47" t="s">
        <v>26</v>
      </c>
      <c r="E29" s="47"/>
      <c r="F29" s="47"/>
      <c r="G29" s="47"/>
      <c r="H29" s="41">
        <v>625</v>
      </c>
      <c r="I29" s="42">
        <v>566</v>
      </c>
      <c r="J29" s="43">
        <f t="shared" si="3"/>
        <v>1191</v>
      </c>
      <c r="K29" s="343" t="s">
        <v>189</v>
      </c>
      <c r="L29" s="44">
        <v>970</v>
      </c>
      <c r="M29" s="44">
        <v>529</v>
      </c>
      <c r="N29" s="44">
        <v>406</v>
      </c>
      <c r="O29" s="44">
        <v>456</v>
      </c>
      <c r="P29" s="42">
        <v>365</v>
      </c>
      <c r="Q29" s="43">
        <f t="shared" si="4"/>
        <v>2726</v>
      </c>
      <c r="R29" s="48">
        <f t="shared" si="5"/>
        <v>3917</v>
      </c>
    </row>
    <row r="30" spans="1:18" ht="17.100000000000001" customHeight="1">
      <c r="B30" s="661"/>
      <c r="C30" s="50"/>
      <c r="D30" s="50" t="s">
        <v>27</v>
      </c>
      <c r="E30" s="50"/>
      <c r="F30" s="50"/>
      <c r="G30" s="50"/>
      <c r="H30" s="51">
        <v>360</v>
      </c>
      <c r="I30" s="52">
        <v>366</v>
      </c>
      <c r="J30" s="53">
        <f t="shared" si="3"/>
        <v>726</v>
      </c>
      <c r="K30" s="344" t="s">
        <v>189</v>
      </c>
      <c r="L30" s="54">
        <v>926</v>
      </c>
      <c r="M30" s="54">
        <v>698</v>
      </c>
      <c r="N30" s="54">
        <v>623</v>
      </c>
      <c r="O30" s="54">
        <v>772</v>
      </c>
      <c r="P30" s="52">
        <v>645</v>
      </c>
      <c r="Q30" s="53">
        <f t="shared" si="4"/>
        <v>3664</v>
      </c>
      <c r="R30" s="55">
        <f t="shared" si="5"/>
        <v>4390</v>
      </c>
    </row>
    <row r="31" spans="1:18" ht="17.100000000000001" customHeight="1">
      <c r="B31" s="661"/>
      <c r="C31" s="56" t="s">
        <v>28</v>
      </c>
      <c r="D31" s="56"/>
      <c r="E31" s="56"/>
      <c r="F31" s="56"/>
      <c r="G31" s="56"/>
      <c r="H31" s="33">
        <v>15</v>
      </c>
      <c r="I31" s="57">
        <v>29</v>
      </c>
      <c r="J31" s="35">
        <f t="shared" si="3"/>
        <v>44</v>
      </c>
      <c r="K31" s="342" t="s">
        <v>189</v>
      </c>
      <c r="L31" s="36">
        <v>26</v>
      </c>
      <c r="M31" s="36">
        <v>13</v>
      </c>
      <c r="N31" s="36">
        <v>18</v>
      </c>
      <c r="O31" s="36">
        <v>12</v>
      </c>
      <c r="P31" s="58">
        <v>17</v>
      </c>
      <c r="Q31" s="59">
        <f t="shared" si="4"/>
        <v>86</v>
      </c>
      <c r="R31" s="60">
        <f t="shared" si="5"/>
        <v>130</v>
      </c>
    </row>
    <row r="32" spans="1:18" ht="17.100000000000001" customHeight="1" thickBot="1">
      <c r="B32" s="662"/>
      <c r="C32" s="650" t="s">
        <v>29</v>
      </c>
      <c r="D32" s="651"/>
      <c r="E32" s="651"/>
      <c r="F32" s="651"/>
      <c r="G32" s="652"/>
      <c r="H32" s="61">
        <f>H24+H31</f>
        <v>2048</v>
      </c>
      <c r="I32" s="62">
        <f>I24+I31</f>
        <v>1794</v>
      </c>
      <c r="J32" s="63">
        <f t="shared" si="3"/>
        <v>3842</v>
      </c>
      <c r="K32" s="345" t="s">
        <v>189</v>
      </c>
      <c r="L32" s="64">
        <f>L24+L31</f>
        <v>3274</v>
      </c>
      <c r="M32" s="64">
        <f>M24+M31</f>
        <v>1974</v>
      </c>
      <c r="N32" s="64">
        <f>N24+N31</f>
        <v>1506</v>
      </c>
      <c r="O32" s="64">
        <f>O24+O31</f>
        <v>1722</v>
      </c>
      <c r="P32" s="62">
        <f>P24+P31</f>
        <v>1459</v>
      </c>
      <c r="Q32" s="63">
        <f t="shared" si="4"/>
        <v>9935</v>
      </c>
      <c r="R32" s="65">
        <f t="shared" si="5"/>
        <v>13777</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2878</v>
      </c>
      <c r="I34" s="34">
        <f t="shared" si="6"/>
        <v>2392</v>
      </c>
      <c r="J34" s="35">
        <f t="shared" ref="J34:J42" si="7">SUM(H34:I34)</f>
        <v>5270</v>
      </c>
      <c r="K34" s="342" t="s">
        <v>189</v>
      </c>
      <c r="L34" s="69">
        <f t="shared" ref="L34:P41" si="8">L14+L24</f>
        <v>4765</v>
      </c>
      <c r="M34" s="69">
        <f t="shared" si="8"/>
        <v>2941</v>
      </c>
      <c r="N34" s="69">
        <f t="shared" si="8"/>
        <v>2153</v>
      </c>
      <c r="O34" s="69">
        <f t="shared" si="8"/>
        <v>2381</v>
      </c>
      <c r="P34" s="69">
        <f t="shared" si="8"/>
        <v>1962</v>
      </c>
      <c r="Q34" s="37">
        <f t="shared" ref="Q34:Q42" si="9">SUM(K34:P34)</f>
        <v>14202</v>
      </c>
      <c r="R34" s="38">
        <f t="shared" ref="R34:R42" si="10">SUM(J34,Q34)</f>
        <v>19472</v>
      </c>
    </row>
    <row r="35" spans="1:18" ht="17.100000000000001" customHeight="1">
      <c r="B35" s="648"/>
      <c r="C35" s="39"/>
      <c r="D35" s="40" t="s">
        <v>22</v>
      </c>
      <c r="E35" s="40"/>
      <c r="F35" s="40"/>
      <c r="G35" s="40"/>
      <c r="H35" s="70">
        <f t="shared" si="6"/>
        <v>132</v>
      </c>
      <c r="I35" s="71">
        <f t="shared" si="6"/>
        <v>129</v>
      </c>
      <c r="J35" s="43">
        <f t="shared" si="7"/>
        <v>261</v>
      </c>
      <c r="K35" s="346" t="s">
        <v>189</v>
      </c>
      <c r="L35" s="72">
        <f t="shared" si="8"/>
        <v>167</v>
      </c>
      <c r="M35" s="72">
        <f t="shared" si="8"/>
        <v>128</v>
      </c>
      <c r="N35" s="72">
        <f t="shared" si="8"/>
        <v>76</v>
      </c>
      <c r="O35" s="72">
        <f t="shared" si="8"/>
        <v>70</v>
      </c>
      <c r="P35" s="73">
        <f t="shared" si="8"/>
        <v>77</v>
      </c>
      <c r="Q35" s="43">
        <f t="shared" si="9"/>
        <v>518</v>
      </c>
      <c r="R35" s="45">
        <f t="shared" si="10"/>
        <v>779</v>
      </c>
    </row>
    <row r="36" spans="1:18" ht="17.100000000000001" customHeight="1">
      <c r="B36" s="648"/>
      <c r="C36" s="46"/>
      <c r="D36" s="47" t="s">
        <v>23</v>
      </c>
      <c r="E36" s="47"/>
      <c r="F36" s="47"/>
      <c r="G36" s="47"/>
      <c r="H36" s="74">
        <f t="shared" si="6"/>
        <v>251</v>
      </c>
      <c r="I36" s="75">
        <f t="shared" si="6"/>
        <v>239</v>
      </c>
      <c r="J36" s="43">
        <f t="shared" si="7"/>
        <v>490</v>
      </c>
      <c r="K36" s="347" t="s">
        <v>189</v>
      </c>
      <c r="L36" s="76">
        <f t="shared" si="8"/>
        <v>348</v>
      </c>
      <c r="M36" s="76">
        <f t="shared" si="8"/>
        <v>247</v>
      </c>
      <c r="N36" s="76">
        <f t="shared" si="8"/>
        <v>158</v>
      </c>
      <c r="O36" s="76">
        <f t="shared" si="8"/>
        <v>154</v>
      </c>
      <c r="P36" s="77">
        <f t="shared" si="8"/>
        <v>137</v>
      </c>
      <c r="Q36" s="43">
        <f t="shared" si="9"/>
        <v>1044</v>
      </c>
      <c r="R36" s="48">
        <f t="shared" si="10"/>
        <v>1534</v>
      </c>
    </row>
    <row r="37" spans="1:18" ht="17.100000000000001" customHeight="1">
      <c r="B37" s="648"/>
      <c r="C37" s="46"/>
      <c r="D37" s="47" t="s">
        <v>24</v>
      </c>
      <c r="E37" s="47"/>
      <c r="F37" s="47"/>
      <c r="G37" s="47"/>
      <c r="H37" s="74">
        <f t="shared" si="6"/>
        <v>506</v>
      </c>
      <c r="I37" s="75">
        <f t="shared" si="6"/>
        <v>344</v>
      </c>
      <c r="J37" s="43">
        <f t="shared" si="7"/>
        <v>850</v>
      </c>
      <c r="K37" s="347" t="s">
        <v>189</v>
      </c>
      <c r="L37" s="76">
        <f t="shared" si="8"/>
        <v>648</v>
      </c>
      <c r="M37" s="76">
        <f t="shared" si="8"/>
        <v>374</v>
      </c>
      <c r="N37" s="76">
        <f t="shared" si="8"/>
        <v>248</v>
      </c>
      <c r="O37" s="76">
        <f t="shared" si="8"/>
        <v>254</v>
      </c>
      <c r="P37" s="77">
        <f t="shared" si="8"/>
        <v>224</v>
      </c>
      <c r="Q37" s="43">
        <f t="shared" si="9"/>
        <v>1748</v>
      </c>
      <c r="R37" s="48">
        <f t="shared" si="10"/>
        <v>2598</v>
      </c>
    </row>
    <row r="38" spans="1:18" ht="17.100000000000001" customHeight="1">
      <c r="B38" s="648"/>
      <c r="C38" s="46"/>
      <c r="D38" s="47" t="s">
        <v>25</v>
      </c>
      <c r="E38" s="47"/>
      <c r="F38" s="47"/>
      <c r="G38" s="47"/>
      <c r="H38" s="74">
        <f t="shared" si="6"/>
        <v>664</v>
      </c>
      <c r="I38" s="75">
        <f t="shared" si="6"/>
        <v>536</v>
      </c>
      <c r="J38" s="43">
        <f t="shared" si="7"/>
        <v>1200</v>
      </c>
      <c r="K38" s="347" t="s">
        <v>189</v>
      </c>
      <c r="L38" s="76">
        <f t="shared" si="8"/>
        <v>1072</v>
      </c>
      <c r="M38" s="76">
        <f t="shared" si="8"/>
        <v>563</v>
      </c>
      <c r="N38" s="76">
        <f t="shared" si="8"/>
        <v>353</v>
      </c>
      <c r="O38" s="76">
        <f t="shared" si="8"/>
        <v>387</v>
      </c>
      <c r="P38" s="77">
        <f t="shared" si="8"/>
        <v>312</v>
      </c>
      <c r="Q38" s="43">
        <f t="shared" si="9"/>
        <v>2687</v>
      </c>
      <c r="R38" s="48">
        <f t="shared" si="10"/>
        <v>3887</v>
      </c>
    </row>
    <row r="39" spans="1:18" ht="17.100000000000001" customHeight="1">
      <c r="B39" s="648"/>
      <c r="C39" s="46"/>
      <c r="D39" s="47" t="s">
        <v>26</v>
      </c>
      <c r="E39" s="47"/>
      <c r="F39" s="47"/>
      <c r="G39" s="47"/>
      <c r="H39" s="74">
        <f t="shared" si="6"/>
        <v>833</v>
      </c>
      <c r="I39" s="75">
        <f t="shared" si="6"/>
        <v>677</v>
      </c>
      <c r="J39" s="43">
        <f t="shared" si="7"/>
        <v>1510</v>
      </c>
      <c r="K39" s="347" t="s">
        <v>189</v>
      </c>
      <c r="L39" s="76">
        <f t="shared" si="8"/>
        <v>1331</v>
      </c>
      <c r="M39" s="76">
        <f t="shared" si="8"/>
        <v>754</v>
      </c>
      <c r="N39" s="76">
        <f t="shared" si="8"/>
        <v>574</v>
      </c>
      <c r="O39" s="76">
        <f t="shared" si="8"/>
        <v>602</v>
      </c>
      <c r="P39" s="77">
        <f t="shared" si="8"/>
        <v>465</v>
      </c>
      <c r="Q39" s="43">
        <f t="shared" si="9"/>
        <v>3726</v>
      </c>
      <c r="R39" s="48">
        <f t="shared" si="10"/>
        <v>5236</v>
      </c>
    </row>
    <row r="40" spans="1:18" ht="17.100000000000001" customHeight="1">
      <c r="B40" s="648"/>
      <c r="C40" s="49"/>
      <c r="D40" s="50" t="s">
        <v>27</v>
      </c>
      <c r="E40" s="50"/>
      <c r="F40" s="50"/>
      <c r="G40" s="50"/>
      <c r="H40" s="51">
        <f t="shared" si="6"/>
        <v>492</v>
      </c>
      <c r="I40" s="78">
        <f t="shared" si="6"/>
        <v>467</v>
      </c>
      <c r="J40" s="53">
        <f t="shared" si="7"/>
        <v>959</v>
      </c>
      <c r="K40" s="348" t="s">
        <v>189</v>
      </c>
      <c r="L40" s="79">
        <f t="shared" si="8"/>
        <v>1199</v>
      </c>
      <c r="M40" s="79">
        <f t="shared" si="8"/>
        <v>875</v>
      </c>
      <c r="N40" s="79">
        <f t="shared" si="8"/>
        <v>744</v>
      </c>
      <c r="O40" s="79">
        <f t="shared" si="8"/>
        <v>914</v>
      </c>
      <c r="P40" s="80">
        <f t="shared" si="8"/>
        <v>747</v>
      </c>
      <c r="Q40" s="81">
        <f t="shared" si="9"/>
        <v>4479</v>
      </c>
      <c r="R40" s="55">
        <f t="shared" si="10"/>
        <v>5438</v>
      </c>
    </row>
    <row r="41" spans="1:18" ht="17.100000000000001" customHeight="1">
      <c r="B41" s="648"/>
      <c r="C41" s="56" t="s">
        <v>28</v>
      </c>
      <c r="D41" s="56"/>
      <c r="E41" s="56"/>
      <c r="F41" s="56"/>
      <c r="G41" s="56"/>
      <c r="H41" s="33">
        <f t="shared" si="6"/>
        <v>31</v>
      </c>
      <c r="I41" s="34">
        <f t="shared" si="6"/>
        <v>52</v>
      </c>
      <c r="J41" s="33">
        <f t="shared" si="7"/>
        <v>83</v>
      </c>
      <c r="K41" s="349" t="s">
        <v>189</v>
      </c>
      <c r="L41" s="82">
        <f t="shared" si="8"/>
        <v>66</v>
      </c>
      <c r="M41" s="82">
        <f t="shared" si="8"/>
        <v>48</v>
      </c>
      <c r="N41" s="82">
        <f t="shared" si="8"/>
        <v>31</v>
      </c>
      <c r="O41" s="82">
        <f t="shared" si="8"/>
        <v>27</v>
      </c>
      <c r="P41" s="83">
        <f t="shared" si="8"/>
        <v>42</v>
      </c>
      <c r="Q41" s="37">
        <f t="shared" si="9"/>
        <v>214</v>
      </c>
      <c r="R41" s="84">
        <f t="shared" si="10"/>
        <v>297</v>
      </c>
    </row>
    <row r="42" spans="1:18" ht="17.100000000000001" customHeight="1" thickBot="1">
      <c r="B42" s="649"/>
      <c r="C42" s="650" t="s">
        <v>29</v>
      </c>
      <c r="D42" s="651"/>
      <c r="E42" s="651"/>
      <c r="F42" s="651"/>
      <c r="G42" s="652"/>
      <c r="H42" s="61">
        <f>H34+H41</f>
        <v>2909</v>
      </c>
      <c r="I42" s="62">
        <f>I34+I41</f>
        <v>2444</v>
      </c>
      <c r="J42" s="63">
        <f t="shared" si="7"/>
        <v>5353</v>
      </c>
      <c r="K42" s="345" t="s">
        <v>189</v>
      </c>
      <c r="L42" s="64">
        <f>L34+L41</f>
        <v>4831</v>
      </c>
      <c r="M42" s="64">
        <f>M34+M41</f>
        <v>2989</v>
      </c>
      <c r="N42" s="64">
        <f>N34+N41</f>
        <v>2184</v>
      </c>
      <c r="O42" s="64">
        <f>O34+O41</f>
        <v>2408</v>
      </c>
      <c r="P42" s="62">
        <f>P34+P41</f>
        <v>2004</v>
      </c>
      <c r="Q42" s="63">
        <f t="shared" si="9"/>
        <v>14416</v>
      </c>
      <c r="R42" s="65">
        <f t="shared" si="10"/>
        <v>19769</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令和元年（２０１９年）１１月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391" t="s">
        <v>13</v>
      </c>
      <c r="R48" s="606"/>
    </row>
    <row r="49" spans="1:18" ht="17.100000000000001" customHeight="1">
      <c r="B49" s="8" t="s">
        <v>21</v>
      </c>
      <c r="C49" s="10"/>
      <c r="D49" s="10"/>
      <c r="E49" s="10"/>
      <c r="F49" s="10"/>
      <c r="G49" s="10"/>
      <c r="H49" s="90">
        <v>873</v>
      </c>
      <c r="I49" s="91">
        <v>1240</v>
      </c>
      <c r="J49" s="92">
        <f>SUM(H49:I49)</f>
        <v>2113</v>
      </c>
      <c r="K49" s="351">
        <v>0</v>
      </c>
      <c r="L49" s="94">
        <v>3631</v>
      </c>
      <c r="M49" s="94">
        <v>2269</v>
      </c>
      <c r="N49" s="94">
        <v>1423</v>
      </c>
      <c r="O49" s="94">
        <v>904</v>
      </c>
      <c r="P49" s="95">
        <v>440</v>
      </c>
      <c r="Q49" s="96">
        <f>SUM(K49:P49)</f>
        <v>8667</v>
      </c>
      <c r="R49" s="97">
        <f>SUM(J49,Q49)</f>
        <v>10780</v>
      </c>
    </row>
    <row r="50" spans="1:18" ht="17.100000000000001" customHeight="1">
      <c r="B50" s="98" t="s">
        <v>28</v>
      </c>
      <c r="C50" s="99"/>
      <c r="D50" s="99"/>
      <c r="E50" s="99"/>
      <c r="F50" s="99"/>
      <c r="G50" s="99"/>
      <c r="H50" s="100">
        <v>6</v>
      </c>
      <c r="I50" s="101">
        <v>30</v>
      </c>
      <c r="J50" s="102">
        <f>SUM(H50:I50)</f>
        <v>36</v>
      </c>
      <c r="K50" s="352">
        <v>0</v>
      </c>
      <c r="L50" s="104">
        <v>47</v>
      </c>
      <c r="M50" s="104">
        <v>47</v>
      </c>
      <c r="N50" s="104">
        <v>23</v>
      </c>
      <c r="O50" s="104">
        <v>11</v>
      </c>
      <c r="P50" s="105">
        <v>13</v>
      </c>
      <c r="Q50" s="106">
        <f>SUM(K50:P50)</f>
        <v>141</v>
      </c>
      <c r="R50" s="107">
        <f>SUM(J50,Q50)</f>
        <v>177</v>
      </c>
    </row>
    <row r="51" spans="1:18" ht="17.100000000000001" customHeight="1">
      <c r="B51" s="15" t="s">
        <v>35</v>
      </c>
      <c r="C51" s="16"/>
      <c r="D51" s="16"/>
      <c r="E51" s="16"/>
      <c r="F51" s="16"/>
      <c r="G51" s="16"/>
      <c r="H51" s="108">
        <f t="shared" ref="H51:P51" si="11">H49+H50</f>
        <v>879</v>
      </c>
      <c r="I51" s="109">
        <f t="shared" si="11"/>
        <v>1270</v>
      </c>
      <c r="J51" s="110">
        <f t="shared" si="11"/>
        <v>2149</v>
      </c>
      <c r="K51" s="353">
        <f t="shared" si="11"/>
        <v>0</v>
      </c>
      <c r="L51" s="112">
        <f t="shared" si="11"/>
        <v>3678</v>
      </c>
      <c r="M51" s="112">
        <f t="shared" si="11"/>
        <v>2316</v>
      </c>
      <c r="N51" s="112">
        <f t="shared" si="11"/>
        <v>1446</v>
      </c>
      <c r="O51" s="112">
        <f t="shared" si="11"/>
        <v>915</v>
      </c>
      <c r="P51" s="109">
        <f t="shared" si="11"/>
        <v>453</v>
      </c>
      <c r="Q51" s="110">
        <f>SUM(K51:P51)</f>
        <v>8808</v>
      </c>
      <c r="R51" s="113">
        <f>SUM(J51,Q51)</f>
        <v>10957</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令和元年（２０１９年）１１月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7</v>
      </c>
      <c r="I57" s="91">
        <v>19</v>
      </c>
      <c r="J57" s="92">
        <f>SUM(H57:I57)</f>
        <v>26</v>
      </c>
      <c r="K57" s="351">
        <v>0</v>
      </c>
      <c r="L57" s="94">
        <v>1392</v>
      </c>
      <c r="M57" s="94">
        <v>951</v>
      </c>
      <c r="N57" s="94">
        <v>749</v>
      </c>
      <c r="O57" s="94">
        <v>480</v>
      </c>
      <c r="P57" s="95">
        <v>215</v>
      </c>
      <c r="Q57" s="115">
        <f>SUM(K57:P57)</f>
        <v>3787</v>
      </c>
      <c r="R57" s="116">
        <f>SUM(J57,Q57)</f>
        <v>3813</v>
      </c>
    </row>
    <row r="58" spans="1:18" ht="17.100000000000001" customHeight="1">
      <c r="B58" s="98" t="s">
        <v>28</v>
      </c>
      <c r="C58" s="99"/>
      <c r="D58" s="99"/>
      <c r="E58" s="99"/>
      <c r="F58" s="99"/>
      <c r="G58" s="99"/>
      <c r="H58" s="100">
        <v>0</v>
      </c>
      <c r="I58" s="101">
        <v>1</v>
      </c>
      <c r="J58" s="102">
        <f>SUM(H58:I58)</f>
        <v>1</v>
      </c>
      <c r="K58" s="352">
        <v>0</v>
      </c>
      <c r="L58" s="104">
        <v>14</v>
      </c>
      <c r="M58" s="104">
        <v>6</v>
      </c>
      <c r="N58" s="104">
        <v>4</v>
      </c>
      <c r="O58" s="104">
        <v>1</v>
      </c>
      <c r="P58" s="105">
        <v>4</v>
      </c>
      <c r="Q58" s="117">
        <f>SUM(K58:P58)</f>
        <v>29</v>
      </c>
      <c r="R58" s="118">
        <f>SUM(J58,Q58)</f>
        <v>30</v>
      </c>
    </row>
    <row r="59" spans="1:18" ht="17.100000000000001" customHeight="1">
      <c r="B59" s="15" t="s">
        <v>35</v>
      </c>
      <c r="C59" s="16"/>
      <c r="D59" s="16"/>
      <c r="E59" s="16"/>
      <c r="F59" s="16"/>
      <c r="G59" s="16"/>
      <c r="H59" s="108">
        <f>H57+H58</f>
        <v>7</v>
      </c>
      <c r="I59" s="109">
        <f>I57+I58</f>
        <v>20</v>
      </c>
      <c r="J59" s="110">
        <f>SUM(H59:I59)</f>
        <v>27</v>
      </c>
      <c r="K59" s="353">
        <f t="shared" ref="K59:P59" si="12">K57+K58</f>
        <v>0</v>
      </c>
      <c r="L59" s="112">
        <f t="shared" si="12"/>
        <v>1406</v>
      </c>
      <c r="M59" s="112">
        <f t="shared" si="12"/>
        <v>957</v>
      </c>
      <c r="N59" s="112">
        <f t="shared" si="12"/>
        <v>753</v>
      </c>
      <c r="O59" s="112">
        <f t="shared" si="12"/>
        <v>481</v>
      </c>
      <c r="P59" s="109">
        <f t="shared" si="12"/>
        <v>219</v>
      </c>
      <c r="Q59" s="119">
        <f>SUM(K59:P59)</f>
        <v>3816</v>
      </c>
      <c r="R59" s="120">
        <f>SUM(J59,Q59)</f>
        <v>3843</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令和元年（２０１９年）１１月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0</v>
      </c>
      <c r="L66" s="94">
        <v>8</v>
      </c>
      <c r="M66" s="94">
        <v>173</v>
      </c>
      <c r="N66" s="94">
        <v>483</v>
      </c>
      <c r="O66" s="95">
        <v>419</v>
      </c>
      <c r="P66" s="115">
        <f>SUM(K66:O66)</f>
        <v>1083</v>
      </c>
      <c r="Q66" s="116">
        <f>SUM(J66,P66)</f>
        <v>1083</v>
      </c>
    </row>
    <row r="67" spans="1:17" ht="17.100000000000001" customHeight="1">
      <c r="B67" s="98" t="s">
        <v>28</v>
      </c>
      <c r="C67" s="99"/>
      <c r="D67" s="99"/>
      <c r="E67" s="99"/>
      <c r="F67" s="99"/>
      <c r="G67" s="99"/>
      <c r="H67" s="100">
        <v>0</v>
      </c>
      <c r="I67" s="101">
        <v>0</v>
      </c>
      <c r="J67" s="102">
        <f>SUM(H67:I67)</f>
        <v>0</v>
      </c>
      <c r="K67" s="103">
        <v>0</v>
      </c>
      <c r="L67" s="104">
        <v>0</v>
      </c>
      <c r="M67" s="104">
        <v>0</v>
      </c>
      <c r="N67" s="104">
        <v>3</v>
      </c>
      <c r="O67" s="105">
        <v>4</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0</v>
      </c>
      <c r="L68" s="112">
        <f>L66+L67</f>
        <v>8</v>
      </c>
      <c r="M68" s="112">
        <f>M66+M67</f>
        <v>173</v>
      </c>
      <c r="N68" s="112">
        <f>N66+N67</f>
        <v>486</v>
      </c>
      <c r="O68" s="109">
        <f>O66+O67</f>
        <v>423</v>
      </c>
      <c r="P68" s="119">
        <f>SUM(K68:O68)</f>
        <v>1090</v>
      </c>
      <c r="Q68" s="120">
        <f>SUM(J68,P68)</f>
        <v>1090</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令和元年（２０１９年）１１月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50</v>
      </c>
      <c r="L74" s="94">
        <v>80</v>
      </c>
      <c r="M74" s="94">
        <v>110</v>
      </c>
      <c r="N74" s="94">
        <v>135</v>
      </c>
      <c r="O74" s="95">
        <v>73</v>
      </c>
      <c r="P74" s="115">
        <f>SUM(K74:O74)</f>
        <v>448</v>
      </c>
      <c r="Q74" s="116">
        <f>SUM(J74,P74)</f>
        <v>448</v>
      </c>
    </row>
    <row r="75" spans="1:17" ht="17.100000000000001" customHeight="1">
      <c r="B75" s="98" t="s">
        <v>28</v>
      </c>
      <c r="C75" s="99"/>
      <c r="D75" s="99"/>
      <c r="E75" s="99"/>
      <c r="F75" s="99"/>
      <c r="G75" s="99"/>
      <c r="H75" s="100">
        <v>0</v>
      </c>
      <c r="I75" s="101">
        <v>0</v>
      </c>
      <c r="J75" s="102">
        <f>SUM(H75:I75)</f>
        <v>0</v>
      </c>
      <c r="K75" s="103">
        <v>1</v>
      </c>
      <c r="L75" s="104">
        <v>0</v>
      </c>
      <c r="M75" s="104">
        <v>2</v>
      </c>
      <c r="N75" s="104">
        <v>0</v>
      </c>
      <c r="O75" s="105">
        <v>1</v>
      </c>
      <c r="P75" s="117">
        <f>SUM(K75:O75)</f>
        <v>4</v>
      </c>
      <c r="Q75" s="118">
        <f>SUM(J75,P75)</f>
        <v>4</v>
      </c>
    </row>
    <row r="76" spans="1:17" ht="17.100000000000001" customHeight="1">
      <c r="B76" s="15" t="s">
        <v>35</v>
      </c>
      <c r="C76" s="16"/>
      <c r="D76" s="16"/>
      <c r="E76" s="16"/>
      <c r="F76" s="16"/>
      <c r="G76" s="16"/>
      <c r="H76" s="108">
        <f>H74+H75</f>
        <v>0</v>
      </c>
      <c r="I76" s="109">
        <f>I74+I75</f>
        <v>0</v>
      </c>
      <c r="J76" s="110">
        <f>SUM(H76:I76)</f>
        <v>0</v>
      </c>
      <c r="K76" s="111">
        <f>K74+K75</f>
        <v>51</v>
      </c>
      <c r="L76" s="112">
        <f>L74+L75</f>
        <v>80</v>
      </c>
      <c r="M76" s="112">
        <f>M74+M75</f>
        <v>112</v>
      </c>
      <c r="N76" s="112">
        <f>N74+N75</f>
        <v>135</v>
      </c>
      <c r="O76" s="109">
        <f>O74+O75</f>
        <v>74</v>
      </c>
      <c r="P76" s="119">
        <f>SUM(K76:O76)</f>
        <v>452</v>
      </c>
      <c r="Q76" s="120">
        <f>SUM(J76,P76)</f>
        <v>452</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令和元年（２０１９年）１１月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393"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2</v>
      </c>
      <c r="L82" s="94">
        <v>4</v>
      </c>
      <c r="M82" s="94">
        <v>29</v>
      </c>
      <c r="N82" s="94">
        <v>247</v>
      </c>
      <c r="O82" s="95">
        <v>411</v>
      </c>
      <c r="P82" s="115">
        <f>SUM(K82:O82)</f>
        <v>693</v>
      </c>
      <c r="Q82" s="116">
        <f>SUM(J82,P82)</f>
        <v>693</v>
      </c>
    </row>
    <row r="83" spans="1:18" ht="17.100000000000001" customHeight="1">
      <c r="B83" s="98" t="s">
        <v>28</v>
      </c>
      <c r="C83" s="99"/>
      <c r="D83" s="99"/>
      <c r="E83" s="99"/>
      <c r="F83" s="99"/>
      <c r="G83" s="99"/>
      <c r="H83" s="100">
        <v>0</v>
      </c>
      <c r="I83" s="101">
        <v>0</v>
      </c>
      <c r="J83" s="102">
        <f>SUM(H83:I83)</f>
        <v>0</v>
      </c>
      <c r="K83" s="103">
        <v>0</v>
      </c>
      <c r="L83" s="104">
        <v>0</v>
      </c>
      <c r="M83" s="104">
        <v>0</v>
      </c>
      <c r="N83" s="104">
        <v>5</v>
      </c>
      <c r="O83" s="105">
        <v>4</v>
      </c>
      <c r="P83" s="117">
        <f>SUM(K83:O83)</f>
        <v>9</v>
      </c>
      <c r="Q83" s="118">
        <f>SUM(J83,P83)</f>
        <v>9</v>
      </c>
    </row>
    <row r="84" spans="1:18" ht="17.100000000000001" customHeight="1">
      <c r="B84" s="15" t="s">
        <v>35</v>
      </c>
      <c r="C84" s="16"/>
      <c r="D84" s="16"/>
      <c r="E84" s="16"/>
      <c r="F84" s="16"/>
      <c r="G84" s="16"/>
      <c r="H84" s="108">
        <f>H82+H83</f>
        <v>0</v>
      </c>
      <c r="I84" s="109">
        <f>I82+I83</f>
        <v>0</v>
      </c>
      <c r="J84" s="110">
        <f>SUM(H84:I84)</f>
        <v>0</v>
      </c>
      <c r="K84" s="111">
        <f>K82+K83</f>
        <v>2</v>
      </c>
      <c r="L84" s="112">
        <f>L82+L83</f>
        <v>4</v>
      </c>
      <c r="M84" s="112">
        <f>M82+M83</f>
        <v>29</v>
      </c>
      <c r="N84" s="112">
        <f>N82+N83</f>
        <v>252</v>
      </c>
      <c r="O84" s="109">
        <f>O82+O83</f>
        <v>415</v>
      </c>
      <c r="P84" s="119">
        <f>SUM(K84:O84)</f>
        <v>702</v>
      </c>
      <c r="Q84" s="120">
        <f>SUM(J84,P84)</f>
        <v>702</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令和元年（２０１９年）１１月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394"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11</v>
      </c>
      <c r="N90" s="259">
        <v>41</v>
      </c>
      <c r="O90" s="260">
        <v>54</v>
      </c>
      <c r="P90" s="261">
        <f>SUM(K90:O90)</f>
        <v>106</v>
      </c>
      <c r="Q90" s="262">
        <f>SUM(J90,P90)</f>
        <v>106</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1</v>
      </c>
      <c r="P91" s="271">
        <f>SUM(K91:O91)</f>
        <v>1</v>
      </c>
      <c r="Q91" s="272">
        <f>SUM(J91,P91)</f>
        <v>1</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11</v>
      </c>
      <c r="N92" s="279">
        <f>N90+N91</f>
        <v>41</v>
      </c>
      <c r="O92" s="276">
        <f>O90+O91</f>
        <v>55</v>
      </c>
      <c r="P92" s="280">
        <f>SUM(K92:O92)</f>
        <v>107</v>
      </c>
      <c r="Q92" s="281">
        <f>SUM(J92,P92)</f>
        <v>107</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令和元年（２０１９年）１１月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392" t="s">
        <v>13</v>
      </c>
      <c r="R97" s="619"/>
    </row>
    <row r="98" spans="2:18" s="190" customFormat="1" ht="17.100000000000001" customHeight="1">
      <c r="B98" s="295" t="s">
        <v>43</v>
      </c>
      <c r="C98" s="296"/>
      <c r="D98" s="296"/>
      <c r="E98" s="296"/>
      <c r="F98" s="296"/>
      <c r="G98" s="297"/>
      <c r="H98" s="298">
        <f t="shared" ref="H98:R98" si="13">SUM(H99,H105,H108,H113,H117:H118)</f>
        <v>1850</v>
      </c>
      <c r="I98" s="299">
        <f t="shared" si="13"/>
        <v>2861</v>
      </c>
      <c r="J98" s="300">
        <f t="shared" si="13"/>
        <v>4711</v>
      </c>
      <c r="K98" s="357">
        <f t="shared" si="13"/>
        <v>0</v>
      </c>
      <c r="L98" s="301">
        <f t="shared" si="13"/>
        <v>9900</v>
      </c>
      <c r="M98" s="301">
        <f t="shared" si="13"/>
        <v>6899</v>
      </c>
      <c r="N98" s="301">
        <f t="shared" si="13"/>
        <v>4474</v>
      </c>
      <c r="O98" s="301">
        <f t="shared" si="13"/>
        <v>2914</v>
      </c>
      <c r="P98" s="302">
        <f t="shared" si="13"/>
        <v>1678</v>
      </c>
      <c r="Q98" s="303">
        <f t="shared" si="13"/>
        <v>25865</v>
      </c>
      <c r="R98" s="304">
        <f t="shared" si="13"/>
        <v>30576</v>
      </c>
    </row>
    <row r="99" spans="2:18" s="190" customFormat="1" ht="17.100000000000001" customHeight="1">
      <c r="B99" s="180"/>
      <c r="C99" s="295" t="s">
        <v>44</v>
      </c>
      <c r="D99" s="296"/>
      <c r="E99" s="296"/>
      <c r="F99" s="296"/>
      <c r="G99" s="297"/>
      <c r="H99" s="298">
        <f t="shared" ref="H99:Q99" si="14">SUM(H100:H104)</f>
        <v>133</v>
      </c>
      <c r="I99" s="299">
        <f t="shared" si="14"/>
        <v>216</v>
      </c>
      <c r="J99" s="300">
        <f t="shared" si="14"/>
        <v>349</v>
      </c>
      <c r="K99" s="357">
        <f t="shared" si="14"/>
        <v>0</v>
      </c>
      <c r="L99" s="301">
        <f t="shared" si="14"/>
        <v>2590</v>
      </c>
      <c r="M99" s="301">
        <f t="shared" si="14"/>
        <v>1772</v>
      </c>
      <c r="N99" s="301">
        <f t="shared" si="14"/>
        <v>1260</v>
      </c>
      <c r="O99" s="301">
        <f t="shared" si="14"/>
        <v>968</v>
      </c>
      <c r="P99" s="302">
        <f t="shared" si="14"/>
        <v>637</v>
      </c>
      <c r="Q99" s="303">
        <f t="shared" si="14"/>
        <v>7227</v>
      </c>
      <c r="R99" s="304">
        <f t="shared" ref="R99:R104" si="15">SUM(J99,Q99)</f>
        <v>7576</v>
      </c>
    </row>
    <row r="100" spans="2:18" s="190" customFormat="1" ht="17.100000000000001" customHeight="1">
      <c r="B100" s="180"/>
      <c r="C100" s="180"/>
      <c r="D100" s="305" t="s">
        <v>45</v>
      </c>
      <c r="E100" s="306"/>
      <c r="F100" s="306"/>
      <c r="G100" s="307"/>
      <c r="H100" s="308">
        <v>0</v>
      </c>
      <c r="I100" s="309">
        <v>-1</v>
      </c>
      <c r="J100" s="310">
        <f>SUM(H100:I100)</f>
        <v>-1</v>
      </c>
      <c r="K100" s="354">
        <v>0</v>
      </c>
      <c r="L100" s="311">
        <v>1468</v>
      </c>
      <c r="M100" s="311">
        <v>885</v>
      </c>
      <c r="N100" s="311">
        <v>507</v>
      </c>
      <c r="O100" s="311">
        <v>305</v>
      </c>
      <c r="P100" s="309">
        <v>187</v>
      </c>
      <c r="Q100" s="310">
        <f>SUM(K100:P100)</f>
        <v>3352</v>
      </c>
      <c r="R100" s="312">
        <f t="shared" si="15"/>
        <v>3351</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1</v>
      </c>
      <c r="N101" s="187">
        <v>8</v>
      </c>
      <c r="O101" s="187">
        <v>18</v>
      </c>
      <c r="P101" s="185">
        <v>15</v>
      </c>
      <c r="Q101" s="188">
        <f>SUM(K101:P101)</f>
        <v>42</v>
      </c>
      <c r="R101" s="189">
        <f t="shared" si="15"/>
        <v>42</v>
      </c>
    </row>
    <row r="102" spans="2:18" s="190" customFormat="1" ht="17.100000000000001" customHeight="1">
      <c r="B102" s="180"/>
      <c r="C102" s="180"/>
      <c r="D102" s="181" t="s">
        <v>47</v>
      </c>
      <c r="E102" s="182"/>
      <c r="F102" s="182"/>
      <c r="G102" s="183"/>
      <c r="H102" s="184">
        <v>46</v>
      </c>
      <c r="I102" s="185">
        <v>76</v>
      </c>
      <c r="J102" s="188">
        <f>SUM(H102:I102)</f>
        <v>122</v>
      </c>
      <c r="K102" s="355">
        <v>0</v>
      </c>
      <c r="L102" s="187">
        <v>320</v>
      </c>
      <c r="M102" s="187">
        <v>233</v>
      </c>
      <c r="N102" s="187">
        <v>149</v>
      </c>
      <c r="O102" s="187">
        <v>136</v>
      </c>
      <c r="P102" s="185">
        <v>88</v>
      </c>
      <c r="Q102" s="188">
        <f>SUM(K102:P102)</f>
        <v>926</v>
      </c>
      <c r="R102" s="189">
        <f t="shared" si="15"/>
        <v>1048</v>
      </c>
    </row>
    <row r="103" spans="2:18" s="190" customFormat="1" ht="17.100000000000001" customHeight="1">
      <c r="B103" s="180"/>
      <c r="C103" s="180"/>
      <c r="D103" s="181" t="s">
        <v>48</v>
      </c>
      <c r="E103" s="182"/>
      <c r="F103" s="182"/>
      <c r="G103" s="183"/>
      <c r="H103" s="184">
        <v>13</v>
      </c>
      <c r="I103" s="185">
        <v>52</v>
      </c>
      <c r="J103" s="188">
        <f>SUM(H103:I103)</f>
        <v>65</v>
      </c>
      <c r="K103" s="355">
        <v>0</v>
      </c>
      <c r="L103" s="187">
        <v>103</v>
      </c>
      <c r="M103" s="187">
        <v>98</v>
      </c>
      <c r="N103" s="187">
        <v>52</v>
      </c>
      <c r="O103" s="187">
        <v>38</v>
      </c>
      <c r="P103" s="185">
        <v>23</v>
      </c>
      <c r="Q103" s="188">
        <f>SUM(K103:P103)</f>
        <v>314</v>
      </c>
      <c r="R103" s="189">
        <f t="shared" si="15"/>
        <v>379</v>
      </c>
    </row>
    <row r="104" spans="2:18" s="190" customFormat="1" ht="17.100000000000001" customHeight="1">
      <c r="B104" s="180"/>
      <c r="C104" s="180"/>
      <c r="D104" s="325" t="s">
        <v>49</v>
      </c>
      <c r="E104" s="326"/>
      <c r="F104" s="326"/>
      <c r="G104" s="327"/>
      <c r="H104" s="328">
        <v>74</v>
      </c>
      <c r="I104" s="329">
        <v>89</v>
      </c>
      <c r="J104" s="331">
        <f>SUM(H104:I104)</f>
        <v>163</v>
      </c>
      <c r="K104" s="356">
        <v>0</v>
      </c>
      <c r="L104" s="216">
        <v>699</v>
      </c>
      <c r="M104" s="216">
        <v>555</v>
      </c>
      <c r="N104" s="216">
        <v>544</v>
      </c>
      <c r="O104" s="216">
        <v>471</v>
      </c>
      <c r="P104" s="329">
        <v>324</v>
      </c>
      <c r="Q104" s="331">
        <f>SUM(K104:P104)</f>
        <v>2593</v>
      </c>
      <c r="R104" s="332">
        <f t="shared" si="15"/>
        <v>2756</v>
      </c>
    </row>
    <row r="105" spans="2:18" s="190" customFormat="1" ht="17.100000000000001" customHeight="1">
      <c r="B105" s="180"/>
      <c r="C105" s="295" t="s">
        <v>50</v>
      </c>
      <c r="D105" s="296"/>
      <c r="E105" s="296"/>
      <c r="F105" s="296"/>
      <c r="G105" s="297"/>
      <c r="H105" s="298">
        <f t="shared" ref="H105:R105" si="16">SUM(H106:H107)</f>
        <v>134</v>
      </c>
      <c r="I105" s="299">
        <f t="shared" si="16"/>
        <v>215</v>
      </c>
      <c r="J105" s="300">
        <f t="shared" si="16"/>
        <v>349</v>
      </c>
      <c r="K105" s="357">
        <f t="shared" si="16"/>
        <v>0</v>
      </c>
      <c r="L105" s="301">
        <f t="shared" si="16"/>
        <v>1929</v>
      </c>
      <c r="M105" s="301">
        <f t="shared" si="16"/>
        <v>1214</v>
      </c>
      <c r="N105" s="301">
        <f t="shared" si="16"/>
        <v>730</v>
      </c>
      <c r="O105" s="301">
        <f t="shared" si="16"/>
        <v>383</v>
      </c>
      <c r="P105" s="302">
        <f t="shared" si="16"/>
        <v>204</v>
      </c>
      <c r="Q105" s="303">
        <f t="shared" si="16"/>
        <v>4460</v>
      </c>
      <c r="R105" s="304">
        <f t="shared" si="16"/>
        <v>4809</v>
      </c>
    </row>
    <row r="106" spans="2:18" s="190" customFormat="1" ht="17.100000000000001" customHeight="1">
      <c r="B106" s="180"/>
      <c r="C106" s="180"/>
      <c r="D106" s="305" t="s">
        <v>51</v>
      </c>
      <c r="E106" s="306"/>
      <c r="F106" s="306"/>
      <c r="G106" s="307"/>
      <c r="H106" s="308">
        <v>0</v>
      </c>
      <c r="I106" s="309">
        <v>0</v>
      </c>
      <c r="J106" s="324">
        <f>SUM(H106:I106)</f>
        <v>0</v>
      </c>
      <c r="K106" s="354">
        <v>0</v>
      </c>
      <c r="L106" s="311">
        <v>1434</v>
      </c>
      <c r="M106" s="311">
        <v>870</v>
      </c>
      <c r="N106" s="311">
        <v>513</v>
      </c>
      <c r="O106" s="311">
        <v>273</v>
      </c>
      <c r="P106" s="309">
        <v>140</v>
      </c>
      <c r="Q106" s="310">
        <f>SUM(K106:P106)</f>
        <v>3230</v>
      </c>
      <c r="R106" s="312">
        <f>SUM(J106,Q106)</f>
        <v>3230</v>
      </c>
    </row>
    <row r="107" spans="2:18" s="190" customFormat="1" ht="17.100000000000001" customHeight="1">
      <c r="B107" s="180"/>
      <c r="C107" s="180"/>
      <c r="D107" s="325" t="s">
        <v>52</v>
      </c>
      <c r="E107" s="326"/>
      <c r="F107" s="326"/>
      <c r="G107" s="327"/>
      <c r="H107" s="328">
        <v>134</v>
      </c>
      <c r="I107" s="329">
        <v>215</v>
      </c>
      <c r="J107" s="330">
        <f>SUM(H107:I107)</f>
        <v>349</v>
      </c>
      <c r="K107" s="356">
        <v>0</v>
      </c>
      <c r="L107" s="216">
        <v>495</v>
      </c>
      <c r="M107" s="216">
        <v>344</v>
      </c>
      <c r="N107" s="216">
        <v>217</v>
      </c>
      <c r="O107" s="216">
        <v>110</v>
      </c>
      <c r="P107" s="329">
        <v>64</v>
      </c>
      <c r="Q107" s="331">
        <f>SUM(K107:P107)</f>
        <v>1230</v>
      </c>
      <c r="R107" s="332">
        <f>SUM(J107,Q107)</f>
        <v>1579</v>
      </c>
    </row>
    <row r="108" spans="2:18" s="190" customFormat="1" ht="17.100000000000001" customHeight="1">
      <c r="B108" s="180"/>
      <c r="C108" s="295" t="s">
        <v>53</v>
      </c>
      <c r="D108" s="296"/>
      <c r="E108" s="296"/>
      <c r="F108" s="296"/>
      <c r="G108" s="297"/>
      <c r="H108" s="298">
        <f t="shared" ref="H108:R108" si="17">SUM(H109:H112)</f>
        <v>5</v>
      </c>
      <c r="I108" s="299">
        <f t="shared" si="17"/>
        <v>17</v>
      </c>
      <c r="J108" s="300">
        <f t="shared" si="17"/>
        <v>22</v>
      </c>
      <c r="K108" s="357">
        <f t="shared" si="17"/>
        <v>0</v>
      </c>
      <c r="L108" s="301">
        <f t="shared" si="17"/>
        <v>196</v>
      </c>
      <c r="M108" s="301">
        <f t="shared" si="17"/>
        <v>235</v>
      </c>
      <c r="N108" s="301">
        <f t="shared" si="17"/>
        <v>226</v>
      </c>
      <c r="O108" s="301">
        <f t="shared" si="17"/>
        <v>124</v>
      </c>
      <c r="P108" s="302">
        <f t="shared" si="17"/>
        <v>90</v>
      </c>
      <c r="Q108" s="303">
        <f t="shared" si="17"/>
        <v>871</v>
      </c>
      <c r="R108" s="304">
        <f t="shared" si="17"/>
        <v>893</v>
      </c>
    </row>
    <row r="109" spans="2:18" s="190" customFormat="1" ht="17.100000000000001" customHeight="1">
      <c r="B109" s="180"/>
      <c r="C109" s="180"/>
      <c r="D109" s="305" t="s">
        <v>54</v>
      </c>
      <c r="E109" s="306"/>
      <c r="F109" s="306"/>
      <c r="G109" s="307"/>
      <c r="H109" s="308">
        <v>5</v>
      </c>
      <c r="I109" s="309">
        <v>16</v>
      </c>
      <c r="J109" s="324">
        <f>SUM(H109:I109)</f>
        <v>21</v>
      </c>
      <c r="K109" s="354">
        <v>0</v>
      </c>
      <c r="L109" s="311">
        <v>174</v>
      </c>
      <c r="M109" s="311">
        <v>197</v>
      </c>
      <c r="N109" s="311">
        <v>183</v>
      </c>
      <c r="O109" s="311">
        <v>90</v>
      </c>
      <c r="P109" s="309">
        <v>63</v>
      </c>
      <c r="Q109" s="310">
        <f>SUM(K109:P109)</f>
        <v>707</v>
      </c>
      <c r="R109" s="312">
        <f>SUM(J109,Q109)</f>
        <v>728</v>
      </c>
    </row>
    <row r="110" spans="2:18" s="190" customFormat="1" ht="17.100000000000001" customHeight="1">
      <c r="B110" s="180"/>
      <c r="C110" s="180"/>
      <c r="D110" s="181" t="s">
        <v>55</v>
      </c>
      <c r="E110" s="182"/>
      <c r="F110" s="182"/>
      <c r="G110" s="183"/>
      <c r="H110" s="184">
        <v>0</v>
      </c>
      <c r="I110" s="185">
        <v>1</v>
      </c>
      <c r="J110" s="186">
        <f>SUM(H110:I110)</f>
        <v>1</v>
      </c>
      <c r="K110" s="355">
        <v>0</v>
      </c>
      <c r="L110" s="187">
        <v>20</v>
      </c>
      <c r="M110" s="187">
        <v>35</v>
      </c>
      <c r="N110" s="187">
        <v>40</v>
      </c>
      <c r="O110" s="187">
        <v>30</v>
      </c>
      <c r="P110" s="185">
        <v>26</v>
      </c>
      <c r="Q110" s="188">
        <f>SUM(K110:P110)</f>
        <v>151</v>
      </c>
      <c r="R110" s="189">
        <f>SUM(J110,Q110)</f>
        <v>152</v>
      </c>
    </row>
    <row r="111" spans="2:18" s="190" customFormat="1" ht="17.100000000000001" customHeight="1">
      <c r="B111" s="180"/>
      <c r="C111" s="313"/>
      <c r="D111" s="181" t="s">
        <v>56</v>
      </c>
      <c r="E111" s="182"/>
      <c r="F111" s="182"/>
      <c r="G111" s="183"/>
      <c r="H111" s="184">
        <v>0</v>
      </c>
      <c r="I111" s="185">
        <v>0</v>
      </c>
      <c r="J111" s="186">
        <f>SUM(H111:I111)</f>
        <v>0</v>
      </c>
      <c r="K111" s="355">
        <v>0</v>
      </c>
      <c r="L111" s="187">
        <v>2</v>
      </c>
      <c r="M111" s="187">
        <v>3</v>
      </c>
      <c r="N111" s="187">
        <v>3</v>
      </c>
      <c r="O111" s="187">
        <v>4</v>
      </c>
      <c r="P111" s="185">
        <v>1</v>
      </c>
      <c r="Q111" s="188">
        <f>SUM(K111:P111)</f>
        <v>13</v>
      </c>
      <c r="R111" s="189">
        <f>SUM(J111,Q111)</f>
        <v>13</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744</v>
      </c>
      <c r="I113" s="299">
        <f t="shared" si="18"/>
        <v>1172</v>
      </c>
      <c r="J113" s="300">
        <f t="shared" si="18"/>
        <v>1916</v>
      </c>
      <c r="K113" s="357">
        <f t="shared" si="18"/>
        <v>0</v>
      </c>
      <c r="L113" s="301">
        <f t="shared" si="18"/>
        <v>1630</v>
      </c>
      <c r="M113" s="301">
        <f t="shared" si="18"/>
        <v>1507</v>
      </c>
      <c r="N113" s="301">
        <f t="shared" si="18"/>
        <v>987</v>
      </c>
      <c r="O113" s="301">
        <f t="shared" si="18"/>
        <v>671</v>
      </c>
      <c r="P113" s="302">
        <f t="shared" si="18"/>
        <v>369</v>
      </c>
      <c r="Q113" s="303">
        <f t="shared" si="18"/>
        <v>5164</v>
      </c>
      <c r="R113" s="304">
        <f t="shared" si="18"/>
        <v>7080</v>
      </c>
    </row>
    <row r="114" spans="2:18" s="135" customFormat="1" ht="17.100000000000001" customHeight="1">
      <c r="B114" s="148"/>
      <c r="C114" s="148"/>
      <c r="D114" s="39" t="s">
        <v>58</v>
      </c>
      <c r="E114" s="68"/>
      <c r="F114" s="68"/>
      <c r="G114" s="149"/>
      <c r="H114" s="150">
        <v>702</v>
      </c>
      <c r="I114" s="151">
        <v>1131</v>
      </c>
      <c r="J114" s="168">
        <f>SUM(H114:I114)</f>
        <v>1833</v>
      </c>
      <c r="K114" s="354">
        <v>0</v>
      </c>
      <c r="L114" s="153">
        <v>1576</v>
      </c>
      <c r="M114" s="153">
        <v>1468</v>
      </c>
      <c r="N114" s="153">
        <v>948</v>
      </c>
      <c r="O114" s="153">
        <v>655</v>
      </c>
      <c r="P114" s="151">
        <v>362</v>
      </c>
      <c r="Q114" s="152">
        <f>SUM(K114:P114)</f>
        <v>5009</v>
      </c>
      <c r="R114" s="154">
        <f>SUM(J114,Q114)</f>
        <v>6842</v>
      </c>
    </row>
    <row r="115" spans="2:18" s="135" customFormat="1" ht="17.100000000000001" customHeight="1">
      <c r="B115" s="148"/>
      <c r="C115" s="148"/>
      <c r="D115" s="155" t="s">
        <v>59</v>
      </c>
      <c r="E115" s="47"/>
      <c r="F115" s="47"/>
      <c r="G115" s="156"/>
      <c r="H115" s="157">
        <v>16</v>
      </c>
      <c r="I115" s="158">
        <v>20</v>
      </c>
      <c r="J115" s="170">
        <f>SUM(H115:I115)</f>
        <v>36</v>
      </c>
      <c r="K115" s="355">
        <v>0</v>
      </c>
      <c r="L115" s="160">
        <v>24</v>
      </c>
      <c r="M115" s="160">
        <v>25</v>
      </c>
      <c r="N115" s="160">
        <v>22</v>
      </c>
      <c r="O115" s="160">
        <v>9</v>
      </c>
      <c r="P115" s="158">
        <v>3</v>
      </c>
      <c r="Q115" s="159">
        <f>SUM(K115:P115)</f>
        <v>83</v>
      </c>
      <c r="R115" s="161">
        <f>SUM(J115,Q115)</f>
        <v>119</v>
      </c>
    </row>
    <row r="116" spans="2:18" s="135" customFormat="1" ht="17.100000000000001" customHeight="1">
      <c r="B116" s="148"/>
      <c r="C116" s="148"/>
      <c r="D116" s="49" t="s">
        <v>60</v>
      </c>
      <c r="E116" s="50"/>
      <c r="F116" s="50"/>
      <c r="G116" s="162"/>
      <c r="H116" s="163">
        <v>26</v>
      </c>
      <c r="I116" s="164">
        <v>21</v>
      </c>
      <c r="J116" s="169">
        <f>SUM(H116:I116)</f>
        <v>47</v>
      </c>
      <c r="K116" s="356">
        <v>0</v>
      </c>
      <c r="L116" s="166">
        <v>30</v>
      </c>
      <c r="M116" s="166">
        <v>14</v>
      </c>
      <c r="N116" s="166">
        <v>17</v>
      </c>
      <c r="O116" s="166">
        <v>7</v>
      </c>
      <c r="P116" s="164">
        <v>4</v>
      </c>
      <c r="Q116" s="165">
        <f>SUM(K116:P116)</f>
        <v>72</v>
      </c>
      <c r="R116" s="167">
        <f>SUM(J116,Q116)</f>
        <v>119</v>
      </c>
    </row>
    <row r="117" spans="2:18" s="135" customFormat="1" ht="17.100000000000001" customHeight="1">
      <c r="B117" s="148"/>
      <c r="C117" s="172" t="s">
        <v>61</v>
      </c>
      <c r="D117" s="173"/>
      <c r="E117" s="173"/>
      <c r="F117" s="173"/>
      <c r="G117" s="174"/>
      <c r="H117" s="141">
        <v>15</v>
      </c>
      <c r="I117" s="142">
        <v>23</v>
      </c>
      <c r="J117" s="143">
        <f>SUM(H117:I117)</f>
        <v>38</v>
      </c>
      <c r="K117" s="357">
        <v>0</v>
      </c>
      <c r="L117" s="144">
        <v>113</v>
      </c>
      <c r="M117" s="144">
        <v>112</v>
      </c>
      <c r="N117" s="144">
        <v>99</v>
      </c>
      <c r="O117" s="144">
        <v>89</v>
      </c>
      <c r="P117" s="145">
        <v>34</v>
      </c>
      <c r="Q117" s="146">
        <f>SUM(K117:P117)</f>
        <v>447</v>
      </c>
      <c r="R117" s="147">
        <f>SUM(J117,Q117)</f>
        <v>485</v>
      </c>
    </row>
    <row r="118" spans="2:18" s="135" customFormat="1" ht="17.100000000000001" customHeight="1">
      <c r="B118" s="171"/>
      <c r="C118" s="172" t="s">
        <v>62</v>
      </c>
      <c r="D118" s="173"/>
      <c r="E118" s="173"/>
      <c r="F118" s="173"/>
      <c r="G118" s="174"/>
      <c r="H118" s="141">
        <v>819</v>
      </c>
      <c r="I118" s="142">
        <v>1218</v>
      </c>
      <c r="J118" s="143">
        <f>SUM(H118:I118)</f>
        <v>2037</v>
      </c>
      <c r="K118" s="357">
        <v>0</v>
      </c>
      <c r="L118" s="144">
        <v>3442</v>
      </c>
      <c r="M118" s="144">
        <v>2059</v>
      </c>
      <c r="N118" s="144">
        <v>1172</v>
      </c>
      <c r="O118" s="144">
        <v>679</v>
      </c>
      <c r="P118" s="145">
        <v>344</v>
      </c>
      <c r="Q118" s="146">
        <f>SUM(K118:P118)</f>
        <v>7696</v>
      </c>
      <c r="R118" s="147">
        <f>SUM(J118,Q118)</f>
        <v>9733</v>
      </c>
    </row>
    <row r="119" spans="2:18" s="135" customFormat="1" ht="17.100000000000001" customHeight="1">
      <c r="B119" s="138" t="s">
        <v>63</v>
      </c>
      <c r="C119" s="139"/>
      <c r="D119" s="139"/>
      <c r="E119" s="139"/>
      <c r="F119" s="139"/>
      <c r="G119" s="140"/>
      <c r="H119" s="141">
        <f t="shared" ref="H119:R119" si="19">SUM(H120:H128)</f>
        <v>7</v>
      </c>
      <c r="I119" s="142">
        <f t="shared" si="19"/>
        <v>20</v>
      </c>
      <c r="J119" s="143">
        <f t="shared" si="19"/>
        <v>27</v>
      </c>
      <c r="K119" s="357">
        <f t="shared" si="19"/>
        <v>0</v>
      </c>
      <c r="L119" s="144">
        <f t="shared" si="19"/>
        <v>1476</v>
      </c>
      <c r="M119" s="144">
        <f t="shared" si="19"/>
        <v>1008</v>
      </c>
      <c r="N119" s="144">
        <f t="shared" si="19"/>
        <v>797</v>
      </c>
      <c r="O119" s="144">
        <f t="shared" si="19"/>
        <v>517</v>
      </c>
      <c r="P119" s="145">
        <f t="shared" si="19"/>
        <v>228</v>
      </c>
      <c r="Q119" s="146">
        <f t="shared" si="19"/>
        <v>4026</v>
      </c>
      <c r="R119" s="147">
        <f t="shared" si="19"/>
        <v>4053</v>
      </c>
    </row>
    <row r="120" spans="2:18" s="135" customFormat="1" ht="17.100000000000001" customHeight="1">
      <c r="B120" s="148"/>
      <c r="C120" s="39" t="s">
        <v>64</v>
      </c>
      <c r="D120" s="68"/>
      <c r="E120" s="68"/>
      <c r="F120" s="68"/>
      <c r="G120" s="149"/>
      <c r="H120" s="150">
        <v>0</v>
      </c>
      <c r="I120" s="151">
        <v>0</v>
      </c>
      <c r="J120" s="168">
        <f t="shared" ref="J120:J128" si="20">SUM(H120:I120)</f>
        <v>0</v>
      </c>
      <c r="K120" s="358"/>
      <c r="L120" s="153">
        <v>63</v>
      </c>
      <c r="M120" s="153">
        <v>35</v>
      </c>
      <c r="N120" s="153">
        <v>20</v>
      </c>
      <c r="O120" s="153">
        <v>16</v>
      </c>
      <c r="P120" s="151">
        <v>4</v>
      </c>
      <c r="Q120" s="152">
        <f t="shared" ref="Q120:Q128" si="21">SUM(K120:P120)</f>
        <v>138</v>
      </c>
      <c r="R120" s="154">
        <f t="shared" ref="R120:R128" si="22">SUM(J120,Q120)</f>
        <v>138</v>
      </c>
    </row>
    <row r="121" spans="2:18" s="135" customFormat="1" ht="17.100000000000001" customHeight="1">
      <c r="B121" s="148"/>
      <c r="C121" s="46" t="s">
        <v>65</v>
      </c>
      <c r="D121" s="40"/>
      <c r="E121" s="40"/>
      <c r="F121" s="40"/>
      <c r="G121" s="175"/>
      <c r="H121" s="157">
        <v>0</v>
      </c>
      <c r="I121" s="158">
        <v>0</v>
      </c>
      <c r="J121" s="170">
        <f t="shared" si="20"/>
        <v>0</v>
      </c>
      <c r="K121" s="359"/>
      <c r="L121" s="176">
        <v>0</v>
      </c>
      <c r="M121" s="176">
        <v>0</v>
      </c>
      <c r="N121" s="176">
        <v>1</v>
      </c>
      <c r="O121" s="176">
        <v>0</v>
      </c>
      <c r="P121" s="177">
        <v>0</v>
      </c>
      <c r="Q121" s="178">
        <f t="shared" si="21"/>
        <v>1</v>
      </c>
      <c r="R121" s="179">
        <f t="shared" si="22"/>
        <v>1</v>
      </c>
    </row>
    <row r="122" spans="2:18" s="190" customFormat="1" ht="17.100000000000001" customHeight="1">
      <c r="B122" s="180"/>
      <c r="C122" s="181" t="s">
        <v>66</v>
      </c>
      <c r="D122" s="182"/>
      <c r="E122" s="182"/>
      <c r="F122" s="182"/>
      <c r="G122" s="183"/>
      <c r="H122" s="184">
        <v>0</v>
      </c>
      <c r="I122" s="185">
        <v>0</v>
      </c>
      <c r="J122" s="186">
        <f t="shared" si="20"/>
        <v>0</v>
      </c>
      <c r="K122" s="360"/>
      <c r="L122" s="187">
        <v>973</v>
      </c>
      <c r="M122" s="187">
        <v>542</v>
      </c>
      <c r="N122" s="187">
        <v>341</v>
      </c>
      <c r="O122" s="187">
        <v>186</v>
      </c>
      <c r="P122" s="185">
        <v>70</v>
      </c>
      <c r="Q122" s="188">
        <f t="shared" si="21"/>
        <v>2112</v>
      </c>
      <c r="R122" s="189">
        <f t="shared" si="22"/>
        <v>2112</v>
      </c>
    </row>
    <row r="123" spans="2:18" s="135" customFormat="1" ht="17.100000000000001" customHeight="1">
      <c r="B123" s="148"/>
      <c r="C123" s="155" t="s">
        <v>67</v>
      </c>
      <c r="D123" s="47"/>
      <c r="E123" s="47"/>
      <c r="F123" s="47"/>
      <c r="G123" s="156"/>
      <c r="H123" s="157">
        <v>0</v>
      </c>
      <c r="I123" s="158">
        <v>2</v>
      </c>
      <c r="J123" s="170">
        <f t="shared" si="20"/>
        <v>2</v>
      </c>
      <c r="K123" s="355">
        <v>0</v>
      </c>
      <c r="L123" s="160">
        <v>119</v>
      </c>
      <c r="M123" s="160">
        <v>90</v>
      </c>
      <c r="N123" s="160">
        <v>86</v>
      </c>
      <c r="O123" s="160">
        <v>62</v>
      </c>
      <c r="P123" s="158">
        <v>18</v>
      </c>
      <c r="Q123" s="159">
        <f t="shared" si="21"/>
        <v>375</v>
      </c>
      <c r="R123" s="161">
        <f t="shared" si="22"/>
        <v>377</v>
      </c>
    </row>
    <row r="124" spans="2:18" s="135" customFormat="1" ht="17.100000000000001" customHeight="1">
      <c r="B124" s="148"/>
      <c r="C124" s="155" t="s">
        <v>68</v>
      </c>
      <c r="D124" s="47"/>
      <c r="E124" s="47"/>
      <c r="F124" s="47"/>
      <c r="G124" s="156"/>
      <c r="H124" s="157">
        <v>7</v>
      </c>
      <c r="I124" s="158">
        <v>18</v>
      </c>
      <c r="J124" s="170">
        <f t="shared" si="20"/>
        <v>25</v>
      </c>
      <c r="K124" s="355">
        <v>0</v>
      </c>
      <c r="L124" s="160">
        <v>95</v>
      </c>
      <c r="M124" s="160">
        <v>72</v>
      </c>
      <c r="N124" s="160">
        <v>75</v>
      </c>
      <c r="O124" s="160">
        <v>59</v>
      </c>
      <c r="P124" s="158">
        <v>26</v>
      </c>
      <c r="Q124" s="159">
        <f t="shared" si="21"/>
        <v>327</v>
      </c>
      <c r="R124" s="161">
        <f t="shared" si="22"/>
        <v>352</v>
      </c>
    </row>
    <row r="125" spans="2:18" s="135" customFormat="1" ht="17.100000000000001" customHeight="1">
      <c r="B125" s="148"/>
      <c r="C125" s="155" t="s">
        <v>69</v>
      </c>
      <c r="D125" s="47"/>
      <c r="E125" s="47"/>
      <c r="F125" s="47"/>
      <c r="G125" s="156"/>
      <c r="H125" s="157">
        <v>0</v>
      </c>
      <c r="I125" s="158">
        <v>0</v>
      </c>
      <c r="J125" s="170">
        <f t="shared" si="20"/>
        <v>0</v>
      </c>
      <c r="K125" s="360"/>
      <c r="L125" s="160">
        <v>182</v>
      </c>
      <c r="M125" s="160">
        <v>219</v>
      </c>
      <c r="N125" s="160">
        <v>217</v>
      </c>
      <c r="O125" s="160">
        <v>114</v>
      </c>
      <c r="P125" s="158">
        <v>56</v>
      </c>
      <c r="Q125" s="159">
        <f t="shared" si="21"/>
        <v>788</v>
      </c>
      <c r="R125" s="161">
        <f t="shared" si="22"/>
        <v>788</v>
      </c>
    </row>
    <row r="126" spans="2:18" s="135" customFormat="1" ht="17.100000000000001" customHeight="1">
      <c r="B126" s="148"/>
      <c r="C126" s="191" t="s">
        <v>70</v>
      </c>
      <c r="D126" s="192"/>
      <c r="E126" s="192"/>
      <c r="F126" s="192"/>
      <c r="G126" s="193"/>
      <c r="H126" s="157">
        <v>0</v>
      </c>
      <c r="I126" s="158">
        <v>0</v>
      </c>
      <c r="J126" s="170">
        <f t="shared" si="20"/>
        <v>0</v>
      </c>
      <c r="K126" s="360"/>
      <c r="L126" s="160">
        <v>30</v>
      </c>
      <c r="M126" s="160">
        <v>38</v>
      </c>
      <c r="N126" s="160">
        <v>33</v>
      </c>
      <c r="O126" s="160">
        <v>28</v>
      </c>
      <c r="P126" s="158">
        <v>16</v>
      </c>
      <c r="Q126" s="159">
        <f t="shared" si="21"/>
        <v>145</v>
      </c>
      <c r="R126" s="161">
        <f t="shared" si="22"/>
        <v>145</v>
      </c>
    </row>
    <row r="127" spans="2:18" s="135" customFormat="1" ht="17.100000000000001" customHeight="1">
      <c r="B127" s="194"/>
      <c r="C127" s="195" t="s">
        <v>71</v>
      </c>
      <c r="D127" s="192"/>
      <c r="E127" s="192"/>
      <c r="F127" s="192"/>
      <c r="G127" s="193"/>
      <c r="H127" s="157">
        <v>0</v>
      </c>
      <c r="I127" s="158">
        <v>0</v>
      </c>
      <c r="J127" s="170">
        <f t="shared" si="20"/>
        <v>0</v>
      </c>
      <c r="K127" s="360"/>
      <c r="L127" s="160">
        <v>0</v>
      </c>
      <c r="M127" s="160">
        <v>0</v>
      </c>
      <c r="N127" s="160">
        <v>8</v>
      </c>
      <c r="O127" s="160">
        <v>23</v>
      </c>
      <c r="P127" s="158">
        <v>18</v>
      </c>
      <c r="Q127" s="159">
        <f t="shared" si="21"/>
        <v>49</v>
      </c>
      <c r="R127" s="161">
        <f t="shared" si="22"/>
        <v>49</v>
      </c>
    </row>
    <row r="128" spans="2:18" s="135" customFormat="1" ht="17.100000000000001" customHeight="1">
      <c r="B128" s="196"/>
      <c r="C128" s="197" t="s">
        <v>72</v>
      </c>
      <c r="D128" s="198"/>
      <c r="E128" s="198"/>
      <c r="F128" s="198"/>
      <c r="G128" s="199"/>
      <c r="H128" s="200">
        <v>0</v>
      </c>
      <c r="I128" s="201">
        <v>0</v>
      </c>
      <c r="J128" s="202">
        <f t="shared" si="20"/>
        <v>0</v>
      </c>
      <c r="K128" s="361"/>
      <c r="L128" s="203">
        <v>14</v>
      </c>
      <c r="M128" s="203">
        <v>12</v>
      </c>
      <c r="N128" s="203">
        <v>16</v>
      </c>
      <c r="O128" s="203">
        <v>29</v>
      </c>
      <c r="P128" s="201">
        <v>20</v>
      </c>
      <c r="Q128" s="204">
        <f t="shared" si="21"/>
        <v>91</v>
      </c>
      <c r="R128" s="205">
        <f t="shared" si="22"/>
        <v>91</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55</v>
      </c>
      <c r="M129" s="144">
        <f t="shared" si="23"/>
        <v>95</v>
      </c>
      <c r="N129" s="144">
        <f t="shared" si="23"/>
        <v>332</v>
      </c>
      <c r="O129" s="144">
        <f t="shared" si="23"/>
        <v>941</v>
      </c>
      <c r="P129" s="145">
        <f t="shared" si="23"/>
        <v>999</v>
      </c>
      <c r="Q129" s="146">
        <f t="shared" si="23"/>
        <v>2422</v>
      </c>
      <c r="R129" s="147">
        <f t="shared" si="23"/>
        <v>2422</v>
      </c>
    </row>
    <row r="130" spans="1:18" s="135" customFormat="1" ht="17.100000000000001" customHeight="1">
      <c r="B130" s="148"/>
      <c r="C130" s="39" t="s">
        <v>74</v>
      </c>
      <c r="D130" s="68"/>
      <c r="E130" s="68"/>
      <c r="F130" s="68"/>
      <c r="G130" s="149"/>
      <c r="H130" s="150">
        <v>0</v>
      </c>
      <c r="I130" s="151">
        <v>0</v>
      </c>
      <c r="J130" s="168">
        <f>SUM(H130:I130)</f>
        <v>0</v>
      </c>
      <c r="K130" s="358"/>
      <c r="L130" s="153">
        <v>0</v>
      </c>
      <c r="M130" s="153">
        <v>8</v>
      </c>
      <c r="N130" s="153">
        <v>177</v>
      </c>
      <c r="O130" s="153">
        <v>499</v>
      </c>
      <c r="P130" s="151">
        <v>434</v>
      </c>
      <c r="Q130" s="152">
        <f>SUM(K130:P130)</f>
        <v>1118</v>
      </c>
      <c r="R130" s="154">
        <f>SUM(J130,Q130)</f>
        <v>1118</v>
      </c>
    </row>
    <row r="131" spans="1:18" s="135" customFormat="1" ht="17.100000000000001" customHeight="1">
      <c r="B131" s="148"/>
      <c r="C131" s="155" t="s">
        <v>75</v>
      </c>
      <c r="D131" s="47"/>
      <c r="E131" s="47"/>
      <c r="F131" s="47"/>
      <c r="G131" s="156"/>
      <c r="H131" s="157">
        <v>0</v>
      </c>
      <c r="I131" s="158">
        <v>0</v>
      </c>
      <c r="J131" s="170">
        <f>SUM(H131:I131)</f>
        <v>0</v>
      </c>
      <c r="K131" s="360"/>
      <c r="L131" s="160">
        <v>53</v>
      </c>
      <c r="M131" s="160">
        <v>83</v>
      </c>
      <c r="N131" s="160">
        <v>115</v>
      </c>
      <c r="O131" s="160">
        <v>138</v>
      </c>
      <c r="P131" s="158">
        <v>79</v>
      </c>
      <c r="Q131" s="159">
        <f>SUM(K131:P131)</f>
        <v>468</v>
      </c>
      <c r="R131" s="161">
        <f>SUM(J131,Q131)</f>
        <v>468</v>
      </c>
    </row>
    <row r="132" spans="1:18" s="135" customFormat="1" ht="16.5" customHeight="1">
      <c r="B132" s="194"/>
      <c r="C132" s="155" t="s">
        <v>76</v>
      </c>
      <c r="D132" s="47"/>
      <c r="E132" s="47"/>
      <c r="F132" s="47"/>
      <c r="G132" s="156"/>
      <c r="H132" s="157">
        <v>0</v>
      </c>
      <c r="I132" s="158">
        <v>0</v>
      </c>
      <c r="J132" s="170">
        <f>SUM(H132:I132)</f>
        <v>0</v>
      </c>
      <c r="K132" s="360"/>
      <c r="L132" s="160">
        <v>2</v>
      </c>
      <c r="M132" s="160">
        <v>4</v>
      </c>
      <c r="N132" s="160">
        <v>29</v>
      </c>
      <c r="O132" s="160">
        <v>262</v>
      </c>
      <c r="P132" s="158">
        <v>430</v>
      </c>
      <c r="Q132" s="159">
        <f>SUM(K132:P132)</f>
        <v>727</v>
      </c>
      <c r="R132" s="161">
        <f>SUM(J132,Q132)</f>
        <v>727</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11</v>
      </c>
      <c r="O133" s="321">
        <v>42</v>
      </c>
      <c r="P133" s="319">
        <v>56</v>
      </c>
      <c r="Q133" s="322">
        <f>SUM(K133:P133)</f>
        <v>109</v>
      </c>
      <c r="R133" s="323">
        <f>SUM(J133,Q133)</f>
        <v>109</v>
      </c>
    </row>
    <row r="134" spans="1:18" s="135" customFormat="1" ht="16.5" customHeight="1">
      <c r="B134" s="206" t="s">
        <v>77</v>
      </c>
      <c r="C134" s="31"/>
      <c r="D134" s="31"/>
      <c r="E134" s="31"/>
      <c r="F134" s="31"/>
      <c r="G134" s="32"/>
      <c r="H134" s="141">
        <f t="shared" ref="H134:R134" si="24">SUM(H98,H119,H129)</f>
        <v>1857</v>
      </c>
      <c r="I134" s="142">
        <f t="shared" si="24"/>
        <v>2881</v>
      </c>
      <c r="J134" s="143">
        <f t="shared" si="24"/>
        <v>4738</v>
      </c>
      <c r="K134" s="357">
        <f t="shared" si="24"/>
        <v>0</v>
      </c>
      <c r="L134" s="144">
        <f t="shared" si="24"/>
        <v>11431</v>
      </c>
      <c r="M134" s="144">
        <f t="shared" si="24"/>
        <v>8002</v>
      </c>
      <c r="N134" s="144">
        <f t="shared" si="24"/>
        <v>5603</v>
      </c>
      <c r="O134" s="144">
        <f t="shared" si="24"/>
        <v>4372</v>
      </c>
      <c r="P134" s="145">
        <f t="shared" si="24"/>
        <v>2905</v>
      </c>
      <c r="Q134" s="146">
        <f t="shared" si="24"/>
        <v>32313</v>
      </c>
      <c r="R134" s="147">
        <f t="shared" si="24"/>
        <v>37051</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377"/>
      <c r="I136" s="377"/>
      <c r="J136" s="377"/>
      <c r="K136" s="377"/>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令和元年（２０１９年）１１月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391" t="s">
        <v>13</v>
      </c>
      <c r="R139" s="606"/>
    </row>
    <row r="140" spans="1:18" s="135" customFormat="1" ht="17.100000000000001" customHeight="1">
      <c r="B140" s="138" t="s">
        <v>43</v>
      </c>
      <c r="C140" s="139"/>
      <c r="D140" s="139"/>
      <c r="E140" s="139"/>
      <c r="F140" s="139"/>
      <c r="G140" s="140"/>
      <c r="H140" s="141">
        <f t="shared" ref="H140:R140" si="25">SUM(H141,H147,H150,H155,H159:H160)</f>
        <v>14717542</v>
      </c>
      <c r="I140" s="142">
        <f t="shared" si="25"/>
        <v>30548663</v>
      </c>
      <c r="J140" s="143">
        <f t="shared" si="25"/>
        <v>45266205</v>
      </c>
      <c r="K140" s="357">
        <f t="shared" si="25"/>
        <v>0</v>
      </c>
      <c r="L140" s="144">
        <f t="shared" si="25"/>
        <v>249930931</v>
      </c>
      <c r="M140" s="144">
        <f t="shared" si="25"/>
        <v>209158379</v>
      </c>
      <c r="N140" s="144">
        <f t="shared" si="25"/>
        <v>169471032</v>
      </c>
      <c r="O140" s="144">
        <f t="shared" si="25"/>
        <v>127691063</v>
      </c>
      <c r="P140" s="145">
        <f t="shared" si="25"/>
        <v>75438576</v>
      </c>
      <c r="Q140" s="146">
        <f t="shared" si="25"/>
        <v>831689981</v>
      </c>
      <c r="R140" s="147">
        <f t="shared" si="25"/>
        <v>876956186</v>
      </c>
    </row>
    <row r="141" spans="1:18" s="135" customFormat="1" ht="17.100000000000001" customHeight="1">
      <c r="B141" s="148"/>
      <c r="C141" s="138" t="s">
        <v>44</v>
      </c>
      <c r="D141" s="139"/>
      <c r="E141" s="139"/>
      <c r="F141" s="139"/>
      <c r="G141" s="140"/>
      <c r="H141" s="141">
        <f t="shared" ref="H141:Q141" si="26">SUM(H142:H146)</f>
        <v>1839245</v>
      </c>
      <c r="I141" s="142">
        <f t="shared" si="26"/>
        <v>4882620</v>
      </c>
      <c r="J141" s="143">
        <f t="shared" si="26"/>
        <v>6721865</v>
      </c>
      <c r="K141" s="357">
        <f t="shared" si="26"/>
        <v>0</v>
      </c>
      <c r="L141" s="144">
        <f t="shared" si="26"/>
        <v>55913272</v>
      </c>
      <c r="M141" s="144">
        <f t="shared" si="26"/>
        <v>45134433</v>
      </c>
      <c r="N141" s="144">
        <f t="shared" si="26"/>
        <v>34662873</v>
      </c>
      <c r="O141" s="144">
        <f t="shared" si="26"/>
        <v>33723825</v>
      </c>
      <c r="P141" s="145">
        <f t="shared" si="26"/>
        <v>23872269</v>
      </c>
      <c r="Q141" s="146">
        <f t="shared" si="26"/>
        <v>193306672</v>
      </c>
      <c r="R141" s="147">
        <f t="shared" ref="R141:R146" si="27">SUM(J141,Q141)</f>
        <v>200028537</v>
      </c>
    </row>
    <row r="142" spans="1:18" s="135" customFormat="1" ht="17.100000000000001" customHeight="1">
      <c r="B142" s="148"/>
      <c r="C142" s="148"/>
      <c r="D142" s="39" t="s">
        <v>45</v>
      </c>
      <c r="E142" s="68"/>
      <c r="F142" s="68"/>
      <c r="G142" s="149"/>
      <c r="H142" s="150">
        <v>-12150</v>
      </c>
      <c r="I142" s="151">
        <v>-38502</v>
      </c>
      <c r="J142" s="152">
        <f>SUM(H142:I142)</f>
        <v>-50652</v>
      </c>
      <c r="K142" s="354">
        <v>0</v>
      </c>
      <c r="L142" s="153">
        <v>36678326</v>
      </c>
      <c r="M142" s="153">
        <v>29381755</v>
      </c>
      <c r="N142" s="153">
        <v>23400473</v>
      </c>
      <c r="O142" s="153">
        <v>23370142</v>
      </c>
      <c r="P142" s="151">
        <v>17149919</v>
      </c>
      <c r="Q142" s="152">
        <f>SUM(K142:P142)</f>
        <v>129980615</v>
      </c>
      <c r="R142" s="154">
        <f t="shared" si="27"/>
        <v>129929963</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64278</v>
      </c>
      <c r="N143" s="160">
        <v>383981</v>
      </c>
      <c r="O143" s="160">
        <v>685813</v>
      </c>
      <c r="P143" s="158">
        <v>927093</v>
      </c>
      <c r="Q143" s="159">
        <f>SUM(K143:P143)</f>
        <v>2061165</v>
      </c>
      <c r="R143" s="161">
        <f t="shared" si="27"/>
        <v>2061165</v>
      </c>
    </row>
    <row r="144" spans="1:18" s="135" customFormat="1" ht="17.100000000000001" customHeight="1">
      <c r="B144" s="148"/>
      <c r="C144" s="148"/>
      <c r="D144" s="155" t="s">
        <v>47</v>
      </c>
      <c r="E144" s="47"/>
      <c r="F144" s="47"/>
      <c r="G144" s="156"/>
      <c r="H144" s="157">
        <v>1000455</v>
      </c>
      <c r="I144" s="158">
        <v>2349504</v>
      </c>
      <c r="J144" s="159">
        <f>SUM(H144:I144)</f>
        <v>3349959</v>
      </c>
      <c r="K144" s="355">
        <v>0</v>
      </c>
      <c r="L144" s="160">
        <v>10540219</v>
      </c>
      <c r="M144" s="160">
        <v>8596977</v>
      </c>
      <c r="N144" s="160">
        <v>5460174</v>
      </c>
      <c r="O144" s="160">
        <v>5103861</v>
      </c>
      <c r="P144" s="158">
        <v>2891928</v>
      </c>
      <c r="Q144" s="159">
        <f>SUM(K144:P144)</f>
        <v>32593159</v>
      </c>
      <c r="R144" s="161">
        <f t="shared" si="27"/>
        <v>35943118</v>
      </c>
    </row>
    <row r="145" spans="2:18" s="135" customFormat="1" ht="17.100000000000001" customHeight="1">
      <c r="B145" s="148"/>
      <c r="C145" s="148"/>
      <c r="D145" s="155" t="s">
        <v>48</v>
      </c>
      <c r="E145" s="47"/>
      <c r="F145" s="47"/>
      <c r="G145" s="156"/>
      <c r="H145" s="157">
        <v>347736</v>
      </c>
      <c r="I145" s="158">
        <v>1939325</v>
      </c>
      <c r="J145" s="159">
        <f>SUM(H145:I145)</f>
        <v>2287061</v>
      </c>
      <c r="K145" s="355">
        <v>0</v>
      </c>
      <c r="L145" s="160">
        <v>3912973</v>
      </c>
      <c r="M145" s="160">
        <v>3378290</v>
      </c>
      <c r="N145" s="160">
        <v>1828383</v>
      </c>
      <c r="O145" s="160">
        <v>1432262</v>
      </c>
      <c r="P145" s="158">
        <v>787190</v>
      </c>
      <c r="Q145" s="159">
        <f>SUM(K145:P145)</f>
        <v>11339098</v>
      </c>
      <c r="R145" s="161">
        <f t="shared" si="27"/>
        <v>13626159</v>
      </c>
    </row>
    <row r="146" spans="2:18" s="135" customFormat="1" ht="17.100000000000001" customHeight="1">
      <c r="B146" s="148"/>
      <c r="C146" s="148"/>
      <c r="D146" s="49" t="s">
        <v>49</v>
      </c>
      <c r="E146" s="50"/>
      <c r="F146" s="50"/>
      <c r="G146" s="162"/>
      <c r="H146" s="163">
        <v>503204</v>
      </c>
      <c r="I146" s="164">
        <v>632293</v>
      </c>
      <c r="J146" s="165">
        <f>SUM(H146:I146)</f>
        <v>1135497</v>
      </c>
      <c r="K146" s="356">
        <v>0</v>
      </c>
      <c r="L146" s="166">
        <v>4781754</v>
      </c>
      <c r="M146" s="166">
        <v>3713133</v>
      </c>
      <c r="N146" s="166">
        <v>3589862</v>
      </c>
      <c r="O146" s="166">
        <v>3131747</v>
      </c>
      <c r="P146" s="164">
        <v>2116139</v>
      </c>
      <c r="Q146" s="165">
        <f>SUM(K146:P146)</f>
        <v>17332635</v>
      </c>
      <c r="R146" s="167">
        <f t="shared" si="27"/>
        <v>18468132</v>
      </c>
    </row>
    <row r="147" spans="2:18" s="135" customFormat="1" ht="17.100000000000001" customHeight="1">
      <c r="B147" s="148"/>
      <c r="C147" s="138" t="s">
        <v>50</v>
      </c>
      <c r="D147" s="139"/>
      <c r="E147" s="139"/>
      <c r="F147" s="139"/>
      <c r="G147" s="140"/>
      <c r="H147" s="141">
        <f t="shared" ref="H147:R147" si="28">SUM(H148:H149)</f>
        <v>2850148</v>
      </c>
      <c r="I147" s="142">
        <f t="shared" si="28"/>
        <v>8363418</v>
      </c>
      <c r="J147" s="143">
        <f t="shared" si="28"/>
        <v>11213566</v>
      </c>
      <c r="K147" s="357">
        <f t="shared" si="28"/>
        <v>0</v>
      </c>
      <c r="L147" s="144">
        <f t="shared" si="28"/>
        <v>111500643</v>
      </c>
      <c r="M147" s="144">
        <f t="shared" si="28"/>
        <v>89111991</v>
      </c>
      <c r="N147" s="144">
        <f t="shared" si="28"/>
        <v>68478579</v>
      </c>
      <c r="O147" s="144">
        <f t="shared" si="28"/>
        <v>43386582</v>
      </c>
      <c r="P147" s="145">
        <f t="shared" si="28"/>
        <v>24168785</v>
      </c>
      <c r="Q147" s="146">
        <f t="shared" si="28"/>
        <v>336646580</v>
      </c>
      <c r="R147" s="147">
        <f t="shared" si="28"/>
        <v>347860146</v>
      </c>
    </row>
    <row r="148" spans="2:18" s="135" customFormat="1" ht="17.100000000000001" customHeight="1">
      <c r="B148" s="148"/>
      <c r="C148" s="148"/>
      <c r="D148" s="39" t="s">
        <v>51</v>
      </c>
      <c r="E148" s="68"/>
      <c r="F148" s="68"/>
      <c r="G148" s="149"/>
      <c r="H148" s="150">
        <v>0</v>
      </c>
      <c r="I148" s="151">
        <v>0</v>
      </c>
      <c r="J148" s="168">
        <f>SUM(H148:I148)</f>
        <v>0</v>
      </c>
      <c r="K148" s="354">
        <v>0</v>
      </c>
      <c r="L148" s="153">
        <v>84277507</v>
      </c>
      <c r="M148" s="153">
        <v>67757081</v>
      </c>
      <c r="N148" s="153">
        <v>51367666</v>
      </c>
      <c r="O148" s="153">
        <v>32033991</v>
      </c>
      <c r="P148" s="151">
        <v>16826351</v>
      </c>
      <c r="Q148" s="152">
        <f>SUM(K148:P148)</f>
        <v>252262596</v>
      </c>
      <c r="R148" s="154">
        <f>SUM(J148,Q148)</f>
        <v>252262596</v>
      </c>
    </row>
    <row r="149" spans="2:18" s="135" customFormat="1" ht="17.100000000000001" customHeight="1">
      <c r="B149" s="148"/>
      <c r="C149" s="148"/>
      <c r="D149" s="49" t="s">
        <v>52</v>
      </c>
      <c r="E149" s="50"/>
      <c r="F149" s="50"/>
      <c r="G149" s="162"/>
      <c r="H149" s="163">
        <v>2850148</v>
      </c>
      <c r="I149" s="164">
        <v>8363418</v>
      </c>
      <c r="J149" s="169">
        <f>SUM(H149:I149)</f>
        <v>11213566</v>
      </c>
      <c r="K149" s="356">
        <v>0</v>
      </c>
      <c r="L149" s="166">
        <v>27223136</v>
      </c>
      <c r="M149" s="166">
        <v>21354910</v>
      </c>
      <c r="N149" s="166">
        <v>17110913</v>
      </c>
      <c r="O149" s="166">
        <v>11352591</v>
      </c>
      <c r="P149" s="164">
        <v>7342434</v>
      </c>
      <c r="Q149" s="165">
        <f>SUM(K149:P149)</f>
        <v>84383984</v>
      </c>
      <c r="R149" s="167">
        <f>SUM(J149,Q149)</f>
        <v>95597550</v>
      </c>
    </row>
    <row r="150" spans="2:18" s="135" customFormat="1" ht="17.100000000000001" customHeight="1">
      <c r="B150" s="148"/>
      <c r="C150" s="138" t="s">
        <v>53</v>
      </c>
      <c r="D150" s="139"/>
      <c r="E150" s="139"/>
      <c r="F150" s="139"/>
      <c r="G150" s="140"/>
      <c r="H150" s="141">
        <f t="shared" ref="H150:R150" si="29">SUM(H151:H154)</f>
        <v>123803</v>
      </c>
      <c r="I150" s="142">
        <f t="shared" si="29"/>
        <v>428699</v>
      </c>
      <c r="J150" s="143">
        <f t="shared" si="29"/>
        <v>552502</v>
      </c>
      <c r="K150" s="357">
        <f t="shared" si="29"/>
        <v>0</v>
      </c>
      <c r="L150" s="144">
        <f t="shared" si="29"/>
        <v>8707970</v>
      </c>
      <c r="M150" s="144">
        <f t="shared" si="29"/>
        <v>12326914</v>
      </c>
      <c r="N150" s="144">
        <f t="shared" si="29"/>
        <v>16190512</v>
      </c>
      <c r="O150" s="144">
        <f t="shared" si="29"/>
        <v>10650124</v>
      </c>
      <c r="P150" s="145">
        <f t="shared" si="29"/>
        <v>7465439</v>
      </c>
      <c r="Q150" s="146">
        <f t="shared" si="29"/>
        <v>55340959</v>
      </c>
      <c r="R150" s="147">
        <f t="shared" si="29"/>
        <v>55893461</v>
      </c>
    </row>
    <row r="151" spans="2:18" s="135" customFormat="1" ht="17.100000000000001" customHeight="1">
      <c r="B151" s="148"/>
      <c r="C151" s="148"/>
      <c r="D151" s="39" t="s">
        <v>54</v>
      </c>
      <c r="E151" s="68"/>
      <c r="F151" s="68"/>
      <c r="G151" s="149"/>
      <c r="H151" s="150">
        <v>123803</v>
      </c>
      <c r="I151" s="151">
        <v>328412</v>
      </c>
      <c r="J151" s="168">
        <f>SUM(H151:I151)</f>
        <v>452215</v>
      </c>
      <c r="K151" s="354">
        <v>0</v>
      </c>
      <c r="L151" s="153">
        <v>7363002</v>
      </c>
      <c r="M151" s="153">
        <v>10059894</v>
      </c>
      <c r="N151" s="153">
        <v>12684313</v>
      </c>
      <c r="O151" s="153">
        <v>7318430</v>
      </c>
      <c r="P151" s="151">
        <v>5405402</v>
      </c>
      <c r="Q151" s="152">
        <f>SUM(K151:P151)</f>
        <v>42831041</v>
      </c>
      <c r="R151" s="154">
        <f>SUM(J151,Q151)</f>
        <v>43283256</v>
      </c>
    </row>
    <row r="152" spans="2:18" s="135" customFormat="1" ht="17.100000000000001" customHeight="1">
      <c r="B152" s="148"/>
      <c r="C152" s="148"/>
      <c r="D152" s="155" t="s">
        <v>55</v>
      </c>
      <c r="E152" s="47"/>
      <c r="F152" s="47"/>
      <c r="G152" s="156"/>
      <c r="H152" s="157">
        <v>0</v>
      </c>
      <c r="I152" s="158">
        <v>100287</v>
      </c>
      <c r="J152" s="170">
        <f>SUM(H152:I152)</f>
        <v>100287</v>
      </c>
      <c r="K152" s="355">
        <v>0</v>
      </c>
      <c r="L152" s="160">
        <v>1229651</v>
      </c>
      <c r="M152" s="160">
        <v>2094823</v>
      </c>
      <c r="N152" s="160">
        <v>3134679</v>
      </c>
      <c r="O152" s="160">
        <v>2940455</v>
      </c>
      <c r="P152" s="158">
        <v>1980027</v>
      </c>
      <c r="Q152" s="159">
        <f>SUM(K152:P152)</f>
        <v>11379635</v>
      </c>
      <c r="R152" s="161">
        <f>SUM(J152,Q152)</f>
        <v>11479922</v>
      </c>
    </row>
    <row r="153" spans="2:18" s="135" customFormat="1" ht="16.5" customHeight="1">
      <c r="B153" s="148"/>
      <c r="C153" s="194"/>
      <c r="D153" s="155" t="s">
        <v>56</v>
      </c>
      <c r="E153" s="47"/>
      <c r="F153" s="47"/>
      <c r="G153" s="156"/>
      <c r="H153" s="157">
        <v>0</v>
      </c>
      <c r="I153" s="158">
        <v>0</v>
      </c>
      <c r="J153" s="170">
        <f>SUM(H153:I153)</f>
        <v>0</v>
      </c>
      <c r="K153" s="355">
        <v>0</v>
      </c>
      <c r="L153" s="160">
        <v>115317</v>
      </c>
      <c r="M153" s="160">
        <v>172197</v>
      </c>
      <c r="N153" s="160">
        <v>371520</v>
      </c>
      <c r="O153" s="160">
        <v>391239</v>
      </c>
      <c r="P153" s="158">
        <v>80010</v>
      </c>
      <c r="Q153" s="159">
        <f>SUM(K153:P153)</f>
        <v>1130283</v>
      </c>
      <c r="R153" s="161">
        <f>SUM(J153,Q153)</f>
        <v>1130283</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5511189</v>
      </c>
      <c r="I155" s="142">
        <f t="shared" si="30"/>
        <v>9543476</v>
      </c>
      <c r="J155" s="143">
        <f t="shared" si="30"/>
        <v>15054665</v>
      </c>
      <c r="K155" s="357">
        <f t="shared" si="30"/>
        <v>0</v>
      </c>
      <c r="L155" s="144">
        <f t="shared" si="30"/>
        <v>13176341</v>
      </c>
      <c r="M155" s="144">
        <f t="shared" si="30"/>
        <v>17899433</v>
      </c>
      <c r="N155" s="144">
        <f t="shared" si="30"/>
        <v>13211325</v>
      </c>
      <c r="O155" s="144">
        <f t="shared" si="30"/>
        <v>11284788</v>
      </c>
      <c r="P155" s="145">
        <f t="shared" si="30"/>
        <v>7319882</v>
      </c>
      <c r="Q155" s="146">
        <f t="shared" si="30"/>
        <v>62891769</v>
      </c>
      <c r="R155" s="147">
        <f t="shared" si="30"/>
        <v>77946434</v>
      </c>
    </row>
    <row r="156" spans="2:18" s="135" customFormat="1" ht="17.100000000000001" customHeight="1">
      <c r="B156" s="148"/>
      <c r="C156" s="148"/>
      <c r="D156" s="39" t="s">
        <v>58</v>
      </c>
      <c r="E156" s="68"/>
      <c r="F156" s="68"/>
      <c r="G156" s="149"/>
      <c r="H156" s="150">
        <v>3703068</v>
      </c>
      <c r="I156" s="151">
        <v>8136837</v>
      </c>
      <c r="J156" s="168">
        <f>SUM(H156:I156)</f>
        <v>11839905</v>
      </c>
      <c r="K156" s="354">
        <v>0</v>
      </c>
      <c r="L156" s="153">
        <v>11092497</v>
      </c>
      <c r="M156" s="153">
        <v>16324707</v>
      </c>
      <c r="N156" s="153">
        <v>11800782</v>
      </c>
      <c r="O156" s="153">
        <v>10610201</v>
      </c>
      <c r="P156" s="151">
        <v>7163791</v>
      </c>
      <c r="Q156" s="152">
        <f>SUM(K156:P156)</f>
        <v>56991978</v>
      </c>
      <c r="R156" s="154">
        <f>SUM(J156,Q156)</f>
        <v>68831883</v>
      </c>
    </row>
    <row r="157" spans="2:18" s="135" customFormat="1" ht="17.100000000000001" customHeight="1">
      <c r="B157" s="148"/>
      <c r="C157" s="148"/>
      <c r="D157" s="155" t="s">
        <v>59</v>
      </c>
      <c r="E157" s="47"/>
      <c r="F157" s="47"/>
      <c r="G157" s="156"/>
      <c r="H157" s="157">
        <v>294639</v>
      </c>
      <c r="I157" s="158">
        <v>392621</v>
      </c>
      <c r="J157" s="170">
        <f>SUM(H157:I157)</f>
        <v>687260</v>
      </c>
      <c r="K157" s="355">
        <v>0</v>
      </c>
      <c r="L157" s="160">
        <v>446080</v>
      </c>
      <c r="M157" s="160">
        <v>488843</v>
      </c>
      <c r="N157" s="160">
        <v>487435</v>
      </c>
      <c r="O157" s="160">
        <v>189302</v>
      </c>
      <c r="P157" s="158">
        <v>53838</v>
      </c>
      <c r="Q157" s="159">
        <f>SUM(K157:P157)</f>
        <v>1665498</v>
      </c>
      <c r="R157" s="161">
        <f>SUM(J157,Q157)</f>
        <v>2352758</v>
      </c>
    </row>
    <row r="158" spans="2:18" s="135" customFormat="1" ht="17.100000000000001" customHeight="1">
      <c r="B158" s="148"/>
      <c r="C158" s="148"/>
      <c r="D158" s="49" t="s">
        <v>60</v>
      </c>
      <c r="E158" s="50"/>
      <c r="F158" s="50"/>
      <c r="G158" s="162"/>
      <c r="H158" s="163">
        <v>1513482</v>
      </c>
      <c r="I158" s="164">
        <v>1014018</v>
      </c>
      <c r="J158" s="169">
        <f>SUM(H158:I158)</f>
        <v>2527500</v>
      </c>
      <c r="K158" s="356">
        <v>0</v>
      </c>
      <c r="L158" s="166">
        <v>1637764</v>
      </c>
      <c r="M158" s="166">
        <v>1085883</v>
      </c>
      <c r="N158" s="166">
        <v>923108</v>
      </c>
      <c r="O158" s="166">
        <v>485285</v>
      </c>
      <c r="P158" s="164">
        <v>102253</v>
      </c>
      <c r="Q158" s="165">
        <f>SUM(K158:P158)</f>
        <v>4234293</v>
      </c>
      <c r="R158" s="167">
        <f>SUM(J158,Q158)</f>
        <v>6761793</v>
      </c>
    </row>
    <row r="159" spans="2:18" s="135" customFormat="1" ht="17.100000000000001" customHeight="1">
      <c r="B159" s="148"/>
      <c r="C159" s="172" t="s">
        <v>61</v>
      </c>
      <c r="D159" s="173"/>
      <c r="E159" s="173"/>
      <c r="F159" s="173"/>
      <c r="G159" s="174"/>
      <c r="H159" s="141">
        <v>793457</v>
      </c>
      <c r="I159" s="142">
        <v>1989670</v>
      </c>
      <c r="J159" s="143">
        <f>SUM(H159:I159)</f>
        <v>2783127</v>
      </c>
      <c r="K159" s="357">
        <v>0</v>
      </c>
      <c r="L159" s="144">
        <v>16859606</v>
      </c>
      <c r="M159" s="144">
        <v>18730094</v>
      </c>
      <c r="N159" s="144">
        <v>18219630</v>
      </c>
      <c r="O159" s="144">
        <v>18086100</v>
      </c>
      <c r="P159" s="145">
        <v>7278476</v>
      </c>
      <c r="Q159" s="146">
        <f>SUM(K159:P159)</f>
        <v>79173906</v>
      </c>
      <c r="R159" s="147">
        <f>SUM(J159,Q159)</f>
        <v>81957033</v>
      </c>
    </row>
    <row r="160" spans="2:18" s="135" customFormat="1" ht="17.100000000000001" customHeight="1">
      <c r="B160" s="171"/>
      <c r="C160" s="172" t="s">
        <v>62</v>
      </c>
      <c r="D160" s="173"/>
      <c r="E160" s="173"/>
      <c r="F160" s="173"/>
      <c r="G160" s="174"/>
      <c r="H160" s="141">
        <v>3599700</v>
      </c>
      <c r="I160" s="142">
        <v>5340780</v>
      </c>
      <c r="J160" s="143">
        <f>SUM(H160:I160)</f>
        <v>8940480</v>
      </c>
      <c r="K160" s="357">
        <v>0</v>
      </c>
      <c r="L160" s="144">
        <v>43773099</v>
      </c>
      <c r="M160" s="144">
        <v>25955514</v>
      </c>
      <c r="N160" s="144">
        <v>18708113</v>
      </c>
      <c r="O160" s="144">
        <v>10559644</v>
      </c>
      <c r="P160" s="145">
        <v>5333725</v>
      </c>
      <c r="Q160" s="146">
        <f>SUM(K160:P160)</f>
        <v>104330095</v>
      </c>
      <c r="R160" s="147">
        <f>SUM(J160,Q160)</f>
        <v>113270575</v>
      </c>
    </row>
    <row r="161" spans="2:18" s="135" customFormat="1" ht="17.100000000000001" customHeight="1">
      <c r="B161" s="138" t="s">
        <v>63</v>
      </c>
      <c r="C161" s="139"/>
      <c r="D161" s="139"/>
      <c r="E161" s="139"/>
      <c r="F161" s="139"/>
      <c r="G161" s="140"/>
      <c r="H161" s="141">
        <f t="shared" ref="H161:R161" si="31">SUM(H162:H170)</f>
        <v>329231</v>
      </c>
      <c r="I161" s="142">
        <f t="shared" si="31"/>
        <v>1518301</v>
      </c>
      <c r="J161" s="143">
        <f t="shared" si="31"/>
        <v>1847532</v>
      </c>
      <c r="K161" s="357">
        <f t="shared" si="31"/>
        <v>0</v>
      </c>
      <c r="L161" s="144">
        <f t="shared" si="31"/>
        <v>141018806</v>
      </c>
      <c r="M161" s="144">
        <f t="shared" si="31"/>
        <v>133372416</v>
      </c>
      <c r="N161" s="144">
        <f t="shared" si="31"/>
        <v>136914257</v>
      </c>
      <c r="O161" s="144">
        <f t="shared" si="31"/>
        <v>98472734</v>
      </c>
      <c r="P161" s="145">
        <f t="shared" si="31"/>
        <v>49202995</v>
      </c>
      <c r="Q161" s="146">
        <f t="shared" si="31"/>
        <v>558981208</v>
      </c>
      <c r="R161" s="147">
        <f t="shared" si="31"/>
        <v>560828740</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4361559</v>
      </c>
      <c r="M162" s="212">
        <v>3427299</v>
      </c>
      <c r="N162" s="212">
        <v>2873418</v>
      </c>
      <c r="O162" s="212">
        <v>2864818</v>
      </c>
      <c r="P162" s="213">
        <v>1096695</v>
      </c>
      <c r="Q162" s="214">
        <f t="shared" ref="Q162:Q170" si="33">SUM(K162:P162)</f>
        <v>14623789</v>
      </c>
      <c r="R162" s="215">
        <f t="shared" ref="R162:R170" si="34">SUM(J162,Q162)</f>
        <v>14623789</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135657</v>
      </c>
      <c r="O163" s="160">
        <v>0</v>
      </c>
      <c r="P163" s="158">
        <v>0</v>
      </c>
      <c r="Q163" s="159">
        <f t="shared" si="33"/>
        <v>135657</v>
      </c>
      <c r="R163" s="161">
        <f t="shared" si="34"/>
        <v>135657</v>
      </c>
    </row>
    <row r="164" spans="2:18" s="190" customFormat="1" ht="17.100000000000001" customHeight="1">
      <c r="B164" s="180"/>
      <c r="C164" s="181" t="s">
        <v>66</v>
      </c>
      <c r="D164" s="182"/>
      <c r="E164" s="182"/>
      <c r="F164" s="182"/>
      <c r="G164" s="183"/>
      <c r="H164" s="184">
        <v>0</v>
      </c>
      <c r="I164" s="185">
        <v>0</v>
      </c>
      <c r="J164" s="186">
        <f t="shared" si="32"/>
        <v>0</v>
      </c>
      <c r="K164" s="360"/>
      <c r="L164" s="187">
        <v>65630917</v>
      </c>
      <c r="M164" s="187">
        <v>45516653</v>
      </c>
      <c r="N164" s="187">
        <v>40071210</v>
      </c>
      <c r="O164" s="187">
        <v>23824735</v>
      </c>
      <c r="P164" s="185">
        <v>9640268</v>
      </c>
      <c r="Q164" s="188">
        <f t="shared" si="33"/>
        <v>184683783</v>
      </c>
      <c r="R164" s="189">
        <f t="shared" si="34"/>
        <v>184683783</v>
      </c>
    </row>
    <row r="165" spans="2:18" s="135" customFormat="1" ht="17.100000000000001" customHeight="1">
      <c r="B165" s="148"/>
      <c r="C165" s="155" t="s">
        <v>67</v>
      </c>
      <c r="D165" s="47"/>
      <c r="E165" s="47"/>
      <c r="F165" s="47"/>
      <c r="G165" s="156"/>
      <c r="H165" s="157">
        <v>0</v>
      </c>
      <c r="I165" s="158">
        <v>106002</v>
      </c>
      <c r="J165" s="170">
        <f t="shared" si="32"/>
        <v>106002</v>
      </c>
      <c r="K165" s="355">
        <v>0</v>
      </c>
      <c r="L165" s="160">
        <v>11916157</v>
      </c>
      <c r="M165" s="160">
        <v>11389725</v>
      </c>
      <c r="N165" s="160">
        <v>11459768</v>
      </c>
      <c r="O165" s="160">
        <v>9320176</v>
      </c>
      <c r="P165" s="158">
        <v>3596160</v>
      </c>
      <c r="Q165" s="159">
        <f t="shared" si="33"/>
        <v>47681986</v>
      </c>
      <c r="R165" s="161">
        <f t="shared" si="34"/>
        <v>47787988</v>
      </c>
    </row>
    <row r="166" spans="2:18" s="135" customFormat="1" ht="17.100000000000001" customHeight="1">
      <c r="B166" s="148"/>
      <c r="C166" s="155" t="s">
        <v>68</v>
      </c>
      <c r="D166" s="47"/>
      <c r="E166" s="47"/>
      <c r="F166" s="47"/>
      <c r="G166" s="156"/>
      <c r="H166" s="157">
        <v>329231</v>
      </c>
      <c r="I166" s="158">
        <v>1412299</v>
      </c>
      <c r="J166" s="170">
        <f t="shared" si="32"/>
        <v>1741530</v>
      </c>
      <c r="K166" s="355">
        <v>0</v>
      </c>
      <c r="L166" s="160">
        <v>11590328</v>
      </c>
      <c r="M166" s="160">
        <v>12243126</v>
      </c>
      <c r="N166" s="160">
        <v>17431005</v>
      </c>
      <c r="O166" s="160">
        <v>14877455</v>
      </c>
      <c r="P166" s="158">
        <v>6915843</v>
      </c>
      <c r="Q166" s="159">
        <f t="shared" si="33"/>
        <v>63057757</v>
      </c>
      <c r="R166" s="161">
        <f t="shared" si="34"/>
        <v>64799287</v>
      </c>
    </row>
    <row r="167" spans="2:18" s="135" customFormat="1" ht="17.100000000000001" customHeight="1">
      <c r="B167" s="148"/>
      <c r="C167" s="155" t="s">
        <v>69</v>
      </c>
      <c r="D167" s="47"/>
      <c r="E167" s="47"/>
      <c r="F167" s="47"/>
      <c r="G167" s="156"/>
      <c r="H167" s="157">
        <v>0</v>
      </c>
      <c r="I167" s="158">
        <v>0</v>
      </c>
      <c r="J167" s="170">
        <f t="shared" si="32"/>
        <v>0</v>
      </c>
      <c r="K167" s="360"/>
      <c r="L167" s="160">
        <v>41568634</v>
      </c>
      <c r="M167" s="160">
        <v>52359858</v>
      </c>
      <c r="N167" s="160">
        <v>52971014</v>
      </c>
      <c r="O167" s="160">
        <v>28419090</v>
      </c>
      <c r="P167" s="158">
        <v>14033527</v>
      </c>
      <c r="Q167" s="159">
        <f t="shared" si="33"/>
        <v>189352123</v>
      </c>
      <c r="R167" s="161">
        <f t="shared" si="34"/>
        <v>189352123</v>
      </c>
    </row>
    <row r="168" spans="2:18" s="135" customFormat="1" ht="17.100000000000001" customHeight="1">
      <c r="B168" s="148"/>
      <c r="C168" s="191" t="s">
        <v>70</v>
      </c>
      <c r="D168" s="192"/>
      <c r="E168" s="192"/>
      <c r="F168" s="192"/>
      <c r="G168" s="193"/>
      <c r="H168" s="157">
        <v>0</v>
      </c>
      <c r="I168" s="158">
        <v>0</v>
      </c>
      <c r="J168" s="170">
        <f t="shared" si="32"/>
        <v>0</v>
      </c>
      <c r="K168" s="360"/>
      <c r="L168" s="160">
        <v>4288799</v>
      </c>
      <c r="M168" s="160">
        <v>6382767</v>
      </c>
      <c r="N168" s="160">
        <v>6258697</v>
      </c>
      <c r="O168" s="160">
        <v>5685075</v>
      </c>
      <c r="P168" s="158">
        <v>3405528</v>
      </c>
      <c r="Q168" s="159">
        <f t="shared" si="33"/>
        <v>26020866</v>
      </c>
      <c r="R168" s="161">
        <f t="shared" si="34"/>
        <v>26020866</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2034312</v>
      </c>
      <c r="O169" s="160">
        <v>6111633</v>
      </c>
      <c r="P169" s="158">
        <v>4780864</v>
      </c>
      <c r="Q169" s="159">
        <f t="shared" si="33"/>
        <v>12926809</v>
      </c>
      <c r="R169" s="161">
        <f t="shared" si="34"/>
        <v>12926809</v>
      </c>
    </row>
    <row r="170" spans="2:18" s="135" customFormat="1" ht="17.100000000000001" customHeight="1">
      <c r="B170" s="196"/>
      <c r="C170" s="197" t="s">
        <v>72</v>
      </c>
      <c r="D170" s="198"/>
      <c r="E170" s="198"/>
      <c r="F170" s="198"/>
      <c r="G170" s="199"/>
      <c r="H170" s="200">
        <v>0</v>
      </c>
      <c r="I170" s="201">
        <v>0</v>
      </c>
      <c r="J170" s="202">
        <f t="shared" si="32"/>
        <v>0</v>
      </c>
      <c r="K170" s="361"/>
      <c r="L170" s="203">
        <v>1662412</v>
      </c>
      <c r="M170" s="203">
        <v>2052988</v>
      </c>
      <c r="N170" s="203">
        <v>3679176</v>
      </c>
      <c r="O170" s="203">
        <v>7369752</v>
      </c>
      <c r="P170" s="201">
        <v>5734110</v>
      </c>
      <c r="Q170" s="204">
        <f t="shared" si="33"/>
        <v>20498438</v>
      </c>
      <c r="R170" s="205">
        <f t="shared" si="34"/>
        <v>20498438</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12123716</v>
      </c>
      <c r="M171" s="144">
        <f t="shared" si="35"/>
        <v>22720059</v>
      </c>
      <c r="N171" s="144">
        <f t="shared" si="35"/>
        <v>81142985</v>
      </c>
      <c r="O171" s="144">
        <f t="shared" si="35"/>
        <v>265089291</v>
      </c>
      <c r="P171" s="145">
        <f t="shared" si="35"/>
        <v>320509815</v>
      </c>
      <c r="Q171" s="146">
        <f t="shared" si="35"/>
        <v>701585866</v>
      </c>
      <c r="R171" s="147">
        <f t="shared" si="35"/>
        <v>701585866</v>
      </c>
    </row>
    <row r="172" spans="2:18" s="135" customFormat="1" ht="17.100000000000001" customHeight="1">
      <c r="B172" s="148"/>
      <c r="C172" s="39" t="s">
        <v>74</v>
      </c>
      <c r="D172" s="68"/>
      <c r="E172" s="68"/>
      <c r="F172" s="68"/>
      <c r="G172" s="149"/>
      <c r="H172" s="150">
        <v>0</v>
      </c>
      <c r="I172" s="151">
        <v>0</v>
      </c>
      <c r="J172" s="168">
        <f>SUM(H172:I172)</f>
        <v>0</v>
      </c>
      <c r="K172" s="358"/>
      <c r="L172" s="153">
        <v>0</v>
      </c>
      <c r="M172" s="153">
        <v>1535629</v>
      </c>
      <c r="N172" s="153">
        <v>39831773</v>
      </c>
      <c r="O172" s="153">
        <v>120292099</v>
      </c>
      <c r="P172" s="151">
        <v>110864401</v>
      </c>
      <c r="Q172" s="152">
        <f>SUM(K172:P172)</f>
        <v>272523902</v>
      </c>
      <c r="R172" s="154">
        <f>SUM(J172,Q172)</f>
        <v>272523902</v>
      </c>
    </row>
    <row r="173" spans="2:18" s="135" customFormat="1" ht="17.100000000000001" customHeight="1">
      <c r="B173" s="148"/>
      <c r="C173" s="155" t="s">
        <v>75</v>
      </c>
      <c r="D173" s="47"/>
      <c r="E173" s="47"/>
      <c r="F173" s="47"/>
      <c r="G173" s="156"/>
      <c r="H173" s="157">
        <v>0</v>
      </c>
      <c r="I173" s="158">
        <v>0</v>
      </c>
      <c r="J173" s="170">
        <f>SUM(H173:I173)</f>
        <v>0</v>
      </c>
      <c r="K173" s="360"/>
      <c r="L173" s="160">
        <v>11738813</v>
      </c>
      <c r="M173" s="160">
        <v>20544944</v>
      </c>
      <c r="N173" s="160">
        <v>27851902</v>
      </c>
      <c r="O173" s="160">
        <v>37194612</v>
      </c>
      <c r="P173" s="158">
        <v>24985901</v>
      </c>
      <c r="Q173" s="159">
        <f>SUM(K173:P173)</f>
        <v>122316172</v>
      </c>
      <c r="R173" s="161">
        <f>SUM(J173,Q173)</f>
        <v>122316172</v>
      </c>
    </row>
    <row r="174" spans="2:18" s="135" customFormat="1" ht="17.100000000000001" customHeight="1">
      <c r="B174" s="194"/>
      <c r="C174" s="155" t="s">
        <v>76</v>
      </c>
      <c r="D174" s="47"/>
      <c r="E174" s="47"/>
      <c r="F174" s="47"/>
      <c r="G174" s="156"/>
      <c r="H174" s="157">
        <v>0</v>
      </c>
      <c r="I174" s="158">
        <v>0</v>
      </c>
      <c r="J174" s="170">
        <f>SUM(H174:I174)</f>
        <v>0</v>
      </c>
      <c r="K174" s="360"/>
      <c r="L174" s="160">
        <v>384903</v>
      </c>
      <c r="M174" s="160">
        <v>639486</v>
      </c>
      <c r="N174" s="160">
        <v>9484029</v>
      </c>
      <c r="O174" s="160">
        <v>91950546</v>
      </c>
      <c r="P174" s="158">
        <v>161401109</v>
      </c>
      <c r="Q174" s="159">
        <f>SUM(K174:P174)</f>
        <v>263860073</v>
      </c>
      <c r="R174" s="161">
        <f>SUM(J174,Q174)</f>
        <v>263860073</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3975281</v>
      </c>
      <c r="O175" s="321">
        <v>15652034</v>
      </c>
      <c r="P175" s="319">
        <v>23258404</v>
      </c>
      <c r="Q175" s="322">
        <f>SUM(K175:P175)</f>
        <v>42885719</v>
      </c>
      <c r="R175" s="323">
        <f>SUM(J175,Q175)</f>
        <v>42885719</v>
      </c>
    </row>
    <row r="176" spans="2:18" s="135" customFormat="1" ht="17.100000000000001" customHeight="1">
      <c r="B176" s="206" t="s">
        <v>77</v>
      </c>
      <c r="C176" s="31"/>
      <c r="D176" s="31"/>
      <c r="E176" s="31"/>
      <c r="F176" s="31"/>
      <c r="G176" s="32"/>
      <c r="H176" s="141">
        <f t="shared" ref="H176:R176" si="36">SUM(H140,H161,H171)</f>
        <v>15046773</v>
      </c>
      <c r="I176" s="142">
        <f t="shared" si="36"/>
        <v>32066964</v>
      </c>
      <c r="J176" s="143">
        <f t="shared" si="36"/>
        <v>47113737</v>
      </c>
      <c r="K176" s="357">
        <f t="shared" si="36"/>
        <v>0</v>
      </c>
      <c r="L176" s="144">
        <f t="shared" si="36"/>
        <v>403073453</v>
      </c>
      <c r="M176" s="144">
        <f t="shared" si="36"/>
        <v>365250854</v>
      </c>
      <c r="N176" s="144">
        <f t="shared" si="36"/>
        <v>387528274</v>
      </c>
      <c r="O176" s="144">
        <f t="shared" si="36"/>
        <v>491253088</v>
      </c>
      <c r="P176" s="145">
        <f t="shared" si="36"/>
        <v>445151386</v>
      </c>
      <c r="Q176" s="146">
        <f t="shared" si="36"/>
        <v>2092257055</v>
      </c>
      <c r="R176" s="147">
        <f t="shared" si="36"/>
        <v>2139370792</v>
      </c>
    </row>
  </sheetData>
  <mergeCells count="54">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K55:Q55"/>
    <mergeCell ref="H64:J64"/>
    <mergeCell ref="R96:R97"/>
    <mergeCell ref="J79:Q79"/>
    <mergeCell ref="H72:J72"/>
    <mergeCell ref="J71:Q71"/>
    <mergeCell ref="Q72:Q73"/>
    <mergeCell ref="K72:P72"/>
  </mergeCells>
  <phoneticPr fontId="6"/>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1" sqref="P1:Q1"/>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令和元年（２０１９年）１２月※</v>
      </c>
      <c r="J1" s="664" t="s">
        <v>0</v>
      </c>
      <c r="K1" s="665"/>
      <c r="L1" s="665"/>
      <c r="M1" s="665"/>
      <c r="N1" s="665"/>
      <c r="O1" s="666"/>
      <c r="P1" s="673" t="s">
        <v>259</v>
      </c>
      <c r="Q1" s="667"/>
      <c r="R1" s="3" t="s">
        <v>1</v>
      </c>
    </row>
    <row r="2" spans="1:18" ht="17.100000000000001" customHeight="1" thickTop="1">
      <c r="A2" s="4" t="s">
        <v>169</v>
      </c>
      <c r="B2" s="4">
        <v>2019</v>
      </c>
      <c r="C2" s="4">
        <v>12</v>
      </c>
      <c r="D2" s="4">
        <v>1</v>
      </c>
      <c r="E2" s="4">
        <v>31</v>
      </c>
      <c r="Q2" s="3"/>
    </row>
    <row r="3" spans="1:18" ht="17.100000000000001" customHeight="1">
      <c r="A3" s="1" t="s">
        <v>2</v>
      </c>
    </row>
    <row r="4" spans="1:18" ht="17.100000000000001" customHeight="1">
      <c r="B4" s="5"/>
      <c r="C4" s="5"/>
      <c r="D4" s="5"/>
      <c r="E4" s="6"/>
      <c r="F4" s="6"/>
      <c r="G4" s="6"/>
      <c r="H4" s="593" t="s">
        <v>3</v>
      </c>
      <c r="I4" s="593"/>
    </row>
    <row r="5" spans="1:18" ht="17.100000000000001" customHeight="1">
      <c r="B5" s="668" t="str">
        <f>"令和" &amp; DBCS($A$2) &amp; "年（" &amp; DBCS($B$2) &amp; "年）" &amp; DBCS($C$2) &amp; "月末日現在"</f>
        <v>令和元年（２０１９年）１２月末日現在</v>
      </c>
      <c r="C5" s="669"/>
      <c r="D5" s="669"/>
      <c r="E5" s="669"/>
      <c r="F5" s="669"/>
      <c r="G5" s="670"/>
      <c r="H5" s="671" t="s">
        <v>4</v>
      </c>
      <c r="I5" s="672"/>
      <c r="L5" s="398" t="s">
        <v>3</v>
      </c>
      <c r="Q5" s="7" t="s">
        <v>5</v>
      </c>
    </row>
    <row r="6" spans="1:18" ht="17.100000000000001" customHeight="1">
      <c r="B6" s="8" t="s">
        <v>6</v>
      </c>
      <c r="C6" s="9"/>
      <c r="D6" s="9"/>
      <c r="E6" s="9"/>
      <c r="F6" s="9"/>
      <c r="G6" s="10"/>
      <c r="H6" s="11"/>
      <c r="I6" s="12">
        <v>47073</v>
      </c>
      <c r="K6" s="396" t="s">
        <v>185</v>
      </c>
      <c r="L6" s="395">
        <f>(I7+I8)-I6</f>
        <v>2121</v>
      </c>
      <c r="Q6" s="243">
        <f>R42</f>
        <v>19783</v>
      </c>
      <c r="R6" s="663">
        <f>Q6/Q7</f>
        <v>0.20550136599250002</v>
      </c>
    </row>
    <row r="7" spans="1:18" s="252" customFormat="1" ht="17.100000000000001" customHeight="1">
      <c r="B7" s="244" t="s">
        <v>162</v>
      </c>
      <c r="C7" s="245"/>
      <c r="D7" s="245"/>
      <c r="E7" s="245"/>
      <c r="F7" s="245"/>
      <c r="G7" s="246"/>
      <c r="H7" s="247"/>
      <c r="I7" s="248">
        <v>31759</v>
      </c>
      <c r="K7" s="252" t="s">
        <v>184</v>
      </c>
      <c r="Q7" s="334">
        <f>I9</f>
        <v>96267</v>
      </c>
      <c r="R7" s="663"/>
    </row>
    <row r="8" spans="1:18" s="252" customFormat="1" ht="17.100000000000001" customHeight="1">
      <c r="B8" s="13" t="s">
        <v>163</v>
      </c>
      <c r="C8" s="14"/>
      <c r="D8" s="14"/>
      <c r="E8" s="14"/>
      <c r="F8" s="14"/>
      <c r="G8" s="249"/>
      <c r="H8" s="250"/>
      <c r="I8" s="251">
        <v>17435</v>
      </c>
      <c r="K8" s="252" t="s">
        <v>183</v>
      </c>
      <c r="Q8" s="335"/>
      <c r="R8" s="340"/>
    </row>
    <row r="9" spans="1:18" ht="17.100000000000001" customHeight="1">
      <c r="B9" s="15" t="s">
        <v>7</v>
      </c>
      <c r="C9" s="16"/>
      <c r="D9" s="16"/>
      <c r="E9" s="16"/>
      <c r="F9" s="16"/>
      <c r="G9" s="17"/>
      <c r="H9" s="18"/>
      <c r="I9" s="19">
        <f>I6+I7+I8</f>
        <v>96267</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令和元年（２０１９年）１２月末日現在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829</v>
      </c>
      <c r="I14" s="34">
        <f>I15+I16+I17+I18+I19+I20</f>
        <v>639</v>
      </c>
      <c r="J14" s="35">
        <f t="shared" ref="J14:J22" si="0">SUM(H14:I14)</f>
        <v>1468</v>
      </c>
      <c r="K14" s="342" t="s">
        <v>192</v>
      </c>
      <c r="L14" s="36">
        <f>L15+L16+L17+L18+L19+L20</f>
        <v>1520</v>
      </c>
      <c r="M14" s="36">
        <f>M15+M16+M17+M18+M19+M20</f>
        <v>969</v>
      </c>
      <c r="N14" s="36">
        <f>N15+N16+N17+N18+N19+N20</f>
        <v>669</v>
      </c>
      <c r="O14" s="36">
        <f>O15+O16+O17+O18+O19+O20</f>
        <v>663</v>
      </c>
      <c r="P14" s="36">
        <f>P15+P16+P17+P18+P19+P20</f>
        <v>534</v>
      </c>
      <c r="Q14" s="37">
        <f t="shared" ref="Q14:Q22" si="1">SUM(K14:P14)</f>
        <v>4355</v>
      </c>
      <c r="R14" s="38">
        <f t="shared" ref="R14:R22" si="2">SUM(J14,Q14)</f>
        <v>5823</v>
      </c>
    </row>
    <row r="15" spans="1:18" ht="17.100000000000001" customHeight="1">
      <c r="A15" s="4">
        <v>156</v>
      </c>
      <c r="B15" s="655"/>
      <c r="C15" s="39"/>
      <c r="D15" s="40" t="s">
        <v>22</v>
      </c>
      <c r="E15" s="40"/>
      <c r="F15" s="40"/>
      <c r="G15" s="40"/>
      <c r="H15" s="41">
        <v>66</v>
      </c>
      <c r="I15" s="42">
        <v>67</v>
      </c>
      <c r="J15" s="43">
        <f t="shared" si="0"/>
        <v>133</v>
      </c>
      <c r="K15" s="343" t="s">
        <v>192</v>
      </c>
      <c r="L15" s="44">
        <v>85</v>
      </c>
      <c r="M15" s="44">
        <v>68</v>
      </c>
      <c r="N15" s="44">
        <v>40</v>
      </c>
      <c r="O15" s="44">
        <v>45</v>
      </c>
      <c r="P15" s="42">
        <v>37</v>
      </c>
      <c r="Q15" s="43">
        <f t="shared" si="1"/>
        <v>275</v>
      </c>
      <c r="R15" s="45">
        <f t="shared" si="2"/>
        <v>408</v>
      </c>
    </row>
    <row r="16" spans="1:18" ht="17.100000000000001" customHeight="1">
      <c r="A16" s="4"/>
      <c r="B16" s="655"/>
      <c r="C16" s="46"/>
      <c r="D16" s="47" t="s">
        <v>23</v>
      </c>
      <c r="E16" s="47"/>
      <c r="F16" s="47"/>
      <c r="G16" s="47"/>
      <c r="H16" s="41">
        <v>118</v>
      </c>
      <c r="I16" s="42">
        <v>106</v>
      </c>
      <c r="J16" s="43">
        <f t="shared" si="0"/>
        <v>224</v>
      </c>
      <c r="K16" s="343" t="s">
        <v>192</v>
      </c>
      <c r="L16" s="44">
        <v>190</v>
      </c>
      <c r="M16" s="44">
        <v>141</v>
      </c>
      <c r="N16" s="44">
        <v>84</v>
      </c>
      <c r="O16" s="44">
        <v>78</v>
      </c>
      <c r="P16" s="42">
        <v>76</v>
      </c>
      <c r="Q16" s="43">
        <f t="shared" si="1"/>
        <v>569</v>
      </c>
      <c r="R16" s="48">
        <f t="shared" si="2"/>
        <v>793</v>
      </c>
    </row>
    <row r="17" spans="1:18" ht="17.100000000000001" customHeight="1">
      <c r="A17" s="4"/>
      <c r="B17" s="655"/>
      <c r="C17" s="46"/>
      <c r="D17" s="47" t="s">
        <v>24</v>
      </c>
      <c r="E17" s="47"/>
      <c r="F17" s="47"/>
      <c r="G17" s="47"/>
      <c r="H17" s="41">
        <v>151</v>
      </c>
      <c r="I17" s="42">
        <v>117</v>
      </c>
      <c r="J17" s="43">
        <f t="shared" si="0"/>
        <v>268</v>
      </c>
      <c r="K17" s="343" t="s">
        <v>192</v>
      </c>
      <c r="L17" s="44">
        <v>248</v>
      </c>
      <c r="M17" s="44">
        <v>154</v>
      </c>
      <c r="N17" s="44">
        <v>123</v>
      </c>
      <c r="O17" s="44">
        <v>104</v>
      </c>
      <c r="P17" s="42">
        <v>97</v>
      </c>
      <c r="Q17" s="43">
        <f t="shared" si="1"/>
        <v>726</v>
      </c>
      <c r="R17" s="48">
        <f t="shared" si="2"/>
        <v>994</v>
      </c>
    </row>
    <row r="18" spans="1:18" ht="17.100000000000001" customHeight="1">
      <c r="A18" s="4"/>
      <c r="B18" s="655"/>
      <c r="C18" s="46"/>
      <c r="D18" s="47" t="s">
        <v>25</v>
      </c>
      <c r="E18" s="47"/>
      <c r="F18" s="47"/>
      <c r="G18" s="47"/>
      <c r="H18" s="41">
        <v>154</v>
      </c>
      <c r="I18" s="42">
        <v>138</v>
      </c>
      <c r="J18" s="43">
        <f t="shared" si="0"/>
        <v>292</v>
      </c>
      <c r="K18" s="343" t="s">
        <v>192</v>
      </c>
      <c r="L18" s="44">
        <v>351</v>
      </c>
      <c r="M18" s="44">
        <v>213</v>
      </c>
      <c r="N18" s="44">
        <v>132</v>
      </c>
      <c r="O18" s="44">
        <v>153</v>
      </c>
      <c r="P18" s="42">
        <v>117</v>
      </c>
      <c r="Q18" s="43">
        <f t="shared" si="1"/>
        <v>966</v>
      </c>
      <c r="R18" s="48">
        <f t="shared" si="2"/>
        <v>1258</v>
      </c>
    </row>
    <row r="19" spans="1:18" ht="17.100000000000001" customHeight="1">
      <c r="A19" s="4"/>
      <c r="B19" s="655"/>
      <c r="C19" s="46"/>
      <c r="D19" s="47" t="s">
        <v>26</v>
      </c>
      <c r="E19" s="47"/>
      <c r="F19" s="47"/>
      <c r="G19" s="47"/>
      <c r="H19" s="41">
        <v>215</v>
      </c>
      <c r="I19" s="42">
        <v>110</v>
      </c>
      <c r="J19" s="43">
        <f t="shared" si="0"/>
        <v>325</v>
      </c>
      <c r="K19" s="343" t="s">
        <v>192</v>
      </c>
      <c r="L19" s="44">
        <v>366</v>
      </c>
      <c r="M19" s="44">
        <v>221</v>
      </c>
      <c r="N19" s="44">
        <v>162</v>
      </c>
      <c r="O19" s="44">
        <v>145</v>
      </c>
      <c r="P19" s="42">
        <v>104</v>
      </c>
      <c r="Q19" s="43">
        <f t="shared" si="1"/>
        <v>998</v>
      </c>
      <c r="R19" s="48">
        <f t="shared" si="2"/>
        <v>1323</v>
      </c>
    </row>
    <row r="20" spans="1:18" ht="17.100000000000001" customHeight="1">
      <c r="A20" s="4">
        <v>719</v>
      </c>
      <c r="B20" s="655"/>
      <c r="C20" s="49"/>
      <c r="D20" s="50" t="s">
        <v>27</v>
      </c>
      <c r="E20" s="50"/>
      <c r="F20" s="50"/>
      <c r="G20" s="50"/>
      <c r="H20" s="51">
        <v>125</v>
      </c>
      <c r="I20" s="52">
        <v>101</v>
      </c>
      <c r="J20" s="53">
        <f t="shared" si="0"/>
        <v>226</v>
      </c>
      <c r="K20" s="344" t="s">
        <v>192</v>
      </c>
      <c r="L20" s="54">
        <v>280</v>
      </c>
      <c r="M20" s="54">
        <v>172</v>
      </c>
      <c r="N20" s="54">
        <v>128</v>
      </c>
      <c r="O20" s="54">
        <v>138</v>
      </c>
      <c r="P20" s="52">
        <v>103</v>
      </c>
      <c r="Q20" s="43">
        <f t="shared" si="1"/>
        <v>821</v>
      </c>
      <c r="R20" s="55">
        <f t="shared" si="2"/>
        <v>1047</v>
      </c>
    </row>
    <row r="21" spans="1:18" ht="17.100000000000001" customHeight="1">
      <c r="A21" s="4">
        <v>25</v>
      </c>
      <c r="B21" s="655"/>
      <c r="C21" s="56" t="s">
        <v>28</v>
      </c>
      <c r="D21" s="56"/>
      <c r="E21" s="56"/>
      <c r="F21" s="56"/>
      <c r="G21" s="56"/>
      <c r="H21" s="33">
        <v>17</v>
      </c>
      <c r="I21" s="57">
        <v>22</v>
      </c>
      <c r="J21" s="35">
        <f t="shared" si="0"/>
        <v>39</v>
      </c>
      <c r="K21" s="342" t="s">
        <v>192</v>
      </c>
      <c r="L21" s="36">
        <v>42</v>
      </c>
      <c r="M21" s="36">
        <v>32</v>
      </c>
      <c r="N21" s="36">
        <v>15</v>
      </c>
      <c r="O21" s="36">
        <v>15</v>
      </c>
      <c r="P21" s="58">
        <v>24</v>
      </c>
      <c r="Q21" s="59">
        <f t="shared" si="1"/>
        <v>128</v>
      </c>
      <c r="R21" s="60">
        <f t="shared" si="2"/>
        <v>167</v>
      </c>
    </row>
    <row r="22" spans="1:18" ht="17.100000000000001" customHeight="1" thickBot="1">
      <c r="A22" s="4">
        <v>900</v>
      </c>
      <c r="B22" s="656"/>
      <c r="C22" s="650" t="s">
        <v>29</v>
      </c>
      <c r="D22" s="651"/>
      <c r="E22" s="651"/>
      <c r="F22" s="651"/>
      <c r="G22" s="652"/>
      <c r="H22" s="61">
        <f>H14+H21</f>
        <v>846</v>
      </c>
      <c r="I22" s="62">
        <f>I14+I21</f>
        <v>661</v>
      </c>
      <c r="J22" s="63">
        <f t="shared" si="0"/>
        <v>1507</v>
      </c>
      <c r="K22" s="345" t="s">
        <v>192</v>
      </c>
      <c r="L22" s="64">
        <f>L14+L21</f>
        <v>1562</v>
      </c>
      <c r="M22" s="64">
        <f>M14+M21</f>
        <v>1001</v>
      </c>
      <c r="N22" s="64">
        <f>N14+N21</f>
        <v>684</v>
      </c>
      <c r="O22" s="64">
        <f>O14+O21</f>
        <v>678</v>
      </c>
      <c r="P22" s="62">
        <f>P14+P21</f>
        <v>558</v>
      </c>
      <c r="Q22" s="63">
        <f t="shared" si="1"/>
        <v>4483</v>
      </c>
      <c r="R22" s="65">
        <f t="shared" si="2"/>
        <v>5990</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2031</v>
      </c>
      <c r="I24" s="34">
        <f>I25+I26+I27+I28+I29+I30</f>
        <v>1768</v>
      </c>
      <c r="J24" s="35">
        <f t="shared" ref="J24:J32" si="3">SUM(H24:I24)</f>
        <v>3799</v>
      </c>
      <c r="K24" s="342" t="s">
        <v>191</v>
      </c>
      <c r="L24" s="36">
        <f>L25+L26+L27+L28+L29+L30</f>
        <v>3248</v>
      </c>
      <c r="M24" s="36">
        <f>M25+M26+M27+M28+M29+M30</f>
        <v>1963</v>
      </c>
      <c r="N24" s="36">
        <f>N25+N26+N27+N28+N29+N30</f>
        <v>1483</v>
      </c>
      <c r="O24" s="36">
        <f>O25+O26+O27+O28+O29+O30</f>
        <v>1727</v>
      </c>
      <c r="P24" s="36">
        <f>P25+P26+P27+P28+P29+P30</f>
        <v>1445</v>
      </c>
      <c r="Q24" s="37">
        <f t="shared" ref="Q24:Q32" si="4">SUM(K24:P24)</f>
        <v>9866</v>
      </c>
      <c r="R24" s="38">
        <f t="shared" ref="R24:R32" si="5">SUM(J24,Q24)</f>
        <v>13665</v>
      </c>
    </row>
    <row r="25" spans="1:18" ht="17.100000000000001" customHeight="1">
      <c r="B25" s="661"/>
      <c r="C25" s="68"/>
      <c r="D25" s="40" t="s">
        <v>22</v>
      </c>
      <c r="E25" s="40"/>
      <c r="F25" s="40"/>
      <c r="G25" s="40"/>
      <c r="H25" s="41">
        <v>64</v>
      </c>
      <c r="I25" s="42">
        <v>58</v>
      </c>
      <c r="J25" s="43">
        <f t="shared" si="3"/>
        <v>122</v>
      </c>
      <c r="K25" s="343" t="s">
        <v>191</v>
      </c>
      <c r="L25" s="44">
        <v>78</v>
      </c>
      <c r="M25" s="44">
        <v>59</v>
      </c>
      <c r="N25" s="44">
        <v>34</v>
      </c>
      <c r="O25" s="44">
        <v>29</v>
      </c>
      <c r="P25" s="42">
        <v>35</v>
      </c>
      <c r="Q25" s="43">
        <f t="shared" si="4"/>
        <v>235</v>
      </c>
      <c r="R25" s="45">
        <f t="shared" si="5"/>
        <v>357</v>
      </c>
    </row>
    <row r="26" spans="1:18" ht="17.100000000000001" customHeight="1">
      <c r="B26" s="661"/>
      <c r="C26" s="40"/>
      <c r="D26" s="47" t="s">
        <v>23</v>
      </c>
      <c r="E26" s="47"/>
      <c r="F26" s="47"/>
      <c r="G26" s="47"/>
      <c r="H26" s="41">
        <v>133</v>
      </c>
      <c r="I26" s="42">
        <v>135</v>
      </c>
      <c r="J26" s="43">
        <f t="shared" si="3"/>
        <v>268</v>
      </c>
      <c r="K26" s="343" t="s">
        <v>191</v>
      </c>
      <c r="L26" s="44">
        <v>170</v>
      </c>
      <c r="M26" s="44">
        <v>115</v>
      </c>
      <c r="N26" s="44">
        <v>75</v>
      </c>
      <c r="O26" s="44">
        <v>70</v>
      </c>
      <c r="P26" s="42">
        <v>72</v>
      </c>
      <c r="Q26" s="43">
        <f t="shared" si="4"/>
        <v>502</v>
      </c>
      <c r="R26" s="48">
        <f t="shared" si="5"/>
        <v>770</v>
      </c>
    </row>
    <row r="27" spans="1:18" ht="17.100000000000001" customHeight="1">
      <c r="B27" s="661"/>
      <c r="C27" s="40"/>
      <c r="D27" s="47" t="s">
        <v>24</v>
      </c>
      <c r="E27" s="47"/>
      <c r="F27" s="47"/>
      <c r="G27" s="47"/>
      <c r="H27" s="41">
        <v>346</v>
      </c>
      <c r="I27" s="42">
        <v>232</v>
      </c>
      <c r="J27" s="43">
        <f t="shared" si="3"/>
        <v>578</v>
      </c>
      <c r="K27" s="343" t="s">
        <v>191</v>
      </c>
      <c r="L27" s="44">
        <v>389</v>
      </c>
      <c r="M27" s="44">
        <v>214</v>
      </c>
      <c r="N27" s="44">
        <v>128</v>
      </c>
      <c r="O27" s="44">
        <v>152</v>
      </c>
      <c r="P27" s="42">
        <v>129</v>
      </c>
      <c r="Q27" s="43">
        <f t="shared" si="4"/>
        <v>1012</v>
      </c>
      <c r="R27" s="48">
        <f t="shared" si="5"/>
        <v>1590</v>
      </c>
    </row>
    <row r="28" spans="1:18" ht="17.100000000000001" customHeight="1">
      <c r="B28" s="661"/>
      <c r="C28" s="40"/>
      <c r="D28" s="47" t="s">
        <v>25</v>
      </c>
      <c r="E28" s="47"/>
      <c r="F28" s="47"/>
      <c r="G28" s="47"/>
      <c r="H28" s="41">
        <v>513</v>
      </c>
      <c r="I28" s="42">
        <v>397</v>
      </c>
      <c r="J28" s="43">
        <f t="shared" si="3"/>
        <v>910</v>
      </c>
      <c r="K28" s="343" t="s">
        <v>191</v>
      </c>
      <c r="L28" s="44">
        <v>710</v>
      </c>
      <c r="M28" s="44">
        <v>342</v>
      </c>
      <c r="N28" s="44">
        <v>213</v>
      </c>
      <c r="O28" s="44">
        <v>241</v>
      </c>
      <c r="P28" s="42">
        <v>197</v>
      </c>
      <c r="Q28" s="43">
        <f t="shared" si="4"/>
        <v>1703</v>
      </c>
      <c r="R28" s="48">
        <f t="shared" si="5"/>
        <v>2613</v>
      </c>
    </row>
    <row r="29" spans="1:18" ht="17.100000000000001" customHeight="1">
      <c r="B29" s="661"/>
      <c r="C29" s="40"/>
      <c r="D29" s="47" t="s">
        <v>26</v>
      </c>
      <c r="E29" s="47"/>
      <c r="F29" s="47"/>
      <c r="G29" s="47"/>
      <c r="H29" s="41">
        <v>617</v>
      </c>
      <c r="I29" s="42">
        <v>568</v>
      </c>
      <c r="J29" s="43">
        <f t="shared" si="3"/>
        <v>1185</v>
      </c>
      <c r="K29" s="343" t="s">
        <v>191</v>
      </c>
      <c r="L29" s="44">
        <v>975</v>
      </c>
      <c r="M29" s="44">
        <v>528</v>
      </c>
      <c r="N29" s="44">
        <v>404</v>
      </c>
      <c r="O29" s="44">
        <v>459</v>
      </c>
      <c r="P29" s="42">
        <v>366</v>
      </c>
      <c r="Q29" s="43">
        <f t="shared" si="4"/>
        <v>2732</v>
      </c>
      <c r="R29" s="48">
        <f t="shared" si="5"/>
        <v>3917</v>
      </c>
    </row>
    <row r="30" spans="1:18" ht="17.100000000000001" customHeight="1">
      <c r="B30" s="661"/>
      <c r="C30" s="50"/>
      <c r="D30" s="50" t="s">
        <v>27</v>
      </c>
      <c r="E30" s="50"/>
      <c r="F30" s="50"/>
      <c r="G30" s="50"/>
      <c r="H30" s="51">
        <v>358</v>
      </c>
      <c r="I30" s="52">
        <v>378</v>
      </c>
      <c r="J30" s="53">
        <f t="shared" si="3"/>
        <v>736</v>
      </c>
      <c r="K30" s="344" t="s">
        <v>191</v>
      </c>
      <c r="L30" s="54">
        <v>926</v>
      </c>
      <c r="M30" s="54">
        <v>705</v>
      </c>
      <c r="N30" s="54">
        <v>629</v>
      </c>
      <c r="O30" s="54">
        <v>776</v>
      </c>
      <c r="P30" s="52">
        <v>646</v>
      </c>
      <c r="Q30" s="53">
        <f t="shared" si="4"/>
        <v>3682</v>
      </c>
      <c r="R30" s="55">
        <f t="shared" si="5"/>
        <v>4418</v>
      </c>
    </row>
    <row r="31" spans="1:18" ht="17.100000000000001" customHeight="1">
      <c r="B31" s="661"/>
      <c r="C31" s="56" t="s">
        <v>28</v>
      </c>
      <c r="D31" s="56"/>
      <c r="E31" s="56"/>
      <c r="F31" s="56"/>
      <c r="G31" s="56"/>
      <c r="H31" s="33">
        <v>19</v>
      </c>
      <c r="I31" s="57">
        <v>27</v>
      </c>
      <c r="J31" s="35">
        <f t="shared" si="3"/>
        <v>46</v>
      </c>
      <c r="K31" s="342" t="s">
        <v>191</v>
      </c>
      <c r="L31" s="36">
        <v>24</v>
      </c>
      <c r="M31" s="36">
        <v>10</v>
      </c>
      <c r="N31" s="36">
        <v>19</v>
      </c>
      <c r="O31" s="36">
        <v>13</v>
      </c>
      <c r="P31" s="58">
        <v>16</v>
      </c>
      <c r="Q31" s="59">
        <f t="shared" si="4"/>
        <v>82</v>
      </c>
      <c r="R31" s="60">
        <f t="shared" si="5"/>
        <v>128</v>
      </c>
    </row>
    <row r="32" spans="1:18" ht="17.100000000000001" customHeight="1" thickBot="1">
      <c r="B32" s="662"/>
      <c r="C32" s="650" t="s">
        <v>29</v>
      </c>
      <c r="D32" s="651"/>
      <c r="E32" s="651"/>
      <c r="F32" s="651"/>
      <c r="G32" s="652"/>
      <c r="H32" s="61">
        <f>H24+H31</f>
        <v>2050</v>
      </c>
      <c r="I32" s="62">
        <f>I24+I31</f>
        <v>1795</v>
      </c>
      <c r="J32" s="63">
        <f t="shared" si="3"/>
        <v>3845</v>
      </c>
      <c r="K32" s="345" t="s">
        <v>191</v>
      </c>
      <c r="L32" s="64">
        <f>L24+L31</f>
        <v>3272</v>
      </c>
      <c r="M32" s="64">
        <f>M24+M31</f>
        <v>1973</v>
      </c>
      <c r="N32" s="64">
        <f>N24+N31</f>
        <v>1502</v>
      </c>
      <c r="O32" s="64">
        <f>O24+O31</f>
        <v>1740</v>
      </c>
      <c r="P32" s="62">
        <f>P24+P31</f>
        <v>1461</v>
      </c>
      <c r="Q32" s="63">
        <f t="shared" si="4"/>
        <v>9948</v>
      </c>
      <c r="R32" s="65">
        <f t="shared" si="5"/>
        <v>13793</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2860</v>
      </c>
      <c r="I34" s="34">
        <f t="shared" si="6"/>
        <v>2407</v>
      </c>
      <c r="J34" s="35">
        <f t="shared" ref="J34:J42" si="7">SUM(H34:I34)</f>
        <v>5267</v>
      </c>
      <c r="K34" s="342" t="s">
        <v>191</v>
      </c>
      <c r="L34" s="69">
        <f t="shared" ref="L34:P41" si="8">L14+L24</f>
        <v>4768</v>
      </c>
      <c r="M34" s="69">
        <f t="shared" si="8"/>
        <v>2932</v>
      </c>
      <c r="N34" s="69">
        <f t="shared" si="8"/>
        <v>2152</v>
      </c>
      <c r="O34" s="69">
        <f t="shared" si="8"/>
        <v>2390</v>
      </c>
      <c r="P34" s="69">
        <f t="shared" si="8"/>
        <v>1979</v>
      </c>
      <c r="Q34" s="37">
        <f t="shared" ref="Q34:Q42" si="9">SUM(K34:P34)</f>
        <v>14221</v>
      </c>
      <c r="R34" s="38">
        <f t="shared" ref="R34:R42" si="10">SUM(J34,Q34)</f>
        <v>19488</v>
      </c>
    </row>
    <row r="35" spans="1:18" ht="17.100000000000001" customHeight="1">
      <c r="B35" s="648"/>
      <c r="C35" s="39"/>
      <c r="D35" s="40" t="s">
        <v>22</v>
      </c>
      <c r="E35" s="40"/>
      <c r="F35" s="40"/>
      <c r="G35" s="40"/>
      <c r="H35" s="70">
        <f t="shared" si="6"/>
        <v>130</v>
      </c>
      <c r="I35" s="71">
        <f t="shared" si="6"/>
        <v>125</v>
      </c>
      <c r="J35" s="43">
        <f t="shared" si="7"/>
        <v>255</v>
      </c>
      <c r="K35" s="346" t="s">
        <v>191</v>
      </c>
      <c r="L35" s="72">
        <f t="shared" si="8"/>
        <v>163</v>
      </c>
      <c r="M35" s="72">
        <f t="shared" si="8"/>
        <v>127</v>
      </c>
      <c r="N35" s="72">
        <f t="shared" si="8"/>
        <v>74</v>
      </c>
      <c r="O35" s="72">
        <f t="shared" si="8"/>
        <v>74</v>
      </c>
      <c r="P35" s="73">
        <f t="shared" si="8"/>
        <v>72</v>
      </c>
      <c r="Q35" s="43">
        <f t="shared" si="9"/>
        <v>510</v>
      </c>
      <c r="R35" s="45">
        <f t="shared" si="10"/>
        <v>765</v>
      </c>
    </row>
    <row r="36" spans="1:18" ht="17.100000000000001" customHeight="1">
      <c r="B36" s="648"/>
      <c r="C36" s="46"/>
      <c r="D36" s="47" t="s">
        <v>23</v>
      </c>
      <c r="E36" s="47"/>
      <c r="F36" s="47"/>
      <c r="G36" s="47"/>
      <c r="H36" s="74">
        <f t="shared" si="6"/>
        <v>251</v>
      </c>
      <c r="I36" s="75">
        <f t="shared" si="6"/>
        <v>241</v>
      </c>
      <c r="J36" s="43">
        <f t="shared" si="7"/>
        <v>492</v>
      </c>
      <c r="K36" s="347" t="s">
        <v>191</v>
      </c>
      <c r="L36" s="76">
        <f t="shared" si="8"/>
        <v>360</v>
      </c>
      <c r="M36" s="76">
        <f t="shared" si="8"/>
        <v>256</v>
      </c>
      <c r="N36" s="76">
        <f t="shared" si="8"/>
        <v>159</v>
      </c>
      <c r="O36" s="76">
        <f t="shared" si="8"/>
        <v>148</v>
      </c>
      <c r="P36" s="77">
        <f t="shared" si="8"/>
        <v>148</v>
      </c>
      <c r="Q36" s="43">
        <f t="shared" si="9"/>
        <v>1071</v>
      </c>
      <c r="R36" s="48">
        <f t="shared" si="10"/>
        <v>1563</v>
      </c>
    </row>
    <row r="37" spans="1:18" ht="17.100000000000001" customHeight="1">
      <c r="B37" s="648"/>
      <c r="C37" s="46"/>
      <c r="D37" s="47" t="s">
        <v>24</v>
      </c>
      <c r="E37" s="47"/>
      <c r="F37" s="47"/>
      <c r="G37" s="47"/>
      <c r="H37" s="74">
        <f t="shared" si="6"/>
        <v>497</v>
      </c>
      <c r="I37" s="75">
        <f t="shared" si="6"/>
        <v>349</v>
      </c>
      <c r="J37" s="43">
        <f t="shared" si="7"/>
        <v>846</v>
      </c>
      <c r="K37" s="347" t="s">
        <v>191</v>
      </c>
      <c r="L37" s="76">
        <f t="shared" si="8"/>
        <v>637</v>
      </c>
      <c r="M37" s="76">
        <f t="shared" si="8"/>
        <v>368</v>
      </c>
      <c r="N37" s="76">
        <f t="shared" si="8"/>
        <v>251</v>
      </c>
      <c r="O37" s="76">
        <f t="shared" si="8"/>
        <v>256</v>
      </c>
      <c r="P37" s="77">
        <f t="shared" si="8"/>
        <v>226</v>
      </c>
      <c r="Q37" s="43">
        <f t="shared" si="9"/>
        <v>1738</v>
      </c>
      <c r="R37" s="48">
        <f t="shared" si="10"/>
        <v>2584</v>
      </c>
    </row>
    <row r="38" spans="1:18" ht="17.100000000000001" customHeight="1">
      <c r="B38" s="648"/>
      <c r="C38" s="46"/>
      <c r="D38" s="47" t="s">
        <v>25</v>
      </c>
      <c r="E38" s="47"/>
      <c r="F38" s="47"/>
      <c r="G38" s="47"/>
      <c r="H38" s="74">
        <f t="shared" si="6"/>
        <v>667</v>
      </c>
      <c r="I38" s="75">
        <f t="shared" si="6"/>
        <v>535</v>
      </c>
      <c r="J38" s="43">
        <f t="shared" si="7"/>
        <v>1202</v>
      </c>
      <c r="K38" s="347" t="s">
        <v>191</v>
      </c>
      <c r="L38" s="76">
        <f t="shared" si="8"/>
        <v>1061</v>
      </c>
      <c r="M38" s="76">
        <f t="shared" si="8"/>
        <v>555</v>
      </c>
      <c r="N38" s="76">
        <f t="shared" si="8"/>
        <v>345</v>
      </c>
      <c r="O38" s="76">
        <f t="shared" si="8"/>
        <v>394</v>
      </c>
      <c r="P38" s="77">
        <f t="shared" si="8"/>
        <v>314</v>
      </c>
      <c r="Q38" s="43">
        <f t="shared" si="9"/>
        <v>2669</v>
      </c>
      <c r="R38" s="48">
        <f t="shared" si="10"/>
        <v>3871</v>
      </c>
    </row>
    <row r="39" spans="1:18" ht="17.100000000000001" customHeight="1">
      <c r="B39" s="648"/>
      <c r="C39" s="46"/>
      <c r="D39" s="47" t="s">
        <v>26</v>
      </c>
      <c r="E39" s="47"/>
      <c r="F39" s="47"/>
      <c r="G39" s="47"/>
      <c r="H39" s="74">
        <f t="shared" si="6"/>
        <v>832</v>
      </c>
      <c r="I39" s="75">
        <f t="shared" si="6"/>
        <v>678</v>
      </c>
      <c r="J39" s="43">
        <f t="shared" si="7"/>
        <v>1510</v>
      </c>
      <c r="K39" s="347" t="s">
        <v>191</v>
      </c>
      <c r="L39" s="76">
        <f t="shared" si="8"/>
        <v>1341</v>
      </c>
      <c r="M39" s="76">
        <f t="shared" si="8"/>
        <v>749</v>
      </c>
      <c r="N39" s="76">
        <f t="shared" si="8"/>
        <v>566</v>
      </c>
      <c r="O39" s="76">
        <f t="shared" si="8"/>
        <v>604</v>
      </c>
      <c r="P39" s="77">
        <f t="shared" si="8"/>
        <v>470</v>
      </c>
      <c r="Q39" s="43">
        <f t="shared" si="9"/>
        <v>3730</v>
      </c>
      <c r="R39" s="48">
        <f t="shared" si="10"/>
        <v>5240</v>
      </c>
    </row>
    <row r="40" spans="1:18" ht="17.100000000000001" customHeight="1">
      <c r="B40" s="648"/>
      <c r="C40" s="49"/>
      <c r="D40" s="50" t="s">
        <v>27</v>
      </c>
      <c r="E40" s="50"/>
      <c r="F40" s="50"/>
      <c r="G40" s="50"/>
      <c r="H40" s="51">
        <f t="shared" si="6"/>
        <v>483</v>
      </c>
      <c r="I40" s="78">
        <f t="shared" si="6"/>
        <v>479</v>
      </c>
      <c r="J40" s="53">
        <f t="shared" si="7"/>
        <v>962</v>
      </c>
      <c r="K40" s="348" t="s">
        <v>191</v>
      </c>
      <c r="L40" s="79">
        <f t="shared" si="8"/>
        <v>1206</v>
      </c>
      <c r="M40" s="79">
        <f t="shared" si="8"/>
        <v>877</v>
      </c>
      <c r="N40" s="79">
        <f t="shared" si="8"/>
        <v>757</v>
      </c>
      <c r="O40" s="79">
        <f t="shared" si="8"/>
        <v>914</v>
      </c>
      <c r="P40" s="80">
        <f t="shared" si="8"/>
        <v>749</v>
      </c>
      <c r="Q40" s="81">
        <f t="shared" si="9"/>
        <v>4503</v>
      </c>
      <c r="R40" s="55">
        <f t="shared" si="10"/>
        <v>5465</v>
      </c>
    </row>
    <row r="41" spans="1:18" ht="17.100000000000001" customHeight="1">
      <c r="B41" s="648"/>
      <c r="C41" s="56" t="s">
        <v>28</v>
      </c>
      <c r="D41" s="56"/>
      <c r="E41" s="56"/>
      <c r="F41" s="56"/>
      <c r="G41" s="56"/>
      <c r="H41" s="33">
        <f t="shared" si="6"/>
        <v>36</v>
      </c>
      <c r="I41" s="34">
        <f t="shared" si="6"/>
        <v>49</v>
      </c>
      <c r="J41" s="33">
        <f t="shared" si="7"/>
        <v>85</v>
      </c>
      <c r="K41" s="349" t="s">
        <v>191</v>
      </c>
      <c r="L41" s="82">
        <f t="shared" si="8"/>
        <v>66</v>
      </c>
      <c r="M41" s="82">
        <f t="shared" si="8"/>
        <v>42</v>
      </c>
      <c r="N41" s="82">
        <f t="shared" si="8"/>
        <v>34</v>
      </c>
      <c r="O41" s="82">
        <f t="shared" si="8"/>
        <v>28</v>
      </c>
      <c r="P41" s="83">
        <f t="shared" si="8"/>
        <v>40</v>
      </c>
      <c r="Q41" s="37">
        <f t="shared" si="9"/>
        <v>210</v>
      </c>
      <c r="R41" s="84">
        <f t="shared" si="10"/>
        <v>295</v>
      </c>
    </row>
    <row r="42" spans="1:18" ht="17.100000000000001" customHeight="1" thickBot="1">
      <c r="B42" s="649"/>
      <c r="C42" s="650" t="s">
        <v>29</v>
      </c>
      <c r="D42" s="651"/>
      <c r="E42" s="651"/>
      <c r="F42" s="651"/>
      <c r="G42" s="652"/>
      <c r="H42" s="61">
        <f>H34+H41</f>
        <v>2896</v>
      </c>
      <c r="I42" s="62">
        <f>I34+I41</f>
        <v>2456</v>
      </c>
      <c r="J42" s="63">
        <f t="shared" si="7"/>
        <v>5352</v>
      </c>
      <c r="K42" s="345" t="s">
        <v>191</v>
      </c>
      <c r="L42" s="64">
        <f>L34+L41</f>
        <v>4834</v>
      </c>
      <c r="M42" s="64">
        <f>M34+M41</f>
        <v>2974</v>
      </c>
      <c r="N42" s="64">
        <f>N34+N41</f>
        <v>2186</v>
      </c>
      <c r="O42" s="64">
        <f>O34+O41</f>
        <v>2418</v>
      </c>
      <c r="P42" s="62">
        <f>P34+P41</f>
        <v>2019</v>
      </c>
      <c r="Q42" s="63">
        <f t="shared" si="9"/>
        <v>14431</v>
      </c>
      <c r="R42" s="65">
        <f t="shared" si="10"/>
        <v>19783</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令和元年（２０１９年）１２月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399" t="s">
        <v>13</v>
      </c>
      <c r="R48" s="606"/>
    </row>
    <row r="49" spans="1:18" ht="17.100000000000001" customHeight="1">
      <c r="B49" s="8" t="s">
        <v>21</v>
      </c>
      <c r="C49" s="10"/>
      <c r="D49" s="10"/>
      <c r="E49" s="10"/>
      <c r="F49" s="10"/>
      <c r="G49" s="10"/>
      <c r="H49" s="90">
        <v>877</v>
      </c>
      <c r="I49" s="91">
        <v>1230</v>
      </c>
      <c r="J49" s="92">
        <f>SUM(H49:I49)</f>
        <v>2107</v>
      </c>
      <c r="K49" s="351">
        <v>0</v>
      </c>
      <c r="L49" s="94">
        <v>3629</v>
      </c>
      <c r="M49" s="94">
        <v>2299</v>
      </c>
      <c r="N49" s="94">
        <v>1451</v>
      </c>
      <c r="O49" s="94">
        <v>892</v>
      </c>
      <c r="P49" s="95">
        <v>433</v>
      </c>
      <c r="Q49" s="96">
        <f>SUM(K49:P49)</f>
        <v>8704</v>
      </c>
      <c r="R49" s="97">
        <f>SUM(J49,Q49)</f>
        <v>10811</v>
      </c>
    </row>
    <row r="50" spans="1:18" ht="17.100000000000001" customHeight="1">
      <c r="B50" s="98" t="s">
        <v>28</v>
      </c>
      <c r="C50" s="99"/>
      <c r="D50" s="99"/>
      <c r="E50" s="99"/>
      <c r="F50" s="99"/>
      <c r="G50" s="99"/>
      <c r="H50" s="100">
        <v>6</v>
      </c>
      <c r="I50" s="101">
        <v>29</v>
      </c>
      <c r="J50" s="102">
        <f>SUM(H50:I50)</f>
        <v>35</v>
      </c>
      <c r="K50" s="352">
        <v>0</v>
      </c>
      <c r="L50" s="104">
        <v>45</v>
      </c>
      <c r="M50" s="104">
        <v>46</v>
      </c>
      <c r="N50" s="104">
        <v>24</v>
      </c>
      <c r="O50" s="104">
        <v>11</v>
      </c>
      <c r="P50" s="105">
        <v>13</v>
      </c>
      <c r="Q50" s="106">
        <f>SUM(K50:P50)</f>
        <v>139</v>
      </c>
      <c r="R50" s="107">
        <f>SUM(J50,Q50)</f>
        <v>174</v>
      </c>
    </row>
    <row r="51" spans="1:18" ht="17.100000000000001" customHeight="1">
      <c r="B51" s="15" t="s">
        <v>35</v>
      </c>
      <c r="C51" s="16"/>
      <c r="D51" s="16"/>
      <c r="E51" s="16"/>
      <c r="F51" s="16"/>
      <c r="G51" s="16"/>
      <c r="H51" s="108">
        <f t="shared" ref="H51:P51" si="11">H49+H50</f>
        <v>883</v>
      </c>
      <c r="I51" s="109">
        <f t="shared" si="11"/>
        <v>1259</v>
      </c>
      <c r="J51" s="110">
        <f t="shared" si="11"/>
        <v>2142</v>
      </c>
      <c r="K51" s="353">
        <f t="shared" si="11"/>
        <v>0</v>
      </c>
      <c r="L51" s="112">
        <f t="shared" si="11"/>
        <v>3674</v>
      </c>
      <c r="M51" s="112">
        <f t="shared" si="11"/>
        <v>2345</v>
      </c>
      <c r="N51" s="112">
        <f t="shared" si="11"/>
        <v>1475</v>
      </c>
      <c r="O51" s="112">
        <f t="shared" si="11"/>
        <v>903</v>
      </c>
      <c r="P51" s="109">
        <f t="shared" si="11"/>
        <v>446</v>
      </c>
      <c r="Q51" s="110">
        <f>SUM(K51:P51)</f>
        <v>8843</v>
      </c>
      <c r="R51" s="113">
        <f>SUM(J51,Q51)</f>
        <v>10985</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令和元年（２０１９年）１２月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8</v>
      </c>
      <c r="I57" s="91">
        <v>18</v>
      </c>
      <c r="J57" s="92">
        <f>SUM(H57:I57)</f>
        <v>26</v>
      </c>
      <c r="K57" s="351">
        <v>0</v>
      </c>
      <c r="L57" s="94">
        <v>1387</v>
      </c>
      <c r="M57" s="94">
        <v>979</v>
      </c>
      <c r="N57" s="94">
        <v>745</v>
      </c>
      <c r="O57" s="94">
        <v>481</v>
      </c>
      <c r="P57" s="95">
        <v>209</v>
      </c>
      <c r="Q57" s="115">
        <f>SUM(K57:P57)</f>
        <v>3801</v>
      </c>
      <c r="R57" s="116">
        <f>SUM(J57,Q57)</f>
        <v>3827</v>
      </c>
    </row>
    <row r="58" spans="1:18" ht="17.100000000000001" customHeight="1">
      <c r="B58" s="98" t="s">
        <v>28</v>
      </c>
      <c r="C58" s="99"/>
      <c r="D58" s="99"/>
      <c r="E58" s="99"/>
      <c r="F58" s="99"/>
      <c r="G58" s="99"/>
      <c r="H58" s="100">
        <v>0</v>
      </c>
      <c r="I58" s="101">
        <v>1</v>
      </c>
      <c r="J58" s="102">
        <f>SUM(H58:I58)</f>
        <v>1</v>
      </c>
      <c r="K58" s="352">
        <v>0</v>
      </c>
      <c r="L58" s="104">
        <v>13</v>
      </c>
      <c r="M58" s="104">
        <v>6</v>
      </c>
      <c r="N58" s="104">
        <v>6</v>
      </c>
      <c r="O58" s="104">
        <v>1</v>
      </c>
      <c r="P58" s="105">
        <v>4</v>
      </c>
      <c r="Q58" s="117">
        <f>SUM(K58:P58)</f>
        <v>30</v>
      </c>
      <c r="R58" s="118">
        <f>SUM(J58,Q58)</f>
        <v>31</v>
      </c>
    </row>
    <row r="59" spans="1:18" ht="17.100000000000001" customHeight="1">
      <c r="B59" s="15" t="s">
        <v>35</v>
      </c>
      <c r="C59" s="16"/>
      <c r="D59" s="16"/>
      <c r="E59" s="16"/>
      <c r="F59" s="16"/>
      <c r="G59" s="16"/>
      <c r="H59" s="108">
        <f>H57+H58</f>
        <v>8</v>
      </c>
      <c r="I59" s="109">
        <f>I57+I58</f>
        <v>19</v>
      </c>
      <c r="J59" s="110">
        <f>SUM(H59:I59)</f>
        <v>27</v>
      </c>
      <c r="K59" s="353">
        <f t="shared" ref="K59:P59" si="12">K57+K58</f>
        <v>0</v>
      </c>
      <c r="L59" s="112">
        <f t="shared" si="12"/>
        <v>1400</v>
      </c>
      <c r="M59" s="112">
        <f t="shared" si="12"/>
        <v>985</v>
      </c>
      <c r="N59" s="112">
        <f t="shared" si="12"/>
        <v>751</v>
      </c>
      <c r="O59" s="112">
        <f t="shared" si="12"/>
        <v>482</v>
      </c>
      <c r="P59" s="109">
        <f t="shared" si="12"/>
        <v>213</v>
      </c>
      <c r="Q59" s="119">
        <f>SUM(K59:P59)</f>
        <v>3831</v>
      </c>
      <c r="R59" s="120">
        <f>SUM(J59,Q59)</f>
        <v>3858</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令和元年（２０１９年）１２月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0</v>
      </c>
      <c r="L66" s="94">
        <v>8</v>
      </c>
      <c r="M66" s="94">
        <v>160</v>
      </c>
      <c r="N66" s="94">
        <v>498</v>
      </c>
      <c r="O66" s="95">
        <v>430</v>
      </c>
      <c r="P66" s="115">
        <f>SUM(K66:O66)</f>
        <v>1096</v>
      </c>
      <c r="Q66" s="116">
        <f>SUM(J66,P66)</f>
        <v>1096</v>
      </c>
    </row>
    <row r="67" spans="1:17" ht="17.100000000000001" customHeight="1">
      <c r="B67" s="98" t="s">
        <v>28</v>
      </c>
      <c r="C67" s="99"/>
      <c r="D67" s="99"/>
      <c r="E67" s="99"/>
      <c r="F67" s="99"/>
      <c r="G67" s="99"/>
      <c r="H67" s="100">
        <v>0</v>
      </c>
      <c r="I67" s="101">
        <v>0</v>
      </c>
      <c r="J67" s="102">
        <f>SUM(H67:I67)</f>
        <v>0</v>
      </c>
      <c r="K67" s="103">
        <v>0</v>
      </c>
      <c r="L67" s="104">
        <v>0</v>
      </c>
      <c r="M67" s="104">
        <v>0</v>
      </c>
      <c r="N67" s="104">
        <v>2</v>
      </c>
      <c r="O67" s="105">
        <v>5</v>
      </c>
      <c r="P67" s="117">
        <v>7</v>
      </c>
      <c r="Q67" s="118">
        <f>SUM(J67,P67)</f>
        <v>7</v>
      </c>
    </row>
    <row r="68" spans="1:17" ht="17.100000000000001" customHeight="1">
      <c r="B68" s="15" t="s">
        <v>35</v>
      </c>
      <c r="C68" s="16"/>
      <c r="D68" s="16"/>
      <c r="E68" s="16"/>
      <c r="F68" s="16"/>
      <c r="G68" s="16"/>
      <c r="H68" s="108">
        <f>H66+H67</f>
        <v>0</v>
      </c>
      <c r="I68" s="109">
        <f>I66+I67</f>
        <v>0</v>
      </c>
      <c r="J68" s="110">
        <f>SUM(H68:I68)</f>
        <v>0</v>
      </c>
      <c r="K68" s="111">
        <f>K66+K67</f>
        <v>0</v>
      </c>
      <c r="L68" s="112">
        <f>L66+L67</f>
        <v>8</v>
      </c>
      <c r="M68" s="112">
        <f>M66+M67</f>
        <v>160</v>
      </c>
      <c r="N68" s="112">
        <f>N66+N67</f>
        <v>500</v>
      </c>
      <c r="O68" s="109">
        <f>O66+O67</f>
        <v>435</v>
      </c>
      <c r="P68" s="119">
        <f>SUM(K68:O68)</f>
        <v>1103</v>
      </c>
      <c r="Q68" s="120">
        <f>SUM(J68,P68)</f>
        <v>1103</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令和元年（２０１９年）１２月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51</v>
      </c>
      <c r="L74" s="94">
        <v>75</v>
      </c>
      <c r="M74" s="94">
        <v>93</v>
      </c>
      <c r="N74" s="94">
        <v>136</v>
      </c>
      <c r="O74" s="95">
        <v>70</v>
      </c>
      <c r="P74" s="115">
        <f>SUM(K74:O74)</f>
        <v>425</v>
      </c>
      <c r="Q74" s="116">
        <f>SUM(J74,P74)</f>
        <v>425</v>
      </c>
    </row>
    <row r="75" spans="1:17" ht="17.100000000000001" customHeight="1">
      <c r="B75" s="98" t="s">
        <v>28</v>
      </c>
      <c r="C75" s="99"/>
      <c r="D75" s="99"/>
      <c r="E75" s="99"/>
      <c r="F75" s="99"/>
      <c r="G75" s="99"/>
      <c r="H75" s="100">
        <v>0</v>
      </c>
      <c r="I75" s="101">
        <v>0</v>
      </c>
      <c r="J75" s="102">
        <f>SUM(H75:I75)</f>
        <v>0</v>
      </c>
      <c r="K75" s="103">
        <v>1</v>
      </c>
      <c r="L75" s="104">
        <v>0</v>
      </c>
      <c r="M75" s="104">
        <v>3</v>
      </c>
      <c r="N75" s="104">
        <v>0</v>
      </c>
      <c r="O75" s="105">
        <v>1</v>
      </c>
      <c r="P75" s="117">
        <f>SUM(K75:O75)</f>
        <v>5</v>
      </c>
      <c r="Q75" s="118">
        <f>SUM(J75,P75)</f>
        <v>5</v>
      </c>
    </row>
    <row r="76" spans="1:17" ht="17.100000000000001" customHeight="1">
      <c r="B76" s="15" t="s">
        <v>35</v>
      </c>
      <c r="C76" s="16"/>
      <c r="D76" s="16"/>
      <c r="E76" s="16"/>
      <c r="F76" s="16"/>
      <c r="G76" s="16"/>
      <c r="H76" s="108">
        <f>H74+H75</f>
        <v>0</v>
      </c>
      <c r="I76" s="109">
        <f>I74+I75</f>
        <v>0</v>
      </c>
      <c r="J76" s="110">
        <f>SUM(H76:I76)</f>
        <v>0</v>
      </c>
      <c r="K76" s="111">
        <f>K74+K75</f>
        <v>52</v>
      </c>
      <c r="L76" s="112">
        <f>L74+L75</f>
        <v>75</v>
      </c>
      <c r="M76" s="112">
        <f>M74+M75</f>
        <v>96</v>
      </c>
      <c r="N76" s="112">
        <f>N74+N75</f>
        <v>136</v>
      </c>
      <c r="O76" s="109">
        <f>O74+O75</f>
        <v>71</v>
      </c>
      <c r="P76" s="119">
        <f>SUM(K76:O76)</f>
        <v>430</v>
      </c>
      <c r="Q76" s="120">
        <f>SUM(J76,P76)</f>
        <v>430</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令和元年（２０１９年）１２月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401"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2</v>
      </c>
      <c r="L82" s="94">
        <v>2</v>
      </c>
      <c r="M82" s="94">
        <v>27</v>
      </c>
      <c r="N82" s="94">
        <v>248</v>
      </c>
      <c r="O82" s="95">
        <v>424</v>
      </c>
      <c r="P82" s="115">
        <f>SUM(K82:O82)</f>
        <v>703</v>
      </c>
      <c r="Q82" s="116">
        <f>SUM(J82,P82)</f>
        <v>703</v>
      </c>
    </row>
    <row r="83" spans="1:18" ht="17.100000000000001" customHeight="1">
      <c r="B83" s="98" t="s">
        <v>28</v>
      </c>
      <c r="C83" s="99"/>
      <c r="D83" s="99"/>
      <c r="E83" s="99"/>
      <c r="F83" s="99"/>
      <c r="G83" s="99"/>
      <c r="H83" s="100">
        <v>0</v>
      </c>
      <c r="I83" s="101">
        <v>0</v>
      </c>
      <c r="J83" s="102">
        <f>SUM(H83:I83)</f>
        <v>0</v>
      </c>
      <c r="K83" s="103">
        <v>0</v>
      </c>
      <c r="L83" s="104">
        <v>0</v>
      </c>
      <c r="M83" s="104">
        <v>0</v>
      </c>
      <c r="N83" s="104">
        <v>5</v>
      </c>
      <c r="O83" s="105">
        <v>4</v>
      </c>
      <c r="P83" s="117">
        <f>SUM(K83:O83)</f>
        <v>9</v>
      </c>
      <c r="Q83" s="118">
        <f>SUM(J83,P83)</f>
        <v>9</v>
      </c>
    </row>
    <row r="84" spans="1:18" ht="17.100000000000001" customHeight="1">
      <c r="B84" s="15" t="s">
        <v>35</v>
      </c>
      <c r="C84" s="16"/>
      <c r="D84" s="16"/>
      <c r="E84" s="16"/>
      <c r="F84" s="16"/>
      <c r="G84" s="16"/>
      <c r="H84" s="108">
        <f>H82+H83</f>
        <v>0</v>
      </c>
      <c r="I84" s="109">
        <f>I82+I83</f>
        <v>0</v>
      </c>
      <c r="J84" s="110">
        <f>SUM(H84:I84)</f>
        <v>0</v>
      </c>
      <c r="K84" s="111">
        <f>K82+K83</f>
        <v>2</v>
      </c>
      <c r="L84" s="112">
        <f>L82+L83</f>
        <v>2</v>
      </c>
      <c r="M84" s="112">
        <f>M82+M83</f>
        <v>27</v>
      </c>
      <c r="N84" s="112">
        <f>N82+N83</f>
        <v>253</v>
      </c>
      <c r="O84" s="109">
        <f>O82+O83</f>
        <v>428</v>
      </c>
      <c r="P84" s="119">
        <f>SUM(K84:O84)</f>
        <v>712</v>
      </c>
      <c r="Q84" s="120">
        <f>SUM(J84,P84)</f>
        <v>712</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令和元年（２０１９年）１２月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402"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12</v>
      </c>
      <c r="N90" s="259">
        <v>44</v>
      </c>
      <c r="O90" s="260">
        <v>57</v>
      </c>
      <c r="P90" s="261">
        <f>SUM(K90:O90)</f>
        <v>113</v>
      </c>
      <c r="Q90" s="262">
        <f>SUM(J90,P90)</f>
        <v>113</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1</v>
      </c>
      <c r="P91" s="271">
        <f>SUM(K91:O91)</f>
        <v>1</v>
      </c>
      <c r="Q91" s="272">
        <f>SUM(J91,P91)</f>
        <v>1</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12</v>
      </c>
      <c r="N92" s="279">
        <f>N90+N91</f>
        <v>44</v>
      </c>
      <c r="O92" s="276">
        <f>O90+O91</f>
        <v>58</v>
      </c>
      <c r="P92" s="280">
        <f>SUM(K92:O92)</f>
        <v>114</v>
      </c>
      <c r="Q92" s="281">
        <f>SUM(J92,P92)</f>
        <v>114</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令和元年（２０１９年）１２月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400" t="s">
        <v>13</v>
      </c>
      <c r="R97" s="619"/>
    </row>
    <row r="98" spans="2:18" s="190" customFormat="1" ht="17.100000000000001" customHeight="1">
      <c r="B98" s="295" t="s">
        <v>43</v>
      </c>
      <c r="C98" s="296"/>
      <c r="D98" s="296"/>
      <c r="E98" s="296"/>
      <c r="F98" s="296"/>
      <c r="G98" s="297"/>
      <c r="H98" s="298">
        <f t="shared" ref="H98:R98" si="13">SUM(H99,H105,H108,H113,H117:H118)</f>
        <v>1851</v>
      </c>
      <c r="I98" s="299">
        <f t="shared" si="13"/>
        <v>2809</v>
      </c>
      <c r="J98" s="300">
        <f t="shared" si="13"/>
        <v>4660</v>
      </c>
      <c r="K98" s="357">
        <f t="shared" si="13"/>
        <v>0</v>
      </c>
      <c r="L98" s="301">
        <f t="shared" si="13"/>
        <v>9905</v>
      </c>
      <c r="M98" s="301">
        <f t="shared" si="13"/>
        <v>7053</v>
      </c>
      <c r="N98" s="301">
        <f t="shared" si="13"/>
        <v>4541</v>
      </c>
      <c r="O98" s="301">
        <f t="shared" si="13"/>
        <v>2877</v>
      </c>
      <c r="P98" s="302">
        <f t="shared" si="13"/>
        <v>1694</v>
      </c>
      <c r="Q98" s="303">
        <f t="shared" si="13"/>
        <v>26070</v>
      </c>
      <c r="R98" s="304">
        <f t="shared" si="13"/>
        <v>30730</v>
      </c>
    </row>
    <row r="99" spans="2:18" s="190" customFormat="1" ht="17.100000000000001" customHeight="1">
      <c r="B99" s="180"/>
      <c r="C99" s="295" t="s">
        <v>44</v>
      </c>
      <c r="D99" s="296"/>
      <c r="E99" s="296"/>
      <c r="F99" s="296"/>
      <c r="G99" s="297"/>
      <c r="H99" s="298">
        <f t="shared" ref="H99:Q99" si="14">SUM(H100:H104)</f>
        <v>122</v>
      </c>
      <c r="I99" s="299">
        <f t="shared" si="14"/>
        <v>217</v>
      </c>
      <c r="J99" s="300">
        <f t="shared" si="14"/>
        <v>339</v>
      </c>
      <c r="K99" s="357">
        <f t="shared" si="14"/>
        <v>0</v>
      </c>
      <c r="L99" s="301">
        <f t="shared" si="14"/>
        <v>2609</v>
      </c>
      <c r="M99" s="301">
        <f t="shared" si="14"/>
        <v>1840</v>
      </c>
      <c r="N99" s="301">
        <f t="shared" si="14"/>
        <v>1291</v>
      </c>
      <c r="O99" s="301">
        <f t="shared" si="14"/>
        <v>981</v>
      </c>
      <c r="P99" s="302">
        <f t="shared" si="14"/>
        <v>668</v>
      </c>
      <c r="Q99" s="303">
        <f t="shared" si="14"/>
        <v>7389</v>
      </c>
      <c r="R99" s="304">
        <f t="shared" ref="R99:R104" si="15">SUM(J99,Q99)</f>
        <v>7728</v>
      </c>
    </row>
    <row r="100" spans="2:18" s="190" customFormat="1" ht="17.100000000000001" customHeight="1">
      <c r="B100" s="180"/>
      <c r="C100" s="180"/>
      <c r="D100" s="305" t="s">
        <v>45</v>
      </c>
      <c r="E100" s="306"/>
      <c r="F100" s="306"/>
      <c r="G100" s="307"/>
      <c r="H100" s="308">
        <v>0</v>
      </c>
      <c r="I100" s="309">
        <v>0</v>
      </c>
      <c r="J100" s="310">
        <f>SUM(H100:I100)</f>
        <v>0</v>
      </c>
      <c r="K100" s="354">
        <v>0</v>
      </c>
      <c r="L100" s="311">
        <v>1482</v>
      </c>
      <c r="M100" s="311">
        <v>892</v>
      </c>
      <c r="N100" s="311">
        <v>508</v>
      </c>
      <c r="O100" s="311">
        <v>292</v>
      </c>
      <c r="P100" s="309">
        <v>183</v>
      </c>
      <c r="Q100" s="310">
        <f>SUM(K100:P100)</f>
        <v>3357</v>
      </c>
      <c r="R100" s="312">
        <f t="shared" si="15"/>
        <v>3357</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1</v>
      </c>
      <c r="N101" s="187">
        <v>8</v>
      </c>
      <c r="O101" s="187">
        <v>16</v>
      </c>
      <c r="P101" s="185">
        <v>13</v>
      </c>
      <c r="Q101" s="188">
        <f>SUM(K101:P101)</f>
        <v>38</v>
      </c>
      <c r="R101" s="189">
        <f t="shared" si="15"/>
        <v>38</v>
      </c>
    </row>
    <row r="102" spans="2:18" s="190" customFormat="1" ht="17.100000000000001" customHeight="1">
      <c r="B102" s="180"/>
      <c r="C102" s="180"/>
      <c r="D102" s="181" t="s">
        <v>47</v>
      </c>
      <c r="E102" s="182"/>
      <c r="F102" s="182"/>
      <c r="G102" s="183"/>
      <c r="H102" s="184">
        <v>40</v>
      </c>
      <c r="I102" s="185">
        <v>81</v>
      </c>
      <c r="J102" s="188">
        <f>SUM(H102:I102)</f>
        <v>121</v>
      </c>
      <c r="K102" s="355">
        <v>0</v>
      </c>
      <c r="L102" s="187">
        <v>314</v>
      </c>
      <c r="M102" s="187">
        <v>241</v>
      </c>
      <c r="N102" s="187">
        <v>153</v>
      </c>
      <c r="O102" s="187">
        <v>141</v>
      </c>
      <c r="P102" s="185">
        <v>108</v>
      </c>
      <c r="Q102" s="188">
        <f>SUM(K102:P102)</f>
        <v>957</v>
      </c>
      <c r="R102" s="189">
        <f t="shared" si="15"/>
        <v>1078</v>
      </c>
    </row>
    <row r="103" spans="2:18" s="190" customFormat="1" ht="17.100000000000001" customHeight="1">
      <c r="B103" s="180"/>
      <c r="C103" s="180"/>
      <c r="D103" s="181" t="s">
        <v>48</v>
      </c>
      <c r="E103" s="182"/>
      <c r="F103" s="182"/>
      <c r="G103" s="183"/>
      <c r="H103" s="184">
        <v>12</v>
      </c>
      <c r="I103" s="185">
        <v>51</v>
      </c>
      <c r="J103" s="188">
        <f>SUM(H103:I103)</f>
        <v>63</v>
      </c>
      <c r="K103" s="355">
        <v>0</v>
      </c>
      <c r="L103" s="187">
        <v>111</v>
      </c>
      <c r="M103" s="187">
        <v>102</v>
      </c>
      <c r="N103" s="187">
        <v>55</v>
      </c>
      <c r="O103" s="187">
        <v>41</v>
      </c>
      <c r="P103" s="185">
        <v>24</v>
      </c>
      <c r="Q103" s="188">
        <f>SUM(K103:P103)</f>
        <v>333</v>
      </c>
      <c r="R103" s="189">
        <f t="shared" si="15"/>
        <v>396</v>
      </c>
    </row>
    <row r="104" spans="2:18" s="190" customFormat="1" ht="17.100000000000001" customHeight="1">
      <c r="B104" s="180"/>
      <c r="C104" s="180"/>
      <c r="D104" s="325" t="s">
        <v>49</v>
      </c>
      <c r="E104" s="326"/>
      <c r="F104" s="326"/>
      <c r="G104" s="327"/>
      <c r="H104" s="328">
        <v>70</v>
      </c>
      <c r="I104" s="329">
        <v>85</v>
      </c>
      <c r="J104" s="331">
        <f>SUM(H104:I104)</f>
        <v>155</v>
      </c>
      <c r="K104" s="356">
        <v>0</v>
      </c>
      <c r="L104" s="216">
        <v>702</v>
      </c>
      <c r="M104" s="216">
        <v>604</v>
      </c>
      <c r="N104" s="216">
        <v>567</v>
      </c>
      <c r="O104" s="216">
        <v>491</v>
      </c>
      <c r="P104" s="329">
        <v>340</v>
      </c>
      <c r="Q104" s="331">
        <f>SUM(K104:P104)</f>
        <v>2704</v>
      </c>
      <c r="R104" s="332">
        <f t="shared" si="15"/>
        <v>2859</v>
      </c>
    </row>
    <row r="105" spans="2:18" s="190" customFormat="1" ht="17.100000000000001" customHeight="1">
      <c r="B105" s="180"/>
      <c r="C105" s="295" t="s">
        <v>50</v>
      </c>
      <c r="D105" s="296"/>
      <c r="E105" s="296"/>
      <c r="F105" s="296"/>
      <c r="G105" s="297"/>
      <c r="H105" s="298">
        <f t="shared" ref="H105:R105" si="16">SUM(H106:H107)</f>
        <v>138</v>
      </c>
      <c r="I105" s="299">
        <f t="shared" si="16"/>
        <v>216</v>
      </c>
      <c r="J105" s="300">
        <f t="shared" si="16"/>
        <v>354</v>
      </c>
      <c r="K105" s="357">
        <f t="shared" si="16"/>
        <v>0</v>
      </c>
      <c r="L105" s="301">
        <f t="shared" si="16"/>
        <v>1905</v>
      </c>
      <c r="M105" s="301">
        <f t="shared" si="16"/>
        <v>1274</v>
      </c>
      <c r="N105" s="301">
        <f t="shared" si="16"/>
        <v>736</v>
      </c>
      <c r="O105" s="301">
        <f t="shared" si="16"/>
        <v>382</v>
      </c>
      <c r="P105" s="302">
        <f t="shared" si="16"/>
        <v>205</v>
      </c>
      <c r="Q105" s="303">
        <f t="shared" si="16"/>
        <v>4502</v>
      </c>
      <c r="R105" s="304">
        <f t="shared" si="16"/>
        <v>4856</v>
      </c>
    </row>
    <row r="106" spans="2:18" s="190" customFormat="1" ht="17.100000000000001" customHeight="1">
      <c r="B106" s="180"/>
      <c r="C106" s="180"/>
      <c r="D106" s="305" t="s">
        <v>51</v>
      </c>
      <c r="E106" s="306"/>
      <c r="F106" s="306"/>
      <c r="G106" s="307"/>
      <c r="H106" s="308">
        <v>0</v>
      </c>
      <c r="I106" s="309">
        <v>0</v>
      </c>
      <c r="J106" s="324">
        <f>SUM(H106:I106)</f>
        <v>0</v>
      </c>
      <c r="K106" s="354">
        <v>0</v>
      </c>
      <c r="L106" s="311">
        <v>1403</v>
      </c>
      <c r="M106" s="311">
        <v>891</v>
      </c>
      <c r="N106" s="311">
        <v>517</v>
      </c>
      <c r="O106" s="311">
        <v>270</v>
      </c>
      <c r="P106" s="309">
        <v>134</v>
      </c>
      <c r="Q106" s="310">
        <f>SUM(K106:P106)</f>
        <v>3215</v>
      </c>
      <c r="R106" s="312">
        <f>SUM(J106,Q106)</f>
        <v>3215</v>
      </c>
    </row>
    <row r="107" spans="2:18" s="190" customFormat="1" ht="17.100000000000001" customHeight="1">
      <c r="B107" s="180"/>
      <c r="C107" s="180"/>
      <c r="D107" s="325" t="s">
        <v>52</v>
      </c>
      <c r="E107" s="326"/>
      <c r="F107" s="326"/>
      <c r="G107" s="327"/>
      <c r="H107" s="328">
        <v>138</v>
      </c>
      <c r="I107" s="329">
        <v>216</v>
      </c>
      <c r="J107" s="330">
        <f>SUM(H107:I107)</f>
        <v>354</v>
      </c>
      <c r="K107" s="356">
        <v>0</v>
      </c>
      <c r="L107" s="216">
        <v>502</v>
      </c>
      <c r="M107" s="216">
        <v>383</v>
      </c>
      <c r="N107" s="216">
        <v>219</v>
      </c>
      <c r="O107" s="216">
        <v>112</v>
      </c>
      <c r="P107" s="329">
        <v>71</v>
      </c>
      <c r="Q107" s="331">
        <f>SUM(K107:P107)</f>
        <v>1287</v>
      </c>
      <c r="R107" s="332">
        <f>SUM(J107,Q107)</f>
        <v>1641</v>
      </c>
    </row>
    <row r="108" spans="2:18" s="190" customFormat="1" ht="17.100000000000001" customHeight="1">
      <c r="B108" s="180"/>
      <c r="C108" s="295" t="s">
        <v>53</v>
      </c>
      <c r="D108" s="296"/>
      <c r="E108" s="296"/>
      <c r="F108" s="296"/>
      <c r="G108" s="297"/>
      <c r="H108" s="298">
        <f t="shared" ref="H108:R108" si="17">SUM(H109:H112)</f>
        <v>7</v>
      </c>
      <c r="I108" s="299">
        <f t="shared" si="17"/>
        <v>12</v>
      </c>
      <c r="J108" s="300">
        <f t="shared" si="17"/>
        <v>19</v>
      </c>
      <c r="K108" s="357">
        <f t="shared" si="17"/>
        <v>0</v>
      </c>
      <c r="L108" s="301">
        <f t="shared" si="17"/>
        <v>213</v>
      </c>
      <c r="M108" s="301">
        <f t="shared" si="17"/>
        <v>260</v>
      </c>
      <c r="N108" s="301">
        <f t="shared" si="17"/>
        <v>245</v>
      </c>
      <c r="O108" s="301">
        <f t="shared" si="17"/>
        <v>126</v>
      </c>
      <c r="P108" s="302">
        <f t="shared" si="17"/>
        <v>90</v>
      </c>
      <c r="Q108" s="303">
        <f t="shared" si="17"/>
        <v>934</v>
      </c>
      <c r="R108" s="304">
        <f t="shared" si="17"/>
        <v>953</v>
      </c>
    </row>
    <row r="109" spans="2:18" s="190" customFormat="1" ht="17.100000000000001" customHeight="1">
      <c r="B109" s="180"/>
      <c r="C109" s="180"/>
      <c r="D109" s="305" t="s">
        <v>54</v>
      </c>
      <c r="E109" s="306"/>
      <c r="F109" s="306"/>
      <c r="G109" s="307"/>
      <c r="H109" s="308">
        <v>7</v>
      </c>
      <c r="I109" s="309">
        <v>12</v>
      </c>
      <c r="J109" s="324">
        <f>SUM(H109:I109)</f>
        <v>19</v>
      </c>
      <c r="K109" s="354">
        <v>0</v>
      </c>
      <c r="L109" s="311">
        <v>189</v>
      </c>
      <c r="M109" s="311">
        <v>221</v>
      </c>
      <c r="N109" s="311">
        <v>201</v>
      </c>
      <c r="O109" s="311">
        <v>92</v>
      </c>
      <c r="P109" s="309">
        <v>65</v>
      </c>
      <c r="Q109" s="310">
        <f>SUM(K109:P109)</f>
        <v>768</v>
      </c>
      <c r="R109" s="312">
        <f>SUM(J109,Q109)</f>
        <v>787</v>
      </c>
    </row>
    <row r="110" spans="2:18" s="190" customFormat="1" ht="17.100000000000001" customHeight="1">
      <c r="B110" s="180"/>
      <c r="C110" s="180"/>
      <c r="D110" s="181" t="s">
        <v>55</v>
      </c>
      <c r="E110" s="182"/>
      <c r="F110" s="182"/>
      <c r="G110" s="183"/>
      <c r="H110" s="184">
        <v>0</v>
      </c>
      <c r="I110" s="185">
        <v>0</v>
      </c>
      <c r="J110" s="186">
        <f>SUM(H110:I110)</f>
        <v>0</v>
      </c>
      <c r="K110" s="355">
        <v>0</v>
      </c>
      <c r="L110" s="187">
        <v>23</v>
      </c>
      <c r="M110" s="187">
        <v>38</v>
      </c>
      <c r="N110" s="187">
        <v>41</v>
      </c>
      <c r="O110" s="187">
        <v>33</v>
      </c>
      <c r="P110" s="185">
        <v>24</v>
      </c>
      <c r="Q110" s="188">
        <f>SUM(K110:P110)</f>
        <v>159</v>
      </c>
      <c r="R110" s="189">
        <f>SUM(J110,Q110)</f>
        <v>159</v>
      </c>
    </row>
    <row r="111" spans="2:18" s="190" customFormat="1" ht="17.100000000000001" customHeight="1">
      <c r="B111" s="180"/>
      <c r="C111" s="313"/>
      <c r="D111" s="181" t="s">
        <v>56</v>
      </c>
      <c r="E111" s="182"/>
      <c r="F111" s="182"/>
      <c r="G111" s="183"/>
      <c r="H111" s="184">
        <v>0</v>
      </c>
      <c r="I111" s="185">
        <v>0</v>
      </c>
      <c r="J111" s="186">
        <f>SUM(H111:I111)</f>
        <v>0</v>
      </c>
      <c r="K111" s="355">
        <v>0</v>
      </c>
      <c r="L111" s="187">
        <v>1</v>
      </c>
      <c r="M111" s="187">
        <v>1</v>
      </c>
      <c r="N111" s="187">
        <v>3</v>
      </c>
      <c r="O111" s="187">
        <v>1</v>
      </c>
      <c r="P111" s="185">
        <v>1</v>
      </c>
      <c r="Q111" s="188">
        <f>SUM(K111:P111)</f>
        <v>7</v>
      </c>
      <c r="R111" s="189">
        <f>SUM(J111,Q111)</f>
        <v>7</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733</v>
      </c>
      <c r="I113" s="299">
        <f t="shared" si="18"/>
        <v>1134</v>
      </c>
      <c r="J113" s="300">
        <f t="shared" si="18"/>
        <v>1867</v>
      </c>
      <c r="K113" s="357">
        <f t="shared" si="18"/>
        <v>0</v>
      </c>
      <c r="L113" s="301">
        <f t="shared" si="18"/>
        <v>1627</v>
      </c>
      <c r="M113" s="301">
        <f t="shared" si="18"/>
        <v>1497</v>
      </c>
      <c r="N113" s="301">
        <f t="shared" si="18"/>
        <v>986</v>
      </c>
      <c r="O113" s="301">
        <f t="shared" si="18"/>
        <v>646</v>
      </c>
      <c r="P113" s="302">
        <f t="shared" si="18"/>
        <v>364</v>
      </c>
      <c r="Q113" s="303">
        <f t="shared" si="18"/>
        <v>5120</v>
      </c>
      <c r="R113" s="304">
        <f t="shared" si="18"/>
        <v>6987</v>
      </c>
    </row>
    <row r="114" spans="2:18" s="135" customFormat="1" ht="17.100000000000001" customHeight="1">
      <c r="B114" s="148"/>
      <c r="C114" s="148"/>
      <c r="D114" s="39" t="s">
        <v>58</v>
      </c>
      <c r="E114" s="68"/>
      <c r="F114" s="68"/>
      <c r="G114" s="149"/>
      <c r="H114" s="150">
        <v>702</v>
      </c>
      <c r="I114" s="151">
        <v>1097</v>
      </c>
      <c r="J114" s="168">
        <f>SUM(H114:I114)</f>
        <v>1799</v>
      </c>
      <c r="K114" s="354">
        <v>0</v>
      </c>
      <c r="L114" s="153">
        <v>1589</v>
      </c>
      <c r="M114" s="153">
        <v>1470</v>
      </c>
      <c r="N114" s="153">
        <v>960</v>
      </c>
      <c r="O114" s="153">
        <v>628</v>
      </c>
      <c r="P114" s="151">
        <v>362</v>
      </c>
      <c r="Q114" s="152">
        <f>SUM(K114:P114)</f>
        <v>5009</v>
      </c>
      <c r="R114" s="154">
        <f>SUM(J114,Q114)</f>
        <v>6808</v>
      </c>
    </row>
    <row r="115" spans="2:18" s="135" customFormat="1" ht="17.100000000000001" customHeight="1">
      <c r="B115" s="148"/>
      <c r="C115" s="148"/>
      <c r="D115" s="155" t="s">
        <v>59</v>
      </c>
      <c r="E115" s="47"/>
      <c r="F115" s="47"/>
      <c r="G115" s="156"/>
      <c r="H115" s="157">
        <v>13</v>
      </c>
      <c r="I115" s="158">
        <v>15</v>
      </c>
      <c r="J115" s="170">
        <f>SUM(H115:I115)</f>
        <v>28</v>
      </c>
      <c r="K115" s="355">
        <v>0</v>
      </c>
      <c r="L115" s="160">
        <v>20</v>
      </c>
      <c r="M115" s="160">
        <v>14</v>
      </c>
      <c r="N115" s="160">
        <v>14</v>
      </c>
      <c r="O115" s="160">
        <v>10</v>
      </c>
      <c r="P115" s="158">
        <v>2</v>
      </c>
      <c r="Q115" s="159">
        <f>SUM(K115:P115)</f>
        <v>60</v>
      </c>
      <c r="R115" s="161">
        <f>SUM(J115,Q115)</f>
        <v>88</v>
      </c>
    </row>
    <row r="116" spans="2:18" s="135" customFormat="1" ht="17.100000000000001" customHeight="1">
      <c r="B116" s="148"/>
      <c r="C116" s="148"/>
      <c r="D116" s="49" t="s">
        <v>60</v>
      </c>
      <c r="E116" s="50"/>
      <c r="F116" s="50"/>
      <c r="G116" s="162"/>
      <c r="H116" s="163">
        <v>18</v>
      </c>
      <c r="I116" s="164">
        <v>22</v>
      </c>
      <c r="J116" s="169">
        <f>SUM(H116:I116)</f>
        <v>40</v>
      </c>
      <c r="K116" s="356">
        <v>0</v>
      </c>
      <c r="L116" s="166">
        <v>18</v>
      </c>
      <c r="M116" s="166">
        <v>13</v>
      </c>
      <c r="N116" s="166">
        <v>12</v>
      </c>
      <c r="O116" s="166">
        <v>8</v>
      </c>
      <c r="P116" s="164">
        <v>0</v>
      </c>
      <c r="Q116" s="165">
        <f>SUM(K116:P116)</f>
        <v>51</v>
      </c>
      <c r="R116" s="167">
        <f>SUM(J116,Q116)</f>
        <v>91</v>
      </c>
    </row>
    <row r="117" spans="2:18" s="135" customFormat="1" ht="17.100000000000001" customHeight="1">
      <c r="B117" s="148"/>
      <c r="C117" s="172" t="s">
        <v>61</v>
      </c>
      <c r="D117" s="173"/>
      <c r="E117" s="173"/>
      <c r="F117" s="173"/>
      <c r="G117" s="174"/>
      <c r="H117" s="141">
        <v>20</v>
      </c>
      <c r="I117" s="142">
        <v>23</v>
      </c>
      <c r="J117" s="143">
        <f>SUM(H117:I117)</f>
        <v>43</v>
      </c>
      <c r="K117" s="357">
        <v>0</v>
      </c>
      <c r="L117" s="144">
        <v>111</v>
      </c>
      <c r="M117" s="144">
        <v>111</v>
      </c>
      <c r="N117" s="144">
        <v>101</v>
      </c>
      <c r="O117" s="144">
        <v>83</v>
      </c>
      <c r="P117" s="145">
        <v>32</v>
      </c>
      <c r="Q117" s="146">
        <f>SUM(K117:P117)</f>
        <v>438</v>
      </c>
      <c r="R117" s="147">
        <f>SUM(J117,Q117)</f>
        <v>481</v>
      </c>
    </row>
    <row r="118" spans="2:18" s="135" customFormat="1" ht="17.100000000000001" customHeight="1">
      <c r="B118" s="171"/>
      <c r="C118" s="172" t="s">
        <v>62</v>
      </c>
      <c r="D118" s="173"/>
      <c r="E118" s="173"/>
      <c r="F118" s="173"/>
      <c r="G118" s="174"/>
      <c r="H118" s="141">
        <v>831</v>
      </c>
      <c r="I118" s="142">
        <v>1207</v>
      </c>
      <c r="J118" s="143">
        <f>SUM(H118:I118)</f>
        <v>2038</v>
      </c>
      <c r="K118" s="357">
        <v>0</v>
      </c>
      <c r="L118" s="144">
        <v>3440</v>
      </c>
      <c r="M118" s="144">
        <v>2071</v>
      </c>
      <c r="N118" s="144">
        <v>1182</v>
      </c>
      <c r="O118" s="144">
        <v>659</v>
      </c>
      <c r="P118" s="145">
        <v>335</v>
      </c>
      <c r="Q118" s="146">
        <f>SUM(K118:P118)</f>
        <v>7687</v>
      </c>
      <c r="R118" s="147">
        <f>SUM(J118,Q118)</f>
        <v>9725</v>
      </c>
    </row>
    <row r="119" spans="2:18" s="135" customFormat="1" ht="17.100000000000001" customHeight="1">
      <c r="B119" s="138" t="s">
        <v>63</v>
      </c>
      <c r="C119" s="139"/>
      <c r="D119" s="139"/>
      <c r="E119" s="139"/>
      <c r="F119" s="139"/>
      <c r="G119" s="140"/>
      <c r="H119" s="141">
        <f t="shared" ref="H119:R119" si="19">SUM(H120:H128)</f>
        <v>7</v>
      </c>
      <c r="I119" s="142">
        <f t="shared" si="19"/>
        <v>19</v>
      </c>
      <c r="J119" s="143">
        <f t="shared" si="19"/>
        <v>26</v>
      </c>
      <c r="K119" s="357">
        <f t="shared" si="19"/>
        <v>0</v>
      </c>
      <c r="L119" s="144">
        <f t="shared" si="19"/>
        <v>1463</v>
      </c>
      <c r="M119" s="144">
        <f t="shared" si="19"/>
        <v>1030</v>
      </c>
      <c r="N119" s="144">
        <f t="shared" si="19"/>
        <v>812</v>
      </c>
      <c r="O119" s="144">
        <f t="shared" si="19"/>
        <v>522</v>
      </c>
      <c r="P119" s="145">
        <f t="shared" si="19"/>
        <v>225</v>
      </c>
      <c r="Q119" s="146">
        <f t="shared" si="19"/>
        <v>4052</v>
      </c>
      <c r="R119" s="147">
        <f t="shared" si="19"/>
        <v>4078</v>
      </c>
    </row>
    <row r="120" spans="2:18" s="135" customFormat="1" ht="17.100000000000001" customHeight="1">
      <c r="B120" s="148"/>
      <c r="C120" s="39" t="s">
        <v>64</v>
      </c>
      <c r="D120" s="68"/>
      <c r="E120" s="68"/>
      <c r="F120" s="68"/>
      <c r="G120" s="149"/>
      <c r="H120" s="150">
        <v>0</v>
      </c>
      <c r="I120" s="151">
        <v>0</v>
      </c>
      <c r="J120" s="168">
        <f t="shared" ref="J120:J128" si="20">SUM(H120:I120)</f>
        <v>0</v>
      </c>
      <c r="K120" s="358"/>
      <c r="L120" s="153">
        <v>62</v>
      </c>
      <c r="M120" s="153">
        <v>39</v>
      </c>
      <c r="N120" s="153">
        <v>23</v>
      </c>
      <c r="O120" s="153">
        <v>17</v>
      </c>
      <c r="P120" s="151">
        <v>8</v>
      </c>
      <c r="Q120" s="152">
        <f t="shared" ref="Q120:Q128" si="21">SUM(K120:P120)</f>
        <v>149</v>
      </c>
      <c r="R120" s="154">
        <f t="shared" ref="R120:R128" si="22">SUM(J120,Q120)</f>
        <v>149</v>
      </c>
    </row>
    <row r="121" spans="2:18" s="135" customFormat="1" ht="17.100000000000001" customHeight="1">
      <c r="B121" s="148"/>
      <c r="C121" s="46" t="s">
        <v>65</v>
      </c>
      <c r="D121" s="40"/>
      <c r="E121" s="40"/>
      <c r="F121" s="40"/>
      <c r="G121" s="175"/>
      <c r="H121" s="157">
        <v>0</v>
      </c>
      <c r="I121" s="158">
        <v>0</v>
      </c>
      <c r="J121" s="170">
        <f t="shared" si="20"/>
        <v>0</v>
      </c>
      <c r="K121" s="359"/>
      <c r="L121" s="176">
        <v>0</v>
      </c>
      <c r="M121" s="176">
        <v>0</v>
      </c>
      <c r="N121" s="176">
        <v>1</v>
      </c>
      <c r="O121" s="176">
        <v>0</v>
      </c>
      <c r="P121" s="177">
        <v>0</v>
      </c>
      <c r="Q121" s="178">
        <f t="shared" si="21"/>
        <v>1</v>
      </c>
      <c r="R121" s="179">
        <f t="shared" si="22"/>
        <v>1</v>
      </c>
    </row>
    <row r="122" spans="2:18" s="190" customFormat="1" ht="17.100000000000001" customHeight="1">
      <c r="B122" s="180"/>
      <c r="C122" s="181" t="s">
        <v>66</v>
      </c>
      <c r="D122" s="182"/>
      <c r="E122" s="182"/>
      <c r="F122" s="182"/>
      <c r="G122" s="183"/>
      <c r="H122" s="184">
        <v>0</v>
      </c>
      <c r="I122" s="185">
        <v>0</v>
      </c>
      <c r="J122" s="186">
        <f t="shared" si="20"/>
        <v>0</v>
      </c>
      <c r="K122" s="360"/>
      <c r="L122" s="187">
        <v>975</v>
      </c>
      <c r="M122" s="187">
        <v>551</v>
      </c>
      <c r="N122" s="187">
        <v>353</v>
      </c>
      <c r="O122" s="187">
        <v>182</v>
      </c>
      <c r="P122" s="185">
        <v>70</v>
      </c>
      <c r="Q122" s="188">
        <f t="shared" si="21"/>
        <v>2131</v>
      </c>
      <c r="R122" s="189">
        <f t="shared" si="22"/>
        <v>2131</v>
      </c>
    </row>
    <row r="123" spans="2:18" s="135" customFormat="1" ht="17.100000000000001" customHeight="1">
      <c r="B123" s="148"/>
      <c r="C123" s="155" t="s">
        <v>67</v>
      </c>
      <c r="D123" s="47"/>
      <c r="E123" s="47"/>
      <c r="F123" s="47"/>
      <c r="G123" s="156"/>
      <c r="H123" s="157">
        <v>0</v>
      </c>
      <c r="I123" s="158">
        <v>2</v>
      </c>
      <c r="J123" s="170">
        <f t="shared" si="20"/>
        <v>2</v>
      </c>
      <c r="K123" s="355">
        <v>0</v>
      </c>
      <c r="L123" s="160">
        <v>113</v>
      </c>
      <c r="M123" s="160">
        <v>91</v>
      </c>
      <c r="N123" s="160">
        <v>79</v>
      </c>
      <c r="O123" s="160">
        <v>58</v>
      </c>
      <c r="P123" s="158">
        <v>20</v>
      </c>
      <c r="Q123" s="159">
        <f t="shared" si="21"/>
        <v>361</v>
      </c>
      <c r="R123" s="161">
        <f t="shared" si="22"/>
        <v>363</v>
      </c>
    </row>
    <row r="124" spans="2:18" s="135" customFormat="1" ht="17.100000000000001" customHeight="1">
      <c r="B124" s="148"/>
      <c r="C124" s="155" t="s">
        <v>68</v>
      </c>
      <c r="D124" s="47"/>
      <c r="E124" s="47"/>
      <c r="F124" s="47"/>
      <c r="G124" s="156"/>
      <c r="H124" s="157">
        <v>7</v>
      </c>
      <c r="I124" s="158">
        <v>17</v>
      </c>
      <c r="J124" s="170">
        <f t="shared" si="20"/>
        <v>24</v>
      </c>
      <c r="K124" s="355">
        <v>0</v>
      </c>
      <c r="L124" s="160">
        <v>97</v>
      </c>
      <c r="M124" s="160">
        <v>79</v>
      </c>
      <c r="N124" s="160">
        <v>74</v>
      </c>
      <c r="O124" s="160">
        <v>63</v>
      </c>
      <c r="P124" s="158">
        <v>24</v>
      </c>
      <c r="Q124" s="159">
        <f t="shared" si="21"/>
        <v>337</v>
      </c>
      <c r="R124" s="161">
        <f t="shared" si="22"/>
        <v>361</v>
      </c>
    </row>
    <row r="125" spans="2:18" s="135" customFormat="1" ht="17.100000000000001" customHeight="1">
      <c r="B125" s="148"/>
      <c r="C125" s="155" t="s">
        <v>69</v>
      </c>
      <c r="D125" s="47"/>
      <c r="E125" s="47"/>
      <c r="F125" s="47"/>
      <c r="G125" s="156"/>
      <c r="H125" s="157">
        <v>0</v>
      </c>
      <c r="I125" s="158">
        <v>0</v>
      </c>
      <c r="J125" s="170">
        <f t="shared" si="20"/>
        <v>0</v>
      </c>
      <c r="K125" s="360"/>
      <c r="L125" s="160">
        <v>176</v>
      </c>
      <c r="M125" s="160">
        <v>221</v>
      </c>
      <c r="N125" s="160">
        <v>221</v>
      </c>
      <c r="O125" s="160">
        <v>127</v>
      </c>
      <c r="P125" s="158">
        <v>53</v>
      </c>
      <c r="Q125" s="159">
        <f t="shared" si="21"/>
        <v>798</v>
      </c>
      <c r="R125" s="161">
        <f t="shared" si="22"/>
        <v>798</v>
      </c>
    </row>
    <row r="126" spans="2:18" s="135" customFormat="1" ht="17.100000000000001" customHeight="1">
      <c r="B126" s="148"/>
      <c r="C126" s="191" t="s">
        <v>70</v>
      </c>
      <c r="D126" s="192"/>
      <c r="E126" s="192"/>
      <c r="F126" s="192"/>
      <c r="G126" s="193"/>
      <c r="H126" s="157">
        <v>0</v>
      </c>
      <c r="I126" s="158">
        <v>0</v>
      </c>
      <c r="J126" s="170">
        <f t="shared" si="20"/>
        <v>0</v>
      </c>
      <c r="K126" s="360"/>
      <c r="L126" s="160">
        <v>28</v>
      </c>
      <c r="M126" s="160">
        <v>39</v>
      </c>
      <c r="N126" s="160">
        <v>35</v>
      </c>
      <c r="O126" s="160">
        <v>25</v>
      </c>
      <c r="P126" s="158">
        <v>13</v>
      </c>
      <c r="Q126" s="159">
        <f t="shared" si="21"/>
        <v>140</v>
      </c>
      <c r="R126" s="161">
        <f t="shared" si="22"/>
        <v>140</v>
      </c>
    </row>
    <row r="127" spans="2:18" s="135" customFormat="1" ht="17.100000000000001" customHeight="1">
      <c r="B127" s="194"/>
      <c r="C127" s="195" t="s">
        <v>71</v>
      </c>
      <c r="D127" s="192"/>
      <c r="E127" s="192"/>
      <c r="F127" s="192"/>
      <c r="G127" s="193"/>
      <c r="H127" s="157">
        <v>0</v>
      </c>
      <c r="I127" s="158">
        <v>0</v>
      </c>
      <c r="J127" s="170">
        <f t="shared" si="20"/>
        <v>0</v>
      </c>
      <c r="K127" s="360"/>
      <c r="L127" s="160">
        <v>0</v>
      </c>
      <c r="M127" s="160">
        <v>0</v>
      </c>
      <c r="N127" s="160">
        <v>8</v>
      </c>
      <c r="O127" s="160">
        <v>24</v>
      </c>
      <c r="P127" s="158">
        <v>17</v>
      </c>
      <c r="Q127" s="159">
        <f t="shared" si="21"/>
        <v>49</v>
      </c>
      <c r="R127" s="161">
        <f t="shared" si="22"/>
        <v>49</v>
      </c>
    </row>
    <row r="128" spans="2:18" s="135" customFormat="1" ht="17.100000000000001" customHeight="1">
      <c r="B128" s="196"/>
      <c r="C128" s="197" t="s">
        <v>72</v>
      </c>
      <c r="D128" s="198"/>
      <c r="E128" s="198"/>
      <c r="F128" s="198"/>
      <c r="G128" s="199"/>
      <c r="H128" s="200">
        <v>0</v>
      </c>
      <c r="I128" s="201">
        <v>0</v>
      </c>
      <c r="J128" s="202">
        <f t="shared" si="20"/>
        <v>0</v>
      </c>
      <c r="K128" s="361"/>
      <c r="L128" s="203">
        <v>12</v>
      </c>
      <c r="M128" s="203">
        <v>10</v>
      </c>
      <c r="N128" s="203">
        <v>18</v>
      </c>
      <c r="O128" s="203">
        <v>26</v>
      </c>
      <c r="P128" s="201">
        <v>20</v>
      </c>
      <c r="Q128" s="204">
        <f t="shared" si="21"/>
        <v>86</v>
      </c>
      <c r="R128" s="205">
        <f t="shared" si="22"/>
        <v>86</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55</v>
      </c>
      <c r="M129" s="144">
        <f t="shared" si="23"/>
        <v>87</v>
      </c>
      <c r="N129" s="144">
        <f t="shared" si="23"/>
        <v>300</v>
      </c>
      <c r="O129" s="144">
        <f t="shared" si="23"/>
        <v>956</v>
      </c>
      <c r="P129" s="145">
        <f t="shared" si="23"/>
        <v>1017</v>
      </c>
      <c r="Q129" s="146">
        <f t="shared" si="23"/>
        <v>2415</v>
      </c>
      <c r="R129" s="147">
        <f t="shared" si="23"/>
        <v>2415</v>
      </c>
    </row>
    <row r="130" spans="1:18" s="135" customFormat="1" ht="17.100000000000001" customHeight="1">
      <c r="B130" s="148"/>
      <c r="C130" s="39" t="s">
        <v>74</v>
      </c>
      <c r="D130" s="68"/>
      <c r="E130" s="68"/>
      <c r="F130" s="68"/>
      <c r="G130" s="149"/>
      <c r="H130" s="150">
        <v>0</v>
      </c>
      <c r="I130" s="151">
        <v>0</v>
      </c>
      <c r="J130" s="168">
        <f>SUM(H130:I130)</f>
        <v>0</v>
      </c>
      <c r="K130" s="358"/>
      <c r="L130" s="153">
        <v>0</v>
      </c>
      <c r="M130" s="153">
        <v>8</v>
      </c>
      <c r="N130" s="153">
        <v>162</v>
      </c>
      <c r="O130" s="153">
        <v>514</v>
      </c>
      <c r="P130" s="151">
        <v>444</v>
      </c>
      <c r="Q130" s="152">
        <f>SUM(K130:P130)</f>
        <v>1128</v>
      </c>
      <c r="R130" s="154">
        <f>SUM(J130,Q130)</f>
        <v>1128</v>
      </c>
    </row>
    <row r="131" spans="1:18" s="135" customFormat="1" ht="17.100000000000001" customHeight="1">
      <c r="B131" s="148"/>
      <c r="C131" s="155" t="s">
        <v>75</v>
      </c>
      <c r="D131" s="47"/>
      <c r="E131" s="47"/>
      <c r="F131" s="47"/>
      <c r="G131" s="156"/>
      <c r="H131" s="157">
        <v>0</v>
      </c>
      <c r="I131" s="158">
        <v>0</v>
      </c>
      <c r="J131" s="170">
        <f>SUM(H131:I131)</f>
        <v>0</v>
      </c>
      <c r="K131" s="360"/>
      <c r="L131" s="160">
        <v>53</v>
      </c>
      <c r="M131" s="160">
        <v>77</v>
      </c>
      <c r="N131" s="160">
        <v>97</v>
      </c>
      <c r="O131" s="160">
        <v>138</v>
      </c>
      <c r="P131" s="158">
        <v>74</v>
      </c>
      <c r="Q131" s="159">
        <f>SUM(K131:P131)</f>
        <v>439</v>
      </c>
      <c r="R131" s="161">
        <f>SUM(J131,Q131)</f>
        <v>439</v>
      </c>
    </row>
    <row r="132" spans="1:18" s="135" customFormat="1" ht="16.5" customHeight="1">
      <c r="B132" s="194"/>
      <c r="C132" s="155" t="s">
        <v>76</v>
      </c>
      <c r="D132" s="47"/>
      <c r="E132" s="47"/>
      <c r="F132" s="47"/>
      <c r="G132" s="156"/>
      <c r="H132" s="157">
        <v>0</v>
      </c>
      <c r="I132" s="158">
        <v>0</v>
      </c>
      <c r="J132" s="170">
        <f>SUM(H132:I132)</f>
        <v>0</v>
      </c>
      <c r="K132" s="360"/>
      <c r="L132" s="160">
        <v>2</v>
      </c>
      <c r="M132" s="160">
        <v>2</v>
      </c>
      <c r="N132" s="160">
        <v>28</v>
      </c>
      <c r="O132" s="160">
        <v>257</v>
      </c>
      <c r="P132" s="158">
        <v>438</v>
      </c>
      <c r="Q132" s="159">
        <f>SUM(K132:P132)</f>
        <v>727</v>
      </c>
      <c r="R132" s="161">
        <f>SUM(J132,Q132)</f>
        <v>727</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13</v>
      </c>
      <c r="O133" s="321">
        <v>47</v>
      </c>
      <c r="P133" s="319">
        <v>61</v>
      </c>
      <c r="Q133" s="322">
        <f>SUM(K133:P133)</f>
        <v>121</v>
      </c>
      <c r="R133" s="323">
        <f>SUM(J133,Q133)</f>
        <v>121</v>
      </c>
    </row>
    <row r="134" spans="1:18" s="135" customFormat="1" ht="17.100000000000001" customHeight="1">
      <c r="B134" s="206" t="s">
        <v>77</v>
      </c>
      <c r="C134" s="31"/>
      <c r="D134" s="31"/>
      <c r="E134" s="31"/>
      <c r="F134" s="31"/>
      <c r="G134" s="32"/>
      <c r="H134" s="141">
        <f t="shared" ref="H134:R134" si="24">SUM(H98,H119,H129)</f>
        <v>1858</v>
      </c>
      <c r="I134" s="142">
        <f t="shared" si="24"/>
        <v>2828</v>
      </c>
      <c r="J134" s="143">
        <f t="shared" si="24"/>
        <v>4686</v>
      </c>
      <c r="K134" s="357">
        <f t="shared" si="24"/>
        <v>0</v>
      </c>
      <c r="L134" s="144">
        <f t="shared" si="24"/>
        <v>11423</v>
      </c>
      <c r="M134" s="144">
        <f t="shared" si="24"/>
        <v>8170</v>
      </c>
      <c r="N134" s="144">
        <f t="shared" si="24"/>
        <v>5653</v>
      </c>
      <c r="O134" s="144">
        <f t="shared" si="24"/>
        <v>4355</v>
      </c>
      <c r="P134" s="145">
        <f t="shared" si="24"/>
        <v>2936</v>
      </c>
      <c r="Q134" s="146">
        <f t="shared" si="24"/>
        <v>32537</v>
      </c>
      <c r="R134" s="147">
        <f t="shared" si="24"/>
        <v>37223</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377"/>
      <c r="I136" s="377"/>
      <c r="J136" s="377"/>
      <c r="K136" s="377"/>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令和元年（２０１９年）１２月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399" t="s">
        <v>13</v>
      </c>
      <c r="R139" s="606"/>
    </row>
    <row r="140" spans="1:18" s="135" customFormat="1" ht="17.100000000000001" customHeight="1">
      <c r="B140" s="138" t="s">
        <v>43</v>
      </c>
      <c r="C140" s="139"/>
      <c r="D140" s="139"/>
      <c r="E140" s="139"/>
      <c r="F140" s="139"/>
      <c r="G140" s="140"/>
      <c r="H140" s="141">
        <f t="shared" ref="H140:R140" si="25">SUM(H141,H147,H150,H155,H159:H160)</f>
        <v>14899115</v>
      </c>
      <c r="I140" s="142">
        <f t="shared" si="25"/>
        <v>31210217</v>
      </c>
      <c r="J140" s="143">
        <f t="shared" si="25"/>
        <v>46109332</v>
      </c>
      <c r="K140" s="357">
        <f t="shared" si="25"/>
        <v>0</v>
      </c>
      <c r="L140" s="144">
        <f t="shared" si="25"/>
        <v>260789529</v>
      </c>
      <c r="M140" s="144">
        <f t="shared" si="25"/>
        <v>227006665</v>
      </c>
      <c r="N140" s="144">
        <f t="shared" si="25"/>
        <v>180245887</v>
      </c>
      <c r="O140" s="144">
        <f t="shared" si="25"/>
        <v>129894900</v>
      </c>
      <c r="P140" s="145">
        <f t="shared" si="25"/>
        <v>78317660</v>
      </c>
      <c r="Q140" s="146">
        <f t="shared" si="25"/>
        <v>876254641</v>
      </c>
      <c r="R140" s="147">
        <f t="shared" si="25"/>
        <v>922363973</v>
      </c>
    </row>
    <row r="141" spans="1:18" s="135" customFormat="1" ht="17.100000000000001" customHeight="1">
      <c r="B141" s="148"/>
      <c r="C141" s="138" t="s">
        <v>44</v>
      </c>
      <c r="D141" s="139"/>
      <c r="E141" s="139"/>
      <c r="F141" s="139"/>
      <c r="G141" s="140"/>
      <c r="H141" s="141">
        <f t="shared" ref="H141:Q141" si="26">SUM(H142:H146)</f>
        <v>1805070</v>
      </c>
      <c r="I141" s="142">
        <f t="shared" si="26"/>
        <v>5410097</v>
      </c>
      <c r="J141" s="143">
        <f t="shared" si="26"/>
        <v>7215167</v>
      </c>
      <c r="K141" s="357">
        <f t="shared" si="26"/>
        <v>0</v>
      </c>
      <c r="L141" s="144">
        <f t="shared" si="26"/>
        <v>59844099</v>
      </c>
      <c r="M141" s="144">
        <f t="shared" si="26"/>
        <v>48047364</v>
      </c>
      <c r="N141" s="144">
        <f t="shared" si="26"/>
        <v>36927200</v>
      </c>
      <c r="O141" s="144">
        <f t="shared" si="26"/>
        <v>35167600</v>
      </c>
      <c r="P141" s="145">
        <f t="shared" si="26"/>
        <v>25784096</v>
      </c>
      <c r="Q141" s="146">
        <f t="shared" si="26"/>
        <v>205770359</v>
      </c>
      <c r="R141" s="147">
        <f t="shared" ref="R141:R146" si="27">SUM(J141,Q141)</f>
        <v>212985526</v>
      </c>
    </row>
    <row r="142" spans="1:18" s="135" customFormat="1" ht="17.100000000000001" customHeight="1">
      <c r="B142" s="148"/>
      <c r="C142" s="148"/>
      <c r="D142" s="39" t="s">
        <v>45</v>
      </c>
      <c r="E142" s="68"/>
      <c r="F142" s="68"/>
      <c r="G142" s="149"/>
      <c r="H142" s="150">
        <v>-6633</v>
      </c>
      <c r="I142" s="151">
        <v>-7002</v>
      </c>
      <c r="J142" s="152">
        <f>SUM(H142:I142)</f>
        <v>-13635</v>
      </c>
      <c r="K142" s="354">
        <v>0</v>
      </c>
      <c r="L142" s="153">
        <v>39562790</v>
      </c>
      <c r="M142" s="153">
        <v>30594466</v>
      </c>
      <c r="N142" s="153">
        <v>24566023</v>
      </c>
      <c r="O142" s="153">
        <v>24091764</v>
      </c>
      <c r="P142" s="151">
        <v>16293775</v>
      </c>
      <c r="Q142" s="152">
        <f>SUM(K142:P142)</f>
        <v>135108818</v>
      </c>
      <c r="R142" s="154">
        <f t="shared" si="27"/>
        <v>135095183</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117504</v>
      </c>
      <c r="N143" s="160">
        <v>433119</v>
      </c>
      <c r="O143" s="160">
        <v>668794</v>
      </c>
      <c r="P143" s="158">
        <v>731352</v>
      </c>
      <c r="Q143" s="159">
        <f>SUM(K143:P143)</f>
        <v>1950769</v>
      </c>
      <c r="R143" s="161">
        <f t="shared" si="27"/>
        <v>1950769</v>
      </c>
    </row>
    <row r="144" spans="1:18" s="135" customFormat="1" ht="17.100000000000001" customHeight="1">
      <c r="B144" s="148"/>
      <c r="C144" s="148"/>
      <c r="D144" s="155" t="s">
        <v>47</v>
      </c>
      <c r="E144" s="47"/>
      <c r="F144" s="47"/>
      <c r="G144" s="156"/>
      <c r="H144" s="157">
        <v>998707</v>
      </c>
      <c r="I144" s="158">
        <v>2751634</v>
      </c>
      <c r="J144" s="159">
        <f>SUM(H144:I144)</f>
        <v>3750341</v>
      </c>
      <c r="K144" s="355">
        <v>0</v>
      </c>
      <c r="L144" s="160">
        <v>11047160</v>
      </c>
      <c r="M144" s="160">
        <v>9285211</v>
      </c>
      <c r="N144" s="160">
        <v>6027251</v>
      </c>
      <c r="O144" s="160">
        <v>5453926</v>
      </c>
      <c r="P144" s="158">
        <v>5662554</v>
      </c>
      <c r="Q144" s="159">
        <f>SUM(K144:P144)</f>
        <v>37476102</v>
      </c>
      <c r="R144" s="161">
        <f t="shared" si="27"/>
        <v>41226443</v>
      </c>
    </row>
    <row r="145" spans="2:18" s="135" customFormat="1" ht="17.100000000000001" customHeight="1">
      <c r="B145" s="148"/>
      <c r="C145" s="148"/>
      <c r="D145" s="155" t="s">
        <v>48</v>
      </c>
      <c r="E145" s="47"/>
      <c r="F145" s="47"/>
      <c r="G145" s="156"/>
      <c r="H145" s="157">
        <v>326856</v>
      </c>
      <c r="I145" s="158">
        <v>2045128</v>
      </c>
      <c r="J145" s="159">
        <f>SUM(H145:I145)</f>
        <v>2371984</v>
      </c>
      <c r="K145" s="355">
        <v>0</v>
      </c>
      <c r="L145" s="160">
        <v>4118560</v>
      </c>
      <c r="M145" s="160">
        <v>3806934</v>
      </c>
      <c r="N145" s="160">
        <v>2125123</v>
      </c>
      <c r="O145" s="160">
        <v>1667774</v>
      </c>
      <c r="P145" s="158">
        <v>870291</v>
      </c>
      <c r="Q145" s="159">
        <f>SUM(K145:P145)</f>
        <v>12588682</v>
      </c>
      <c r="R145" s="161">
        <f t="shared" si="27"/>
        <v>14960666</v>
      </c>
    </row>
    <row r="146" spans="2:18" s="135" customFormat="1" ht="17.100000000000001" customHeight="1">
      <c r="B146" s="148"/>
      <c r="C146" s="148"/>
      <c r="D146" s="49" t="s">
        <v>49</v>
      </c>
      <c r="E146" s="50"/>
      <c r="F146" s="50"/>
      <c r="G146" s="162"/>
      <c r="H146" s="163">
        <v>486140</v>
      </c>
      <c r="I146" s="164">
        <v>620337</v>
      </c>
      <c r="J146" s="165">
        <f>SUM(H146:I146)</f>
        <v>1106477</v>
      </c>
      <c r="K146" s="356">
        <v>0</v>
      </c>
      <c r="L146" s="166">
        <v>5115589</v>
      </c>
      <c r="M146" s="166">
        <v>4243249</v>
      </c>
      <c r="N146" s="166">
        <v>3775684</v>
      </c>
      <c r="O146" s="166">
        <v>3285342</v>
      </c>
      <c r="P146" s="164">
        <v>2226124</v>
      </c>
      <c r="Q146" s="165">
        <f>SUM(K146:P146)</f>
        <v>18645988</v>
      </c>
      <c r="R146" s="167">
        <f t="shared" si="27"/>
        <v>19752465</v>
      </c>
    </row>
    <row r="147" spans="2:18" s="135" customFormat="1" ht="17.100000000000001" customHeight="1">
      <c r="B147" s="148"/>
      <c r="C147" s="138" t="s">
        <v>50</v>
      </c>
      <c r="D147" s="139"/>
      <c r="E147" s="139"/>
      <c r="F147" s="139"/>
      <c r="G147" s="140"/>
      <c r="H147" s="141">
        <f t="shared" ref="H147:R147" si="28">SUM(H148:H149)</f>
        <v>2958868</v>
      </c>
      <c r="I147" s="142">
        <f t="shared" si="28"/>
        <v>8460574</v>
      </c>
      <c r="J147" s="143">
        <f t="shared" si="28"/>
        <v>11419442</v>
      </c>
      <c r="K147" s="357">
        <f t="shared" si="28"/>
        <v>0</v>
      </c>
      <c r="L147" s="144">
        <f t="shared" si="28"/>
        <v>117080709</v>
      </c>
      <c r="M147" s="144">
        <f t="shared" si="28"/>
        <v>99383504</v>
      </c>
      <c r="N147" s="144">
        <f t="shared" si="28"/>
        <v>72743865</v>
      </c>
      <c r="O147" s="144">
        <f t="shared" si="28"/>
        <v>45585616</v>
      </c>
      <c r="P147" s="145">
        <f t="shared" si="28"/>
        <v>24699992</v>
      </c>
      <c r="Q147" s="146">
        <f t="shared" si="28"/>
        <v>359493686</v>
      </c>
      <c r="R147" s="147">
        <f t="shared" si="28"/>
        <v>370913128</v>
      </c>
    </row>
    <row r="148" spans="2:18" s="135" customFormat="1" ht="17.100000000000001" customHeight="1">
      <c r="B148" s="148"/>
      <c r="C148" s="148"/>
      <c r="D148" s="39" t="s">
        <v>51</v>
      </c>
      <c r="E148" s="68"/>
      <c r="F148" s="68"/>
      <c r="G148" s="149"/>
      <c r="H148" s="150">
        <v>0</v>
      </c>
      <c r="I148" s="151">
        <v>0</v>
      </c>
      <c r="J148" s="168">
        <f>SUM(H148:I148)</f>
        <v>0</v>
      </c>
      <c r="K148" s="354">
        <v>0</v>
      </c>
      <c r="L148" s="153">
        <v>88126409</v>
      </c>
      <c r="M148" s="153">
        <v>72462529</v>
      </c>
      <c r="N148" s="153">
        <v>53871663</v>
      </c>
      <c r="O148" s="153">
        <v>33185703</v>
      </c>
      <c r="P148" s="151">
        <v>16948711</v>
      </c>
      <c r="Q148" s="152">
        <f>SUM(K148:P148)</f>
        <v>264595015</v>
      </c>
      <c r="R148" s="154">
        <f>SUM(J148,Q148)</f>
        <v>264595015</v>
      </c>
    </row>
    <row r="149" spans="2:18" s="135" customFormat="1" ht="17.100000000000001" customHeight="1">
      <c r="B149" s="148"/>
      <c r="C149" s="148"/>
      <c r="D149" s="49" t="s">
        <v>52</v>
      </c>
      <c r="E149" s="50"/>
      <c r="F149" s="50"/>
      <c r="G149" s="162"/>
      <c r="H149" s="163">
        <v>2958868</v>
      </c>
      <c r="I149" s="164">
        <v>8460574</v>
      </c>
      <c r="J149" s="169">
        <f>SUM(H149:I149)</f>
        <v>11419442</v>
      </c>
      <c r="K149" s="356">
        <v>0</v>
      </c>
      <c r="L149" s="166">
        <v>28954300</v>
      </c>
      <c r="M149" s="166">
        <v>26920975</v>
      </c>
      <c r="N149" s="166">
        <v>18872202</v>
      </c>
      <c r="O149" s="166">
        <v>12399913</v>
      </c>
      <c r="P149" s="164">
        <v>7751281</v>
      </c>
      <c r="Q149" s="165">
        <f>SUM(K149:P149)</f>
        <v>94898671</v>
      </c>
      <c r="R149" s="167">
        <f>SUM(J149,Q149)</f>
        <v>106318113</v>
      </c>
    </row>
    <row r="150" spans="2:18" s="135" customFormat="1" ht="17.100000000000001" customHeight="1">
      <c r="B150" s="148"/>
      <c r="C150" s="138" t="s">
        <v>53</v>
      </c>
      <c r="D150" s="139"/>
      <c r="E150" s="139"/>
      <c r="F150" s="139"/>
      <c r="G150" s="140"/>
      <c r="H150" s="141">
        <f t="shared" ref="H150:R150" si="29">SUM(H151:H154)</f>
        <v>127889</v>
      </c>
      <c r="I150" s="142">
        <f t="shared" si="29"/>
        <v>392835</v>
      </c>
      <c r="J150" s="143">
        <f t="shared" si="29"/>
        <v>520724</v>
      </c>
      <c r="K150" s="357">
        <f t="shared" si="29"/>
        <v>0</v>
      </c>
      <c r="L150" s="144">
        <f t="shared" si="29"/>
        <v>9791185</v>
      </c>
      <c r="M150" s="144">
        <f t="shared" si="29"/>
        <v>15148495</v>
      </c>
      <c r="N150" s="144">
        <f t="shared" si="29"/>
        <v>18483113</v>
      </c>
      <c r="O150" s="144">
        <f t="shared" si="29"/>
        <v>10361635</v>
      </c>
      <c r="P150" s="145">
        <f t="shared" si="29"/>
        <v>7911169</v>
      </c>
      <c r="Q150" s="146">
        <f t="shared" si="29"/>
        <v>61695597</v>
      </c>
      <c r="R150" s="147">
        <f t="shared" si="29"/>
        <v>62216321</v>
      </c>
    </row>
    <row r="151" spans="2:18" s="135" customFormat="1" ht="17.100000000000001" customHeight="1">
      <c r="B151" s="148"/>
      <c r="C151" s="148"/>
      <c r="D151" s="39" t="s">
        <v>54</v>
      </c>
      <c r="E151" s="68"/>
      <c r="F151" s="68"/>
      <c r="G151" s="149"/>
      <c r="H151" s="150">
        <v>127889</v>
      </c>
      <c r="I151" s="151">
        <v>392835</v>
      </c>
      <c r="J151" s="168">
        <f>SUM(H151:I151)</f>
        <v>520724</v>
      </c>
      <c r="K151" s="354">
        <v>0</v>
      </c>
      <c r="L151" s="153">
        <v>8529228</v>
      </c>
      <c r="M151" s="153">
        <v>12387184</v>
      </c>
      <c r="N151" s="153">
        <v>14366759</v>
      </c>
      <c r="O151" s="153">
        <v>7343704</v>
      </c>
      <c r="P151" s="151">
        <v>5481086</v>
      </c>
      <c r="Q151" s="152">
        <f>SUM(K151:P151)</f>
        <v>48107961</v>
      </c>
      <c r="R151" s="154">
        <f>SUM(J151,Q151)</f>
        <v>48628685</v>
      </c>
    </row>
    <row r="152" spans="2:18" s="135" customFormat="1" ht="17.100000000000001" customHeight="1">
      <c r="B152" s="148"/>
      <c r="C152" s="148"/>
      <c r="D152" s="155" t="s">
        <v>55</v>
      </c>
      <c r="E152" s="47"/>
      <c r="F152" s="47"/>
      <c r="G152" s="156"/>
      <c r="H152" s="157">
        <v>0</v>
      </c>
      <c r="I152" s="158">
        <v>0</v>
      </c>
      <c r="J152" s="170">
        <f>SUM(H152:I152)</f>
        <v>0</v>
      </c>
      <c r="K152" s="355">
        <v>0</v>
      </c>
      <c r="L152" s="160">
        <v>1204087</v>
      </c>
      <c r="M152" s="160">
        <v>2668998</v>
      </c>
      <c r="N152" s="160">
        <v>3611130</v>
      </c>
      <c r="O152" s="160">
        <v>3002424</v>
      </c>
      <c r="P152" s="158">
        <v>2346995</v>
      </c>
      <c r="Q152" s="159">
        <f>SUM(K152:P152)</f>
        <v>12833634</v>
      </c>
      <c r="R152" s="161">
        <f>SUM(J152,Q152)</f>
        <v>12833634</v>
      </c>
    </row>
    <row r="153" spans="2:18" s="135" customFormat="1" ht="16.5" customHeight="1">
      <c r="B153" s="148"/>
      <c r="C153" s="194"/>
      <c r="D153" s="155" t="s">
        <v>56</v>
      </c>
      <c r="E153" s="47"/>
      <c r="F153" s="47"/>
      <c r="G153" s="156"/>
      <c r="H153" s="157">
        <v>0</v>
      </c>
      <c r="I153" s="158">
        <v>0</v>
      </c>
      <c r="J153" s="170">
        <f>SUM(H153:I153)</f>
        <v>0</v>
      </c>
      <c r="K153" s="355">
        <v>0</v>
      </c>
      <c r="L153" s="160">
        <v>57870</v>
      </c>
      <c r="M153" s="160">
        <v>92313</v>
      </c>
      <c r="N153" s="160">
        <v>505224</v>
      </c>
      <c r="O153" s="160">
        <v>15507</v>
      </c>
      <c r="P153" s="158">
        <v>83088</v>
      </c>
      <c r="Q153" s="159">
        <f>SUM(K153:P153)</f>
        <v>754002</v>
      </c>
      <c r="R153" s="161">
        <f>SUM(J153,Q153)</f>
        <v>754002</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5225048</v>
      </c>
      <c r="I155" s="142">
        <f t="shared" si="30"/>
        <v>9373655</v>
      </c>
      <c r="J155" s="143">
        <f t="shared" si="30"/>
        <v>14598703</v>
      </c>
      <c r="K155" s="357">
        <f t="shared" si="30"/>
        <v>0</v>
      </c>
      <c r="L155" s="144">
        <f t="shared" si="30"/>
        <v>12778483</v>
      </c>
      <c r="M155" s="144">
        <f t="shared" si="30"/>
        <v>17982767</v>
      </c>
      <c r="N155" s="144">
        <f t="shared" si="30"/>
        <v>13504413</v>
      </c>
      <c r="O155" s="144">
        <f t="shared" si="30"/>
        <v>10655077</v>
      </c>
      <c r="P155" s="145">
        <f t="shared" si="30"/>
        <v>7278380</v>
      </c>
      <c r="Q155" s="146">
        <f t="shared" si="30"/>
        <v>62199120</v>
      </c>
      <c r="R155" s="147">
        <f t="shared" si="30"/>
        <v>76797823</v>
      </c>
    </row>
    <row r="156" spans="2:18" s="135" customFormat="1" ht="17.100000000000001" customHeight="1">
      <c r="B156" s="148"/>
      <c r="C156" s="148"/>
      <c r="D156" s="39" t="s">
        <v>58</v>
      </c>
      <c r="E156" s="68"/>
      <c r="F156" s="68"/>
      <c r="G156" s="149"/>
      <c r="H156" s="150">
        <v>3902343</v>
      </c>
      <c r="I156" s="151">
        <v>7909990</v>
      </c>
      <c r="J156" s="168">
        <f>SUM(H156:I156)</f>
        <v>11812333</v>
      </c>
      <c r="K156" s="354">
        <v>0</v>
      </c>
      <c r="L156" s="153">
        <v>11036353</v>
      </c>
      <c r="M156" s="153">
        <v>16360886</v>
      </c>
      <c r="N156" s="153">
        <v>11992145</v>
      </c>
      <c r="O156" s="153">
        <v>10222804</v>
      </c>
      <c r="P156" s="151">
        <v>7194286</v>
      </c>
      <c r="Q156" s="152">
        <f>SUM(K156:P156)</f>
        <v>56806474</v>
      </c>
      <c r="R156" s="154">
        <f>SUM(J156,Q156)</f>
        <v>68618807</v>
      </c>
    </row>
    <row r="157" spans="2:18" s="135" customFormat="1" ht="17.100000000000001" customHeight="1">
      <c r="B157" s="148"/>
      <c r="C157" s="148"/>
      <c r="D157" s="155" t="s">
        <v>59</v>
      </c>
      <c r="E157" s="47"/>
      <c r="F157" s="47"/>
      <c r="G157" s="156"/>
      <c r="H157" s="157">
        <v>211263</v>
      </c>
      <c r="I157" s="158">
        <v>291926</v>
      </c>
      <c r="J157" s="170">
        <f>SUM(H157:I157)</f>
        <v>503189</v>
      </c>
      <c r="K157" s="355">
        <v>0</v>
      </c>
      <c r="L157" s="160">
        <v>353538</v>
      </c>
      <c r="M157" s="160">
        <v>452773</v>
      </c>
      <c r="N157" s="160">
        <v>266127</v>
      </c>
      <c r="O157" s="160">
        <v>195854</v>
      </c>
      <c r="P157" s="158">
        <v>84094</v>
      </c>
      <c r="Q157" s="159">
        <f>SUM(K157:P157)</f>
        <v>1352386</v>
      </c>
      <c r="R157" s="161">
        <f>SUM(J157,Q157)</f>
        <v>1855575</v>
      </c>
    </row>
    <row r="158" spans="2:18" s="135" customFormat="1" ht="17.100000000000001" customHeight="1">
      <c r="B158" s="148"/>
      <c r="C158" s="148"/>
      <c r="D158" s="49" t="s">
        <v>60</v>
      </c>
      <c r="E158" s="50"/>
      <c r="F158" s="50"/>
      <c r="G158" s="162"/>
      <c r="H158" s="163">
        <v>1111442</v>
      </c>
      <c r="I158" s="164">
        <v>1171739</v>
      </c>
      <c r="J158" s="169">
        <f>SUM(H158:I158)</f>
        <v>2283181</v>
      </c>
      <c r="K158" s="356">
        <v>0</v>
      </c>
      <c r="L158" s="166">
        <v>1388592</v>
      </c>
      <c r="M158" s="166">
        <v>1169108</v>
      </c>
      <c r="N158" s="166">
        <v>1246141</v>
      </c>
      <c r="O158" s="166">
        <v>236419</v>
      </c>
      <c r="P158" s="164">
        <v>0</v>
      </c>
      <c r="Q158" s="165">
        <f>SUM(K158:P158)</f>
        <v>4040260</v>
      </c>
      <c r="R158" s="167">
        <f>SUM(J158,Q158)</f>
        <v>6323441</v>
      </c>
    </row>
    <row r="159" spans="2:18" s="135" customFormat="1" ht="17.100000000000001" customHeight="1">
      <c r="B159" s="148"/>
      <c r="C159" s="172" t="s">
        <v>61</v>
      </c>
      <c r="D159" s="173"/>
      <c r="E159" s="173"/>
      <c r="F159" s="173"/>
      <c r="G159" s="174"/>
      <c r="H159" s="141">
        <v>1107650</v>
      </c>
      <c r="I159" s="142">
        <v>2283936</v>
      </c>
      <c r="J159" s="143">
        <f>SUM(H159:I159)</f>
        <v>3391586</v>
      </c>
      <c r="K159" s="357">
        <v>0</v>
      </c>
      <c r="L159" s="144">
        <v>16877087</v>
      </c>
      <c r="M159" s="144">
        <v>19936011</v>
      </c>
      <c r="N159" s="144">
        <v>19501843</v>
      </c>
      <c r="O159" s="144">
        <v>17767198</v>
      </c>
      <c r="P159" s="145">
        <v>7373247</v>
      </c>
      <c r="Q159" s="146">
        <f>SUM(K159:P159)</f>
        <v>81455386</v>
      </c>
      <c r="R159" s="147">
        <f>SUM(J159,Q159)</f>
        <v>84846972</v>
      </c>
    </row>
    <row r="160" spans="2:18" s="135" customFormat="1" ht="17.100000000000001" customHeight="1">
      <c r="B160" s="171"/>
      <c r="C160" s="172" t="s">
        <v>62</v>
      </c>
      <c r="D160" s="173"/>
      <c r="E160" s="173"/>
      <c r="F160" s="173"/>
      <c r="G160" s="174"/>
      <c r="H160" s="141">
        <v>3674590</v>
      </c>
      <c r="I160" s="142">
        <v>5289120</v>
      </c>
      <c r="J160" s="143">
        <f>SUM(H160:I160)</f>
        <v>8963710</v>
      </c>
      <c r="K160" s="357">
        <v>0</v>
      </c>
      <c r="L160" s="144">
        <v>44417966</v>
      </c>
      <c r="M160" s="144">
        <v>26508524</v>
      </c>
      <c r="N160" s="144">
        <v>19085453</v>
      </c>
      <c r="O160" s="144">
        <v>10357774</v>
      </c>
      <c r="P160" s="145">
        <v>5270776</v>
      </c>
      <c r="Q160" s="146">
        <f>SUM(K160:P160)</f>
        <v>105640493</v>
      </c>
      <c r="R160" s="147">
        <f>SUM(J160,Q160)</f>
        <v>114604203</v>
      </c>
    </row>
    <row r="161" spans="2:18" s="135" customFormat="1" ht="17.100000000000001" customHeight="1">
      <c r="B161" s="138" t="s">
        <v>63</v>
      </c>
      <c r="C161" s="139"/>
      <c r="D161" s="139"/>
      <c r="E161" s="139"/>
      <c r="F161" s="139"/>
      <c r="G161" s="140"/>
      <c r="H161" s="141">
        <f t="shared" ref="H161:R161" si="31">SUM(H162:H170)</f>
        <v>322771</v>
      </c>
      <c r="I161" s="142">
        <f t="shared" si="31"/>
        <v>1495631</v>
      </c>
      <c r="J161" s="143">
        <f t="shared" si="31"/>
        <v>1818402</v>
      </c>
      <c r="K161" s="357">
        <f t="shared" si="31"/>
        <v>0</v>
      </c>
      <c r="L161" s="144">
        <f t="shared" si="31"/>
        <v>147761024</v>
      </c>
      <c r="M161" s="144">
        <f t="shared" si="31"/>
        <v>141921110</v>
      </c>
      <c r="N161" s="144">
        <f t="shared" si="31"/>
        <v>145621122</v>
      </c>
      <c r="O161" s="144">
        <f t="shared" si="31"/>
        <v>105343577</v>
      </c>
      <c r="P161" s="145">
        <f t="shared" si="31"/>
        <v>51417200</v>
      </c>
      <c r="Q161" s="146">
        <f t="shared" si="31"/>
        <v>592064033</v>
      </c>
      <c r="R161" s="147">
        <f t="shared" si="31"/>
        <v>593882435</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4528640</v>
      </c>
      <c r="M162" s="212">
        <v>4065843</v>
      </c>
      <c r="N162" s="212">
        <v>3452999</v>
      </c>
      <c r="O162" s="212">
        <v>3338393</v>
      </c>
      <c r="P162" s="213">
        <v>2189435</v>
      </c>
      <c r="Q162" s="214">
        <f t="shared" ref="Q162:Q170" si="33">SUM(K162:P162)</f>
        <v>17575310</v>
      </c>
      <c r="R162" s="215">
        <f t="shared" ref="R162:R170" si="34">SUM(J162,Q162)</f>
        <v>17575310</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156340</v>
      </c>
      <c r="O163" s="160">
        <v>0</v>
      </c>
      <c r="P163" s="158">
        <v>0</v>
      </c>
      <c r="Q163" s="159">
        <f t="shared" si="33"/>
        <v>156340</v>
      </c>
      <c r="R163" s="161">
        <f t="shared" si="34"/>
        <v>156340</v>
      </c>
    </row>
    <row r="164" spans="2:18" s="190" customFormat="1" ht="17.100000000000001" customHeight="1">
      <c r="B164" s="180"/>
      <c r="C164" s="181" t="s">
        <v>66</v>
      </c>
      <c r="D164" s="182"/>
      <c r="E164" s="182"/>
      <c r="F164" s="182"/>
      <c r="G164" s="183"/>
      <c r="H164" s="184">
        <v>0</v>
      </c>
      <c r="I164" s="185">
        <v>0</v>
      </c>
      <c r="J164" s="186">
        <f t="shared" si="32"/>
        <v>0</v>
      </c>
      <c r="K164" s="360"/>
      <c r="L164" s="187">
        <v>69812781</v>
      </c>
      <c r="M164" s="187">
        <v>48837557</v>
      </c>
      <c r="N164" s="187">
        <v>43577858</v>
      </c>
      <c r="O164" s="187">
        <v>24354379</v>
      </c>
      <c r="P164" s="185">
        <v>10556613</v>
      </c>
      <c r="Q164" s="188">
        <f t="shared" si="33"/>
        <v>197139188</v>
      </c>
      <c r="R164" s="189">
        <f t="shared" si="34"/>
        <v>197139188</v>
      </c>
    </row>
    <row r="165" spans="2:18" s="135" customFormat="1" ht="17.100000000000001" customHeight="1">
      <c r="B165" s="148"/>
      <c r="C165" s="155" t="s">
        <v>67</v>
      </c>
      <c r="D165" s="47"/>
      <c r="E165" s="47"/>
      <c r="F165" s="47"/>
      <c r="G165" s="156"/>
      <c r="H165" s="157">
        <v>0</v>
      </c>
      <c r="I165" s="158">
        <v>122886</v>
      </c>
      <c r="J165" s="170">
        <f t="shared" si="32"/>
        <v>122886</v>
      </c>
      <c r="K165" s="355">
        <v>0</v>
      </c>
      <c r="L165" s="160">
        <v>12499157</v>
      </c>
      <c r="M165" s="160">
        <v>12249668</v>
      </c>
      <c r="N165" s="160">
        <v>11205905</v>
      </c>
      <c r="O165" s="160">
        <v>10051918</v>
      </c>
      <c r="P165" s="158">
        <v>4054884</v>
      </c>
      <c r="Q165" s="159">
        <f t="shared" si="33"/>
        <v>50061532</v>
      </c>
      <c r="R165" s="161">
        <f t="shared" si="34"/>
        <v>50184418</v>
      </c>
    </row>
    <row r="166" spans="2:18" s="135" customFormat="1" ht="17.100000000000001" customHeight="1">
      <c r="B166" s="148"/>
      <c r="C166" s="155" t="s">
        <v>68</v>
      </c>
      <c r="D166" s="47"/>
      <c r="E166" s="47"/>
      <c r="F166" s="47"/>
      <c r="G166" s="156"/>
      <c r="H166" s="157">
        <v>322771</v>
      </c>
      <c r="I166" s="158">
        <v>1372745</v>
      </c>
      <c r="J166" s="170">
        <f t="shared" si="32"/>
        <v>1695516</v>
      </c>
      <c r="K166" s="355">
        <v>0</v>
      </c>
      <c r="L166" s="160">
        <v>12213417</v>
      </c>
      <c r="M166" s="160">
        <v>13321291</v>
      </c>
      <c r="N166" s="160">
        <v>17655853</v>
      </c>
      <c r="O166" s="160">
        <v>16027242</v>
      </c>
      <c r="P166" s="158">
        <v>6539247</v>
      </c>
      <c r="Q166" s="159">
        <f t="shared" si="33"/>
        <v>65757050</v>
      </c>
      <c r="R166" s="161">
        <f t="shared" si="34"/>
        <v>67452566</v>
      </c>
    </row>
    <row r="167" spans="2:18" s="135" customFormat="1" ht="17.100000000000001" customHeight="1">
      <c r="B167" s="148"/>
      <c r="C167" s="155" t="s">
        <v>69</v>
      </c>
      <c r="D167" s="47"/>
      <c r="E167" s="47"/>
      <c r="F167" s="47"/>
      <c r="G167" s="156"/>
      <c r="H167" s="157">
        <v>0</v>
      </c>
      <c r="I167" s="158">
        <v>0</v>
      </c>
      <c r="J167" s="170">
        <f t="shared" si="32"/>
        <v>0</v>
      </c>
      <c r="K167" s="360"/>
      <c r="L167" s="160">
        <v>42457788</v>
      </c>
      <c r="M167" s="160">
        <v>54760060</v>
      </c>
      <c r="N167" s="160">
        <v>56511675</v>
      </c>
      <c r="O167" s="160">
        <v>33114572</v>
      </c>
      <c r="P167" s="158">
        <v>14080336</v>
      </c>
      <c r="Q167" s="159">
        <f t="shared" si="33"/>
        <v>200924431</v>
      </c>
      <c r="R167" s="161">
        <f t="shared" si="34"/>
        <v>200924431</v>
      </c>
    </row>
    <row r="168" spans="2:18" s="135" customFormat="1" ht="17.100000000000001" customHeight="1">
      <c r="B168" s="148"/>
      <c r="C168" s="191" t="s">
        <v>70</v>
      </c>
      <c r="D168" s="192"/>
      <c r="E168" s="192"/>
      <c r="F168" s="192"/>
      <c r="G168" s="193"/>
      <c r="H168" s="157">
        <v>0</v>
      </c>
      <c r="I168" s="158">
        <v>0</v>
      </c>
      <c r="J168" s="170">
        <f t="shared" si="32"/>
        <v>0</v>
      </c>
      <c r="K168" s="360"/>
      <c r="L168" s="160">
        <v>4648283</v>
      </c>
      <c r="M168" s="160">
        <v>7072385</v>
      </c>
      <c r="N168" s="160">
        <v>6977445</v>
      </c>
      <c r="O168" s="160">
        <v>4850811</v>
      </c>
      <c r="P168" s="158">
        <v>2649429</v>
      </c>
      <c r="Q168" s="159">
        <f t="shared" si="33"/>
        <v>26198353</v>
      </c>
      <c r="R168" s="161">
        <f t="shared" si="34"/>
        <v>26198353</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2147630</v>
      </c>
      <c r="O169" s="160">
        <v>6821806</v>
      </c>
      <c r="P169" s="158">
        <v>5461512</v>
      </c>
      <c r="Q169" s="159">
        <f t="shared" si="33"/>
        <v>14430948</v>
      </c>
      <c r="R169" s="161">
        <f t="shared" si="34"/>
        <v>14430948</v>
      </c>
    </row>
    <row r="170" spans="2:18" s="135" customFormat="1" ht="17.100000000000001" customHeight="1">
      <c r="B170" s="196"/>
      <c r="C170" s="197" t="s">
        <v>72</v>
      </c>
      <c r="D170" s="198"/>
      <c r="E170" s="198"/>
      <c r="F170" s="198"/>
      <c r="G170" s="199"/>
      <c r="H170" s="200">
        <v>0</v>
      </c>
      <c r="I170" s="201">
        <v>0</v>
      </c>
      <c r="J170" s="202">
        <f t="shared" si="32"/>
        <v>0</v>
      </c>
      <c r="K170" s="361"/>
      <c r="L170" s="203">
        <v>1600958</v>
      </c>
      <c r="M170" s="203">
        <v>1614306</v>
      </c>
      <c r="N170" s="203">
        <v>3935417</v>
      </c>
      <c r="O170" s="203">
        <v>6784456</v>
      </c>
      <c r="P170" s="201">
        <v>5885744</v>
      </c>
      <c r="Q170" s="204">
        <f t="shared" si="33"/>
        <v>19820881</v>
      </c>
      <c r="R170" s="205">
        <f t="shared" si="34"/>
        <v>19820881</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13282559</v>
      </c>
      <c r="M171" s="144">
        <f t="shared" si="35"/>
        <v>22427223</v>
      </c>
      <c r="N171" s="144">
        <f t="shared" si="35"/>
        <v>79245535</v>
      </c>
      <c r="O171" s="144">
        <f t="shared" si="35"/>
        <v>283557038</v>
      </c>
      <c r="P171" s="145">
        <f t="shared" si="35"/>
        <v>338666474</v>
      </c>
      <c r="Q171" s="146">
        <f t="shared" si="35"/>
        <v>737178829</v>
      </c>
      <c r="R171" s="147">
        <f t="shared" si="35"/>
        <v>737178829</v>
      </c>
    </row>
    <row r="172" spans="2:18" s="135" customFormat="1" ht="17.100000000000001" customHeight="1">
      <c r="B172" s="148"/>
      <c r="C172" s="39" t="s">
        <v>74</v>
      </c>
      <c r="D172" s="68"/>
      <c r="E172" s="68"/>
      <c r="F172" s="68"/>
      <c r="G172" s="149"/>
      <c r="H172" s="150">
        <v>0</v>
      </c>
      <c r="I172" s="151">
        <v>0</v>
      </c>
      <c r="J172" s="168">
        <f>SUM(H172:I172)</f>
        <v>0</v>
      </c>
      <c r="K172" s="358"/>
      <c r="L172" s="153">
        <v>0</v>
      </c>
      <c r="M172" s="153">
        <v>1694739</v>
      </c>
      <c r="N172" s="153">
        <v>39692549</v>
      </c>
      <c r="O172" s="153">
        <v>132570682</v>
      </c>
      <c r="P172" s="151">
        <v>122621453</v>
      </c>
      <c r="Q172" s="152">
        <f>SUM(K172:P172)</f>
        <v>296579423</v>
      </c>
      <c r="R172" s="154">
        <f>SUM(J172,Q172)</f>
        <v>296579423</v>
      </c>
    </row>
    <row r="173" spans="2:18" s="135" customFormat="1" ht="17.100000000000001" customHeight="1">
      <c r="B173" s="148"/>
      <c r="C173" s="155" t="s">
        <v>75</v>
      </c>
      <c r="D173" s="47"/>
      <c r="E173" s="47"/>
      <c r="F173" s="47"/>
      <c r="G173" s="156"/>
      <c r="H173" s="157">
        <v>0</v>
      </c>
      <c r="I173" s="158">
        <v>0</v>
      </c>
      <c r="J173" s="170">
        <f>SUM(H173:I173)</f>
        <v>0</v>
      </c>
      <c r="K173" s="360"/>
      <c r="L173" s="160">
        <v>12800726</v>
      </c>
      <c r="M173" s="160">
        <v>20177616</v>
      </c>
      <c r="N173" s="160">
        <v>24947634</v>
      </c>
      <c r="O173" s="160">
        <v>39098739</v>
      </c>
      <c r="P173" s="158">
        <v>23697744</v>
      </c>
      <c r="Q173" s="159">
        <f>SUM(K173:P173)</f>
        <v>120722459</v>
      </c>
      <c r="R173" s="161">
        <f>SUM(J173,Q173)</f>
        <v>120722459</v>
      </c>
    </row>
    <row r="174" spans="2:18" s="135" customFormat="1" ht="17.100000000000001" customHeight="1">
      <c r="B174" s="194"/>
      <c r="C174" s="155" t="s">
        <v>76</v>
      </c>
      <c r="D174" s="47"/>
      <c r="E174" s="47"/>
      <c r="F174" s="47"/>
      <c r="G174" s="156"/>
      <c r="H174" s="157">
        <v>0</v>
      </c>
      <c r="I174" s="158">
        <v>0</v>
      </c>
      <c r="J174" s="170">
        <f>SUM(H174:I174)</f>
        <v>0</v>
      </c>
      <c r="K174" s="360"/>
      <c r="L174" s="160">
        <v>481833</v>
      </c>
      <c r="M174" s="160">
        <v>554868</v>
      </c>
      <c r="N174" s="160">
        <v>9822592</v>
      </c>
      <c r="O174" s="160">
        <v>93010558</v>
      </c>
      <c r="P174" s="158">
        <v>166723548</v>
      </c>
      <c r="Q174" s="159">
        <f>SUM(K174:P174)</f>
        <v>270593399</v>
      </c>
      <c r="R174" s="161">
        <f>SUM(J174,Q174)</f>
        <v>270593399</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4782760</v>
      </c>
      <c r="O175" s="321">
        <v>18877059</v>
      </c>
      <c r="P175" s="319">
        <v>25623729</v>
      </c>
      <c r="Q175" s="322">
        <f>SUM(K175:P175)</f>
        <v>49283548</v>
      </c>
      <c r="R175" s="323">
        <f>SUM(J175,Q175)</f>
        <v>49283548</v>
      </c>
    </row>
    <row r="176" spans="2:18" s="135" customFormat="1" ht="17.100000000000001" customHeight="1">
      <c r="B176" s="206" t="s">
        <v>77</v>
      </c>
      <c r="C176" s="31"/>
      <c r="D176" s="31"/>
      <c r="E176" s="31"/>
      <c r="F176" s="31"/>
      <c r="G176" s="32"/>
      <c r="H176" s="141">
        <f t="shared" ref="H176:R176" si="36">SUM(H140,H161,H171)</f>
        <v>15221886</v>
      </c>
      <c r="I176" s="142">
        <f t="shared" si="36"/>
        <v>32705848</v>
      </c>
      <c r="J176" s="143">
        <f t="shared" si="36"/>
        <v>47927734</v>
      </c>
      <c r="K176" s="357">
        <f t="shared" si="36"/>
        <v>0</v>
      </c>
      <c r="L176" s="144">
        <f t="shared" si="36"/>
        <v>421833112</v>
      </c>
      <c r="M176" s="144">
        <f t="shared" si="36"/>
        <v>391354998</v>
      </c>
      <c r="N176" s="144">
        <f t="shared" si="36"/>
        <v>405112544</v>
      </c>
      <c r="O176" s="144">
        <f t="shared" si="36"/>
        <v>518795515</v>
      </c>
      <c r="P176" s="145">
        <f t="shared" si="36"/>
        <v>468401334</v>
      </c>
      <c r="Q176" s="146">
        <f t="shared" si="36"/>
        <v>2205497503</v>
      </c>
      <c r="R176" s="147">
        <f t="shared" si="36"/>
        <v>2253425237</v>
      </c>
    </row>
  </sheetData>
  <mergeCells count="54">
    <mergeCell ref="K55:Q55"/>
    <mergeCell ref="H64:J64"/>
    <mergeCell ref="R96:R97"/>
    <mergeCell ref="J79:Q79"/>
    <mergeCell ref="H72:J72"/>
    <mergeCell ref="J71:Q71"/>
    <mergeCell ref="Q72:Q73"/>
    <mergeCell ref="K72:P72"/>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s>
  <phoneticPr fontId="6"/>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1" sqref="P1:Q1"/>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令和２年（２０２０年）１月※</v>
      </c>
      <c r="J1" s="664" t="s">
        <v>0</v>
      </c>
      <c r="K1" s="665"/>
      <c r="L1" s="665"/>
      <c r="M1" s="665"/>
      <c r="N1" s="665"/>
      <c r="O1" s="666"/>
      <c r="P1" s="673" t="s">
        <v>258</v>
      </c>
      <c r="Q1" s="667"/>
      <c r="R1" s="3" t="s">
        <v>1</v>
      </c>
    </row>
    <row r="2" spans="1:18" ht="17.100000000000001" customHeight="1" thickTop="1">
      <c r="A2" s="4">
        <v>2</v>
      </c>
      <c r="B2" s="4">
        <v>2020</v>
      </c>
      <c r="C2" s="4">
        <v>1</v>
      </c>
      <c r="D2" s="4">
        <v>1</v>
      </c>
      <c r="E2" s="4">
        <v>31</v>
      </c>
      <c r="Q2" s="3"/>
    </row>
    <row r="3" spans="1:18" ht="17.100000000000001" customHeight="1">
      <c r="A3" s="1" t="s">
        <v>2</v>
      </c>
    </row>
    <row r="4" spans="1:18" ht="17.100000000000001" customHeight="1">
      <c r="B4" s="5"/>
      <c r="C4" s="5"/>
      <c r="D4" s="5"/>
      <c r="E4" s="6"/>
      <c r="F4" s="6"/>
      <c r="G4" s="6"/>
      <c r="H4" s="593" t="s">
        <v>3</v>
      </c>
      <c r="I4" s="593"/>
    </row>
    <row r="5" spans="1:18" ht="17.100000000000001" customHeight="1">
      <c r="B5" s="668" t="str">
        <f>"令和" &amp; DBCS($A$2) &amp; "年（" &amp; DBCS($B$2) &amp; "年）" &amp; DBCS($C$2) &amp; "月末日現在"</f>
        <v>令和２年（２０２０年）１月末日現在</v>
      </c>
      <c r="C5" s="669"/>
      <c r="D5" s="669"/>
      <c r="E5" s="669"/>
      <c r="F5" s="669"/>
      <c r="G5" s="670"/>
      <c r="H5" s="671" t="s">
        <v>4</v>
      </c>
      <c r="I5" s="672"/>
      <c r="L5" s="403" t="s">
        <v>3</v>
      </c>
      <c r="Q5" s="7" t="s">
        <v>5</v>
      </c>
    </row>
    <row r="6" spans="1:18" ht="17.100000000000001" customHeight="1">
      <c r="B6" s="8" t="s">
        <v>6</v>
      </c>
      <c r="C6" s="9"/>
      <c r="D6" s="9"/>
      <c r="E6" s="9"/>
      <c r="F6" s="9"/>
      <c r="G6" s="10"/>
      <c r="H6" s="11"/>
      <c r="I6" s="12">
        <v>47063</v>
      </c>
      <c r="K6" s="396" t="s">
        <v>185</v>
      </c>
      <c r="L6" s="395">
        <f>(I7+I8)-I6</f>
        <v>2221</v>
      </c>
      <c r="Q6" s="243">
        <f>R42</f>
        <v>19738</v>
      </c>
      <c r="R6" s="663">
        <f>Q6/Q7</f>
        <v>0.20486366985998525</v>
      </c>
    </row>
    <row r="7" spans="1:18" s="252" customFormat="1" ht="17.100000000000001" customHeight="1">
      <c r="B7" s="244" t="s">
        <v>162</v>
      </c>
      <c r="C7" s="245"/>
      <c r="D7" s="245"/>
      <c r="E7" s="245"/>
      <c r="F7" s="245"/>
      <c r="G7" s="246"/>
      <c r="H7" s="247"/>
      <c r="I7" s="248">
        <v>31762</v>
      </c>
      <c r="K7" s="252" t="s">
        <v>184</v>
      </c>
      <c r="Q7" s="334">
        <f>I9</f>
        <v>96347</v>
      </c>
      <c r="R7" s="663"/>
    </row>
    <row r="8" spans="1:18" s="252" customFormat="1" ht="17.100000000000001" customHeight="1">
      <c r="B8" s="13" t="s">
        <v>163</v>
      </c>
      <c r="C8" s="14"/>
      <c r="D8" s="14"/>
      <c r="E8" s="14"/>
      <c r="F8" s="14"/>
      <c r="G8" s="249"/>
      <c r="H8" s="250"/>
      <c r="I8" s="251">
        <v>17522</v>
      </c>
      <c r="K8" s="252" t="s">
        <v>183</v>
      </c>
      <c r="Q8" s="335"/>
      <c r="R8" s="340"/>
    </row>
    <row r="9" spans="1:18" ht="17.100000000000001" customHeight="1">
      <c r="B9" s="15" t="s">
        <v>7</v>
      </c>
      <c r="C9" s="16"/>
      <c r="D9" s="16"/>
      <c r="E9" s="16"/>
      <c r="F9" s="16"/>
      <c r="G9" s="17"/>
      <c r="H9" s="18"/>
      <c r="I9" s="19">
        <f>I6+I7+I8</f>
        <v>96347</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令和２年（２０２０年）１月末日現在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819</v>
      </c>
      <c r="I14" s="34">
        <f>I15+I16+I17+I18+I19+I20</f>
        <v>658</v>
      </c>
      <c r="J14" s="35">
        <f t="shared" ref="J14:J22" si="0">SUM(H14:I14)</f>
        <v>1477</v>
      </c>
      <c r="K14" s="342" t="s">
        <v>253</v>
      </c>
      <c r="L14" s="36">
        <f>L15+L16+L17+L18+L19+L20</f>
        <v>1510</v>
      </c>
      <c r="M14" s="36">
        <f>M15+M16+M17+M18+M19+M20</f>
        <v>964</v>
      </c>
      <c r="N14" s="36">
        <f>N15+N16+N17+N18+N19+N20</f>
        <v>668</v>
      </c>
      <c r="O14" s="36">
        <f>O15+O16+O17+O18+O19+O20</f>
        <v>642</v>
      </c>
      <c r="P14" s="36">
        <f>P15+P16+P17+P18+P19+P20</f>
        <v>525</v>
      </c>
      <c r="Q14" s="37">
        <f t="shared" ref="Q14:Q22" si="1">SUM(K14:P14)</f>
        <v>4309</v>
      </c>
      <c r="R14" s="38">
        <f t="shared" ref="R14:R22" si="2">SUM(J14,Q14)</f>
        <v>5786</v>
      </c>
    </row>
    <row r="15" spans="1:18" ht="17.100000000000001" customHeight="1">
      <c r="A15" s="4">
        <v>156</v>
      </c>
      <c r="B15" s="655"/>
      <c r="C15" s="39"/>
      <c r="D15" s="40" t="s">
        <v>22</v>
      </c>
      <c r="E15" s="40"/>
      <c r="F15" s="40"/>
      <c r="G15" s="40"/>
      <c r="H15" s="41">
        <v>66</v>
      </c>
      <c r="I15" s="42">
        <v>68</v>
      </c>
      <c r="J15" s="43">
        <f t="shared" si="0"/>
        <v>134</v>
      </c>
      <c r="K15" s="343" t="s">
        <v>253</v>
      </c>
      <c r="L15" s="44">
        <v>84</v>
      </c>
      <c r="M15" s="44">
        <v>68</v>
      </c>
      <c r="N15" s="44">
        <v>37</v>
      </c>
      <c r="O15" s="44">
        <v>42</v>
      </c>
      <c r="P15" s="42">
        <v>34</v>
      </c>
      <c r="Q15" s="43">
        <f t="shared" si="1"/>
        <v>265</v>
      </c>
      <c r="R15" s="45">
        <f t="shared" si="2"/>
        <v>399</v>
      </c>
    </row>
    <row r="16" spans="1:18" ht="17.100000000000001" customHeight="1">
      <c r="A16" s="4"/>
      <c r="B16" s="655"/>
      <c r="C16" s="46"/>
      <c r="D16" s="47" t="s">
        <v>23</v>
      </c>
      <c r="E16" s="47"/>
      <c r="F16" s="47"/>
      <c r="G16" s="47"/>
      <c r="H16" s="41">
        <v>115</v>
      </c>
      <c r="I16" s="42">
        <v>108</v>
      </c>
      <c r="J16" s="43">
        <f t="shared" si="0"/>
        <v>223</v>
      </c>
      <c r="K16" s="343" t="s">
        <v>253</v>
      </c>
      <c r="L16" s="44">
        <v>186</v>
      </c>
      <c r="M16" s="44">
        <v>136</v>
      </c>
      <c r="N16" s="44">
        <v>89</v>
      </c>
      <c r="O16" s="44">
        <v>79</v>
      </c>
      <c r="P16" s="42">
        <v>72</v>
      </c>
      <c r="Q16" s="43">
        <f t="shared" si="1"/>
        <v>562</v>
      </c>
      <c r="R16" s="48">
        <f t="shared" si="2"/>
        <v>785</v>
      </c>
    </row>
    <row r="17" spans="1:18" ht="17.100000000000001" customHeight="1">
      <c r="A17" s="4"/>
      <c r="B17" s="655"/>
      <c r="C17" s="46"/>
      <c r="D17" s="47" t="s">
        <v>24</v>
      </c>
      <c r="E17" s="47"/>
      <c r="F17" s="47"/>
      <c r="G17" s="47"/>
      <c r="H17" s="41">
        <v>149</v>
      </c>
      <c r="I17" s="42">
        <v>123</v>
      </c>
      <c r="J17" s="43">
        <f t="shared" si="0"/>
        <v>272</v>
      </c>
      <c r="K17" s="343" t="s">
        <v>253</v>
      </c>
      <c r="L17" s="44">
        <v>249</v>
      </c>
      <c r="M17" s="44">
        <v>150</v>
      </c>
      <c r="N17" s="44">
        <v>123</v>
      </c>
      <c r="O17" s="44">
        <v>104</v>
      </c>
      <c r="P17" s="42">
        <v>88</v>
      </c>
      <c r="Q17" s="43">
        <f t="shared" si="1"/>
        <v>714</v>
      </c>
      <c r="R17" s="48">
        <f t="shared" si="2"/>
        <v>986</v>
      </c>
    </row>
    <row r="18" spans="1:18" ht="17.100000000000001" customHeight="1">
      <c r="A18" s="4"/>
      <c r="B18" s="655"/>
      <c r="C18" s="46"/>
      <c r="D18" s="47" t="s">
        <v>25</v>
      </c>
      <c r="E18" s="47"/>
      <c r="F18" s="47"/>
      <c r="G18" s="47"/>
      <c r="H18" s="41">
        <v>158</v>
      </c>
      <c r="I18" s="42">
        <v>139</v>
      </c>
      <c r="J18" s="43">
        <f t="shared" si="0"/>
        <v>297</v>
      </c>
      <c r="K18" s="343" t="s">
        <v>253</v>
      </c>
      <c r="L18" s="44">
        <v>345</v>
      </c>
      <c r="M18" s="44">
        <v>210</v>
      </c>
      <c r="N18" s="44">
        <v>129</v>
      </c>
      <c r="O18" s="44">
        <v>143</v>
      </c>
      <c r="P18" s="42">
        <v>118</v>
      </c>
      <c r="Q18" s="43">
        <f t="shared" si="1"/>
        <v>945</v>
      </c>
      <c r="R18" s="48">
        <f t="shared" si="2"/>
        <v>1242</v>
      </c>
    </row>
    <row r="19" spans="1:18" ht="17.100000000000001" customHeight="1">
      <c r="A19" s="4"/>
      <c r="B19" s="655"/>
      <c r="C19" s="46"/>
      <c r="D19" s="47" t="s">
        <v>26</v>
      </c>
      <c r="E19" s="47"/>
      <c r="F19" s="47"/>
      <c r="G19" s="47"/>
      <c r="H19" s="41">
        <v>204</v>
      </c>
      <c r="I19" s="42">
        <v>116</v>
      </c>
      <c r="J19" s="43">
        <f t="shared" si="0"/>
        <v>320</v>
      </c>
      <c r="K19" s="343" t="s">
        <v>253</v>
      </c>
      <c r="L19" s="44">
        <v>373</v>
      </c>
      <c r="M19" s="44">
        <v>224</v>
      </c>
      <c r="N19" s="44">
        <v>170</v>
      </c>
      <c r="O19" s="44">
        <v>141</v>
      </c>
      <c r="P19" s="42">
        <v>104</v>
      </c>
      <c r="Q19" s="43">
        <f t="shared" si="1"/>
        <v>1012</v>
      </c>
      <c r="R19" s="48">
        <f t="shared" si="2"/>
        <v>1332</v>
      </c>
    </row>
    <row r="20" spans="1:18" ht="17.100000000000001" customHeight="1">
      <c r="A20" s="4">
        <v>719</v>
      </c>
      <c r="B20" s="655"/>
      <c r="C20" s="49"/>
      <c r="D20" s="50" t="s">
        <v>27</v>
      </c>
      <c r="E20" s="50"/>
      <c r="F20" s="50"/>
      <c r="G20" s="50"/>
      <c r="H20" s="51">
        <v>127</v>
      </c>
      <c r="I20" s="52">
        <v>104</v>
      </c>
      <c r="J20" s="53">
        <f t="shared" si="0"/>
        <v>231</v>
      </c>
      <c r="K20" s="344" t="s">
        <v>253</v>
      </c>
      <c r="L20" s="54">
        <v>273</v>
      </c>
      <c r="M20" s="54">
        <v>176</v>
      </c>
      <c r="N20" s="54">
        <v>120</v>
      </c>
      <c r="O20" s="54">
        <v>133</v>
      </c>
      <c r="P20" s="52">
        <v>109</v>
      </c>
      <c r="Q20" s="43">
        <f t="shared" si="1"/>
        <v>811</v>
      </c>
      <c r="R20" s="55">
        <f t="shared" si="2"/>
        <v>1042</v>
      </c>
    </row>
    <row r="21" spans="1:18" ht="17.100000000000001" customHeight="1">
      <c r="A21" s="4">
        <v>25</v>
      </c>
      <c r="B21" s="655"/>
      <c r="C21" s="56" t="s">
        <v>28</v>
      </c>
      <c r="D21" s="56"/>
      <c r="E21" s="56"/>
      <c r="F21" s="56"/>
      <c r="G21" s="56"/>
      <c r="H21" s="33">
        <v>17</v>
      </c>
      <c r="I21" s="57">
        <v>22</v>
      </c>
      <c r="J21" s="35">
        <f t="shared" si="0"/>
        <v>39</v>
      </c>
      <c r="K21" s="342" t="s">
        <v>253</v>
      </c>
      <c r="L21" s="36">
        <v>43</v>
      </c>
      <c r="M21" s="36">
        <v>33</v>
      </c>
      <c r="N21" s="36">
        <v>14</v>
      </c>
      <c r="O21" s="36">
        <v>11</v>
      </c>
      <c r="P21" s="58">
        <v>23</v>
      </c>
      <c r="Q21" s="59">
        <f t="shared" si="1"/>
        <v>124</v>
      </c>
      <c r="R21" s="60">
        <f t="shared" si="2"/>
        <v>163</v>
      </c>
    </row>
    <row r="22" spans="1:18" ht="17.100000000000001" customHeight="1" thickBot="1">
      <c r="A22" s="4">
        <v>900</v>
      </c>
      <c r="B22" s="656"/>
      <c r="C22" s="650" t="s">
        <v>29</v>
      </c>
      <c r="D22" s="651"/>
      <c r="E22" s="651"/>
      <c r="F22" s="651"/>
      <c r="G22" s="652"/>
      <c r="H22" s="61">
        <f>H14+H21</f>
        <v>836</v>
      </c>
      <c r="I22" s="62">
        <f>I14+I21</f>
        <v>680</v>
      </c>
      <c r="J22" s="63">
        <f t="shared" si="0"/>
        <v>1516</v>
      </c>
      <c r="K22" s="345" t="s">
        <v>253</v>
      </c>
      <c r="L22" s="64">
        <f>L14+L21</f>
        <v>1553</v>
      </c>
      <c r="M22" s="64">
        <f>M14+M21</f>
        <v>997</v>
      </c>
      <c r="N22" s="64">
        <f>N14+N21</f>
        <v>682</v>
      </c>
      <c r="O22" s="64">
        <f>O14+O21</f>
        <v>653</v>
      </c>
      <c r="P22" s="62">
        <f>P14+P21</f>
        <v>548</v>
      </c>
      <c r="Q22" s="63">
        <f t="shared" si="1"/>
        <v>4433</v>
      </c>
      <c r="R22" s="65">
        <f t="shared" si="2"/>
        <v>5949</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2015</v>
      </c>
      <c r="I24" s="34">
        <f>I25+I26+I27+I28+I29+I30</f>
        <v>1779</v>
      </c>
      <c r="J24" s="35">
        <f t="shared" ref="J24:J32" si="3">SUM(H24:I24)</f>
        <v>3794</v>
      </c>
      <c r="K24" s="342" t="s">
        <v>252</v>
      </c>
      <c r="L24" s="36">
        <f>L25+L26+L27+L28+L29+L30</f>
        <v>3245</v>
      </c>
      <c r="M24" s="36">
        <f>M25+M26+M27+M28+M29+M30</f>
        <v>1966</v>
      </c>
      <c r="N24" s="36">
        <f>N25+N26+N27+N28+N29+N30</f>
        <v>1483</v>
      </c>
      <c r="O24" s="36">
        <f>O25+O26+O27+O28+O29+O30</f>
        <v>1718</v>
      </c>
      <c r="P24" s="36">
        <f>P25+P26+P27+P28+P29+P30</f>
        <v>1451</v>
      </c>
      <c r="Q24" s="37">
        <f t="shared" ref="Q24:Q32" si="4">SUM(K24:P24)</f>
        <v>9863</v>
      </c>
      <c r="R24" s="38">
        <f t="shared" ref="R24:R32" si="5">SUM(J24,Q24)</f>
        <v>13657</v>
      </c>
    </row>
    <row r="25" spans="1:18" ht="17.100000000000001" customHeight="1">
      <c r="B25" s="661"/>
      <c r="C25" s="68"/>
      <c r="D25" s="40" t="s">
        <v>22</v>
      </c>
      <c r="E25" s="40"/>
      <c r="F25" s="40"/>
      <c r="G25" s="40"/>
      <c r="H25" s="41">
        <v>62</v>
      </c>
      <c r="I25" s="42">
        <v>57</v>
      </c>
      <c r="J25" s="43">
        <f t="shared" si="3"/>
        <v>119</v>
      </c>
      <c r="K25" s="343" t="s">
        <v>252</v>
      </c>
      <c r="L25" s="44">
        <v>75</v>
      </c>
      <c r="M25" s="44">
        <v>54</v>
      </c>
      <c r="N25" s="44">
        <v>34</v>
      </c>
      <c r="O25" s="44">
        <v>29</v>
      </c>
      <c r="P25" s="42">
        <v>33</v>
      </c>
      <c r="Q25" s="43">
        <f t="shared" si="4"/>
        <v>225</v>
      </c>
      <c r="R25" s="45">
        <f t="shared" si="5"/>
        <v>344</v>
      </c>
    </row>
    <row r="26" spans="1:18" ht="17.100000000000001" customHeight="1">
      <c r="B26" s="661"/>
      <c r="C26" s="40"/>
      <c r="D26" s="47" t="s">
        <v>23</v>
      </c>
      <c r="E26" s="47"/>
      <c r="F26" s="47"/>
      <c r="G26" s="47"/>
      <c r="H26" s="41">
        <v>135</v>
      </c>
      <c r="I26" s="42">
        <v>135</v>
      </c>
      <c r="J26" s="43">
        <f t="shared" si="3"/>
        <v>270</v>
      </c>
      <c r="K26" s="343" t="s">
        <v>252</v>
      </c>
      <c r="L26" s="44">
        <v>179</v>
      </c>
      <c r="M26" s="44">
        <v>122</v>
      </c>
      <c r="N26" s="44">
        <v>72</v>
      </c>
      <c r="O26" s="44">
        <v>68</v>
      </c>
      <c r="P26" s="42">
        <v>74</v>
      </c>
      <c r="Q26" s="43">
        <f t="shared" si="4"/>
        <v>515</v>
      </c>
      <c r="R26" s="48">
        <f t="shared" si="5"/>
        <v>785</v>
      </c>
    </row>
    <row r="27" spans="1:18" ht="17.100000000000001" customHeight="1">
      <c r="B27" s="661"/>
      <c r="C27" s="40"/>
      <c r="D27" s="47" t="s">
        <v>24</v>
      </c>
      <c r="E27" s="47"/>
      <c r="F27" s="47"/>
      <c r="G27" s="47"/>
      <c r="H27" s="41">
        <v>333</v>
      </c>
      <c r="I27" s="42">
        <v>236</v>
      </c>
      <c r="J27" s="43">
        <f t="shared" si="3"/>
        <v>569</v>
      </c>
      <c r="K27" s="343" t="s">
        <v>252</v>
      </c>
      <c r="L27" s="44">
        <v>378</v>
      </c>
      <c r="M27" s="44">
        <v>215</v>
      </c>
      <c r="N27" s="44">
        <v>129</v>
      </c>
      <c r="O27" s="44">
        <v>149</v>
      </c>
      <c r="P27" s="42">
        <v>121</v>
      </c>
      <c r="Q27" s="43">
        <f t="shared" si="4"/>
        <v>992</v>
      </c>
      <c r="R27" s="48">
        <f t="shared" si="5"/>
        <v>1561</v>
      </c>
    </row>
    <row r="28" spans="1:18" ht="17.100000000000001" customHeight="1">
      <c r="B28" s="661"/>
      <c r="C28" s="40"/>
      <c r="D28" s="47" t="s">
        <v>25</v>
      </c>
      <c r="E28" s="47"/>
      <c r="F28" s="47"/>
      <c r="G28" s="47"/>
      <c r="H28" s="41">
        <v>516</v>
      </c>
      <c r="I28" s="42">
        <v>388</v>
      </c>
      <c r="J28" s="43">
        <f t="shared" si="3"/>
        <v>904</v>
      </c>
      <c r="K28" s="343" t="s">
        <v>252</v>
      </c>
      <c r="L28" s="44">
        <v>711</v>
      </c>
      <c r="M28" s="44">
        <v>332</v>
      </c>
      <c r="N28" s="44">
        <v>213</v>
      </c>
      <c r="O28" s="44">
        <v>228</v>
      </c>
      <c r="P28" s="42">
        <v>192</v>
      </c>
      <c r="Q28" s="43">
        <f t="shared" si="4"/>
        <v>1676</v>
      </c>
      <c r="R28" s="48">
        <f t="shared" si="5"/>
        <v>2580</v>
      </c>
    </row>
    <row r="29" spans="1:18" ht="17.100000000000001" customHeight="1">
      <c r="B29" s="661"/>
      <c r="C29" s="40"/>
      <c r="D29" s="47" t="s">
        <v>26</v>
      </c>
      <c r="E29" s="47"/>
      <c r="F29" s="47"/>
      <c r="G29" s="47"/>
      <c r="H29" s="41">
        <v>619</v>
      </c>
      <c r="I29" s="42">
        <v>574</v>
      </c>
      <c r="J29" s="43">
        <f t="shared" si="3"/>
        <v>1193</v>
      </c>
      <c r="K29" s="343" t="s">
        <v>252</v>
      </c>
      <c r="L29" s="44">
        <v>971</v>
      </c>
      <c r="M29" s="44">
        <v>529</v>
      </c>
      <c r="N29" s="44">
        <v>396</v>
      </c>
      <c r="O29" s="44">
        <v>451</v>
      </c>
      <c r="P29" s="42">
        <v>375</v>
      </c>
      <c r="Q29" s="43">
        <f t="shared" si="4"/>
        <v>2722</v>
      </c>
      <c r="R29" s="48">
        <f t="shared" si="5"/>
        <v>3915</v>
      </c>
    </row>
    <row r="30" spans="1:18" ht="17.100000000000001" customHeight="1">
      <c r="B30" s="661"/>
      <c r="C30" s="50"/>
      <c r="D30" s="50" t="s">
        <v>27</v>
      </c>
      <c r="E30" s="50"/>
      <c r="F30" s="50"/>
      <c r="G30" s="50"/>
      <c r="H30" s="51">
        <v>350</v>
      </c>
      <c r="I30" s="52">
        <v>389</v>
      </c>
      <c r="J30" s="53">
        <f t="shared" si="3"/>
        <v>739</v>
      </c>
      <c r="K30" s="344" t="s">
        <v>252</v>
      </c>
      <c r="L30" s="54">
        <v>931</v>
      </c>
      <c r="M30" s="54">
        <v>714</v>
      </c>
      <c r="N30" s="54">
        <v>639</v>
      </c>
      <c r="O30" s="54">
        <v>793</v>
      </c>
      <c r="P30" s="52">
        <v>656</v>
      </c>
      <c r="Q30" s="53">
        <f t="shared" si="4"/>
        <v>3733</v>
      </c>
      <c r="R30" s="55">
        <f t="shared" si="5"/>
        <v>4472</v>
      </c>
    </row>
    <row r="31" spans="1:18" ht="17.100000000000001" customHeight="1">
      <c r="B31" s="661"/>
      <c r="C31" s="56" t="s">
        <v>28</v>
      </c>
      <c r="D31" s="56"/>
      <c r="E31" s="56"/>
      <c r="F31" s="56"/>
      <c r="G31" s="56"/>
      <c r="H31" s="33">
        <v>19</v>
      </c>
      <c r="I31" s="57">
        <v>27</v>
      </c>
      <c r="J31" s="35">
        <f t="shared" si="3"/>
        <v>46</v>
      </c>
      <c r="K31" s="342" t="s">
        <v>252</v>
      </c>
      <c r="L31" s="36">
        <v>26</v>
      </c>
      <c r="M31" s="36">
        <v>12</v>
      </c>
      <c r="N31" s="36">
        <v>19</v>
      </c>
      <c r="O31" s="36">
        <v>12</v>
      </c>
      <c r="P31" s="58">
        <v>17</v>
      </c>
      <c r="Q31" s="59">
        <f t="shared" si="4"/>
        <v>86</v>
      </c>
      <c r="R31" s="60">
        <f t="shared" si="5"/>
        <v>132</v>
      </c>
    </row>
    <row r="32" spans="1:18" ht="17.100000000000001" customHeight="1" thickBot="1">
      <c r="B32" s="662"/>
      <c r="C32" s="650" t="s">
        <v>29</v>
      </c>
      <c r="D32" s="651"/>
      <c r="E32" s="651"/>
      <c r="F32" s="651"/>
      <c r="G32" s="652"/>
      <c r="H32" s="61">
        <f>H24+H31</f>
        <v>2034</v>
      </c>
      <c r="I32" s="62">
        <f>I24+I31</f>
        <v>1806</v>
      </c>
      <c r="J32" s="63">
        <f t="shared" si="3"/>
        <v>3840</v>
      </c>
      <c r="K32" s="345" t="s">
        <v>252</v>
      </c>
      <c r="L32" s="64">
        <f>L24+L31</f>
        <v>3271</v>
      </c>
      <c r="M32" s="64">
        <f>M24+M31</f>
        <v>1978</v>
      </c>
      <c r="N32" s="64">
        <f>N24+N31</f>
        <v>1502</v>
      </c>
      <c r="O32" s="64">
        <f>O24+O31</f>
        <v>1730</v>
      </c>
      <c r="P32" s="62">
        <f>P24+P31</f>
        <v>1468</v>
      </c>
      <c r="Q32" s="63">
        <f t="shared" si="4"/>
        <v>9949</v>
      </c>
      <c r="R32" s="65">
        <f t="shared" si="5"/>
        <v>13789</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2834</v>
      </c>
      <c r="I34" s="34">
        <f t="shared" si="6"/>
        <v>2437</v>
      </c>
      <c r="J34" s="35">
        <f t="shared" ref="J34:J42" si="7">SUM(H34:I34)</f>
        <v>5271</v>
      </c>
      <c r="K34" s="342" t="s">
        <v>252</v>
      </c>
      <c r="L34" s="69">
        <f t="shared" ref="L34:P41" si="8">L14+L24</f>
        <v>4755</v>
      </c>
      <c r="M34" s="69">
        <f t="shared" si="8"/>
        <v>2930</v>
      </c>
      <c r="N34" s="69">
        <f t="shared" si="8"/>
        <v>2151</v>
      </c>
      <c r="O34" s="69">
        <f t="shared" si="8"/>
        <v>2360</v>
      </c>
      <c r="P34" s="69">
        <f t="shared" si="8"/>
        <v>1976</v>
      </c>
      <c r="Q34" s="37">
        <f t="shared" ref="Q34:Q42" si="9">SUM(K34:P34)</f>
        <v>14172</v>
      </c>
      <c r="R34" s="38">
        <f t="shared" ref="R34:R42" si="10">SUM(J34,Q34)</f>
        <v>19443</v>
      </c>
    </row>
    <row r="35" spans="1:18" ht="17.100000000000001" customHeight="1">
      <c r="B35" s="648"/>
      <c r="C35" s="39"/>
      <c r="D35" s="40" t="s">
        <v>22</v>
      </c>
      <c r="E35" s="40"/>
      <c r="F35" s="40"/>
      <c r="G35" s="40"/>
      <c r="H35" s="70">
        <f t="shared" si="6"/>
        <v>128</v>
      </c>
      <c r="I35" s="71">
        <f t="shared" si="6"/>
        <v>125</v>
      </c>
      <c r="J35" s="43">
        <f t="shared" si="7"/>
        <v>253</v>
      </c>
      <c r="K35" s="346" t="s">
        <v>252</v>
      </c>
      <c r="L35" s="72">
        <f t="shared" si="8"/>
        <v>159</v>
      </c>
      <c r="M35" s="72">
        <f t="shared" si="8"/>
        <v>122</v>
      </c>
      <c r="N35" s="72">
        <f t="shared" si="8"/>
        <v>71</v>
      </c>
      <c r="O35" s="72">
        <f t="shared" si="8"/>
        <v>71</v>
      </c>
      <c r="P35" s="73">
        <f t="shared" si="8"/>
        <v>67</v>
      </c>
      <c r="Q35" s="43">
        <f t="shared" si="9"/>
        <v>490</v>
      </c>
      <c r="R35" s="45">
        <f t="shared" si="10"/>
        <v>743</v>
      </c>
    </row>
    <row r="36" spans="1:18" ht="17.100000000000001" customHeight="1">
      <c r="B36" s="648"/>
      <c r="C36" s="46"/>
      <c r="D36" s="47" t="s">
        <v>23</v>
      </c>
      <c r="E36" s="47"/>
      <c r="F36" s="47"/>
      <c r="G36" s="47"/>
      <c r="H36" s="74">
        <f t="shared" si="6"/>
        <v>250</v>
      </c>
      <c r="I36" s="75">
        <f t="shared" si="6"/>
        <v>243</v>
      </c>
      <c r="J36" s="43">
        <f t="shared" si="7"/>
        <v>493</v>
      </c>
      <c r="K36" s="347" t="s">
        <v>252</v>
      </c>
      <c r="L36" s="76">
        <f t="shared" si="8"/>
        <v>365</v>
      </c>
      <c r="M36" s="76">
        <f t="shared" si="8"/>
        <v>258</v>
      </c>
      <c r="N36" s="76">
        <f t="shared" si="8"/>
        <v>161</v>
      </c>
      <c r="O36" s="76">
        <f t="shared" si="8"/>
        <v>147</v>
      </c>
      <c r="P36" s="77">
        <f t="shared" si="8"/>
        <v>146</v>
      </c>
      <c r="Q36" s="43">
        <f t="shared" si="9"/>
        <v>1077</v>
      </c>
      <c r="R36" s="48">
        <f t="shared" si="10"/>
        <v>1570</v>
      </c>
    </row>
    <row r="37" spans="1:18" ht="17.100000000000001" customHeight="1">
      <c r="B37" s="648"/>
      <c r="C37" s="46"/>
      <c r="D37" s="47" t="s">
        <v>24</v>
      </c>
      <c r="E37" s="47"/>
      <c r="F37" s="47"/>
      <c r="G37" s="47"/>
      <c r="H37" s="74">
        <f t="shared" si="6"/>
        <v>482</v>
      </c>
      <c r="I37" s="75">
        <f t="shared" si="6"/>
        <v>359</v>
      </c>
      <c r="J37" s="43">
        <f t="shared" si="7"/>
        <v>841</v>
      </c>
      <c r="K37" s="347" t="s">
        <v>252</v>
      </c>
      <c r="L37" s="76">
        <f t="shared" si="8"/>
        <v>627</v>
      </c>
      <c r="M37" s="76">
        <f t="shared" si="8"/>
        <v>365</v>
      </c>
      <c r="N37" s="76">
        <f t="shared" si="8"/>
        <v>252</v>
      </c>
      <c r="O37" s="76">
        <f t="shared" si="8"/>
        <v>253</v>
      </c>
      <c r="P37" s="77">
        <f t="shared" si="8"/>
        <v>209</v>
      </c>
      <c r="Q37" s="43">
        <f t="shared" si="9"/>
        <v>1706</v>
      </c>
      <c r="R37" s="48">
        <f t="shared" si="10"/>
        <v>2547</v>
      </c>
    </row>
    <row r="38" spans="1:18" ht="17.100000000000001" customHeight="1">
      <c r="B38" s="648"/>
      <c r="C38" s="46"/>
      <c r="D38" s="47" t="s">
        <v>25</v>
      </c>
      <c r="E38" s="47"/>
      <c r="F38" s="47"/>
      <c r="G38" s="47"/>
      <c r="H38" s="74">
        <f t="shared" si="6"/>
        <v>674</v>
      </c>
      <c r="I38" s="75">
        <f t="shared" si="6"/>
        <v>527</v>
      </c>
      <c r="J38" s="43">
        <f t="shared" si="7"/>
        <v>1201</v>
      </c>
      <c r="K38" s="347" t="s">
        <v>252</v>
      </c>
      <c r="L38" s="76">
        <f t="shared" si="8"/>
        <v>1056</v>
      </c>
      <c r="M38" s="76">
        <f t="shared" si="8"/>
        <v>542</v>
      </c>
      <c r="N38" s="76">
        <f t="shared" si="8"/>
        <v>342</v>
      </c>
      <c r="O38" s="76">
        <f t="shared" si="8"/>
        <v>371</v>
      </c>
      <c r="P38" s="77">
        <f t="shared" si="8"/>
        <v>310</v>
      </c>
      <c r="Q38" s="43">
        <f t="shared" si="9"/>
        <v>2621</v>
      </c>
      <c r="R38" s="48">
        <f t="shared" si="10"/>
        <v>3822</v>
      </c>
    </row>
    <row r="39" spans="1:18" ht="17.100000000000001" customHeight="1">
      <c r="B39" s="648"/>
      <c r="C39" s="46"/>
      <c r="D39" s="47" t="s">
        <v>26</v>
      </c>
      <c r="E39" s="47"/>
      <c r="F39" s="47"/>
      <c r="G39" s="47"/>
      <c r="H39" s="74">
        <f t="shared" si="6"/>
        <v>823</v>
      </c>
      <c r="I39" s="75">
        <f t="shared" si="6"/>
        <v>690</v>
      </c>
      <c r="J39" s="43">
        <f t="shared" si="7"/>
        <v>1513</v>
      </c>
      <c r="K39" s="347" t="s">
        <v>252</v>
      </c>
      <c r="L39" s="76">
        <f t="shared" si="8"/>
        <v>1344</v>
      </c>
      <c r="M39" s="76">
        <f t="shared" si="8"/>
        <v>753</v>
      </c>
      <c r="N39" s="76">
        <f t="shared" si="8"/>
        <v>566</v>
      </c>
      <c r="O39" s="76">
        <f t="shared" si="8"/>
        <v>592</v>
      </c>
      <c r="P39" s="77">
        <f t="shared" si="8"/>
        <v>479</v>
      </c>
      <c r="Q39" s="43">
        <f t="shared" si="9"/>
        <v>3734</v>
      </c>
      <c r="R39" s="48">
        <f t="shared" si="10"/>
        <v>5247</v>
      </c>
    </row>
    <row r="40" spans="1:18" ht="17.100000000000001" customHeight="1">
      <c r="B40" s="648"/>
      <c r="C40" s="49"/>
      <c r="D40" s="50" t="s">
        <v>27</v>
      </c>
      <c r="E40" s="50"/>
      <c r="F40" s="50"/>
      <c r="G40" s="50"/>
      <c r="H40" s="51">
        <f t="shared" si="6"/>
        <v>477</v>
      </c>
      <c r="I40" s="78">
        <f t="shared" si="6"/>
        <v>493</v>
      </c>
      <c r="J40" s="53">
        <f t="shared" si="7"/>
        <v>970</v>
      </c>
      <c r="K40" s="348" t="s">
        <v>252</v>
      </c>
      <c r="L40" s="79">
        <f t="shared" si="8"/>
        <v>1204</v>
      </c>
      <c r="M40" s="79">
        <f t="shared" si="8"/>
        <v>890</v>
      </c>
      <c r="N40" s="79">
        <f t="shared" si="8"/>
        <v>759</v>
      </c>
      <c r="O40" s="79">
        <f t="shared" si="8"/>
        <v>926</v>
      </c>
      <c r="P40" s="80">
        <f t="shared" si="8"/>
        <v>765</v>
      </c>
      <c r="Q40" s="81">
        <f t="shared" si="9"/>
        <v>4544</v>
      </c>
      <c r="R40" s="55">
        <f t="shared" si="10"/>
        <v>5514</v>
      </c>
    </row>
    <row r="41" spans="1:18" ht="17.100000000000001" customHeight="1">
      <c r="B41" s="648"/>
      <c r="C41" s="56" t="s">
        <v>28</v>
      </c>
      <c r="D41" s="56"/>
      <c r="E41" s="56"/>
      <c r="F41" s="56"/>
      <c r="G41" s="56"/>
      <c r="H41" s="33">
        <f t="shared" si="6"/>
        <v>36</v>
      </c>
      <c r="I41" s="34">
        <f t="shared" si="6"/>
        <v>49</v>
      </c>
      <c r="J41" s="33">
        <f t="shared" si="7"/>
        <v>85</v>
      </c>
      <c r="K41" s="349" t="s">
        <v>252</v>
      </c>
      <c r="L41" s="82">
        <f t="shared" si="8"/>
        <v>69</v>
      </c>
      <c r="M41" s="82">
        <f t="shared" si="8"/>
        <v>45</v>
      </c>
      <c r="N41" s="82">
        <f t="shared" si="8"/>
        <v>33</v>
      </c>
      <c r="O41" s="82">
        <f t="shared" si="8"/>
        <v>23</v>
      </c>
      <c r="P41" s="83">
        <f t="shared" si="8"/>
        <v>40</v>
      </c>
      <c r="Q41" s="37">
        <f t="shared" si="9"/>
        <v>210</v>
      </c>
      <c r="R41" s="84">
        <f t="shared" si="10"/>
        <v>295</v>
      </c>
    </row>
    <row r="42" spans="1:18" ht="17.100000000000001" customHeight="1" thickBot="1">
      <c r="B42" s="649"/>
      <c r="C42" s="650" t="s">
        <v>29</v>
      </c>
      <c r="D42" s="651"/>
      <c r="E42" s="651"/>
      <c r="F42" s="651"/>
      <c r="G42" s="652"/>
      <c r="H42" s="61">
        <f>H34+H41</f>
        <v>2870</v>
      </c>
      <c r="I42" s="62">
        <f>I34+I41</f>
        <v>2486</v>
      </c>
      <c r="J42" s="63">
        <f t="shared" si="7"/>
        <v>5356</v>
      </c>
      <c r="K42" s="345" t="s">
        <v>252</v>
      </c>
      <c r="L42" s="64">
        <f>L34+L41</f>
        <v>4824</v>
      </c>
      <c r="M42" s="64">
        <f>M34+M41</f>
        <v>2975</v>
      </c>
      <c r="N42" s="64">
        <f>N34+N41</f>
        <v>2184</v>
      </c>
      <c r="O42" s="64">
        <f>O34+O41</f>
        <v>2383</v>
      </c>
      <c r="P42" s="62">
        <f>P34+P41</f>
        <v>2016</v>
      </c>
      <c r="Q42" s="63">
        <f t="shared" si="9"/>
        <v>14382</v>
      </c>
      <c r="R42" s="65">
        <f t="shared" si="10"/>
        <v>19738</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令和２年（２０２０年）１月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404" t="s">
        <v>13</v>
      </c>
      <c r="R48" s="606"/>
    </row>
    <row r="49" spans="1:18" ht="17.100000000000001" customHeight="1">
      <c r="B49" s="8" t="s">
        <v>21</v>
      </c>
      <c r="C49" s="10"/>
      <c r="D49" s="10"/>
      <c r="E49" s="10"/>
      <c r="F49" s="10"/>
      <c r="G49" s="10"/>
      <c r="H49" s="90">
        <v>891</v>
      </c>
      <c r="I49" s="91">
        <v>1245</v>
      </c>
      <c r="J49" s="92">
        <f>SUM(H49:I49)</f>
        <v>2136</v>
      </c>
      <c r="K49" s="351">
        <v>0</v>
      </c>
      <c r="L49" s="94">
        <v>3674</v>
      </c>
      <c r="M49" s="94">
        <v>2325</v>
      </c>
      <c r="N49" s="94">
        <v>1439</v>
      </c>
      <c r="O49" s="94">
        <v>892</v>
      </c>
      <c r="P49" s="95">
        <v>433</v>
      </c>
      <c r="Q49" s="96">
        <f>SUM(K49:P49)</f>
        <v>8763</v>
      </c>
      <c r="R49" s="97">
        <f>SUM(J49,Q49)</f>
        <v>10899</v>
      </c>
    </row>
    <row r="50" spans="1:18" ht="17.100000000000001" customHeight="1">
      <c r="B50" s="98" t="s">
        <v>28</v>
      </c>
      <c r="C50" s="99"/>
      <c r="D50" s="99"/>
      <c r="E50" s="99"/>
      <c r="F50" s="99"/>
      <c r="G50" s="99"/>
      <c r="H50" s="100">
        <v>7</v>
      </c>
      <c r="I50" s="101">
        <v>31</v>
      </c>
      <c r="J50" s="102">
        <f>SUM(H50:I50)</f>
        <v>38</v>
      </c>
      <c r="K50" s="352">
        <v>0</v>
      </c>
      <c r="L50" s="104">
        <v>45</v>
      </c>
      <c r="M50" s="104">
        <v>43</v>
      </c>
      <c r="N50" s="104">
        <v>26</v>
      </c>
      <c r="O50" s="104">
        <v>14</v>
      </c>
      <c r="P50" s="105">
        <v>14</v>
      </c>
      <c r="Q50" s="106">
        <f>SUM(K50:P50)</f>
        <v>142</v>
      </c>
      <c r="R50" s="107">
        <f>SUM(J50,Q50)</f>
        <v>180</v>
      </c>
    </row>
    <row r="51" spans="1:18" ht="17.100000000000001" customHeight="1">
      <c r="B51" s="15" t="s">
        <v>35</v>
      </c>
      <c r="C51" s="16"/>
      <c r="D51" s="16"/>
      <c r="E51" s="16"/>
      <c r="F51" s="16"/>
      <c r="G51" s="16"/>
      <c r="H51" s="108">
        <f t="shared" ref="H51:P51" si="11">H49+H50</f>
        <v>898</v>
      </c>
      <c r="I51" s="109">
        <f t="shared" si="11"/>
        <v>1276</v>
      </c>
      <c r="J51" s="110">
        <f t="shared" si="11"/>
        <v>2174</v>
      </c>
      <c r="K51" s="353">
        <f t="shared" si="11"/>
        <v>0</v>
      </c>
      <c r="L51" s="112">
        <f t="shared" si="11"/>
        <v>3719</v>
      </c>
      <c r="M51" s="112">
        <f t="shared" si="11"/>
        <v>2368</v>
      </c>
      <c r="N51" s="112">
        <f t="shared" si="11"/>
        <v>1465</v>
      </c>
      <c r="O51" s="112">
        <f t="shared" si="11"/>
        <v>906</v>
      </c>
      <c r="P51" s="109">
        <f t="shared" si="11"/>
        <v>447</v>
      </c>
      <c r="Q51" s="110">
        <f>SUM(K51:P51)</f>
        <v>8905</v>
      </c>
      <c r="R51" s="113">
        <f>SUM(J51,Q51)</f>
        <v>11079</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令和２年（２０２０年）１月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8</v>
      </c>
      <c r="I57" s="91">
        <v>19</v>
      </c>
      <c r="J57" s="92">
        <f>SUM(H57:I57)</f>
        <v>27</v>
      </c>
      <c r="K57" s="351">
        <v>0</v>
      </c>
      <c r="L57" s="94">
        <v>1413</v>
      </c>
      <c r="M57" s="94">
        <v>997</v>
      </c>
      <c r="N57" s="94">
        <v>746</v>
      </c>
      <c r="O57" s="94">
        <v>476</v>
      </c>
      <c r="P57" s="95">
        <v>201</v>
      </c>
      <c r="Q57" s="115">
        <f>SUM(K57:P57)</f>
        <v>3833</v>
      </c>
      <c r="R57" s="116">
        <f>SUM(J57,Q57)</f>
        <v>3860</v>
      </c>
    </row>
    <row r="58" spans="1:18" ht="17.100000000000001" customHeight="1">
      <c r="B58" s="98" t="s">
        <v>28</v>
      </c>
      <c r="C58" s="99"/>
      <c r="D58" s="99"/>
      <c r="E58" s="99"/>
      <c r="F58" s="99"/>
      <c r="G58" s="99"/>
      <c r="H58" s="100">
        <v>0</v>
      </c>
      <c r="I58" s="101">
        <v>1</v>
      </c>
      <c r="J58" s="102">
        <f>SUM(H58:I58)</f>
        <v>1</v>
      </c>
      <c r="K58" s="352">
        <v>0</v>
      </c>
      <c r="L58" s="104">
        <v>14</v>
      </c>
      <c r="M58" s="104">
        <v>5</v>
      </c>
      <c r="N58" s="104">
        <v>8</v>
      </c>
      <c r="O58" s="104">
        <v>2</v>
      </c>
      <c r="P58" s="105">
        <v>4</v>
      </c>
      <c r="Q58" s="117">
        <f>SUM(K58:P58)</f>
        <v>33</v>
      </c>
      <c r="R58" s="118">
        <f>SUM(J58,Q58)</f>
        <v>34</v>
      </c>
    </row>
    <row r="59" spans="1:18" ht="17.100000000000001" customHeight="1">
      <c r="B59" s="15" t="s">
        <v>35</v>
      </c>
      <c r="C59" s="16"/>
      <c r="D59" s="16"/>
      <c r="E59" s="16"/>
      <c r="F59" s="16"/>
      <c r="G59" s="16"/>
      <c r="H59" s="108">
        <f>H57+H58</f>
        <v>8</v>
      </c>
      <c r="I59" s="109">
        <f>I57+I58</f>
        <v>20</v>
      </c>
      <c r="J59" s="110">
        <f>SUM(H59:I59)</f>
        <v>28</v>
      </c>
      <c r="K59" s="353">
        <f t="shared" ref="K59:P59" si="12">K57+K58</f>
        <v>0</v>
      </c>
      <c r="L59" s="112">
        <f t="shared" si="12"/>
        <v>1427</v>
      </c>
      <c r="M59" s="112">
        <f t="shared" si="12"/>
        <v>1002</v>
      </c>
      <c r="N59" s="112">
        <f t="shared" si="12"/>
        <v>754</v>
      </c>
      <c r="O59" s="112">
        <f t="shared" si="12"/>
        <v>478</v>
      </c>
      <c r="P59" s="109">
        <f t="shared" si="12"/>
        <v>205</v>
      </c>
      <c r="Q59" s="119">
        <f>SUM(K59:P59)</f>
        <v>3866</v>
      </c>
      <c r="R59" s="120">
        <f>SUM(J59,Q59)</f>
        <v>3894</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令和２年（２０２０年）１月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0</v>
      </c>
      <c r="L66" s="94">
        <v>8</v>
      </c>
      <c r="M66" s="94">
        <v>154</v>
      </c>
      <c r="N66" s="94">
        <v>496</v>
      </c>
      <c r="O66" s="95">
        <v>424</v>
      </c>
      <c r="P66" s="115">
        <f>SUM(K66:O66)</f>
        <v>1082</v>
      </c>
      <c r="Q66" s="116">
        <f>SUM(J66,P66)</f>
        <v>1082</v>
      </c>
    </row>
    <row r="67" spans="1:17" ht="17.100000000000001" customHeight="1">
      <c r="B67" s="98" t="s">
        <v>28</v>
      </c>
      <c r="C67" s="99"/>
      <c r="D67" s="99"/>
      <c r="E67" s="99"/>
      <c r="F67" s="99"/>
      <c r="G67" s="99"/>
      <c r="H67" s="100">
        <v>0</v>
      </c>
      <c r="I67" s="101">
        <v>0</v>
      </c>
      <c r="J67" s="102">
        <f>SUM(H67:I67)</f>
        <v>0</v>
      </c>
      <c r="K67" s="103">
        <v>0</v>
      </c>
      <c r="L67" s="104">
        <v>0</v>
      </c>
      <c r="M67" s="104">
        <v>0</v>
      </c>
      <c r="N67" s="104">
        <v>2</v>
      </c>
      <c r="O67" s="105">
        <v>5</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0</v>
      </c>
      <c r="L68" s="112">
        <f>L66+L67</f>
        <v>8</v>
      </c>
      <c r="M68" s="112">
        <f>M66+M67</f>
        <v>154</v>
      </c>
      <c r="N68" s="112">
        <f>N66+N67</f>
        <v>498</v>
      </c>
      <c r="O68" s="109">
        <f>O66+O67</f>
        <v>429</v>
      </c>
      <c r="P68" s="119">
        <f>SUM(K68:O68)</f>
        <v>1089</v>
      </c>
      <c r="Q68" s="120">
        <f>SUM(J68,P68)</f>
        <v>1089</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令和２年（２０２０年）１月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58</v>
      </c>
      <c r="L74" s="94">
        <v>77</v>
      </c>
      <c r="M74" s="94">
        <v>93</v>
      </c>
      <c r="N74" s="94">
        <v>137</v>
      </c>
      <c r="O74" s="95">
        <v>67</v>
      </c>
      <c r="P74" s="115">
        <f>SUM(K74:O74)</f>
        <v>432</v>
      </c>
      <c r="Q74" s="116">
        <f>SUM(J74,P74)</f>
        <v>432</v>
      </c>
    </row>
    <row r="75" spans="1:17" ht="17.100000000000001" customHeight="1">
      <c r="B75" s="98" t="s">
        <v>28</v>
      </c>
      <c r="C75" s="99"/>
      <c r="D75" s="99"/>
      <c r="E75" s="99"/>
      <c r="F75" s="99"/>
      <c r="G75" s="99"/>
      <c r="H75" s="100">
        <v>0</v>
      </c>
      <c r="I75" s="101">
        <v>0</v>
      </c>
      <c r="J75" s="102">
        <f>SUM(H75:I75)</f>
        <v>0</v>
      </c>
      <c r="K75" s="103">
        <v>1</v>
      </c>
      <c r="L75" s="104">
        <v>0</v>
      </c>
      <c r="M75" s="104">
        <v>2</v>
      </c>
      <c r="N75" s="104">
        <v>0</v>
      </c>
      <c r="O75" s="105">
        <v>1</v>
      </c>
      <c r="P75" s="117">
        <f>SUM(K75:O75)</f>
        <v>4</v>
      </c>
      <c r="Q75" s="118">
        <f>SUM(J75,P75)</f>
        <v>4</v>
      </c>
    </row>
    <row r="76" spans="1:17" ht="17.100000000000001" customHeight="1">
      <c r="B76" s="15" t="s">
        <v>35</v>
      </c>
      <c r="C76" s="16"/>
      <c r="D76" s="16"/>
      <c r="E76" s="16"/>
      <c r="F76" s="16"/>
      <c r="G76" s="16"/>
      <c r="H76" s="108">
        <f>H74+H75</f>
        <v>0</v>
      </c>
      <c r="I76" s="109">
        <f>I74+I75</f>
        <v>0</v>
      </c>
      <c r="J76" s="110">
        <f>SUM(H76:I76)</f>
        <v>0</v>
      </c>
      <c r="K76" s="111">
        <f>K74+K75</f>
        <v>59</v>
      </c>
      <c r="L76" s="112">
        <f>L74+L75</f>
        <v>77</v>
      </c>
      <c r="M76" s="112">
        <f>M74+M75</f>
        <v>95</v>
      </c>
      <c r="N76" s="112">
        <f>N74+N75</f>
        <v>137</v>
      </c>
      <c r="O76" s="109">
        <f>O74+O75</f>
        <v>68</v>
      </c>
      <c r="P76" s="119">
        <f>SUM(K76:O76)</f>
        <v>436</v>
      </c>
      <c r="Q76" s="120">
        <f>SUM(J76,P76)</f>
        <v>436</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令和２年（２０２０年）１月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406"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2</v>
      </c>
      <c r="L82" s="94">
        <v>3</v>
      </c>
      <c r="M82" s="94">
        <v>30</v>
      </c>
      <c r="N82" s="94">
        <v>263</v>
      </c>
      <c r="O82" s="95">
        <v>414</v>
      </c>
      <c r="P82" s="115">
        <f>SUM(K82:O82)</f>
        <v>712</v>
      </c>
      <c r="Q82" s="116">
        <f>SUM(J82,P82)</f>
        <v>712</v>
      </c>
    </row>
    <row r="83" spans="1:18" ht="17.100000000000001" customHeight="1">
      <c r="B83" s="98" t="s">
        <v>28</v>
      </c>
      <c r="C83" s="99"/>
      <c r="D83" s="99"/>
      <c r="E83" s="99"/>
      <c r="F83" s="99"/>
      <c r="G83" s="99"/>
      <c r="H83" s="100">
        <v>0</v>
      </c>
      <c r="I83" s="101">
        <v>0</v>
      </c>
      <c r="J83" s="102">
        <f>SUM(H83:I83)</f>
        <v>0</v>
      </c>
      <c r="K83" s="103">
        <v>0</v>
      </c>
      <c r="L83" s="104">
        <v>0</v>
      </c>
      <c r="M83" s="104">
        <v>0</v>
      </c>
      <c r="N83" s="104">
        <v>4</v>
      </c>
      <c r="O83" s="105">
        <v>5</v>
      </c>
      <c r="P83" s="117">
        <f>SUM(K83:O83)</f>
        <v>9</v>
      </c>
      <c r="Q83" s="118">
        <f>SUM(J83,P83)</f>
        <v>9</v>
      </c>
    </row>
    <row r="84" spans="1:18" ht="17.100000000000001" customHeight="1">
      <c r="B84" s="15" t="s">
        <v>35</v>
      </c>
      <c r="C84" s="16"/>
      <c r="D84" s="16"/>
      <c r="E84" s="16"/>
      <c r="F84" s="16"/>
      <c r="G84" s="16"/>
      <c r="H84" s="108">
        <f>H82+H83</f>
        <v>0</v>
      </c>
      <c r="I84" s="109">
        <f>I82+I83</f>
        <v>0</v>
      </c>
      <c r="J84" s="110">
        <f>SUM(H84:I84)</f>
        <v>0</v>
      </c>
      <c r="K84" s="111">
        <f>K82+K83</f>
        <v>2</v>
      </c>
      <c r="L84" s="112">
        <f>L82+L83</f>
        <v>3</v>
      </c>
      <c r="M84" s="112">
        <f>M82+M83</f>
        <v>30</v>
      </c>
      <c r="N84" s="112">
        <f>N82+N83</f>
        <v>267</v>
      </c>
      <c r="O84" s="109">
        <f>O82+O83</f>
        <v>419</v>
      </c>
      <c r="P84" s="119">
        <f>SUM(K84:O84)</f>
        <v>721</v>
      </c>
      <c r="Q84" s="120">
        <f>SUM(J84,P84)</f>
        <v>721</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令和２年（２０２０年）１月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407"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11</v>
      </c>
      <c r="N90" s="259">
        <v>47</v>
      </c>
      <c r="O90" s="260">
        <v>56</v>
      </c>
      <c r="P90" s="261">
        <f>SUM(K90:O90)</f>
        <v>114</v>
      </c>
      <c r="Q90" s="262">
        <f>SUM(J90,P90)</f>
        <v>114</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1</v>
      </c>
      <c r="P91" s="271">
        <f>SUM(K91:O91)</f>
        <v>1</v>
      </c>
      <c r="Q91" s="272">
        <f>SUM(J91,P91)</f>
        <v>1</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11</v>
      </c>
      <c r="N92" s="279">
        <f>N90+N91</f>
        <v>47</v>
      </c>
      <c r="O92" s="276">
        <f>O90+O91</f>
        <v>57</v>
      </c>
      <c r="P92" s="280">
        <f>SUM(K92:O92)</f>
        <v>115</v>
      </c>
      <c r="Q92" s="281">
        <f>SUM(J92,P92)</f>
        <v>115</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令和２年（２０２０年）１月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405" t="s">
        <v>13</v>
      </c>
      <c r="R97" s="619"/>
    </row>
    <row r="98" spans="2:18" s="190" customFormat="1" ht="17.100000000000001" customHeight="1">
      <c r="B98" s="295" t="s">
        <v>43</v>
      </c>
      <c r="C98" s="296"/>
      <c r="D98" s="296"/>
      <c r="E98" s="296"/>
      <c r="F98" s="296"/>
      <c r="G98" s="297"/>
      <c r="H98" s="298">
        <f t="shared" ref="H98:R98" si="13">SUM(H99,H105,H108,H113,H117:H118)</f>
        <v>1896</v>
      </c>
      <c r="I98" s="299">
        <f t="shared" si="13"/>
        <v>2875</v>
      </c>
      <c r="J98" s="300">
        <f t="shared" si="13"/>
        <v>4771</v>
      </c>
      <c r="K98" s="357">
        <f t="shared" si="13"/>
        <v>0</v>
      </c>
      <c r="L98" s="301">
        <f t="shared" si="13"/>
        <v>9999</v>
      </c>
      <c r="M98" s="301">
        <f t="shared" si="13"/>
        <v>7157</v>
      </c>
      <c r="N98" s="301">
        <f t="shared" si="13"/>
        <v>4538</v>
      </c>
      <c r="O98" s="301">
        <f t="shared" si="13"/>
        <v>2871</v>
      </c>
      <c r="P98" s="302">
        <f t="shared" si="13"/>
        <v>1703</v>
      </c>
      <c r="Q98" s="303">
        <f t="shared" si="13"/>
        <v>26268</v>
      </c>
      <c r="R98" s="304">
        <f t="shared" si="13"/>
        <v>31039</v>
      </c>
    </row>
    <row r="99" spans="2:18" s="190" customFormat="1" ht="17.100000000000001" customHeight="1">
      <c r="B99" s="180"/>
      <c r="C99" s="295" t="s">
        <v>44</v>
      </c>
      <c r="D99" s="296"/>
      <c r="E99" s="296"/>
      <c r="F99" s="296"/>
      <c r="G99" s="297"/>
      <c r="H99" s="298">
        <f t="shared" ref="H99:Q99" si="14">SUM(H100:H104)</f>
        <v>126</v>
      </c>
      <c r="I99" s="299">
        <f t="shared" si="14"/>
        <v>233</v>
      </c>
      <c r="J99" s="300">
        <f t="shared" si="14"/>
        <v>359</v>
      </c>
      <c r="K99" s="357">
        <f t="shared" si="14"/>
        <v>0</v>
      </c>
      <c r="L99" s="301">
        <f t="shared" si="14"/>
        <v>2596</v>
      </c>
      <c r="M99" s="301">
        <f t="shared" si="14"/>
        <v>1912</v>
      </c>
      <c r="N99" s="301">
        <f t="shared" si="14"/>
        <v>1277</v>
      </c>
      <c r="O99" s="301">
        <f t="shared" si="14"/>
        <v>978</v>
      </c>
      <c r="P99" s="302">
        <f t="shared" si="14"/>
        <v>651</v>
      </c>
      <c r="Q99" s="303">
        <f t="shared" si="14"/>
        <v>7414</v>
      </c>
      <c r="R99" s="304">
        <f t="shared" ref="R99:R104" si="15">SUM(J99,Q99)</f>
        <v>7773</v>
      </c>
    </row>
    <row r="100" spans="2:18" s="190" customFormat="1" ht="17.100000000000001" customHeight="1">
      <c r="B100" s="180"/>
      <c r="C100" s="180"/>
      <c r="D100" s="305" t="s">
        <v>45</v>
      </c>
      <c r="E100" s="306"/>
      <c r="F100" s="306"/>
      <c r="G100" s="307"/>
      <c r="H100" s="308">
        <v>-1</v>
      </c>
      <c r="I100" s="309">
        <v>0</v>
      </c>
      <c r="J100" s="310">
        <f>SUM(H100:I100)</f>
        <v>-1</v>
      </c>
      <c r="K100" s="354">
        <v>0</v>
      </c>
      <c r="L100" s="311">
        <v>1486</v>
      </c>
      <c r="M100" s="311">
        <v>914</v>
      </c>
      <c r="N100" s="311">
        <v>512</v>
      </c>
      <c r="O100" s="311">
        <v>306</v>
      </c>
      <c r="P100" s="309">
        <v>185</v>
      </c>
      <c r="Q100" s="310">
        <f>SUM(K100:P100)</f>
        <v>3403</v>
      </c>
      <c r="R100" s="312">
        <f t="shared" si="15"/>
        <v>3402</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1</v>
      </c>
      <c r="N101" s="187">
        <v>7</v>
      </c>
      <c r="O101" s="187">
        <v>14</v>
      </c>
      <c r="P101" s="185">
        <v>16</v>
      </c>
      <c r="Q101" s="188">
        <f>SUM(K101:P101)</f>
        <v>38</v>
      </c>
      <c r="R101" s="189">
        <f t="shared" si="15"/>
        <v>38</v>
      </c>
    </row>
    <row r="102" spans="2:18" s="190" customFormat="1" ht="17.100000000000001" customHeight="1">
      <c r="B102" s="180"/>
      <c r="C102" s="180"/>
      <c r="D102" s="181" t="s">
        <v>47</v>
      </c>
      <c r="E102" s="182"/>
      <c r="F102" s="182"/>
      <c r="G102" s="183"/>
      <c r="H102" s="184">
        <v>42</v>
      </c>
      <c r="I102" s="185">
        <v>92</v>
      </c>
      <c r="J102" s="188">
        <f>SUM(H102:I102)</f>
        <v>134</v>
      </c>
      <c r="K102" s="355">
        <v>0</v>
      </c>
      <c r="L102" s="187">
        <v>324</v>
      </c>
      <c r="M102" s="187">
        <v>247</v>
      </c>
      <c r="N102" s="187">
        <v>155</v>
      </c>
      <c r="O102" s="187">
        <v>126</v>
      </c>
      <c r="P102" s="185">
        <v>91</v>
      </c>
      <c r="Q102" s="188">
        <f>SUM(K102:P102)</f>
        <v>943</v>
      </c>
      <c r="R102" s="189">
        <f t="shared" si="15"/>
        <v>1077</v>
      </c>
    </row>
    <row r="103" spans="2:18" s="190" customFormat="1" ht="17.100000000000001" customHeight="1">
      <c r="B103" s="180"/>
      <c r="C103" s="180"/>
      <c r="D103" s="181" t="s">
        <v>48</v>
      </c>
      <c r="E103" s="182"/>
      <c r="F103" s="182"/>
      <c r="G103" s="183"/>
      <c r="H103" s="184">
        <v>15</v>
      </c>
      <c r="I103" s="185">
        <v>57</v>
      </c>
      <c r="J103" s="188">
        <f>SUM(H103:I103)</f>
        <v>72</v>
      </c>
      <c r="K103" s="355">
        <v>0</v>
      </c>
      <c r="L103" s="187">
        <v>99</v>
      </c>
      <c r="M103" s="187">
        <v>109</v>
      </c>
      <c r="N103" s="187">
        <v>57</v>
      </c>
      <c r="O103" s="187">
        <v>41</v>
      </c>
      <c r="P103" s="185">
        <v>23</v>
      </c>
      <c r="Q103" s="188">
        <f>SUM(K103:P103)</f>
        <v>329</v>
      </c>
      <c r="R103" s="189">
        <f t="shared" si="15"/>
        <v>401</v>
      </c>
    </row>
    <row r="104" spans="2:18" s="190" customFormat="1" ht="17.100000000000001" customHeight="1">
      <c r="B104" s="180"/>
      <c r="C104" s="180"/>
      <c r="D104" s="325" t="s">
        <v>49</v>
      </c>
      <c r="E104" s="326"/>
      <c r="F104" s="326"/>
      <c r="G104" s="327"/>
      <c r="H104" s="328">
        <v>70</v>
      </c>
      <c r="I104" s="329">
        <v>84</v>
      </c>
      <c r="J104" s="331">
        <f>SUM(H104:I104)</f>
        <v>154</v>
      </c>
      <c r="K104" s="356">
        <v>0</v>
      </c>
      <c r="L104" s="216">
        <v>687</v>
      </c>
      <c r="M104" s="216">
        <v>641</v>
      </c>
      <c r="N104" s="216">
        <v>546</v>
      </c>
      <c r="O104" s="216">
        <v>491</v>
      </c>
      <c r="P104" s="329">
        <v>336</v>
      </c>
      <c r="Q104" s="331">
        <f>SUM(K104:P104)</f>
        <v>2701</v>
      </c>
      <c r="R104" s="332">
        <f t="shared" si="15"/>
        <v>2855</v>
      </c>
    </row>
    <row r="105" spans="2:18" s="190" customFormat="1" ht="17.100000000000001" customHeight="1">
      <c r="B105" s="180"/>
      <c r="C105" s="295" t="s">
        <v>50</v>
      </c>
      <c r="D105" s="296"/>
      <c r="E105" s="296"/>
      <c r="F105" s="296"/>
      <c r="G105" s="297"/>
      <c r="H105" s="298">
        <f t="shared" ref="H105:R105" si="16">SUM(H106:H107)</f>
        <v>151</v>
      </c>
      <c r="I105" s="299">
        <f t="shared" si="16"/>
        <v>218</v>
      </c>
      <c r="J105" s="300">
        <f t="shared" si="16"/>
        <v>369</v>
      </c>
      <c r="K105" s="357">
        <f t="shared" si="16"/>
        <v>0</v>
      </c>
      <c r="L105" s="301">
        <f t="shared" si="16"/>
        <v>1942</v>
      </c>
      <c r="M105" s="301">
        <f t="shared" si="16"/>
        <v>1233</v>
      </c>
      <c r="N105" s="301">
        <f t="shared" si="16"/>
        <v>735</v>
      </c>
      <c r="O105" s="301">
        <f t="shared" si="16"/>
        <v>386</v>
      </c>
      <c r="P105" s="302">
        <f t="shared" si="16"/>
        <v>203</v>
      </c>
      <c r="Q105" s="303">
        <f t="shared" si="16"/>
        <v>4499</v>
      </c>
      <c r="R105" s="304">
        <f t="shared" si="16"/>
        <v>4868</v>
      </c>
    </row>
    <row r="106" spans="2:18" s="190" customFormat="1" ht="17.100000000000001" customHeight="1">
      <c r="B106" s="180"/>
      <c r="C106" s="180"/>
      <c r="D106" s="305" t="s">
        <v>51</v>
      </c>
      <c r="E106" s="306"/>
      <c r="F106" s="306"/>
      <c r="G106" s="307"/>
      <c r="H106" s="308">
        <v>0</v>
      </c>
      <c r="I106" s="309">
        <v>0</v>
      </c>
      <c r="J106" s="324">
        <f>SUM(H106:I106)</f>
        <v>0</v>
      </c>
      <c r="K106" s="354">
        <v>0</v>
      </c>
      <c r="L106" s="311">
        <v>1422</v>
      </c>
      <c r="M106" s="311">
        <v>872</v>
      </c>
      <c r="N106" s="311">
        <v>517</v>
      </c>
      <c r="O106" s="311">
        <v>265</v>
      </c>
      <c r="P106" s="309">
        <v>131</v>
      </c>
      <c r="Q106" s="310">
        <f>SUM(K106:P106)</f>
        <v>3207</v>
      </c>
      <c r="R106" s="312">
        <f>SUM(J106,Q106)</f>
        <v>3207</v>
      </c>
    </row>
    <row r="107" spans="2:18" s="190" customFormat="1" ht="17.100000000000001" customHeight="1">
      <c r="B107" s="180"/>
      <c r="C107" s="180"/>
      <c r="D107" s="325" t="s">
        <v>52</v>
      </c>
      <c r="E107" s="326"/>
      <c r="F107" s="326"/>
      <c r="G107" s="327"/>
      <c r="H107" s="328">
        <v>151</v>
      </c>
      <c r="I107" s="329">
        <v>218</v>
      </c>
      <c r="J107" s="330">
        <f>SUM(H107:I107)</f>
        <v>369</v>
      </c>
      <c r="K107" s="356">
        <v>0</v>
      </c>
      <c r="L107" s="216">
        <v>520</v>
      </c>
      <c r="M107" s="216">
        <v>361</v>
      </c>
      <c r="N107" s="216">
        <v>218</v>
      </c>
      <c r="O107" s="216">
        <v>121</v>
      </c>
      <c r="P107" s="329">
        <v>72</v>
      </c>
      <c r="Q107" s="331">
        <f>SUM(K107:P107)</f>
        <v>1292</v>
      </c>
      <c r="R107" s="332">
        <f>SUM(J107,Q107)</f>
        <v>1661</v>
      </c>
    </row>
    <row r="108" spans="2:18" s="190" customFormat="1" ht="17.100000000000001" customHeight="1">
      <c r="B108" s="180"/>
      <c r="C108" s="295" t="s">
        <v>53</v>
      </c>
      <c r="D108" s="296"/>
      <c r="E108" s="296"/>
      <c r="F108" s="296"/>
      <c r="G108" s="297"/>
      <c r="H108" s="298">
        <f t="shared" ref="H108:R108" si="17">SUM(H109:H112)</f>
        <v>3</v>
      </c>
      <c r="I108" s="299">
        <f t="shared" si="17"/>
        <v>12</v>
      </c>
      <c r="J108" s="300">
        <f t="shared" si="17"/>
        <v>15</v>
      </c>
      <c r="K108" s="357">
        <f t="shared" si="17"/>
        <v>0</v>
      </c>
      <c r="L108" s="301">
        <f t="shared" si="17"/>
        <v>192</v>
      </c>
      <c r="M108" s="301">
        <f t="shared" si="17"/>
        <v>238</v>
      </c>
      <c r="N108" s="301">
        <f t="shared" si="17"/>
        <v>244</v>
      </c>
      <c r="O108" s="301">
        <f t="shared" si="17"/>
        <v>132</v>
      </c>
      <c r="P108" s="302">
        <f t="shared" si="17"/>
        <v>101</v>
      </c>
      <c r="Q108" s="303">
        <f t="shared" si="17"/>
        <v>907</v>
      </c>
      <c r="R108" s="304">
        <f t="shared" si="17"/>
        <v>922</v>
      </c>
    </row>
    <row r="109" spans="2:18" s="190" customFormat="1" ht="17.100000000000001" customHeight="1">
      <c r="B109" s="180"/>
      <c r="C109" s="180"/>
      <c r="D109" s="305" t="s">
        <v>54</v>
      </c>
      <c r="E109" s="306"/>
      <c r="F109" s="306"/>
      <c r="G109" s="307"/>
      <c r="H109" s="308">
        <v>3</v>
      </c>
      <c r="I109" s="309">
        <v>12</v>
      </c>
      <c r="J109" s="324">
        <f>SUM(H109:I109)</f>
        <v>15</v>
      </c>
      <c r="K109" s="354">
        <v>0</v>
      </c>
      <c r="L109" s="311">
        <v>170</v>
      </c>
      <c r="M109" s="311">
        <v>199</v>
      </c>
      <c r="N109" s="311">
        <v>199</v>
      </c>
      <c r="O109" s="311">
        <v>93</v>
      </c>
      <c r="P109" s="309">
        <v>76</v>
      </c>
      <c r="Q109" s="310">
        <f>SUM(K109:P109)</f>
        <v>737</v>
      </c>
      <c r="R109" s="312">
        <f>SUM(J109,Q109)</f>
        <v>752</v>
      </c>
    </row>
    <row r="110" spans="2:18" s="190" customFormat="1" ht="17.100000000000001" customHeight="1">
      <c r="B110" s="180"/>
      <c r="C110" s="180"/>
      <c r="D110" s="181" t="s">
        <v>55</v>
      </c>
      <c r="E110" s="182"/>
      <c r="F110" s="182"/>
      <c r="G110" s="183"/>
      <c r="H110" s="184">
        <v>0</v>
      </c>
      <c r="I110" s="185">
        <v>0</v>
      </c>
      <c r="J110" s="186">
        <f>SUM(H110:I110)</f>
        <v>0</v>
      </c>
      <c r="K110" s="355">
        <v>0</v>
      </c>
      <c r="L110" s="187">
        <v>21</v>
      </c>
      <c r="M110" s="187">
        <v>37</v>
      </c>
      <c r="N110" s="187">
        <v>42</v>
      </c>
      <c r="O110" s="187">
        <v>37</v>
      </c>
      <c r="P110" s="185">
        <v>24</v>
      </c>
      <c r="Q110" s="188">
        <f>SUM(K110:P110)</f>
        <v>161</v>
      </c>
      <c r="R110" s="189">
        <f>SUM(J110,Q110)</f>
        <v>161</v>
      </c>
    </row>
    <row r="111" spans="2:18" s="190" customFormat="1" ht="17.100000000000001" customHeight="1">
      <c r="B111" s="180"/>
      <c r="C111" s="313"/>
      <c r="D111" s="181" t="s">
        <v>56</v>
      </c>
      <c r="E111" s="182"/>
      <c r="F111" s="182"/>
      <c r="G111" s="183"/>
      <c r="H111" s="184">
        <v>0</v>
      </c>
      <c r="I111" s="185">
        <v>0</v>
      </c>
      <c r="J111" s="186">
        <f>SUM(H111:I111)</f>
        <v>0</v>
      </c>
      <c r="K111" s="355">
        <v>0</v>
      </c>
      <c r="L111" s="187">
        <v>1</v>
      </c>
      <c r="M111" s="187">
        <v>2</v>
      </c>
      <c r="N111" s="187">
        <v>3</v>
      </c>
      <c r="O111" s="187">
        <v>2</v>
      </c>
      <c r="P111" s="185">
        <v>1</v>
      </c>
      <c r="Q111" s="188">
        <f>SUM(K111:P111)</f>
        <v>9</v>
      </c>
      <c r="R111" s="189">
        <f>SUM(J111,Q111)</f>
        <v>9</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754</v>
      </c>
      <c r="I113" s="299">
        <f t="shared" si="18"/>
        <v>1158</v>
      </c>
      <c r="J113" s="300">
        <f t="shared" si="18"/>
        <v>1912</v>
      </c>
      <c r="K113" s="357">
        <f t="shared" si="18"/>
        <v>0</v>
      </c>
      <c r="L113" s="301">
        <f t="shared" si="18"/>
        <v>1691</v>
      </c>
      <c r="M113" s="301">
        <f t="shared" si="18"/>
        <v>1569</v>
      </c>
      <c r="N113" s="301">
        <f t="shared" si="18"/>
        <v>1011</v>
      </c>
      <c r="O113" s="301">
        <f t="shared" si="18"/>
        <v>636</v>
      </c>
      <c r="P113" s="302">
        <f t="shared" si="18"/>
        <v>374</v>
      </c>
      <c r="Q113" s="303">
        <f t="shared" si="18"/>
        <v>5281</v>
      </c>
      <c r="R113" s="304">
        <f t="shared" si="18"/>
        <v>7193</v>
      </c>
    </row>
    <row r="114" spans="2:18" s="135" customFormat="1" ht="17.100000000000001" customHeight="1">
      <c r="B114" s="148"/>
      <c r="C114" s="148"/>
      <c r="D114" s="39" t="s">
        <v>58</v>
      </c>
      <c r="E114" s="68"/>
      <c r="F114" s="68"/>
      <c r="G114" s="149"/>
      <c r="H114" s="150">
        <v>711</v>
      </c>
      <c r="I114" s="151">
        <v>1119</v>
      </c>
      <c r="J114" s="168">
        <f>SUM(H114:I114)</f>
        <v>1830</v>
      </c>
      <c r="K114" s="354">
        <v>0</v>
      </c>
      <c r="L114" s="153">
        <v>1616</v>
      </c>
      <c r="M114" s="153">
        <v>1498</v>
      </c>
      <c r="N114" s="153">
        <v>976</v>
      </c>
      <c r="O114" s="153">
        <v>621</v>
      </c>
      <c r="P114" s="151">
        <v>362</v>
      </c>
      <c r="Q114" s="152">
        <f>SUM(K114:P114)</f>
        <v>5073</v>
      </c>
      <c r="R114" s="154">
        <f>SUM(J114,Q114)</f>
        <v>6903</v>
      </c>
    </row>
    <row r="115" spans="2:18" s="135" customFormat="1" ht="17.100000000000001" customHeight="1">
      <c r="B115" s="148"/>
      <c r="C115" s="148"/>
      <c r="D115" s="155" t="s">
        <v>59</v>
      </c>
      <c r="E115" s="47"/>
      <c r="F115" s="47"/>
      <c r="G115" s="156"/>
      <c r="H115" s="157">
        <v>18</v>
      </c>
      <c r="I115" s="158">
        <v>20</v>
      </c>
      <c r="J115" s="170">
        <f>SUM(H115:I115)</f>
        <v>38</v>
      </c>
      <c r="K115" s="355">
        <v>0</v>
      </c>
      <c r="L115" s="160">
        <v>38</v>
      </c>
      <c r="M115" s="160">
        <v>40</v>
      </c>
      <c r="N115" s="160">
        <v>20</v>
      </c>
      <c r="O115" s="160">
        <v>10</v>
      </c>
      <c r="P115" s="158">
        <v>10</v>
      </c>
      <c r="Q115" s="159">
        <f>SUM(K115:P115)</f>
        <v>118</v>
      </c>
      <c r="R115" s="161">
        <f>SUM(J115,Q115)</f>
        <v>156</v>
      </c>
    </row>
    <row r="116" spans="2:18" s="135" customFormat="1" ht="17.100000000000001" customHeight="1">
      <c r="B116" s="148"/>
      <c r="C116" s="148"/>
      <c r="D116" s="49" t="s">
        <v>60</v>
      </c>
      <c r="E116" s="50"/>
      <c r="F116" s="50"/>
      <c r="G116" s="162"/>
      <c r="H116" s="163">
        <v>25</v>
      </c>
      <c r="I116" s="164">
        <v>19</v>
      </c>
      <c r="J116" s="169">
        <f>SUM(H116:I116)</f>
        <v>44</v>
      </c>
      <c r="K116" s="356">
        <v>0</v>
      </c>
      <c r="L116" s="166">
        <v>37</v>
      </c>
      <c r="M116" s="166">
        <v>31</v>
      </c>
      <c r="N116" s="166">
        <v>15</v>
      </c>
      <c r="O116" s="166">
        <v>5</v>
      </c>
      <c r="P116" s="164">
        <v>2</v>
      </c>
      <c r="Q116" s="165">
        <f>SUM(K116:P116)</f>
        <v>90</v>
      </c>
      <c r="R116" s="167">
        <f>SUM(J116,Q116)</f>
        <v>134</v>
      </c>
    </row>
    <row r="117" spans="2:18" s="135" customFormat="1" ht="17.100000000000001" customHeight="1">
      <c r="B117" s="148"/>
      <c r="C117" s="172" t="s">
        <v>61</v>
      </c>
      <c r="D117" s="173"/>
      <c r="E117" s="173"/>
      <c r="F117" s="173"/>
      <c r="G117" s="174"/>
      <c r="H117" s="141">
        <v>21</v>
      </c>
      <c r="I117" s="142">
        <v>23</v>
      </c>
      <c r="J117" s="143">
        <f>SUM(H117:I117)</f>
        <v>44</v>
      </c>
      <c r="K117" s="357">
        <v>0</v>
      </c>
      <c r="L117" s="144">
        <v>112</v>
      </c>
      <c r="M117" s="144">
        <v>105</v>
      </c>
      <c r="N117" s="144">
        <v>105</v>
      </c>
      <c r="O117" s="144">
        <v>84</v>
      </c>
      <c r="P117" s="145">
        <v>33</v>
      </c>
      <c r="Q117" s="146">
        <f>SUM(K117:P117)</f>
        <v>439</v>
      </c>
      <c r="R117" s="147">
        <f>SUM(J117,Q117)</f>
        <v>483</v>
      </c>
    </row>
    <row r="118" spans="2:18" s="135" customFormat="1" ht="17.100000000000001" customHeight="1">
      <c r="B118" s="171"/>
      <c r="C118" s="172" t="s">
        <v>62</v>
      </c>
      <c r="D118" s="173"/>
      <c r="E118" s="173"/>
      <c r="F118" s="173"/>
      <c r="G118" s="174"/>
      <c r="H118" s="141">
        <v>841</v>
      </c>
      <c r="I118" s="142">
        <v>1231</v>
      </c>
      <c r="J118" s="143">
        <f>SUM(H118:I118)</f>
        <v>2072</v>
      </c>
      <c r="K118" s="357">
        <v>0</v>
      </c>
      <c r="L118" s="144">
        <v>3466</v>
      </c>
      <c r="M118" s="144">
        <v>2100</v>
      </c>
      <c r="N118" s="144">
        <v>1166</v>
      </c>
      <c r="O118" s="144">
        <v>655</v>
      </c>
      <c r="P118" s="145">
        <v>341</v>
      </c>
      <c r="Q118" s="146">
        <f>SUM(K118:P118)</f>
        <v>7728</v>
      </c>
      <c r="R118" s="147">
        <f>SUM(J118,Q118)</f>
        <v>9800</v>
      </c>
    </row>
    <row r="119" spans="2:18" s="135" customFormat="1" ht="17.100000000000001" customHeight="1">
      <c r="B119" s="138" t="s">
        <v>63</v>
      </c>
      <c r="C119" s="139"/>
      <c r="D119" s="139"/>
      <c r="E119" s="139"/>
      <c r="F119" s="139"/>
      <c r="G119" s="140"/>
      <c r="H119" s="141">
        <f t="shared" ref="H119:R119" si="19">SUM(H120:H128)</f>
        <v>8</v>
      </c>
      <c r="I119" s="142">
        <f t="shared" si="19"/>
        <v>20</v>
      </c>
      <c r="J119" s="143">
        <f t="shared" si="19"/>
        <v>28</v>
      </c>
      <c r="K119" s="357">
        <f t="shared" si="19"/>
        <v>0</v>
      </c>
      <c r="L119" s="144">
        <f t="shared" si="19"/>
        <v>1498</v>
      </c>
      <c r="M119" s="144">
        <f t="shared" si="19"/>
        <v>1058</v>
      </c>
      <c r="N119" s="144">
        <f t="shared" si="19"/>
        <v>801</v>
      </c>
      <c r="O119" s="144">
        <f t="shared" si="19"/>
        <v>503</v>
      </c>
      <c r="P119" s="145">
        <f t="shared" si="19"/>
        <v>216</v>
      </c>
      <c r="Q119" s="146">
        <f t="shared" si="19"/>
        <v>4076</v>
      </c>
      <c r="R119" s="147">
        <f t="shared" si="19"/>
        <v>4104</v>
      </c>
    </row>
    <row r="120" spans="2:18" s="135" customFormat="1" ht="17.100000000000001" customHeight="1">
      <c r="B120" s="148"/>
      <c r="C120" s="39" t="s">
        <v>64</v>
      </c>
      <c r="D120" s="68"/>
      <c r="E120" s="68"/>
      <c r="F120" s="68"/>
      <c r="G120" s="149"/>
      <c r="H120" s="150">
        <v>0</v>
      </c>
      <c r="I120" s="151">
        <v>0</v>
      </c>
      <c r="J120" s="168">
        <f t="shared" ref="J120:J128" si="20">SUM(H120:I120)</f>
        <v>0</v>
      </c>
      <c r="K120" s="358"/>
      <c r="L120" s="153">
        <v>64</v>
      </c>
      <c r="M120" s="153">
        <v>35</v>
      </c>
      <c r="N120" s="153">
        <v>23</v>
      </c>
      <c r="O120" s="153">
        <v>12</v>
      </c>
      <c r="P120" s="151">
        <v>6</v>
      </c>
      <c r="Q120" s="152">
        <f t="shared" ref="Q120:Q128" si="21">SUM(K120:P120)</f>
        <v>140</v>
      </c>
      <c r="R120" s="154">
        <f t="shared" ref="R120:R128" si="22">SUM(J120,Q120)</f>
        <v>140</v>
      </c>
    </row>
    <row r="121" spans="2:18" s="135" customFormat="1" ht="17.100000000000001" customHeight="1">
      <c r="B121" s="148"/>
      <c r="C121" s="46" t="s">
        <v>65</v>
      </c>
      <c r="D121" s="40"/>
      <c r="E121" s="40"/>
      <c r="F121" s="40"/>
      <c r="G121" s="175"/>
      <c r="H121" s="157">
        <v>0</v>
      </c>
      <c r="I121" s="158">
        <v>0</v>
      </c>
      <c r="J121" s="170">
        <f t="shared" si="20"/>
        <v>0</v>
      </c>
      <c r="K121" s="359"/>
      <c r="L121" s="176">
        <v>0</v>
      </c>
      <c r="M121" s="176">
        <v>0</v>
      </c>
      <c r="N121" s="176">
        <v>1</v>
      </c>
      <c r="O121" s="176">
        <v>0</v>
      </c>
      <c r="P121" s="177">
        <v>0</v>
      </c>
      <c r="Q121" s="178">
        <f t="shared" si="21"/>
        <v>1</v>
      </c>
      <c r="R121" s="179">
        <f t="shared" si="22"/>
        <v>1</v>
      </c>
    </row>
    <row r="122" spans="2:18" s="190" customFormat="1" ht="17.100000000000001" customHeight="1">
      <c r="B122" s="180"/>
      <c r="C122" s="181" t="s">
        <v>66</v>
      </c>
      <c r="D122" s="182"/>
      <c r="E122" s="182"/>
      <c r="F122" s="182"/>
      <c r="G122" s="183"/>
      <c r="H122" s="184">
        <v>0</v>
      </c>
      <c r="I122" s="185">
        <v>0</v>
      </c>
      <c r="J122" s="186">
        <f t="shared" si="20"/>
        <v>0</v>
      </c>
      <c r="K122" s="360"/>
      <c r="L122" s="187">
        <v>1018</v>
      </c>
      <c r="M122" s="187">
        <v>564</v>
      </c>
      <c r="N122" s="187">
        <v>344</v>
      </c>
      <c r="O122" s="187">
        <v>168</v>
      </c>
      <c r="P122" s="185">
        <v>70</v>
      </c>
      <c r="Q122" s="188">
        <f t="shared" si="21"/>
        <v>2164</v>
      </c>
      <c r="R122" s="189">
        <f t="shared" si="22"/>
        <v>2164</v>
      </c>
    </row>
    <row r="123" spans="2:18" s="135" customFormat="1" ht="17.100000000000001" customHeight="1">
      <c r="B123" s="148"/>
      <c r="C123" s="155" t="s">
        <v>67</v>
      </c>
      <c r="D123" s="47"/>
      <c r="E123" s="47"/>
      <c r="F123" s="47"/>
      <c r="G123" s="156"/>
      <c r="H123" s="157">
        <v>0</v>
      </c>
      <c r="I123" s="158">
        <v>2</v>
      </c>
      <c r="J123" s="170">
        <f t="shared" si="20"/>
        <v>2</v>
      </c>
      <c r="K123" s="355">
        <v>0</v>
      </c>
      <c r="L123" s="160">
        <v>107</v>
      </c>
      <c r="M123" s="160">
        <v>95</v>
      </c>
      <c r="N123" s="160">
        <v>83</v>
      </c>
      <c r="O123" s="160">
        <v>59</v>
      </c>
      <c r="P123" s="158">
        <v>19</v>
      </c>
      <c r="Q123" s="159">
        <f t="shared" si="21"/>
        <v>363</v>
      </c>
      <c r="R123" s="161">
        <f t="shared" si="22"/>
        <v>365</v>
      </c>
    </row>
    <row r="124" spans="2:18" s="135" customFormat="1" ht="17.100000000000001" customHeight="1">
      <c r="B124" s="148"/>
      <c r="C124" s="155" t="s">
        <v>68</v>
      </c>
      <c r="D124" s="47"/>
      <c r="E124" s="47"/>
      <c r="F124" s="47"/>
      <c r="G124" s="156"/>
      <c r="H124" s="157">
        <v>8</v>
      </c>
      <c r="I124" s="158">
        <v>18</v>
      </c>
      <c r="J124" s="170">
        <f t="shared" si="20"/>
        <v>26</v>
      </c>
      <c r="K124" s="355">
        <v>0</v>
      </c>
      <c r="L124" s="160">
        <v>97</v>
      </c>
      <c r="M124" s="160">
        <v>76</v>
      </c>
      <c r="N124" s="160">
        <v>71</v>
      </c>
      <c r="O124" s="160">
        <v>63</v>
      </c>
      <c r="P124" s="158">
        <v>18</v>
      </c>
      <c r="Q124" s="159">
        <f t="shared" si="21"/>
        <v>325</v>
      </c>
      <c r="R124" s="161">
        <f t="shared" si="22"/>
        <v>351</v>
      </c>
    </row>
    <row r="125" spans="2:18" s="135" customFormat="1" ht="17.100000000000001" customHeight="1">
      <c r="B125" s="148"/>
      <c r="C125" s="155" t="s">
        <v>69</v>
      </c>
      <c r="D125" s="47"/>
      <c r="E125" s="47"/>
      <c r="F125" s="47"/>
      <c r="G125" s="156"/>
      <c r="H125" s="157">
        <v>0</v>
      </c>
      <c r="I125" s="158">
        <v>0</v>
      </c>
      <c r="J125" s="170">
        <f t="shared" si="20"/>
        <v>0</v>
      </c>
      <c r="K125" s="360"/>
      <c r="L125" s="160">
        <v>172</v>
      </c>
      <c r="M125" s="160">
        <v>239</v>
      </c>
      <c r="N125" s="160">
        <v>219</v>
      </c>
      <c r="O125" s="160">
        <v>129</v>
      </c>
      <c r="P125" s="158">
        <v>51</v>
      </c>
      <c r="Q125" s="159">
        <f t="shared" si="21"/>
        <v>810</v>
      </c>
      <c r="R125" s="161">
        <f t="shared" si="22"/>
        <v>810</v>
      </c>
    </row>
    <row r="126" spans="2:18" s="135" customFormat="1" ht="17.100000000000001" customHeight="1">
      <c r="B126" s="148"/>
      <c r="C126" s="191" t="s">
        <v>70</v>
      </c>
      <c r="D126" s="192"/>
      <c r="E126" s="192"/>
      <c r="F126" s="192"/>
      <c r="G126" s="193"/>
      <c r="H126" s="157">
        <v>0</v>
      </c>
      <c r="I126" s="158">
        <v>0</v>
      </c>
      <c r="J126" s="170">
        <f t="shared" si="20"/>
        <v>0</v>
      </c>
      <c r="K126" s="360"/>
      <c r="L126" s="160">
        <v>29</v>
      </c>
      <c r="M126" s="160">
        <v>39</v>
      </c>
      <c r="N126" s="160">
        <v>37</v>
      </c>
      <c r="O126" s="160">
        <v>23</v>
      </c>
      <c r="P126" s="158">
        <v>12</v>
      </c>
      <c r="Q126" s="159">
        <f t="shared" si="21"/>
        <v>140</v>
      </c>
      <c r="R126" s="161">
        <f t="shared" si="22"/>
        <v>140</v>
      </c>
    </row>
    <row r="127" spans="2:18" s="135" customFormat="1" ht="17.100000000000001" customHeight="1">
      <c r="B127" s="194"/>
      <c r="C127" s="195" t="s">
        <v>71</v>
      </c>
      <c r="D127" s="192"/>
      <c r="E127" s="192"/>
      <c r="F127" s="192"/>
      <c r="G127" s="193"/>
      <c r="H127" s="157">
        <v>0</v>
      </c>
      <c r="I127" s="158">
        <v>0</v>
      </c>
      <c r="J127" s="170">
        <f t="shared" si="20"/>
        <v>0</v>
      </c>
      <c r="K127" s="360"/>
      <c r="L127" s="160">
        <v>0</v>
      </c>
      <c r="M127" s="160">
        <v>1</v>
      </c>
      <c r="N127" s="160">
        <v>8</v>
      </c>
      <c r="O127" s="160">
        <v>23</v>
      </c>
      <c r="P127" s="158">
        <v>17</v>
      </c>
      <c r="Q127" s="159">
        <f t="shared" si="21"/>
        <v>49</v>
      </c>
      <c r="R127" s="161">
        <f t="shared" si="22"/>
        <v>49</v>
      </c>
    </row>
    <row r="128" spans="2:18" s="135" customFormat="1" ht="17.100000000000001" customHeight="1">
      <c r="B128" s="196"/>
      <c r="C128" s="197" t="s">
        <v>72</v>
      </c>
      <c r="D128" s="198"/>
      <c r="E128" s="198"/>
      <c r="F128" s="198"/>
      <c r="G128" s="199"/>
      <c r="H128" s="200">
        <v>0</v>
      </c>
      <c r="I128" s="201">
        <v>0</v>
      </c>
      <c r="J128" s="202">
        <f t="shared" si="20"/>
        <v>0</v>
      </c>
      <c r="K128" s="361"/>
      <c r="L128" s="203">
        <v>11</v>
      </c>
      <c r="M128" s="203">
        <v>9</v>
      </c>
      <c r="N128" s="203">
        <v>15</v>
      </c>
      <c r="O128" s="203">
        <v>26</v>
      </c>
      <c r="P128" s="201">
        <v>23</v>
      </c>
      <c r="Q128" s="204">
        <f t="shared" si="21"/>
        <v>84</v>
      </c>
      <c r="R128" s="205">
        <f t="shared" si="22"/>
        <v>84</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62</v>
      </c>
      <c r="M129" s="144">
        <f t="shared" si="23"/>
        <v>89</v>
      </c>
      <c r="N129" s="144">
        <f t="shared" si="23"/>
        <v>300</v>
      </c>
      <c r="O129" s="144">
        <f t="shared" si="23"/>
        <v>963</v>
      </c>
      <c r="P129" s="145">
        <f t="shared" si="23"/>
        <v>984</v>
      </c>
      <c r="Q129" s="146">
        <f t="shared" si="23"/>
        <v>2398</v>
      </c>
      <c r="R129" s="147">
        <f t="shared" si="23"/>
        <v>2398</v>
      </c>
    </row>
    <row r="130" spans="1:18" s="135" customFormat="1" ht="17.100000000000001" customHeight="1">
      <c r="B130" s="148"/>
      <c r="C130" s="39" t="s">
        <v>74</v>
      </c>
      <c r="D130" s="68"/>
      <c r="E130" s="68"/>
      <c r="F130" s="68"/>
      <c r="G130" s="149"/>
      <c r="H130" s="150">
        <v>0</v>
      </c>
      <c r="I130" s="151">
        <v>0</v>
      </c>
      <c r="J130" s="168">
        <f>SUM(H130:I130)</f>
        <v>0</v>
      </c>
      <c r="K130" s="358"/>
      <c r="L130" s="153">
        <v>0</v>
      </c>
      <c r="M130" s="153">
        <v>9</v>
      </c>
      <c r="N130" s="153">
        <v>154</v>
      </c>
      <c r="O130" s="153">
        <v>499</v>
      </c>
      <c r="P130" s="151">
        <v>433</v>
      </c>
      <c r="Q130" s="152">
        <f>SUM(K130:P130)</f>
        <v>1095</v>
      </c>
      <c r="R130" s="154">
        <f>SUM(J130,Q130)</f>
        <v>1095</v>
      </c>
    </row>
    <row r="131" spans="1:18" s="135" customFormat="1" ht="17.100000000000001" customHeight="1">
      <c r="B131" s="148"/>
      <c r="C131" s="155" t="s">
        <v>75</v>
      </c>
      <c r="D131" s="47"/>
      <c r="E131" s="47"/>
      <c r="F131" s="47"/>
      <c r="G131" s="156"/>
      <c r="H131" s="157">
        <v>0</v>
      </c>
      <c r="I131" s="158">
        <v>0</v>
      </c>
      <c r="J131" s="170">
        <f>SUM(H131:I131)</f>
        <v>0</v>
      </c>
      <c r="K131" s="360"/>
      <c r="L131" s="160">
        <v>60</v>
      </c>
      <c r="M131" s="160">
        <v>77</v>
      </c>
      <c r="N131" s="160">
        <v>104</v>
      </c>
      <c r="O131" s="160">
        <v>141</v>
      </c>
      <c r="P131" s="158">
        <v>70</v>
      </c>
      <c r="Q131" s="159">
        <f>SUM(K131:P131)</f>
        <v>452</v>
      </c>
      <c r="R131" s="161">
        <f>SUM(J131,Q131)</f>
        <v>452</v>
      </c>
    </row>
    <row r="132" spans="1:18" s="135" customFormat="1" ht="16.5" customHeight="1">
      <c r="B132" s="194"/>
      <c r="C132" s="155" t="s">
        <v>76</v>
      </c>
      <c r="D132" s="47"/>
      <c r="E132" s="47"/>
      <c r="F132" s="47"/>
      <c r="G132" s="156"/>
      <c r="H132" s="157">
        <v>0</v>
      </c>
      <c r="I132" s="158">
        <v>0</v>
      </c>
      <c r="J132" s="170">
        <f>SUM(H132:I132)</f>
        <v>0</v>
      </c>
      <c r="K132" s="360"/>
      <c r="L132" s="160">
        <v>2</v>
      </c>
      <c r="M132" s="160">
        <v>3</v>
      </c>
      <c r="N132" s="160">
        <v>31</v>
      </c>
      <c r="O132" s="160">
        <v>274</v>
      </c>
      <c r="P132" s="158">
        <v>424</v>
      </c>
      <c r="Q132" s="159">
        <f>SUM(K132:P132)</f>
        <v>734</v>
      </c>
      <c r="R132" s="161">
        <f>SUM(J132,Q132)</f>
        <v>734</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11</v>
      </c>
      <c r="O133" s="321">
        <v>49</v>
      </c>
      <c r="P133" s="319">
        <v>57</v>
      </c>
      <c r="Q133" s="322">
        <f>SUM(K133:P133)</f>
        <v>117</v>
      </c>
      <c r="R133" s="323">
        <f>SUM(J133,Q133)</f>
        <v>117</v>
      </c>
    </row>
    <row r="134" spans="1:18" s="135" customFormat="1" ht="17.100000000000001" customHeight="1">
      <c r="B134" s="206" t="s">
        <v>77</v>
      </c>
      <c r="C134" s="31"/>
      <c r="D134" s="31"/>
      <c r="E134" s="31"/>
      <c r="F134" s="31"/>
      <c r="G134" s="32"/>
      <c r="H134" s="141">
        <f t="shared" ref="H134:R134" si="24">SUM(H98,H119,H129)</f>
        <v>1904</v>
      </c>
      <c r="I134" s="142">
        <f t="shared" si="24"/>
        <v>2895</v>
      </c>
      <c r="J134" s="143">
        <f t="shared" si="24"/>
        <v>4799</v>
      </c>
      <c r="K134" s="357">
        <f t="shared" si="24"/>
        <v>0</v>
      </c>
      <c r="L134" s="144">
        <f t="shared" si="24"/>
        <v>11559</v>
      </c>
      <c r="M134" s="144">
        <f t="shared" si="24"/>
        <v>8304</v>
      </c>
      <c r="N134" s="144">
        <f t="shared" si="24"/>
        <v>5639</v>
      </c>
      <c r="O134" s="144">
        <f t="shared" si="24"/>
        <v>4337</v>
      </c>
      <c r="P134" s="145">
        <f t="shared" si="24"/>
        <v>2903</v>
      </c>
      <c r="Q134" s="146">
        <f t="shared" si="24"/>
        <v>32742</v>
      </c>
      <c r="R134" s="147">
        <f t="shared" si="24"/>
        <v>37541</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377"/>
      <c r="I136" s="377"/>
      <c r="J136" s="377"/>
      <c r="K136" s="377"/>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令和２年（２０２０年）１月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404" t="s">
        <v>13</v>
      </c>
      <c r="R139" s="606"/>
    </row>
    <row r="140" spans="1:18" s="135" customFormat="1" ht="17.100000000000001" customHeight="1">
      <c r="B140" s="138" t="s">
        <v>43</v>
      </c>
      <c r="C140" s="139"/>
      <c r="D140" s="139"/>
      <c r="E140" s="139"/>
      <c r="F140" s="139"/>
      <c r="G140" s="140"/>
      <c r="H140" s="141">
        <f t="shared" ref="H140:R140" si="25">SUM(H141,H147,H150,H155,H159:H160)</f>
        <v>15746158</v>
      </c>
      <c r="I140" s="142">
        <f t="shared" si="25"/>
        <v>31695811</v>
      </c>
      <c r="J140" s="143">
        <f t="shared" si="25"/>
        <v>47441969</v>
      </c>
      <c r="K140" s="357">
        <f t="shared" si="25"/>
        <v>0</v>
      </c>
      <c r="L140" s="144">
        <f t="shared" si="25"/>
        <v>257214748</v>
      </c>
      <c r="M140" s="144">
        <f t="shared" si="25"/>
        <v>221050027</v>
      </c>
      <c r="N140" s="144">
        <f t="shared" si="25"/>
        <v>178586322</v>
      </c>
      <c r="O140" s="144">
        <f t="shared" si="25"/>
        <v>130228855</v>
      </c>
      <c r="P140" s="145">
        <f t="shared" si="25"/>
        <v>77697533</v>
      </c>
      <c r="Q140" s="146">
        <f t="shared" si="25"/>
        <v>864777485</v>
      </c>
      <c r="R140" s="147">
        <f t="shared" si="25"/>
        <v>912219454</v>
      </c>
    </row>
    <row r="141" spans="1:18" s="135" customFormat="1" ht="17.100000000000001" customHeight="1">
      <c r="B141" s="148"/>
      <c r="C141" s="138" t="s">
        <v>44</v>
      </c>
      <c r="D141" s="139"/>
      <c r="E141" s="139"/>
      <c r="F141" s="139"/>
      <c r="G141" s="140"/>
      <c r="H141" s="141">
        <f t="shared" ref="H141:Q141" si="26">SUM(H142:H146)</f>
        <v>1808545</v>
      </c>
      <c r="I141" s="142">
        <f t="shared" si="26"/>
        <v>5429908</v>
      </c>
      <c r="J141" s="143">
        <f t="shared" si="26"/>
        <v>7238453</v>
      </c>
      <c r="K141" s="357">
        <f t="shared" si="26"/>
        <v>0</v>
      </c>
      <c r="L141" s="144">
        <f t="shared" si="26"/>
        <v>57403610</v>
      </c>
      <c r="M141" s="144">
        <f t="shared" si="26"/>
        <v>48407425</v>
      </c>
      <c r="N141" s="144">
        <f t="shared" si="26"/>
        <v>37166932</v>
      </c>
      <c r="O141" s="144">
        <f t="shared" si="26"/>
        <v>34865602</v>
      </c>
      <c r="P141" s="145">
        <f t="shared" si="26"/>
        <v>23481574</v>
      </c>
      <c r="Q141" s="146">
        <f t="shared" si="26"/>
        <v>201325143</v>
      </c>
      <c r="R141" s="147">
        <f t="shared" ref="R141:R146" si="27">SUM(J141,Q141)</f>
        <v>208563596</v>
      </c>
    </row>
    <row r="142" spans="1:18" s="135" customFormat="1" ht="17.100000000000001" customHeight="1">
      <c r="B142" s="148"/>
      <c r="C142" s="148"/>
      <c r="D142" s="39" t="s">
        <v>45</v>
      </c>
      <c r="E142" s="68"/>
      <c r="F142" s="68"/>
      <c r="G142" s="149"/>
      <c r="H142" s="150">
        <v>-15453</v>
      </c>
      <c r="I142" s="151">
        <v>-7002</v>
      </c>
      <c r="J142" s="152">
        <f>SUM(H142:I142)</f>
        <v>-22455</v>
      </c>
      <c r="K142" s="354">
        <v>0</v>
      </c>
      <c r="L142" s="153">
        <v>38050397</v>
      </c>
      <c r="M142" s="153">
        <v>30852813</v>
      </c>
      <c r="N142" s="153">
        <v>25220847</v>
      </c>
      <c r="O142" s="153">
        <v>24169722</v>
      </c>
      <c r="P142" s="151">
        <v>15020121</v>
      </c>
      <c r="Q142" s="152">
        <f>SUM(K142:P142)</f>
        <v>133313900</v>
      </c>
      <c r="R142" s="154">
        <f t="shared" si="27"/>
        <v>133291445</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57006</v>
      </c>
      <c r="N143" s="160">
        <v>417787</v>
      </c>
      <c r="O143" s="160">
        <v>601485</v>
      </c>
      <c r="P143" s="158">
        <v>775939</v>
      </c>
      <c r="Q143" s="159">
        <f>SUM(K143:P143)</f>
        <v>1852217</v>
      </c>
      <c r="R143" s="161">
        <f t="shared" si="27"/>
        <v>1852217</v>
      </c>
    </row>
    <row r="144" spans="1:18" s="135" customFormat="1" ht="17.100000000000001" customHeight="1">
      <c r="B144" s="148"/>
      <c r="C144" s="148"/>
      <c r="D144" s="155" t="s">
        <v>47</v>
      </c>
      <c r="E144" s="47"/>
      <c r="F144" s="47"/>
      <c r="G144" s="156"/>
      <c r="H144" s="157">
        <v>908221</v>
      </c>
      <c r="I144" s="158">
        <v>3014903</v>
      </c>
      <c r="J144" s="159">
        <f>SUM(H144:I144)</f>
        <v>3923124</v>
      </c>
      <c r="K144" s="355">
        <v>0</v>
      </c>
      <c r="L144" s="160">
        <v>11007809</v>
      </c>
      <c r="M144" s="160">
        <v>9311694</v>
      </c>
      <c r="N144" s="160">
        <v>5928127</v>
      </c>
      <c r="O144" s="160">
        <v>5075268</v>
      </c>
      <c r="P144" s="158">
        <v>4753451</v>
      </c>
      <c r="Q144" s="159">
        <f>SUM(K144:P144)</f>
        <v>36076349</v>
      </c>
      <c r="R144" s="161">
        <f t="shared" si="27"/>
        <v>39999473</v>
      </c>
    </row>
    <row r="145" spans="2:18" s="135" customFormat="1" ht="17.100000000000001" customHeight="1">
      <c r="B145" s="148"/>
      <c r="C145" s="148"/>
      <c r="D145" s="155" t="s">
        <v>48</v>
      </c>
      <c r="E145" s="47"/>
      <c r="F145" s="47"/>
      <c r="G145" s="156"/>
      <c r="H145" s="157">
        <v>453812</v>
      </c>
      <c r="I145" s="158">
        <v>1888225</v>
      </c>
      <c r="J145" s="159">
        <f>SUM(H145:I145)</f>
        <v>2342037</v>
      </c>
      <c r="K145" s="355">
        <v>0</v>
      </c>
      <c r="L145" s="160">
        <v>3601188</v>
      </c>
      <c r="M145" s="160">
        <v>3874534</v>
      </c>
      <c r="N145" s="160">
        <v>2005535</v>
      </c>
      <c r="O145" s="160">
        <v>1712122</v>
      </c>
      <c r="P145" s="158">
        <v>698838</v>
      </c>
      <c r="Q145" s="159">
        <f>SUM(K145:P145)</f>
        <v>11892217</v>
      </c>
      <c r="R145" s="161">
        <f t="shared" si="27"/>
        <v>14234254</v>
      </c>
    </row>
    <row r="146" spans="2:18" s="135" customFormat="1" ht="17.100000000000001" customHeight="1">
      <c r="B146" s="148"/>
      <c r="C146" s="148"/>
      <c r="D146" s="49" t="s">
        <v>49</v>
      </c>
      <c r="E146" s="50"/>
      <c r="F146" s="50"/>
      <c r="G146" s="162"/>
      <c r="H146" s="163">
        <v>461965</v>
      </c>
      <c r="I146" s="164">
        <v>533782</v>
      </c>
      <c r="J146" s="165">
        <f>SUM(H146:I146)</f>
        <v>995747</v>
      </c>
      <c r="K146" s="356">
        <v>0</v>
      </c>
      <c r="L146" s="166">
        <v>4744216</v>
      </c>
      <c r="M146" s="166">
        <v>4311378</v>
      </c>
      <c r="N146" s="166">
        <v>3594636</v>
      </c>
      <c r="O146" s="166">
        <v>3307005</v>
      </c>
      <c r="P146" s="164">
        <v>2233225</v>
      </c>
      <c r="Q146" s="165">
        <f>SUM(K146:P146)</f>
        <v>18190460</v>
      </c>
      <c r="R146" s="167">
        <f t="shared" si="27"/>
        <v>19186207</v>
      </c>
    </row>
    <row r="147" spans="2:18" s="135" customFormat="1" ht="17.100000000000001" customHeight="1">
      <c r="B147" s="148"/>
      <c r="C147" s="138" t="s">
        <v>50</v>
      </c>
      <c r="D147" s="139"/>
      <c r="E147" s="139"/>
      <c r="F147" s="139"/>
      <c r="G147" s="140"/>
      <c r="H147" s="141">
        <f t="shared" ref="H147:R147" si="28">SUM(H148:H149)</f>
        <v>3257413</v>
      </c>
      <c r="I147" s="142">
        <f t="shared" si="28"/>
        <v>8552831</v>
      </c>
      <c r="J147" s="143">
        <f t="shared" si="28"/>
        <v>11810244</v>
      </c>
      <c r="K147" s="357">
        <f t="shared" si="28"/>
        <v>0</v>
      </c>
      <c r="L147" s="144">
        <f t="shared" si="28"/>
        <v>114962066</v>
      </c>
      <c r="M147" s="144">
        <f t="shared" si="28"/>
        <v>94238731</v>
      </c>
      <c r="N147" s="144">
        <f t="shared" si="28"/>
        <v>71494432</v>
      </c>
      <c r="O147" s="144">
        <f t="shared" si="28"/>
        <v>46042000</v>
      </c>
      <c r="P147" s="145">
        <f t="shared" si="28"/>
        <v>24325928</v>
      </c>
      <c r="Q147" s="146">
        <f t="shared" si="28"/>
        <v>351063157</v>
      </c>
      <c r="R147" s="147">
        <f t="shared" si="28"/>
        <v>362873401</v>
      </c>
    </row>
    <row r="148" spans="2:18" s="135" customFormat="1" ht="17.100000000000001" customHeight="1">
      <c r="B148" s="148"/>
      <c r="C148" s="148"/>
      <c r="D148" s="39" t="s">
        <v>51</v>
      </c>
      <c r="E148" s="68"/>
      <c r="F148" s="68"/>
      <c r="G148" s="149"/>
      <c r="H148" s="150">
        <v>0</v>
      </c>
      <c r="I148" s="151">
        <v>0</v>
      </c>
      <c r="J148" s="168">
        <f>SUM(H148:I148)</f>
        <v>0</v>
      </c>
      <c r="K148" s="354">
        <v>0</v>
      </c>
      <c r="L148" s="153">
        <v>85955245</v>
      </c>
      <c r="M148" s="153">
        <v>69398253</v>
      </c>
      <c r="N148" s="153">
        <v>52630099</v>
      </c>
      <c r="O148" s="153">
        <v>33470154</v>
      </c>
      <c r="P148" s="151">
        <v>16762608</v>
      </c>
      <c r="Q148" s="152">
        <f>SUM(K148:P148)</f>
        <v>258216359</v>
      </c>
      <c r="R148" s="154">
        <f>SUM(J148,Q148)</f>
        <v>258216359</v>
      </c>
    </row>
    <row r="149" spans="2:18" s="135" customFormat="1" ht="17.100000000000001" customHeight="1">
      <c r="B149" s="148"/>
      <c r="C149" s="148"/>
      <c r="D149" s="49" t="s">
        <v>52</v>
      </c>
      <c r="E149" s="50"/>
      <c r="F149" s="50"/>
      <c r="G149" s="162"/>
      <c r="H149" s="163">
        <v>3257413</v>
      </c>
      <c r="I149" s="164">
        <v>8552831</v>
      </c>
      <c r="J149" s="169">
        <f>SUM(H149:I149)</f>
        <v>11810244</v>
      </c>
      <c r="K149" s="356">
        <v>0</v>
      </c>
      <c r="L149" s="166">
        <v>29006821</v>
      </c>
      <c r="M149" s="166">
        <v>24840478</v>
      </c>
      <c r="N149" s="166">
        <v>18864333</v>
      </c>
      <c r="O149" s="166">
        <v>12571846</v>
      </c>
      <c r="P149" s="164">
        <v>7563320</v>
      </c>
      <c r="Q149" s="165">
        <f>SUM(K149:P149)</f>
        <v>92846798</v>
      </c>
      <c r="R149" s="167">
        <f>SUM(J149,Q149)</f>
        <v>104657042</v>
      </c>
    </row>
    <row r="150" spans="2:18" s="135" customFormat="1" ht="17.100000000000001" customHeight="1">
      <c r="B150" s="148"/>
      <c r="C150" s="138" t="s">
        <v>53</v>
      </c>
      <c r="D150" s="139"/>
      <c r="E150" s="139"/>
      <c r="F150" s="139"/>
      <c r="G150" s="140"/>
      <c r="H150" s="141">
        <f t="shared" ref="H150:R150" si="29">SUM(H151:H154)</f>
        <v>53225</v>
      </c>
      <c r="I150" s="142">
        <f t="shared" si="29"/>
        <v>289980</v>
      </c>
      <c r="J150" s="143">
        <f t="shared" si="29"/>
        <v>343205</v>
      </c>
      <c r="K150" s="357">
        <f t="shared" si="29"/>
        <v>0</v>
      </c>
      <c r="L150" s="144">
        <f t="shared" si="29"/>
        <v>9121456</v>
      </c>
      <c r="M150" s="144">
        <f t="shared" si="29"/>
        <v>13660353</v>
      </c>
      <c r="N150" s="144">
        <f t="shared" si="29"/>
        <v>17786882</v>
      </c>
      <c r="O150" s="144">
        <f t="shared" si="29"/>
        <v>11407307</v>
      </c>
      <c r="P150" s="145">
        <f t="shared" si="29"/>
        <v>9227886</v>
      </c>
      <c r="Q150" s="146">
        <f t="shared" si="29"/>
        <v>61203884</v>
      </c>
      <c r="R150" s="147">
        <f t="shared" si="29"/>
        <v>61547089</v>
      </c>
    </row>
    <row r="151" spans="2:18" s="135" customFormat="1" ht="17.100000000000001" customHeight="1">
      <c r="B151" s="148"/>
      <c r="C151" s="148"/>
      <c r="D151" s="39" t="s">
        <v>54</v>
      </c>
      <c r="E151" s="68"/>
      <c r="F151" s="68"/>
      <c r="G151" s="149"/>
      <c r="H151" s="150">
        <v>53225</v>
      </c>
      <c r="I151" s="151">
        <v>289980</v>
      </c>
      <c r="J151" s="168">
        <f>SUM(H151:I151)</f>
        <v>343205</v>
      </c>
      <c r="K151" s="354">
        <v>0</v>
      </c>
      <c r="L151" s="153">
        <v>8013679</v>
      </c>
      <c r="M151" s="153">
        <v>11301612</v>
      </c>
      <c r="N151" s="153">
        <v>13718292</v>
      </c>
      <c r="O151" s="153">
        <v>7645166</v>
      </c>
      <c r="P151" s="151">
        <v>6495606</v>
      </c>
      <c r="Q151" s="152">
        <f>SUM(K151:P151)</f>
        <v>47174355</v>
      </c>
      <c r="R151" s="154">
        <f>SUM(J151,Q151)</f>
        <v>47517560</v>
      </c>
    </row>
    <row r="152" spans="2:18" s="135" customFormat="1" ht="17.100000000000001" customHeight="1">
      <c r="B152" s="148"/>
      <c r="C152" s="148"/>
      <c r="D152" s="155" t="s">
        <v>55</v>
      </c>
      <c r="E152" s="47"/>
      <c r="F152" s="47"/>
      <c r="G152" s="156"/>
      <c r="H152" s="157">
        <v>0</v>
      </c>
      <c r="I152" s="158">
        <v>0</v>
      </c>
      <c r="J152" s="170">
        <f>SUM(H152:I152)</f>
        <v>0</v>
      </c>
      <c r="K152" s="355">
        <v>0</v>
      </c>
      <c r="L152" s="160">
        <v>1069041</v>
      </c>
      <c r="M152" s="160">
        <v>2316594</v>
      </c>
      <c r="N152" s="160">
        <v>3582302</v>
      </c>
      <c r="O152" s="160">
        <v>3601041</v>
      </c>
      <c r="P152" s="158">
        <v>2561757</v>
      </c>
      <c r="Q152" s="159">
        <f>SUM(K152:P152)</f>
        <v>13130735</v>
      </c>
      <c r="R152" s="161">
        <f>SUM(J152,Q152)</f>
        <v>13130735</v>
      </c>
    </row>
    <row r="153" spans="2:18" s="135" customFormat="1" ht="16.5" customHeight="1">
      <c r="B153" s="148"/>
      <c r="C153" s="194"/>
      <c r="D153" s="155" t="s">
        <v>56</v>
      </c>
      <c r="E153" s="47"/>
      <c r="F153" s="47"/>
      <c r="G153" s="156"/>
      <c r="H153" s="157">
        <v>0</v>
      </c>
      <c r="I153" s="158">
        <v>0</v>
      </c>
      <c r="J153" s="170">
        <f>SUM(H153:I153)</f>
        <v>0</v>
      </c>
      <c r="K153" s="355">
        <v>0</v>
      </c>
      <c r="L153" s="160">
        <v>38736</v>
      </c>
      <c r="M153" s="160">
        <v>42147</v>
      </c>
      <c r="N153" s="160">
        <v>486288</v>
      </c>
      <c r="O153" s="160">
        <v>161100</v>
      </c>
      <c r="P153" s="158">
        <v>170523</v>
      </c>
      <c r="Q153" s="159">
        <f>SUM(K153:P153)</f>
        <v>898794</v>
      </c>
      <c r="R153" s="161">
        <f>SUM(J153,Q153)</f>
        <v>898794</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5738537</v>
      </c>
      <c r="I155" s="142">
        <f t="shared" si="30"/>
        <v>9868330</v>
      </c>
      <c r="J155" s="143">
        <f t="shared" si="30"/>
        <v>15606867</v>
      </c>
      <c r="K155" s="357">
        <f t="shared" si="30"/>
        <v>0</v>
      </c>
      <c r="L155" s="144">
        <f t="shared" si="30"/>
        <v>14247203</v>
      </c>
      <c r="M155" s="144">
        <f t="shared" si="30"/>
        <v>19425147</v>
      </c>
      <c r="N155" s="144">
        <f t="shared" si="30"/>
        <v>13575708</v>
      </c>
      <c r="O155" s="144">
        <f t="shared" si="30"/>
        <v>10936947</v>
      </c>
      <c r="P155" s="145">
        <f t="shared" si="30"/>
        <v>7824599</v>
      </c>
      <c r="Q155" s="146">
        <f t="shared" si="30"/>
        <v>66009604</v>
      </c>
      <c r="R155" s="147">
        <f t="shared" si="30"/>
        <v>81616471</v>
      </c>
    </row>
    <row r="156" spans="2:18" s="135" customFormat="1" ht="17.100000000000001" customHeight="1">
      <c r="B156" s="148"/>
      <c r="C156" s="148"/>
      <c r="D156" s="39" t="s">
        <v>58</v>
      </c>
      <c r="E156" s="68"/>
      <c r="F156" s="68"/>
      <c r="G156" s="149"/>
      <c r="H156" s="150">
        <v>4046363</v>
      </c>
      <c r="I156" s="151">
        <v>8179141</v>
      </c>
      <c r="J156" s="168">
        <f>SUM(H156:I156)</f>
        <v>12225504</v>
      </c>
      <c r="K156" s="354">
        <v>0</v>
      </c>
      <c r="L156" s="153">
        <v>11388478</v>
      </c>
      <c r="M156" s="153">
        <v>16934309</v>
      </c>
      <c r="N156" s="153">
        <v>12439158</v>
      </c>
      <c r="O156" s="153">
        <v>10277887</v>
      </c>
      <c r="P156" s="151">
        <v>7272668</v>
      </c>
      <c r="Q156" s="152">
        <f>SUM(K156:P156)</f>
        <v>58312500</v>
      </c>
      <c r="R156" s="154">
        <f>SUM(J156,Q156)</f>
        <v>70538004</v>
      </c>
    </row>
    <row r="157" spans="2:18" s="135" customFormat="1" ht="17.100000000000001" customHeight="1">
      <c r="B157" s="148"/>
      <c r="C157" s="148"/>
      <c r="D157" s="155" t="s">
        <v>59</v>
      </c>
      <c r="E157" s="47"/>
      <c r="F157" s="47"/>
      <c r="G157" s="156"/>
      <c r="H157" s="157">
        <v>368702</v>
      </c>
      <c r="I157" s="158">
        <v>446196</v>
      </c>
      <c r="J157" s="170">
        <f>SUM(H157:I157)</f>
        <v>814898</v>
      </c>
      <c r="K157" s="355">
        <v>0</v>
      </c>
      <c r="L157" s="160">
        <v>726597</v>
      </c>
      <c r="M157" s="160">
        <v>932088</v>
      </c>
      <c r="N157" s="160">
        <v>548765</v>
      </c>
      <c r="O157" s="160">
        <v>302103</v>
      </c>
      <c r="P157" s="158">
        <v>461211</v>
      </c>
      <c r="Q157" s="159">
        <f>SUM(K157:P157)</f>
        <v>2970764</v>
      </c>
      <c r="R157" s="161">
        <f>SUM(J157,Q157)</f>
        <v>3785662</v>
      </c>
    </row>
    <row r="158" spans="2:18" s="135" customFormat="1" ht="17.100000000000001" customHeight="1">
      <c r="B158" s="148"/>
      <c r="C158" s="148"/>
      <c r="D158" s="49" t="s">
        <v>60</v>
      </c>
      <c r="E158" s="50"/>
      <c r="F158" s="50"/>
      <c r="G158" s="162"/>
      <c r="H158" s="163">
        <v>1323472</v>
      </c>
      <c r="I158" s="164">
        <v>1242993</v>
      </c>
      <c r="J158" s="169">
        <f>SUM(H158:I158)</f>
        <v>2566465</v>
      </c>
      <c r="K158" s="356">
        <v>0</v>
      </c>
      <c r="L158" s="166">
        <v>2132128</v>
      </c>
      <c r="M158" s="166">
        <v>1558750</v>
      </c>
      <c r="N158" s="166">
        <v>587785</v>
      </c>
      <c r="O158" s="166">
        <v>356957</v>
      </c>
      <c r="P158" s="164">
        <v>90720</v>
      </c>
      <c r="Q158" s="165">
        <f>SUM(K158:P158)</f>
        <v>4726340</v>
      </c>
      <c r="R158" s="167">
        <f>SUM(J158,Q158)</f>
        <v>7292805</v>
      </c>
    </row>
    <row r="159" spans="2:18" s="135" customFormat="1" ht="17.100000000000001" customHeight="1">
      <c r="B159" s="148"/>
      <c r="C159" s="172" t="s">
        <v>61</v>
      </c>
      <c r="D159" s="173"/>
      <c r="E159" s="173"/>
      <c r="F159" s="173"/>
      <c r="G159" s="174"/>
      <c r="H159" s="141">
        <v>1176738</v>
      </c>
      <c r="I159" s="142">
        <v>2141172</v>
      </c>
      <c r="J159" s="143">
        <f>SUM(H159:I159)</f>
        <v>3317910</v>
      </c>
      <c r="K159" s="357">
        <v>0</v>
      </c>
      <c r="L159" s="144">
        <v>16839781</v>
      </c>
      <c r="M159" s="144">
        <v>18447056</v>
      </c>
      <c r="N159" s="144">
        <v>19807207</v>
      </c>
      <c r="O159" s="144">
        <v>16667277</v>
      </c>
      <c r="P159" s="145">
        <v>7474592</v>
      </c>
      <c r="Q159" s="146">
        <f>SUM(K159:P159)</f>
        <v>79235913</v>
      </c>
      <c r="R159" s="147">
        <f>SUM(J159,Q159)</f>
        <v>82553823</v>
      </c>
    </row>
    <row r="160" spans="2:18" s="135" customFormat="1" ht="17.100000000000001" customHeight="1">
      <c r="B160" s="171"/>
      <c r="C160" s="172" t="s">
        <v>62</v>
      </c>
      <c r="D160" s="173"/>
      <c r="E160" s="173"/>
      <c r="F160" s="173"/>
      <c r="G160" s="174"/>
      <c r="H160" s="141">
        <v>3711700</v>
      </c>
      <c r="I160" s="142">
        <v>5413590</v>
      </c>
      <c r="J160" s="143">
        <f>SUM(H160:I160)</f>
        <v>9125290</v>
      </c>
      <c r="K160" s="357">
        <v>0</v>
      </c>
      <c r="L160" s="144">
        <v>44640632</v>
      </c>
      <c r="M160" s="144">
        <v>26871315</v>
      </c>
      <c r="N160" s="144">
        <v>18755161</v>
      </c>
      <c r="O160" s="144">
        <v>10309722</v>
      </c>
      <c r="P160" s="145">
        <v>5362954</v>
      </c>
      <c r="Q160" s="146">
        <f>SUM(K160:P160)</f>
        <v>105939784</v>
      </c>
      <c r="R160" s="147">
        <f>SUM(J160,Q160)</f>
        <v>115065074</v>
      </c>
    </row>
    <row r="161" spans="2:18" s="135" customFormat="1" ht="17.100000000000001" customHeight="1">
      <c r="B161" s="138" t="s">
        <v>63</v>
      </c>
      <c r="C161" s="139"/>
      <c r="D161" s="139"/>
      <c r="E161" s="139"/>
      <c r="F161" s="139"/>
      <c r="G161" s="140"/>
      <c r="H161" s="141">
        <f t="shared" ref="H161:R161" si="31">SUM(H162:H170)</f>
        <v>382072</v>
      </c>
      <c r="I161" s="142">
        <f t="shared" si="31"/>
        <v>1504280</v>
      </c>
      <c r="J161" s="143">
        <f t="shared" si="31"/>
        <v>1886352</v>
      </c>
      <c r="K161" s="357">
        <f t="shared" si="31"/>
        <v>0</v>
      </c>
      <c r="L161" s="144">
        <f t="shared" si="31"/>
        <v>144020288</v>
      </c>
      <c r="M161" s="144">
        <f t="shared" si="31"/>
        <v>142489653</v>
      </c>
      <c r="N161" s="144">
        <f t="shared" si="31"/>
        <v>141350904</v>
      </c>
      <c r="O161" s="144">
        <f t="shared" si="31"/>
        <v>101350106</v>
      </c>
      <c r="P161" s="145">
        <f t="shared" si="31"/>
        <v>49383452</v>
      </c>
      <c r="Q161" s="146">
        <f t="shared" si="31"/>
        <v>578594403</v>
      </c>
      <c r="R161" s="147">
        <f t="shared" si="31"/>
        <v>580480755</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4642796</v>
      </c>
      <c r="M162" s="212">
        <v>3580646</v>
      </c>
      <c r="N162" s="212">
        <v>3751390</v>
      </c>
      <c r="O162" s="212">
        <v>2444671</v>
      </c>
      <c r="P162" s="213">
        <v>1671640</v>
      </c>
      <c r="Q162" s="214">
        <f t="shared" ref="Q162:Q170" si="33">SUM(K162:P162)</f>
        <v>16091143</v>
      </c>
      <c r="R162" s="215">
        <f t="shared" ref="R162:R170" si="34">SUM(J162,Q162)</f>
        <v>16091143</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133387</v>
      </c>
      <c r="O163" s="160">
        <v>0</v>
      </c>
      <c r="P163" s="158">
        <v>0</v>
      </c>
      <c r="Q163" s="159">
        <f t="shared" si="33"/>
        <v>133387</v>
      </c>
      <c r="R163" s="161">
        <f t="shared" si="34"/>
        <v>133387</v>
      </c>
    </row>
    <row r="164" spans="2:18" s="190" customFormat="1" ht="17.100000000000001" customHeight="1">
      <c r="B164" s="180"/>
      <c r="C164" s="181" t="s">
        <v>66</v>
      </c>
      <c r="D164" s="182"/>
      <c r="E164" s="182"/>
      <c r="F164" s="182"/>
      <c r="G164" s="183"/>
      <c r="H164" s="184">
        <v>0</v>
      </c>
      <c r="I164" s="185">
        <v>0</v>
      </c>
      <c r="J164" s="186">
        <f t="shared" si="32"/>
        <v>0</v>
      </c>
      <c r="K164" s="360"/>
      <c r="L164" s="187">
        <v>69723747</v>
      </c>
      <c r="M164" s="187">
        <v>47864040</v>
      </c>
      <c r="N164" s="187">
        <v>41236173</v>
      </c>
      <c r="O164" s="187">
        <v>22319154</v>
      </c>
      <c r="P164" s="185">
        <v>10153325</v>
      </c>
      <c r="Q164" s="188">
        <f t="shared" si="33"/>
        <v>191296439</v>
      </c>
      <c r="R164" s="189">
        <f t="shared" si="34"/>
        <v>191296439</v>
      </c>
    </row>
    <row r="165" spans="2:18" s="135" customFormat="1" ht="17.100000000000001" customHeight="1">
      <c r="B165" s="148"/>
      <c r="C165" s="155" t="s">
        <v>67</v>
      </c>
      <c r="D165" s="47"/>
      <c r="E165" s="47"/>
      <c r="F165" s="47"/>
      <c r="G165" s="156"/>
      <c r="H165" s="157">
        <v>0</v>
      </c>
      <c r="I165" s="158">
        <v>98316</v>
      </c>
      <c r="J165" s="170">
        <f t="shared" si="32"/>
        <v>98316</v>
      </c>
      <c r="K165" s="355">
        <v>0</v>
      </c>
      <c r="L165" s="160">
        <v>11502137</v>
      </c>
      <c r="M165" s="160">
        <v>12059894</v>
      </c>
      <c r="N165" s="160">
        <v>11764853</v>
      </c>
      <c r="O165" s="160">
        <v>9316110</v>
      </c>
      <c r="P165" s="158">
        <v>4032372</v>
      </c>
      <c r="Q165" s="159">
        <f t="shared" si="33"/>
        <v>48675366</v>
      </c>
      <c r="R165" s="161">
        <f t="shared" si="34"/>
        <v>48773682</v>
      </c>
    </row>
    <row r="166" spans="2:18" s="135" customFormat="1" ht="17.100000000000001" customHeight="1">
      <c r="B166" s="148"/>
      <c r="C166" s="155" t="s">
        <v>68</v>
      </c>
      <c r="D166" s="47"/>
      <c r="E166" s="47"/>
      <c r="F166" s="47"/>
      <c r="G166" s="156"/>
      <c r="H166" s="157">
        <v>382072</v>
      </c>
      <c r="I166" s="158">
        <v>1405964</v>
      </c>
      <c r="J166" s="170">
        <f t="shared" si="32"/>
        <v>1788036</v>
      </c>
      <c r="K166" s="355">
        <v>0</v>
      </c>
      <c r="L166" s="160">
        <v>12233747</v>
      </c>
      <c r="M166" s="160">
        <v>13037750</v>
      </c>
      <c r="N166" s="160">
        <v>17282236</v>
      </c>
      <c r="O166" s="160">
        <v>16593441</v>
      </c>
      <c r="P166" s="158">
        <v>5363289</v>
      </c>
      <c r="Q166" s="159">
        <f t="shared" si="33"/>
        <v>64510463</v>
      </c>
      <c r="R166" s="161">
        <f t="shared" si="34"/>
        <v>66298499</v>
      </c>
    </row>
    <row r="167" spans="2:18" s="135" customFormat="1" ht="17.100000000000001" customHeight="1">
      <c r="B167" s="148"/>
      <c r="C167" s="155" t="s">
        <v>69</v>
      </c>
      <c r="D167" s="47"/>
      <c r="E167" s="47"/>
      <c r="F167" s="47"/>
      <c r="G167" s="156"/>
      <c r="H167" s="157">
        <v>0</v>
      </c>
      <c r="I167" s="158">
        <v>0</v>
      </c>
      <c r="J167" s="170">
        <f t="shared" si="32"/>
        <v>0</v>
      </c>
      <c r="K167" s="360"/>
      <c r="L167" s="160">
        <v>40267504</v>
      </c>
      <c r="M167" s="160">
        <v>57433788</v>
      </c>
      <c r="N167" s="160">
        <v>54578365</v>
      </c>
      <c r="O167" s="160">
        <v>32628432</v>
      </c>
      <c r="P167" s="158">
        <v>13555195</v>
      </c>
      <c r="Q167" s="159">
        <f t="shared" si="33"/>
        <v>198463284</v>
      </c>
      <c r="R167" s="161">
        <f t="shared" si="34"/>
        <v>198463284</v>
      </c>
    </row>
    <row r="168" spans="2:18" s="135" customFormat="1" ht="17.100000000000001" customHeight="1">
      <c r="B168" s="148"/>
      <c r="C168" s="191" t="s">
        <v>70</v>
      </c>
      <c r="D168" s="192"/>
      <c r="E168" s="192"/>
      <c r="F168" s="192"/>
      <c r="G168" s="193"/>
      <c r="H168" s="157">
        <v>0</v>
      </c>
      <c r="I168" s="158">
        <v>0</v>
      </c>
      <c r="J168" s="170">
        <f t="shared" si="32"/>
        <v>0</v>
      </c>
      <c r="K168" s="360"/>
      <c r="L168" s="160">
        <v>4189633</v>
      </c>
      <c r="M168" s="160">
        <v>6923349</v>
      </c>
      <c r="N168" s="160">
        <v>6973529</v>
      </c>
      <c r="O168" s="160">
        <v>4279565</v>
      </c>
      <c r="P168" s="158">
        <v>2599857</v>
      </c>
      <c r="Q168" s="159">
        <f t="shared" si="33"/>
        <v>24965933</v>
      </c>
      <c r="R168" s="161">
        <f t="shared" si="34"/>
        <v>24965933</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4590</v>
      </c>
      <c r="N169" s="160">
        <v>2084410</v>
      </c>
      <c r="O169" s="160">
        <v>6689842</v>
      </c>
      <c r="P169" s="158">
        <v>4965728</v>
      </c>
      <c r="Q169" s="159">
        <f t="shared" si="33"/>
        <v>13744570</v>
      </c>
      <c r="R169" s="161">
        <f t="shared" si="34"/>
        <v>13744570</v>
      </c>
    </row>
    <row r="170" spans="2:18" s="135" customFormat="1" ht="17.100000000000001" customHeight="1">
      <c r="B170" s="196"/>
      <c r="C170" s="197" t="s">
        <v>72</v>
      </c>
      <c r="D170" s="198"/>
      <c r="E170" s="198"/>
      <c r="F170" s="198"/>
      <c r="G170" s="199"/>
      <c r="H170" s="200">
        <v>0</v>
      </c>
      <c r="I170" s="201">
        <v>0</v>
      </c>
      <c r="J170" s="202">
        <f t="shared" si="32"/>
        <v>0</v>
      </c>
      <c r="K170" s="361"/>
      <c r="L170" s="203">
        <v>1460724</v>
      </c>
      <c r="M170" s="203">
        <v>1585596</v>
      </c>
      <c r="N170" s="203">
        <v>3546561</v>
      </c>
      <c r="O170" s="203">
        <v>7078891</v>
      </c>
      <c r="P170" s="201">
        <v>7042046</v>
      </c>
      <c r="Q170" s="204">
        <f t="shared" si="33"/>
        <v>20713818</v>
      </c>
      <c r="R170" s="205">
        <f t="shared" si="34"/>
        <v>20713818</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14653095</v>
      </c>
      <c r="M171" s="144">
        <f t="shared" si="35"/>
        <v>22181214</v>
      </c>
      <c r="N171" s="144">
        <f t="shared" si="35"/>
        <v>78129945</v>
      </c>
      <c r="O171" s="144">
        <f t="shared" si="35"/>
        <v>277331242</v>
      </c>
      <c r="P171" s="145">
        <f t="shared" si="35"/>
        <v>320531000</v>
      </c>
      <c r="Q171" s="146">
        <f t="shared" si="35"/>
        <v>712826496</v>
      </c>
      <c r="R171" s="147">
        <f t="shared" si="35"/>
        <v>712826496</v>
      </c>
    </row>
    <row r="172" spans="2:18" s="135" customFormat="1" ht="17.100000000000001" customHeight="1">
      <c r="B172" s="148"/>
      <c r="C172" s="39" t="s">
        <v>74</v>
      </c>
      <c r="D172" s="68"/>
      <c r="E172" s="68"/>
      <c r="F172" s="68"/>
      <c r="G172" s="149"/>
      <c r="H172" s="150">
        <v>0</v>
      </c>
      <c r="I172" s="151">
        <v>0</v>
      </c>
      <c r="J172" s="168">
        <f>SUM(H172:I172)</f>
        <v>0</v>
      </c>
      <c r="K172" s="358"/>
      <c r="L172" s="153">
        <v>0</v>
      </c>
      <c r="M172" s="153">
        <v>1885489</v>
      </c>
      <c r="N172" s="153">
        <v>36855299</v>
      </c>
      <c r="O172" s="153">
        <v>125041365</v>
      </c>
      <c r="P172" s="151">
        <v>117805383</v>
      </c>
      <c r="Q172" s="152">
        <f>SUM(K172:P172)</f>
        <v>281587536</v>
      </c>
      <c r="R172" s="154">
        <f>SUM(J172,Q172)</f>
        <v>281587536</v>
      </c>
    </row>
    <row r="173" spans="2:18" s="135" customFormat="1" ht="17.100000000000001" customHeight="1">
      <c r="B173" s="148"/>
      <c r="C173" s="155" t="s">
        <v>75</v>
      </c>
      <c r="D173" s="47"/>
      <c r="E173" s="47"/>
      <c r="F173" s="47"/>
      <c r="G173" s="156"/>
      <c r="H173" s="157">
        <v>0</v>
      </c>
      <c r="I173" s="158">
        <v>0</v>
      </c>
      <c r="J173" s="170">
        <f>SUM(H173:I173)</f>
        <v>0</v>
      </c>
      <c r="K173" s="360"/>
      <c r="L173" s="160">
        <v>14177733</v>
      </c>
      <c r="M173" s="160">
        <v>19696100</v>
      </c>
      <c r="N173" s="160">
        <v>27748052</v>
      </c>
      <c r="O173" s="160">
        <v>39901223</v>
      </c>
      <c r="P173" s="158">
        <v>21026810</v>
      </c>
      <c r="Q173" s="159">
        <f>SUM(K173:P173)</f>
        <v>122549918</v>
      </c>
      <c r="R173" s="161">
        <f>SUM(J173,Q173)</f>
        <v>122549918</v>
      </c>
    </row>
    <row r="174" spans="2:18" s="135" customFormat="1" ht="17.100000000000001" customHeight="1">
      <c r="B174" s="194"/>
      <c r="C174" s="155" t="s">
        <v>76</v>
      </c>
      <c r="D174" s="47"/>
      <c r="E174" s="47"/>
      <c r="F174" s="47"/>
      <c r="G174" s="156"/>
      <c r="H174" s="157">
        <v>0</v>
      </c>
      <c r="I174" s="158">
        <v>0</v>
      </c>
      <c r="J174" s="170">
        <f>SUM(H174:I174)</f>
        <v>0</v>
      </c>
      <c r="K174" s="360"/>
      <c r="L174" s="160">
        <v>475362</v>
      </c>
      <c r="M174" s="160">
        <v>599625</v>
      </c>
      <c r="N174" s="160">
        <v>9525919</v>
      </c>
      <c r="O174" s="160">
        <v>93595106</v>
      </c>
      <c r="P174" s="158">
        <v>158517134</v>
      </c>
      <c r="Q174" s="159">
        <f>SUM(K174:P174)</f>
        <v>262713146</v>
      </c>
      <c r="R174" s="161">
        <f>SUM(J174,Q174)</f>
        <v>262713146</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4000675</v>
      </c>
      <c r="O175" s="321">
        <v>18793548</v>
      </c>
      <c r="P175" s="319">
        <v>23181673</v>
      </c>
      <c r="Q175" s="322">
        <f>SUM(K175:P175)</f>
        <v>45975896</v>
      </c>
      <c r="R175" s="323">
        <f>SUM(J175,Q175)</f>
        <v>45975896</v>
      </c>
    </row>
    <row r="176" spans="2:18" s="135" customFormat="1" ht="17.100000000000001" customHeight="1">
      <c r="B176" s="206" t="s">
        <v>77</v>
      </c>
      <c r="C176" s="31"/>
      <c r="D176" s="31"/>
      <c r="E176" s="31"/>
      <c r="F176" s="31"/>
      <c r="G176" s="32"/>
      <c r="H176" s="141">
        <f t="shared" ref="H176:R176" si="36">SUM(H140,H161,H171)</f>
        <v>16128230</v>
      </c>
      <c r="I176" s="142">
        <f t="shared" si="36"/>
        <v>33200091</v>
      </c>
      <c r="J176" s="143">
        <f t="shared" si="36"/>
        <v>49328321</v>
      </c>
      <c r="K176" s="357">
        <f t="shared" si="36"/>
        <v>0</v>
      </c>
      <c r="L176" s="144">
        <f t="shared" si="36"/>
        <v>415888131</v>
      </c>
      <c r="M176" s="144">
        <f t="shared" si="36"/>
        <v>385720894</v>
      </c>
      <c r="N176" s="144">
        <f t="shared" si="36"/>
        <v>398067171</v>
      </c>
      <c r="O176" s="144">
        <f t="shared" si="36"/>
        <v>508910203</v>
      </c>
      <c r="P176" s="145">
        <f t="shared" si="36"/>
        <v>447611985</v>
      </c>
      <c r="Q176" s="146">
        <f t="shared" si="36"/>
        <v>2156198384</v>
      </c>
      <c r="R176" s="147">
        <f t="shared" si="36"/>
        <v>2205526705</v>
      </c>
    </row>
  </sheetData>
  <mergeCells count="54">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 ref="B23:B32"/>
    <mergeCell ref="B33:B42"/>
    <mergeCell ref="B80:G81"/>
    <mergeCell ref="J87:Q87"/>
    <mergeCell ref="H64:J64"/>
    <mergeCell ref="H72:J72"/>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s>
  <phoneticPr fontId="6"/>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1" sqref="P1:Q1"/>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256" width="7.59765625" style="2"/>
    <col min="257" max="258" width="2.59765625" style="2" customWidth="1"/>
    <col min="259" max="259" width="5.59765625" style="2" customWidth="1"/>
    <col min="260" max="260" width="7.59765625" style="2" customWidth="1"/>
    <col min="261" max="261" width="2.59765625" style="2" customWidth="1"/>
    <col min="262" max="262" width="6.59765625" style="2" customWidth="1"/>
    <col min="263" max="263" width="10.46484375" style="2" customWidth="1"/>
    <col min="264" max="267" width="10.59765625" style="2" customWidth="1"/>
    <col min="268" max="272" width="12.3984375" style="2" customWidth="1"/>
    <col min="273" max="274" width="12.59765625" style="2" customWidth="1"/>
    <col min="275" max="275" width="7.59765625" style="2" customWidth="1"/>
    <col min="276" max="278" width="9.3984375" style="2" customWidth="1"/>
    <col min="279" max="512" width="7.59765625" style="2"/>
    <col min="513" max="514" width="2.59765625" style="2" customWidth="1"/>
    <col min="515" max="515" width="5.59765625" style="2" customWidth="1"/>
    <col min="516" max="516" width="7.59765625" style="2" customWidth="1"/>
    <col min="517" max="517" width="2.59765625" style="2" customWidth="1"/>
    <col min="518" max="518" width="6.59765625" style="2" customWidth="1"/>
    <col min="519" max="519" width="10.46484375" style="2" customWidth="1"/>
    <col min="520" max="523" width="10.59765625" style="2" customWidth="1"/>
    <col min="524" max="528" width="12.3984375" style="2" customWidth="1"/>
    <col min="529" max="530" width="12.59765625" style="2" customWidth="1"/>
    <col min="531" max="531" width="7.59765625" style="2" customWidth="1"/>
    <col min="532" max="534" width="9.3984375" style="2" customWidth="1"/>
    <col min="535" max="768" width="7.59765625" style="2"/>
    <col min="769" max="770" width="2.59765625" style="2" customWidth="1"/>
    <col min="771" max="771" width="5.59765625" style="2" customWidth="1"/>
    <col min="772" max="772" width="7.59765625" style="2" customWidth="1"/>
    <col min="773" max="773" width="2.59765625" style="2" customWidth="1"/>
    <col min="774" max="774" width="6.59765625" style="2" customWidth="1"/>
    <col min="775" max="775" width="10.46484375" style="2" customWidth="1"/>
    <col min="776" max="779" width="10.59765625" style="2" customWidth="1"/>
    <col min="780" max="784" width="12.3984375" style="2" customWidth="1"/>
    <col min="785" max="786" width="12.59765625" style="2" customWidth="1"/>
    <col min="787" max="787" width="7.59765625" style="2" customWidth="1"/>
    <col min="788" max="790" width="9.3984375" style="2" customWidth="1"/>
    <col min="791" max="1024" width="7.59765625" style="2"/>
    <col min="1025" max="1026" width="2.59765625" style="2" customWidth="1"/>
    <col min="1027" max="1027" width="5.59765625" style="2" customWidth="1"/>
    <col min="1028" max="1028" width="7.59765625" style="2" customWidth="1"/>
    <col min="1029" max="1029" width="2.59765625" style="2" customWidth="1"/>
    <col min="1030" max="1030" width="6.59765625" style="2" customWidth="1"/>
    <col min="1031" max="1031" width="10.46484375" style="2" customWidth="1"/>
    <col min="1032" max="1035" width="10.59765625" style="2" customWidth="1"/>
    <col min="1036" max="1040" width="12.3984375" style="2" customWidth="1"/>
    <col min="1041" max="1042" width="12.59765625" style="2" customWidth="1"/>
    <col min="1043" max="1043" width="7.59765625" style="2" customWidth="1"/>
    <col min="1044" max="1046" width="9.3984375" style="2" customWidth="1"/>
    <col min="1047" max="1280" width="7.59765625" style="2"/>
    <col min="1281" max="1282" width="2.59765625" style="2" customWidth="1"/>
    <col min="1283" max="1283" width="5.59765625" style="2" customWidth="1"/>
    <col min="1284" max="1284" width="7.59765625" style="2" customWidth="1"/>
    <col min="1285" max="1285" width="2.59765625" style="2" customWidth="1"/>
    <col min="1286" max="1286" width="6.59765625" style="2" customWidth="1"/>
    <col min="1287" max="1287" width="10.46484375" style="2" customWidth="1"/>
    <col min="1288" max="1291" width="10.59765625" style="2" customWidth="1"/>
    <col min="1292" max="1296" width="12.3984375" style="2" customWidth="1"/>
    <col min="1297" max="1298" width="12.59765625" style="2" customWidth="1"/>
    <col min="1299" max="1299" width="7.59765625" style="2" customWidth="1"/>
    <col min="1300" max="1302" width="9.3984375" style="2" customWidth="1"/>
    <col min="1303" max="1536" width="7.59765625" style="2"/>
    <col min="1537" max="1538" width="2.59765625" style="2" customWidth="1"/>
    <col min="1539" max="1539" width="5.59765625" style="2" customWidth="1"/>
    <col min="1540" max="1540" width="7.59765625" style="2" customWidth="1"/>
    <col min="1541" max="1541" width="2.59765625" style="2" customWidth="1"/>
    <col min="1542" max="1542" width="6.59765625" style="2" customWidth="1"/>
    <col min="1543" max="1543" width="10.46484375" style="2" customWidth="1"/>
    <col min="1544" max="1547" width="10.59765625" style="2" customWidth="1"/>
    <col min="1548" max="1552" width="12.3984375" style="2" customWidth="1"/>
    <col min="1553" max="1554" width="12.59765625" style="2" customWidth="1"/>
    <col min="1555" max="1555" width="7.59765625" style="2" customWidth="1"/>
    <col min="1556" max="1558" width="9.3984375" style="2" customWidth="1"/>
    <col min="1559" max="1792" width="7.59765625" style="2"/>
    <col min="1793" max="1794" width="2.59765625" style="2" customWidth="1"/>
    <col min="1795" max="1795" width="5.59765625" style="2" customWidth="1"/>
    <col min="1796" max="1796" width="7.59765625" style="2" customWidth="1"/>
    <col min="1797" max="1797" width="2.59765625" style="2" customWidth="1"/>
    <col min="1798" max="1798" width="6.59765625" style="2" customWidth="1"/>
    <col min="1799" max="1799" width="10.46484375" style="2" customWidth="1"/>
    <col min="1800" max="1803" width="10.59765625" style="2" customWidth="1"/>
    <col min="1804" max="1808" width="12.3984375" style="2" customWidth="1"/>
    <col min="1809" max="1810" width="12.59765625" style="2" customWidth="1"/>
    <col min="1811" max="1811" width="7.59765625" style="2" customWidth="1"/>
    <col min="1812" max="1814" width="9.3984375" style="2" customWidth="1"/>
    <col min="1815" max="2048" width="7.59765625" style="2"/>
    <col min="2049" max="2050" width="2.59765625" style="2" customWidth="1"/>
    <col min="2051" max="2051" width="5.59765625" style="2" customWidth="1"/>
    <col min="2052" max="2052" width="7.59765625" style="2" customWidth="1"/>
    <col min="2053" max="2053" width="2.59765625" style="2" customWidth="1"/>
    <col min="2054" max="2054" width="6.59765625" style="2" customWidth="1"/>
    <col min="2055" max="2055" width="10.46484375" style="2" customWidth="1"/>
    <col min="2056" max="2059" width="10.59765625" style="2" customWidth="1"/>
    <col min="2060" max="2064" width="12.3984375" style="2" customWidth="1"/>
    <col min="2065" max="2066" width="12.59765625" style="2" customWidth="1"/>
    <col min="2067" max="2067" width="7.59765625" style="2" customWidth="1"/>
    <col min="2068" max="2070" width="9.3984375" style="2" customWidth="1"/>
    <col min="2071" max="2304" width="7.59765625" style="2"/>
    <col min="2305" max="2306" width="2.59765625" style="2" customWidth="1"/>
    <col min="2307" max="2307" width="5.59765625" style="2" customWidth="1"/>
    <col min="2308" max="2308" width="7.59765625" style="2" customWidth="1"/>
    <col min="2309" max="2309" width="2.59765625" style="2" customWidth="1"/>
    <col min="2310" max="2310" width="6.59765625" style="2" customWidth="1"/>
    <col min="2311" max="2311" width="10.46484375" style="2" customWidth="1"/>
    <col min="2312" max="2315" width="10.59765625" style="2" customWidth="1"/>
    <col min="2316" max="2320" width="12.3984375" style="2" customWidth="1"/>
    <col min="2321" max="2322" width="12.59765625" style="2" customWidth="1"/>
    <col min="2323" max="2323" width="7.59765625" style="2" customWidth="1"/>
    <col min="2324" max="2326" width="9.3984375" style="2" customWidth="1"/>
    <col min="2327" max="2560" width="7.59765625" style="2"/>
    <col min="2561" max="2562" width="2.59765625" style="2" customWidth="1"/>
    <col min="2563" max="2563" width="5.59765625" style="2" customWidth="1"/>
    <col min="2564" max="2564" width="7.59765625" style="2" customWidth="1"/>
    <col min="2565" max="2565" width="2.59765625" style="2" customWidth="1"/>
    <col min="2566" max="2566" width="6.59765625" style="2" customWidth="1"/>
    <col min="2567" max="2567" width="10.46484375" style="2" customWidth="1"/>
    <col min="2568" max="2571" width="10.59765625" style="2" customWidth="1"/>
    <col min="2572" max="2576" width="12.3984375" style="2" customWidth="1"/>
    <col min="2577" max="2578" width="12.59765625" style="2" customWidth="1"/>
    <col min="2579" max="2579" width="7.59765625" style="2" customWidth="1"/>
    <col min="2580" max="2582" width="9.3984375" style="2" customWidth="1"/>
    <col min="2583" max="2816" width="7.59765625" style="2"/>
    <col min="2817" max="2818" width="2.59765625" style="2" customWidth="1"/>
    <col min="2819" max="2819" width="5.59765625" style="2" customWidth="1"/>
    <col min="2820" max="2820" width="7.59765625" style="2" customWidth="1"/>
    <col min="2821" max="2821" width="2.59765625" style="2" customWidth="1"/>
    <col min="2822" max="2822" width="6.59765625" style="2" customWidth="1"/>
    <col min="2823" max="2823" width="10.46484375" style="2" customWidth="1"/>
    <col min="2824" max="2827" width="10.59765625" style="2" customWidth="1"/>
    <col min="2828" max="2832" width="12.3984375" style="2" customWidth="1"/>
    <col min="2833" max="2834" width="12.59765625" style="2" customWidth="1"/>
    <col min="2835" max="2835" width="7.59765625" style="2" customWidth="1"/>
    <col min="2836" max="2838" width="9.3984375" style="2" customWidth="1"/>
    <col min="2839" max="3072" width="7.59765625" style="2"/>
    <col min="3073" max="3074" width="2.59765625" style="2" customWidth="1"/>
    <col min="3075" max="3075" width="5.59765625" style="2" customWidth="1"/>
    <col min="3076" max="3076" width="7.59765625" style="2" customWidth="1"/>
    <col min="3077" max="3077" width="2.59765625" style="2" customWidth="1"/>
    <col min="3078" max="3078" width="6.59765625" style="2" customWidth="1"/>
    <col min="3079" max="3079" width="10.46484375" style="2" customWidth="1"/>
    <col min="3080" max="3083" width="10.59765625" style="2" customWidth="1"/>
    <col min="3084" max="3088" width="12.3984375" style="2" customWidth="1"/>
    <col min="3089" max="3090" width="12.59765625" style="2" customWidth="1"/>
    <col min="3091" max="3091" width="7.59765625" style="2" customWidth="1"/>
    <col min="3092" max="3094" width="9.3984375" style="2" customWidth="1"/>
    <col min="3095" max="3328" width="7.59765625" style="2"/>
    <col min="3329" max="3330" width="2.59765625" style="2" customWidth="1"/>
    <col min="3331" max="3331" width="5.59765625" style="2" customWidth="1"/>
    <col min="3332" max="3332" width="7.59765625" style="2" customWidth="1"/>
    <col min="3333" max="3333" width="2.59765625" style="2" customWidth="1"/>
    <col min="3334" max="3334" width="6.59765625" style="2" customWidth="1"/>
    <col min="3335" max="3335" width="10.46484375" style="2" customWidth="1"/>
    <col min="3336" max="3339" width="10.59765625" style="2" customWidth="1"/>
    <col min="3340" max="3344" width="12.3984375" style="2" customWidth="1"/>
    <col min="3345" max="3346" width="12.59765625" style="2" customWidth="1"/>
    <col min="3347" max="3347" width="7.59765625" style="2" customWidth="1"/>
    <col min="3348" max="3350" width="9.3984375" style="2" customWidth="1"/>
    <col min="3351" max="3584" width="7.59765625" style="2"/>
    <col min="3585" max="3586" width="2.59765625" style="2" customWidth="1"/>
    <col min="3587" max="3587" width="5.59765625" style="2" customWidth="1"/>
    <col min="3588" max="3588" width="7.59765625" style="2" customWidth="1"/>
    <col min="3589" max="3589" width="2.59765625" style="2" customWidth="1"/>
    <col min="3590" max="3590" width="6.59765625" style="2" customWidth="1"/>
    <col min="3591" max="3591" width="10.46484375" style="2" customWidth="1"/>
    <col min="3592" max="3595" width="10.59765625" style="2" customWidth="1"/>
    <col min="3596" max="3600" width="12.3984375" style="2" customWidth="1"/>
    <col min="3601" max="3602" width="12.59765625" style="2" customWidth="1"/>
    <col min="3603" max="3603" width="7.59765625" style="2" customWidth="1"/>
    <col min="3604" max="3606" width="9.3984375" style="2" customWidth="1"/>
    <col min="3607" max="3840" width="7.59765625" style="2"/>
    <col min="3841" max="3842" width="2.59765625" style="2" customWidth="1"/>
    <col min="3843" max="3843" width="5.59765625" style="2" customWidth="1"/>
    <col min="3844" max="3844" width="7.59765625" style="2" customWidth="1"/>
    <col min="3845" max="3845" width="2.59765625" style="2" customWidth="1"/>
    <col min="3846" max="3846" width="6.59765625" style="2" customWidth="1"/>
    <col min="3847" max="3847" width="10.46484375" style="2" customWidth="1"/>
    <col min="3848" max="3851" width="10.59765625" style="2" customWidth="1"/>
    <col min="3852" max="3856" width="12.3984375" style="2" customWidth="1"/>
    <col min="3857" max="3858" width="12.59765625" style="2" customWidth="1"/>
    <col min="3859" max="3859" width="7.59765625" style="2" customWidth="1"/>
    <col min="3860" max="3862" width="9.3984375" style="2" customWidth="1"/>
    <col min="3863" max="4096" width="7.59765625" style="2"/>
    <col min="4097" max="4098" width="2.59765625" style="2" customWidth="1"/>
    <col min="4099" max="4099" width="5.59765625" style="2" customWidth="1"/>
    <col min="4100" max="4100" width="7.59765625" style="2" customWidth="1"/>
    <col min="4101" max="4101" width="2.59765625" style="2" customWidth="1"/>
    <col min="4102" max="4102" width="6.59765625" style="2" customWidth="1"/>
    <col min="4103" max="4103" width="10.46484375" style="2" customWidth="1"/>
    <col min="4104" max="4107" width="10.59765625" style="2" customWidth="1"/>
    <col min="4108" max="4112" width="12.3984375" style="2" customWidth="1"/>
    <col min="4113" max="4114" width="12.59765625" style="2" customWidth="1"/>
    <col min="4115" max="4115" width="7.59765625" style="2" customWidth="1"/>
    <col min="4116" max="4118" width="9.3984375" style="2" customWidth="1"/>
    <col min="4119" max="4352" width="7.59765625" style="2"/>
    <col min="4353" max="4354" width="2.59765625" style="2" customWidth="1"/>
    <col min="4355" max="4355" width="5.59765625" style="2" customWidth="1"/>
    <col min="4356" max="4356" width="7.59765625" style="2" customWidth="1"/>
    <col min="4357" max="4357" width="2.59765625" style="2" customWidth="1"/>
    <col min="4358" max="4358" width="6.59765625" style="2" customWidth="1"/>
    <col min="4359" max="4359" width="10.46484375" style="2" customWidth="1"/>
    <col min="4360" max="4363" width="10.59765625" style="2" customWidth="1"/>
    <col min="4364" max="4368" width="12.3984375" style="2" customWidth="1"/>
    <col min="4369" max="4370" width="12.59765625" style="2" customWidth="1"/>
    <col min="4371" max="4371" width="7.59765625" style="2" customWidth="1"/>
    <col min="4372" max="4374" width="9.3984375" style="2" customWidth="1"/>
    <col min="4375" max="4608" width="7.59765625" style="2"/>
    <col min="4609" max="4610" width="2.59765625" style="2" customWidth="1"/>
    <col min="4611" max="4611" width="5.59765625" style="2" customWidth="1"/>
    <col min="4612" max="4612" width="7.59765625" style="2" customWidth="1"/>
    <col min="4613" max="4613" width="2.59765625" style="2" customWidth="1"/>
    <col min="4614" max="4614" width="6.59765625" style="2" customWidth="1"/>
    <col min="4615" max="4615" width="10.46484375" style="2" customWidth="1"/>
    <col min="4616" max="4619" width="10.59765625" style="2" customWidth="1"/>
    <col min="4620" max="4624" width="12.3984375" style="2" customWidth="1"/>
    <col min="4625" max="4626" width="12.59765625" style="2" customWidth="1"/>
    <col min="4627" max="4627" width="7.59765625" style="2" customWidth="1"/>
    <col min="4628" max="4630" width="9.3984375" style="2" customWidth="1"/>
    <col min="4631" max="4864" width="7.59765625" style="2"/>
    <col min="4865" max="4866" width="2.59765625" style="2" customWidth="1"/>
    <col min="4867" max="4867" width="5.59765625" style="2" customWidth="1"/>
    <col min="4868" max="4868" width="7.59765625" style="2" customWidth="1"/>
    <col min="4869" max="4869" width="2.59765625" style="2" customWidth="1"/>
    <col min="4870" max="4870" width="6.59765625" style="2" customWidth="1"/>
    <col min="4871" max="4871" width="10.46484375" style="2" customWidth="1"/>
    <col min="4872" max="4875" width="10.59765625" style="2" customWidth="1"/>
    <col min="4876" max="4880" width="12.3984375" style="2" customWidth="1"/>
    <col min="4881" max="4882" width="12.59765625" style="2" customWidth="1"/>
    <col min="4883" max="4883" width="7.59765625" style="2" customWidth="1"/>
    <col min="4884" max="4886" width="9.3984375" style="2" customWidth="1"/>
    <col min="4887" max="5120" width="7.59765625" style="2"/>
    <col min="5121" max="5122" width="2.59765625" style="2" customWidth="1"/>
    <col min="5123" max="5123" width="5.59765625" style="2" customWidth="1"/>
    <col min="5124" max="5124" width="7.59765625" style="2" customWidth="1"/>
    <col min="5125" max="5125" width="2.59765625" style="2" customWidth="1"/>
    <col min="5126" max="5126" width="6.59765625" style="2" customWidth="1"/>
    <col min="5127" max="5127" width="10.46484375" style="2" customWidth="1"/>
    <col min="5128" max="5131" width="10.59765625" style="2" customWidth="1"/>
    <col min="5132" max="5136" width="12.3984375" style="2" customWidth="1"/>
    <col min="5137" max="5138" width="12.59765625" style="2" customWidth="1"/>
    <col min="5139" max="5139" width="7.59765625" style="2" customWidth="1"/>
    <col min="5140" max="5142" width="9.3984375" style="2" customWidth="1"/>
    <col min="5143" max="5376" width="7.59765625" style="2"/>
    <col min="5377" max="5378" width="2.59765625" style="2" customWidth="1"/>
    <col min="5379" max="5379" width="5.59765625" style="2" customWidth="1"/>
    <col min="5380" max="5380" width="7.59765625" style="2" customWidth="1"/>
    <col min="5381" max="5381" width="2.59765625" style="2" customWidth="1"/>
    <col min="5382" max="5382" width="6.59765625" style="2" customWidth="1"/>
    <col min="5383" max="5383" width="10.46484375" style="2" customWidth="1"/>
    <col min="5384" max="5387" width="10.59765625" style="2" customWidth="1"/>
    <col min="5388" max="5392" width="12.3984375" style="2" customWidth="1"/>
    <col min="5393" max="5394" width="12.59765625" style="2" customWidth="1"/>
    <col min="5395" max="5395" width="7.59765625" style="2" customWidth="1"/>
    <col min="5396" max="5398" width="9.3984375" style="2" customWidth="1"/>
    <col min="5399" max="5632" width="7.59765625" style="2"/>
    <col min="5633" max="5634" width="2.59765625" style="2" customWidth="1"/>
    <col min="5635" max="5635" width="5.59765625" style="2" customWidth="1"/>
    <col min="5636" max="5636" width="7.59765625" style="2" customWidth="1"/>
    <col min="5637" max="5637" width="2.59765625" style="2" customWidth="1"/>
    <col min="5638" max="5638" width="6.59765625" style="2" customWidth="1"/>
    <col min="5639" max="5639" width="10.46484375" style="2" customWidth="1"/>
    <col min="5640" max="5643" width="10.59765625" style="2" customWidth="1"/>
    <col min="5644" max="5648" width="12.3984375" style="2" customWidth="1"/>
    <col min="5649" max="5650" width="12.59765625" style="2" customWidth="1"/>
    <col min="5651" max="5651" width="7.59765625" style="2" customWidth="1"/>
    <col min="5652" max="5654" width="9.3984375" style="2" customWidth="1"/>
    <col min="5655" max="5888" width="7.59765625" style="2"/>
    <col min="5889" max="5890" width="2.59765625" style="2" customWidth="1"/>
    <col min="5891" max="5891" width="5.59765625" style="2" customWidth="1"/>
    <col min="5892" max="5892" width="7.59765625" style="2" customWidth="1"/>
    <col min="5893" max="5893" width="2.59765625" style="2" customWidth="1"/>
    <col min="5894" max="5894" width="6.59765625" style="2" customWidth="1"/>
    <col min="5895" max="5895" width="10.46484375" style="2" customWidth="1"/>
    <col min="5896" max="5899" width="10.59765625" style="2" customWidth="1"/>
    <col min="5900" max="5904" width="12.3984375" style="2" customWidth="1"/>
    <col min="5905" max="5906" width="12.59765625" style="2" customWidth="1"/>
    <col min="5907" max="5907" width="7.59765625" style="2" customWidth="1"/>
    <col min="5908" max="5910" width="9.3984375" style="2" customWidth="1"/>
    <col min="5911" max="6144" width="7.59765625" style="2"/>
    <col min="6145" max="6146" width="2.59765625" style="2" customWidth="1"/>
    <col min="6147" max="6147" width="5.59765625" style="2" customWidth="1"/>
    <col min="6148" max="6148" width="7.59765625" style="2" customWidth="1"/>
    <col min="6149" max="6149" width="2.59765625" style="2" customWidth="1"/>
    <col min="6150" max="6150" width="6.59765625" style="2" customWidth="1"/>
    <col min="6151" max="6151" width="10.46484375" style="2" customWidth="1"/>
    <col min="6152" max="6155" width="10.59765625" style="2" customWidth="1"/>
    <col min="6156" max="6160" width="12.3984375" style="2" customWidth="1"/>
    <col min="6161" max="6162" width="12.59765625" style="2" customWidth="1"/>
    <col min="6163" max="6163" width="7.59765625" style="2" customWidth="1"/>
    <col min="6164" max="6166" width="9.3984375" style="2" customWidth="1"/>
    <col min="6167" max="6400" width="7.59765625" style="2"/>
    <col min="6401" max="6402" width="2.59765625" style="2" customWidth="1"/>
    <col min="6403" max="6403" width="5.59765625" style="2" customWidth="1"/>
    <col min="6404" max="6404" width="7.59765625" style="2" customWidth="1"/>
    <col min="6405" max="6405" width="2.59765625" style="2" customWidth="1"/>
    <col min="6406" max="6406" width="6.59765625" style="2" customWidth="1"/>
    <col min="6407" max="6407" width="10.46484375" style="2" customWidth="1"/>
    <col min="6408" max="6411" width="10.59765625" style="2" customWidth="1"/>
    <col min="6412" max="6416" width="12.3984375" style="2" customWidth="1"/>
    <col min="6417" max="6418" width="12.59765625" style="2" customWidth="1"/>
    <col min="6419" max="6419" width="7.59765625" style="2" customWidth="1"/>
    <col min="6420" max="6422" width="9.3984375" style="2" customWidth="1"/>
    <col min="6423" max="6656" width="7.59765625" style="2"/>
    <col min="6657" max="6658" width="2.59765625" style="2" customWidth="1"/>
    <col min="6659" max="6659" width="5.59765625" style="2" customWidth="1"/>
    <col min="6660" max="6660" width="7.59765625" style="2" customWidth="1"/>
    <col min="6661" max="6661" width="2.59765625" style="2" customWidth="1"/>
    <col min="6662" max="6662" width="6.59765625" style="2" customWidth="1"/>
    <col min="6663" max="6663" width="10.46484375" style="2" customWidth="1"/>
    <col min="6664" max="6667" width="10.59765625" style="2" customWidth="1"/>
    <col min="6668" max="6672" width="12.3984375" style="2" customWidth="1"/>
    <col min="6673" max="6674" width="12.59765625" style="2" customWidth="1"/>
    <col min="6675" max="6675" width="7.59765625" style="2" customWidth="1"/>
    <col min="6676" max="6678" width="9.3984375" style="2" customWidth="1"/>
    <col min="6679" max="6912" width="7.59765625" style="2"/>
    <col min="6913" max="6914" width="2.59765625" style="2" customWidth="1"/>
    <col min="6915" max="6915" width="5.59765625" style="2" customWidth="1"/>
    <col min="6916" max="6916" width="7.59765625" style="2" customWidth="1"/>
    <col min="6917" max="6917" width="2.59765625" style="2" customWidth="1"/>
    <col min="6918" max="6918" width="6.59765625" style="2" customWidth="1"/>
    <col min="6919" max="6919" width="10.46484375" style="2" customWidth="1"/>
    <col min="6920" max="6923" width="10.59765625" style="2" customWidth="1"/>
    <col min="6924" max="6928" width="12.3984375" style="2" customWidth="1"/>
    <col min="6929" max="6930" width="12.59765625" style="2" customWidth="1"/>
    <col min="6931" max="6931" width="7.59765625" style="2" customWidth="1"/>
    <col min="6932" max="6934" width="9.3984375" style="2" customWidth="1"/>
    <col min="6935" max="7168" width="7.59765625" style="2"/>
    <col min="7169" max="7170" width="2.59765625" style="2" customWidth="1"/>
    <col min="7171" max="7171" width="5.59765625" style="2" customWidth="1"/>
    <col min="7172" max="7172" width="7.59765625" style="2" customWidth="1"/>
    <col min="7173" max="7173" width="2.59765625" style="2" customWidth="1"/>
    <col min="7174" max="7174" width="6.59765625" style="2" customWidth="1"/>
    <col min="7175" max="7175" width="10.46484375" style="2" customWidth="1"/>
    <col min="7176" max="7179" width="10.59765625" style="2" customWidth="1"/>
    <col min="7180" max="7184" width="12.3984375" style="2" customWidth="1"/>
    <col min="7185" max="7186" width="12.59765625" style="2" customWidth="1"/>
    <col min="7187" max="7187" width="7.59765625" style="2" customWidth="1"/>
    <col min="7188" max="7190" width="9.3984375" style="2" customWidth="1"/>
    <col min="7191" max="7424" width="7.59765625" style="2"/>
    <col min="7425" max="7426" width="2.59765625" style="2" customWidth="1"/>
    <col min="7427" max="7427" width="5.59765625" style="2" customWidth="1"/>
    <col min="7428" max="7428" width="7.59765625" style="2" customWidth="1"/>
    <col min="7429" max="7429" width="2.59765625" style="2" customWidth="1"/>
    <col min="7430" max="7430" width="6.59765625" style="2" customWidth="1"/>
    <col min="7431" max="7431" width="10.46484375" style="2" customWidth="1"/>
    <col min="7432" max="7435" width="10.59765625" style="2" customWidth="1"/>
    <col min="7436" max="7440" width="12.3984375" style="2" customWidth="1"/>
    <col min="7441" max="7442" width="12.59765625" style="2" customWidth="1"/>
    <col min="7443" max="7443" width="7.59765625" style="2" customWidth="1"/>
    <col min="7444" max="7446" width="9.3984375" style="2" customWidth="1"/>
    <col min="7447" max="7680" width="7.59765625" style="2"/>
    <col min="7681" max="7682" width="2.59765625" style="2" customWidth="1"/>
    <col min="7683" max="7683" width="5.59765625" style="2" customWidth="1"/>
    <col min="7684" max="7684" width="7.59765625" style="2" customWidth="1"/>
    <col min="7685" max="7685" width="2.59765625" style="2" customWidth="1"/>
    <col min="7686" max="7686" width="6.59765625" style="2" customWidth="1"/>
    <col min="7687" max="7687" width="10.46484375" style="2" customWidth="1"/>
    <col min="7688" max="7691" width="10.59765625" style="2" customWidth="1"/>
    <col min="7692" max="7696" width="12.3984375" style="2" customWidth="1"/>
    <col min="7697" max="7698" width="12.59765625" style="2" customWidth="1"/>
    <col min="7699" max="7699" width="7.59765625" style="2" customWidth="1"/>
    <col min="7700" max="7702" width="9.3984375" style="2" customWidth="1"/>
    <col min="7703" max="7936" width="7.59765625" style="2"/>
    <col min="7937" max="7938" width="2.59765625" style="2" customWidth="1"/>
    <col min="7939" max="7939" width="5.59765625" style="2" customWidth="1"/>
    <col min="7940" max="7940" width="7.59765625" style="2" customWidth="1"/>
    <col min="7941" max="7941" width="2.59765625" style="2" customWidth="1"/>
    <col min="7942" max="7942" width="6.59765625" style="2" customWidth="1"/>
    <col min="7943" max="7943" width="10.46484375" style="2" customWidth="1"/>
    <col min="7944" max="7947" width="10.59765625" style="2" customWidth="1"/>
    <col min="7948" max="7952" width="12.3984375" style="2" customWidth="1"/>
    <col min="7953" max="7954" width="12.59765625" style="2" customWidth="1"/>
    <col min="7955" max="7955" width="7.59765625" style="2" customWidth="1"/>
    <col min="7956" max="7958" width="9.3984375" style="2" customWidth="1"/>
    <col min="7959" max="8192" width="7.59765625" style="2"/>
    <col min="8193" max="8194" width="2.59765625" style="2" customWidth="1"/>
    <col min="8195" max="8195" width="5.59765625" style="2" customWidth="1"/>
    <col min="8196" max="8196" width="7.59765625" style="2" customWidth="1"/>
    <col min="8197" max="8197" width="2.59765625" style="2" customWidth="1"/>
    <col min="8198" max="8198" width="6.59765625" style="2" customWidth="1"/>
    <col min="8199" max="8199" width="10.46484375" style="2" customWidth="1"/>
    <col min="8200" max="8203" width="10.59765625" style="2" customWidth="1"/>
    <col min="8204" max="8208" width="12.3984375" style="2" customWidth="1"/>
    <col min="8209" max="8210" width="12.59765625" style="2" customWidth="1"/>
    <col min="8211" max="8211" width="7.59765625" style="2" customWidth="1"/>
    <col min="8212" max="8214" width="9.3984375" style="2" customWidth="1"/>
    <col min="8215" max="8448" width="7.59765625" style="2"/>
    <col min="8449" max="8450" width="2.59765625" style="2" customWidth="1"/>
    <col min="8451" max="8451" width="5.59765625" style="2" customWidth="1"/>
    <col min="8452" max="8452" width="7.59765625" style="2" customWidth="1"/>
    <col min="8453" max="8453" width="2.59765625" style="2" customWidth="1"/>
    <col min="8454" max="8454" width="6.59765625" style="2" customWidth="1"/>
    <col min="8455" max="8455" width="10.46484375" style="2" customWidth="1"/>
    <col min="8456" max="8459" width="10.59765625" style="2" customWidth="1"/>
    <col min="8460" max="8464" width="12.3984375" style="2" customWidth="1"/>
    <col min="8465" max="8466" width="12.59765625" style="2" customWidth="1"/>
    <col min="8467" max="8467" width="7.59765625" style="2" customWidth="1"/>
    <col min="8468" max="8470" width="9.3984375" style="2" customWidth="1"/>
    <col min="8471" max="8704" width="7.59765625" style="2"/>
    <col min="8705" max="8706" width="2.59765625" style="2" customWidth="1"/>
    <col min="8707" max="8707" width="5.59765625" style="2" customWidth="1"/>
    <col min="8708" max="8708" width="7.59765625" style="2" customWidth="1"/>
    <col min="8709" max="8709" width="2.59765625" style="2" customWidth="1"/>
    <col min="8710" max="8710" width="6.59765625" style="2" customWidth="1"/>
    <col min="8711" max="8711" width="10.46484375" style="2" customWidth="1"/>
    <col min="8712" max="8715" width="10.59765625" style="2" customWidth="1"/>
    <col min="8716" max="8720" width="12.3984375" style="2" customWidth="1"/>
    <col min="8721" max="8722" width="12.59765625" style="2" customWidth="1"/>
    <col min="8723" max="8723" width="7.59765625" style="2" customWidth="1"/>
    <col min="8724" max="8726" width="9.3984375" style="2" customWidth="1"/>
    <col min="8727" max="8960" width="7.59765625" style="2"/>
    <col min="8961" max="8962" width="2.59765625" style="2" customWidth="1"/>
    <col min="8963" max="8963" width="5.59765625" style="2" customWidth="1"/>
    <col min="8964" max="8964" width="7.59765625" style="2" customWidth="1"/>
    <col min="8965" max="8965" width="2.59765625" style="2" customWidth="1"/>
    <col min="8966" max="8966" width="6.59765625" style="2" customWidth="1"/>
    <col min="8967" max="8967" width="10.46484375" style="2" customWidth="1"/>
    <col min="8968" max="8971" width="10.59765625" style="2" customWidth="1"/>
    <col min="8972" max="8976" width="12.3984375" style="2" customWidth="1"/>
    <col min="8977" max="8978" width="12.59765625" style="2" customWidth="1"/>
    <col min="8979" max="8979" width="7.59765625" style="2" customWidth="1"/>
    <col min="8980" max="8982" width="9.3984375" style="2" customWidth="1"/>
    <col min="8983" max="9216" width="7.59765625" style="2"/>
    <col min="9217" max="9218" width="2.59765625" style="2" customWidth="1"/>
    <col min="9219" max="9219" width="5.59765625" style="2" customWidth="1"/>
    <col min="9220" max="9220" width="7.59765625" style="2" customWidth="1"/>
    <col min="9221" max="9221" width="2.59765625" style="2" customWidth="1"/>
    <col min="9222" max="9222" width="6.59765625" style="2" customWidth="1"/>
    <col min="9223" max="9223" width="10.46484375" style="2" customWidth="1"/>
    <col min="9224" max="9227" width="10.59765625" style="2" customWidth="1"/>
    <col min="9228" max="9232" width="12.3984375" style="2" customWidth="1"/>
    <col min="9233" max="9234" width="12.59765625" style="2" customWidth="1"/>
    <col min="9235" max="9235" width="7.59765625" style="2" customWidth="1"/>
    <col min="9236" max="9238" width="9.3984375" style="2" customWidth="1"/>
    <col min="9239" max="9472" width="7.59765625" style="2"/>
    <col min="9473" max="9474" width="2.59765625" style="2" customWidth="1"/>
    <col min="9475" max="9475" width="5.59765625" style="2" customWidth="1"/>
    <col min="9476" max="9476" width="7.59765625" style="2" customWidth="1"/>
    <col min="9477" max="9477" width="2.59765625" style="2" customWidth="1"/>
    <col min="9478" max="9478" width="6.59765625" style="2" customWidth="1"/>
    <col min="9479" max="9479" width="10.46484375" style="2" customWidth="1"/>
    <col min="9480" max="9483" width="10.59765625" style="2" customWidth="1"/>
    <col min="9484" max="9488" width="12.3984375" style="2" customWidth="1"/>
    <col min="9489" max="9490" width="12.59765625" style="2" customWidth="1"/>
    <col min="9491" max="9491" width="7.59765625" style="2" customWidth="1"/>
    <col min="9492" max="9494" width="9.3984375" style="2" customWidth="1"/>
    <col min="9495" max="9728" width="7.59765625" style="2"/>
    <col min="9729" max="9730" width="2.59765625" style="2" customWidth="1"/>
    <col min="9731" max="9731" width="5.59765625" style="2" customWidth="1"/>
    <col min="9732" max="9732" width="7.59765625" style="2" customWidth="1"/>
    <col min="9733" max="9733" width="2.59765625" style="2" customWidth="1"/>
    <col min="9734" max="9734" width="6.59765625" style="2" customWidth="1"/>
    <col min="9735" max="9735" width="10.46484375" style="2" customWidth="1"/>
    <col min="9736" max="9739" width="10.59765625" style="2" customWidth="1"/>
    <col min="9740" max="9744" width="12.3984375" style="2" customWidth="1"/>
    <col min="9745" max="9746" width="12.59765625" style="2" customWidth="1"/>
    <col min="9747" max="9747" width="7.59765625" style="2" customWidth="1"/>
    <col min="9748" max="9750" width="9.3984375" style="2" customWidth="1"/>
    <col min="9751" max="9984" width="7.59765625" style="2"/>
    <col min="9985" max="9986" width="2.59765625" style="2" customWidth="1"/>
    <col min="9987" max="9987" width="5.59765625" style="2" customWidth="1"/>
    <col min="9988" max="9988" width="7.59765625" style="2" customWidth="1"/>
    <col min="9989" max="9989" width="2.59765625" style="2" customWidth="1"/>
    <col min="9990" max="9990" width="6.59765625" style="2" customWidth="1"/>
    <col min="9991" max="9991" width="10.46484375" style="2" customWidth="1"/>
    <col min="9992" max="9995" width="10.59765625" style="2" customWidth="1"/>
    <col min="9996" max="10000" width="12.3984375" style="2" customWidth="1"/>
    <col min="10001" max="10002" width="12.59765625" style="2" customWidth="1"/>
    <col min="10003" max="10003" width="7.59765625" style="2" customWidth="1"/>
    <col min="10004" max="10006" width="9.3984375" style="2" customWidth="1"/>
    <col min="10007" max="10240" width="7.59765625" style="2"/>
    <col min="10241" max="10242" width="2.59765625" style="2" customWidth="1"/>
    <col min="10243" max="10243" width="5.59765625" style="2" customWidth="1"/>
    <col min="10244" max="10244" width="7.59765625" style="2" customWidth="1"/>
    <col min="10245" max="10245" width="2.59765625" style="2" customWidth="1"/>
    <col min="10246" max="10246" width="6.59765625" style="2" customWidth="1"/>
    <col min="10247" max="10247" width="10.46484375" style="2" customWidth="1"/>
    <col min="10248" max="10251" width="10.59765625" style="2" customWidth="1"/>
    <col min="10252" max="10256" width="12.3984375" style="2" customWidth="1"/>
    <col min="10257" max="10258" width="12.59765625" style="2" customWidth="1"/>
    <col min="10259" max="10259" width="7.59765625" style="2" customWidth="1"/>
    <col min="10260" max="10262" width="9.3984375" style="2" customWidth="1"/>
    <col min="10263" max="10496" width="7.59765625" style="2"/>
    <col min="10497" max="10498" width="2.59765625" style="2" customWidth="1"/>
    <col min="10499" max="10499" width="5.59765625" style="2" customWidth="1"/>
    <col min="10500" max="10500" width="7.59765625" style="2" customWidth="1"/>
    <col min="10501" max="10501" width="2.59765625" style="2" customWidth="1"/>
    <col min="10502" max="10502" width="6.59765625" style="2" customWidth="1"/>
    <col min="10503" max="10503" width="10.46484375" style="2" customWidth="1"/>
    <col min="10504" max="10507" width="10.59765625" style="2" customWidth="1"/>
    <col min="10508" max="10512" width="12.3984375" style="2" customWidth="1"/>
    <col min="10513" max="10514" width="12.59765625" style="2" customWidth="1"/>
    <col min="10515" max="10515" width="7.59765625" style="2" customWidth="1"/>
    <col min="10516" max="10518" width="9.3984375" style="2" customWidth="1"/>
    <col min="10519" max="10752" width="7.59765625" style="2"/>
    <col min="10753" max="10754" width="2.59765625" style="2" customWidth="1"/>
    <col min="10755" max="10755" width="5.59765625" style="2" customWidth="1"/>
    <col min="10756" max="10756" width="7.59765625" style="2" customWidth="1"/>
    <col min="10757" max="10757" width="2.59765625" style="2" customWidth="1"/>
    <col min="10758" max="10758" width="6.59765625" style="2" customWidth="1"/>
    <col min="10759" max="10759" width="10.46484375" style="2" customWidth="1"/>
    <col min="10760" max="10763" width="10.59765625" style="2" customWidth="1"/>
    <col min="10764" max="10768" width="12.3984375" style="2" customWidth="1"/>
    <col min="10769" max="10770" width="12.59765625" style="2" customWidth="1"/>
    <col min="10771" max="10771" width="7.59765625" style="2" customWidth="1"/>
    <col min="10772" max="10774" width="9.3984375" style="2" customWidth="1"/>
    <col min="10775" max="11008" width="7.59765625" style="2"/>
    <col min="11009" max="11010" width="2.59765625" style="2" customWidth="1"/>
    <col min="11011" max="11011" width="5.59765625" style="2" customWidth="1"/>
    <col min="11012" max="11012" width="7.59765625" style="2" customWidth="1"/>
    <col min="11013" max="11013" width="2.59765625" style="2" customWidth="1"/>
    <col min="11014" max="11014" width="6.59765625" style="2" customWidth="1"/>
    <col min="11015" max="11015" width="10.46484375" style="2" customWidth="1"/>
    <col min="11016" max="11019" width="10.59765625" style="2" customWidth="1"/>
    <col min="11020" max="11024" width="12.3984375" style="2" customWidth="1"/>
    <col min="11025" max="11026" width="12.59765625" style="2" customWidth="1"/>
    <col min="11027" max="11027" width="7.59765625" style="2" customWidth="1"/>
    <col min="11028" max="11030" width="9.3984375" style="2" customWidth="1"/>
    <col min="11031" max="11264" width="7.59765625" style="2"/>
    <col min="11265" max="11266" width="2.59765625" style="2" customWidth="1"/>
    <col min="11267" max="11267" width="5.59765625" style="2" customWidth="1"/>
    <col min="11268" max="11268" width="7.59765625" style="2" customWidth="1"/>
    <col min="11269" max="11269" width="2.59765625" style="2" customWidth="1"/>
    <col min="11270" max="11270" width="6.59765625" style="2" customWidth="1"/>
    <col min="11271" max="11271" width="10.46484375" style="2" customWidth="1"/>
    <col min="11272" max="11275" width="10.59765625" style="2" customWidth="1"/>
    <col min="11276" max="11280" width="12.3984375" style="2" customWidth="1"/>
    <col min="11281" max="11282" width="12.59765625" style="2" customWidth="1"/>
    <col min="11283" max="11283" width="7.59765625" style="2" customWidth="1"/>
    <col min="11284" max="11286" width="9.3984375" style="2" customWidth="1"/>
    <col min="11287" max="11520" width="7.59765625" style="2"/>
    <col min="11521" max="11522" width="2.59765625" style="2" customWidth="1"/>
    <col min="11523" max="11523" width="5.59765625" style="2" customWidth="1"/>
    <col min="11524" max="11524" width="7.59765625" style="2" customWidth="1"/>
    <col min="11525" max="11525" width="2.59765625" style="2" customWidth="1"/>
    <col min="11526" max="11526" width="6.59765625" style="2" customWidth="1"/>
    <col min="11527" max="11527" width="10.46484375" style="2" customWidth="1"/>
    <col min="11528" max="11531" width="10.59765625" style="2" customWidth="1"/>
    <col min="11532" max="11536" width="12.3984375" style="2" customWidth="1"/>
    <col min="11537" max="11538" width="12.59765625" style="2" customWidth="1"/>
    <col min="11539" max="11539" width="7.59765625" style="2" customWidth="1"/>
    <col min="11540" max="11542" width="9.3984375" style="2" customWidth="1"/>
    <col min="11543" max="11776" width="7.59765625" style="2"/>
    <col min="11777" max="11778" width="2.59765625" style="2" customWidth="1"/>
    <col min="11779" max="11779" width="5.59765625" style="2" customWidth="1"/>
    <col min="11780" max="11780" width="7.59765625" style="2" customWidth="1"/>
    <col min="11781" max="11781" width="2.59765625" style="2" customWidth="1"/>
    <col min="11782" max="11782" width="6.59765625" style="2" customWidth="1"/>
    <col min="11783" max="11783" width="10.46484375" style="2" customWidth="1"/>
    <col min="11784" max="11787" width="10.59765625" style="2" customWidth="1"/>
    <col min="11788" max="11792" width="12.3984375" style="2" customWidth="1"/>
    <col min="11793" max="11794" width="12.59765625" style="2" customWidth="1"/>
    <col min="11795" max="11795" width="7.59765625" style="2" customWidth="1"/>
    <col min="11796" max="11798" width="9.3984375" style="2" customWidth="1"/>
    <col min="11799" max="12032" width="7.59765625" style="2"/>
    <col min="12033" max="12034" width="2.59765625" style="2" customWidth="1"/>
    <col min="12035" max="12035" width="5.59765625" style="2" customWidth="1"/>
    <col min="12036" max="12036" width="7.59765625" style="2" customWidth="1"/>
    <col min="12037" max="12037" width="2.59765625" style="2" customWidth="1"/>
    <col min="12038" max="12038" width="6.59765625" style="2" customWidth="1"/>
    <col min="12039" max="12039" width="10.46484375" style="2" customWidth="1"/>
    <col min="12040" max="12043" width="10.59765625" style="2" customWidth="1"/>
    <col min="12044" max="12048" width="12.3984375" style="2" customWidth="1"/>
    <col min="12049" max="12050" width="12.59765625" style="2" customWidth="1"/>
    <col min="12051" max="12051" width="7.59765625" style="2" customWidth="1"/>
    <col min="12052" max="12054" width="9.3984375" style="2" customWidth="1"/>
    <col min="12055" max="12288" width="7.59765625" style="2"/>
    <col min="12289" max="12290" width="2.59765625" style="2" customWidth="1"/>
    <col min="12291" max="12291" width="5.59765625" style="2" customWidth="1"/>
    <col min="12292" max="12292" width="7.59765625" style="2" customWidth="1"/>
    <col min="12293" max="12293" width="2.59765625" style="2" customWidth="1"/>
    <col min="12294" max="12294" width="6.59765625" style="2" customWidth="1"/>
    <col min="12295" max="12295" width="10.46484375" style="2" customWidth="1"/>
    <col min="12296" max="12299" width="10.59765625" style="2" customWidth="1"/>
    <col min="12300" max="12304" width="12.3984375" style="2" customWidth="1"/>
    <col min="12305" max="12306" width="12.59765625" style="2" customWidth="1"/>
    <col min="12307" max="12307" width="7.59765625" style="2" customWidth="1"/>
    <col min="12308" max="12310" width="9.3984375" style="2" customWidth="1"/>
    <col min="12311" max="12544" width="7.59765625" style="2"/>
    <col min="12545" max="12546" width="2.59765625" style="2" customWidth="1"/>
    <col min="12547" max="12547" width="5.59765625" style="2" customWidth="1"/>
    <col min="12548" max="12548" width="7.59765625" style="2" customWidth="1"/>
    <col min="12549" max="12549" width="2.59765625" style="2" customWidth="1"/>
    <col min="12550" max="12550" width="6.59765625" style="2" customWidth="1"/>
    <col min="12551" max="12551" width="10.46484375" style="2" customWidth="1"/>
    <col min="12552" max="12555" width="10.59765625" style="2" customWidth="1"/>
    <col min="12556" max="12560" width="12.3984375" style="2" customWidth="1"/>
    <col min="12561" max="12562" width="12.59765625" style="2" customWidth="1"/>
    <col min="12563" max="12563" width="7.59765625" style="2" customWidth="1"/>
    <col min="12564" max="12566" width="9.3984375" style="2" customWidth="1"/>
    <col min="12567" max="12800" width="7.59765625" style="2"/>
    <col min="12801" max="12802" width="2.59765625" style="2" customWidth="1"/>
    <col min="12803" max="12803" width="5.59765625" style="2" customWidth="1"/>
    <col min="12804" max="12804" width="7.59765625" style="2" customWidth="1"/>
    <col min="12805" max="12805" width="2.59765625" style="2" customWidth="1"/>
    <col min="12806" max="12806" width="6.59765625" style="2" customWidth="1"/>
    <col min="12807" max="12807" width="10.46484375" style="2" customWidth="1"/>
    <col min="12808" max="12811" width="10.59765625" style="2" customWidth="1"/>
    <col min="12812" max="12816" width="12.3984375" style="2" customWidth="1"/>
    <col min="12817" max="12818" width="12.59765625" style="2" customWidth="1"/>
    <col min="12819" max="12819" width="7.59765625" style="2" customWidth="1"/>
    <col min="12820" max="12822" width="9.3984375" style="2" customWidth="1"/>
    <col min="12823" max="13056" width="7.59765625" style="2"/>
    <col min="13057" max="13058" width="2.59765625" style="2" customWidth="1"/>
    <col min="13059" max="13059" width="5.59765625" style="2" customWidth="1"/>
    <col min="13060" max="13060" width="7.59765625" style="2" customWidth="1"/>
    <col min="13061" max="13061" width="2.59765625" style="2" customWidth="1"/>
    <col min="13062" max="13062" width="6.59765625" style="2" customWidth="1"/>
    <col min="13063" max="13063" width="10.46484375" style="2" customWidth="1"/>
    <col min="13064" max="13067" width="10.59765625" style="2" customWidth="1"/>
    <col min="13068" max="13072" width="12.3984375" style="2" customWidth="1"/>
    <col min="13073" max="13074" width="12.59765625" style="2" customWidth="1"/>
    <col min="13075" max="13075" width="7.59765625" style="2" customWidth="1"/>
    <col min="13076" max="13078" width="9.3984375" style="2" customWidth="1"/>
    <col min="13079" max="13312" width="7.59765625" style="2"/>
    <col min="13313" max="13314" width="2.59765625" style="2" customWidth="1"/>
    <col min="13315" max="13315" width="5.59765625" style="2" customWidth="1"/>
    <col min="13316" max="13316" width="7.59765625" style="2" customWidth="1"/>
    <col min="13317" max="13317" width="2.59765625" style="2" customWidth="1"/>
    <col min="13318" max="13318" width="6.59765625" style="2" customWidth="1"/>
    <col min="13319" max="13319" width="10.46484375" style="2" customWidth="1"/>
    <col min="13320" max="13323" width="10.59765625" style="2" customWidth="1"/>
    <col min="13324" max="13328" width="12.3984375" style="2" customWidth="1"/>
    <col min="13329" max="13330" width="12.59765625" style="2" customWidth="1"/>
    <col min="13331" max="13331" width="7.59765625" style="2" customWidth="1"/>
    <col min="13332" max="13334" width="9.3984375" style="2" customWidth="1"/>
    <col min="13335" max="13568" width="7.59765625" style="2"/>
    <col min="13569" max="13570" width="2.59765625" style="2" customWidth="1"/>
    <col min="13571" max="13571" width="5.59765625" style="2" customWidth="1"/>
    <col min="13572" max="13572" width="7.59765625" style="2" customWidth="1"/>
    <col min="13573" max="13573" width="2.59765625" style="2" customWidth="1"/>
    <col min="13574" max="13574" width="6.59765625" style="2" customWidth="1"/>
    <col min="13575" max="13575" width="10.46484375" style="2" customWidth="1"/>
    <col min="13576" max="13579" width="10.59765625" style="2" customWidth="1"/>
    <col min="13580" max="13584" width="12.3984375" style="2" customWidth="1"/>
    <col min="13585" max="13586" width="12.59765625" style="2" customWidth="1"/>
    <col min="13587" max="13587" width="7.59765625" style="2" customWidth="1"/>
    <col min="13588" max="13590" width="9.3984375" style="2" customWidth="1"/>
    <col min="13591" max="13824" width="7.59765625" style="2"/>
    <col min="13825" max="13826" width="2.59765625" style="2" customWidth="1"/>
    <col min="13827" max="13827" width="5.59765625" style="2" customWidth="1"/>
    <col min="13828" max="13828" width="7.59765625" style="2" customWidth="1"/>
    <col min="13829" max="13829" width="2.59765625" style="2" customWidth="1"/>
    <col min="13830" max="13830" width="6.59765625" style="2" customWidth="1"/>
    <col min="13831" max="13831" width="10.46484375" style="2" customWidth="1"/>
    <col min="13832" max="13835" width="10.59765625" style="2" customWidth="1"/>
    <col min="13836" max="13840" width="12.3984375" style="2" customWidth="1"/>
    <col min="13841" max="13842" width="12.59765625" style="2" customWidth="1"/>
    <col min="13843" max="13843" width="7.59765625" style="2" customWidth="1"/>
    <col min="13844" max="13846" width="9.3984375" style="2" customWidth="1"/>
    <col min="13847" max="14080" width="7.59765625" style="2"/>
    <col min="14081" max="14082" width="2.59765625" style="2" customWidth="1"/>
    <col min="14083" max="14083" width="5.59765625" style="2" customWidth="1"/>
    <col min="14084" max="14084" width="7.59765625" style="2" customWidth="1"/>
    <col min="14085" max="14085" width="2.59765625" style="2" customWidth="1"/>
    <col min="14086" max="14086" width="6.59765625" style="2" customWidth="1"/>
    <col min="14087" max="14087" width="10.46484375" style="2" customWidth="1"/>
    <col min="14088" max="14091" width="10.59765625" style="2" customWidth="1"/>
    <col min="14092" max="14096" width="12.3984375" style="2" customWidth="1"/>
    <col min="14097" max="14098" width="12.59765625" style="2" customWidth="1"/>
    <col min="14099" max="14099" width="7.59765625" style="2" customWidth="1"/>
    <col min="14100" max="14102" width="9.3984375" style="2" customWidth="1"/>
    <col min="14103" max="14336" width="7.59765625" style="2"/>
    <col min="14337" max="14338" width="2.59765625" style="2" customWidth="1"/>
    <col min="14339" max="14339" width="5.59765625" style="2" customWidth="1"/>
    <col min="14340" max="14340" width="7.59765625" style="2" customWidth="1"/>
    <col min="14341" max="14341" width="2.59765625" style="2" customWidth="1"/>
    <col min="14342" max="14342" width="6.59765625" style="2" customWidth="1"/>
    <col min="14343" max="14343" width="10.46484375" style="2" customWidth="1"/>
    <col min="14344" max="14347" width="10.59765625" style="2" customWidth="1"/>
    <col min="14348" max="14352" width="12.3984375" style="2" customWidth="1"/>
    <col min="14353" max="14354" width="12.59765625" style="2" customWidth="1"/>
    <col min="14355" max="14355" width="7.59765625" style="2" customWidth="1"/>
    <col min="14356" max="14358" width="9.3984375" style="2" customWidth="1"/>
    <col min="14359" max="14592" width="7.59765625" style="2"/>
    <col min="14593" max="14594" width="2.59765625" style="2" customWidth="1"/>
    <col min="14595" max="14595" width="5.59765625" style="2" customWidth="1"/>
    <col min="14596" max="14596" width="7.59765625" style="2" customWidth="1"/>
    <col min="14597" max="14597" width="2.59765625" style="2" customWidth="1"/>
    <col min="14598" max="14598" width="6.59765625" style="2" customWidth="1"/>
    <col min="14599" max="14599" width="10.46484375" style="2" customWidth="1"/>
    <col min="14600" max="14603" width="10.59765625" style="2" customWidth="1"/>
    <col min="14604" max="14608" width="12.3984375" style="2" customWidth="1"/>
    <col min="14609" max="14610" width="12.59765625" style="2" customWidth="1"/>
    <col min="14611" max="14611" width="7.59765625" style="2" customWidth="1"/>
    <col min="14612" max="14614" width="9.3984375" style="2" customWidth="1"/>
    <col min="14615" max="14848" width="7.59765625" style="2"/>
    <col min="14849" max="14850" width="2.59765625" style="2" customWidth="1"/>
    <col min="14851" max="14851" width="5.59765625" style="2" customWidth="1"/>
    <col min="14852" max="14852" width="7.59765625" style="2" customWidth="1"/>
    <col min="14853" max="14853" width="2.59765625" style="2" customWidth="1"/>
    <col min="14854" max="14854" width="6.59765625" style="2" customWidth="1"/>
    <col min="14855" max="14855" width="10.46484375" style="2" customWidth="1"/>
    <col min="14856" max="14859" width="10.59765625" style="2" customWidth="1"/>
    <col min="14860" max="14864" width="12.3984375" style="2" customWidth="1"/>
    <col min="14865" max="14866" width="12.59765625" style="2" customWidth="1"/>
    <col min="14867" max="14867" width="7.59765625" style="2" customWidth="1"/>
    <col min="14868" max="14870" width="9.3984375" style="2" customWidth="1"/>
    <col min="14871" max="15104" width="7.59765625" style="2"/>
    <col min="15105" max="15106" width="2.59765625" style="2" customWidth="1"/>
    <col min="15107" max="15107" width="5.59765625" style="2" customWidth="1"/>
    <col min="15108" max="15108" width="7.59765625" style="2" customWidth="1"/>
    <col min="15109" max="15109" width="2.59765625" style="2" customWidth="1"/>
    <col min="15110" max="15110" width="6.59765625" style="2" customWidth="1"/>
    <col min="15111" max="15111" width="10.46484375" style="2" customWidth="1"/>
    <col min="15112" max="15115" width="10.59765625" style="2" customWidth="1"/>
    <col min="15116" max="15120" width="12.3984375" style="2" customWidth="1"/>
    <col min="15121" max="15122" width="12.59765625" style="2" customWidth="1"/>
    <col min="15123" max="15123" width="7.59765625" style="2" customWidth="1"/>
    <col min="15124" max="15126" width="9.3984375" style="2" customWidth="1"/>
    <col min="15127" max="15360" width="7.59765625" style="2"/>
    <col min="15361" max="15362" width="2.59765625" style="2" customWidth="1"/>
    <col min="15363" max="15363" width="5.59765625" style="2" customWidth="1"/>
    <col min="15364" max="15364" width="7.59765625" style="2" customWidth="1"/>
    <col min="15365" max="15365" width="2.59765625" style="2" customWidth="1"/>
    <col min="15366" max="15366" width="6.59765625" style="2" customWidth="1"/>
    <col min="15367" max="15367" width="10.46484375" style="2" customWidth="1"/>
    <col min="15368" max="15371" width="10.59765625" style="2" customWidth="1"/>
    <col min="15372" max="15376" width="12.3984375" style="2" customWidth="1"/>
    <col min="15377" max="15378" width="12.59765625" style="2" customWidth="1"/>
    <col min="15379" max="15379" width="7.59765625" style="2" customWidth="1"/>
    <col min="15380" max="15382" width="9.3984375" style="2" customWidth="1"/>
    <col min="15383" max="15616" width="7.59765625" style="2"/>
    <col min="15617" max="15618" width="2.59765625" style="2" customWidth="1"/>
    <col min="15619" max="15619" width="5.59765625" style="2" customWidth="1"/>
    <col min="15620" max="15620" width="7.59765625" style="2" customWidth="1"/>
    <col min="15621" max="15621" width="2.59765625" style="2" customWidth="1"/>
    <col min="15622" max="15622" width="6.59765625" style="2" customWidth="1"/>
    <col min="15623" max="15623" width="10.46484375" style="2" customWidth="1"/>
    <col min="15624" max="15627" width="10.59765625" style="2" customWidth="1"/>
    <col min="15628" max="15632" width="12.3984375" style="2" customWidth="1"/>
    <col min="15633" max="15634" width="12.59765625" style="2" customWidth="1"/>
    <col min="15635" max="15635" width="7.59765625" style="2" customWidth="1"/>
    <col min="15636" max="15638" width="9.3984375" style="2" customWidth="1"/>
    <col min="15639" max="15872" width="7.59765625" style="2"/>
    <col min="15873" max="15874" width="2.59765625" style="2" customWidth="1"/>
    <col min="15875" max="15875" width="5.59765625" style="2" customWidth="1"/>
    <col min="15876" max="15876" width="7.59765625" style="2" customWidth="1"/>
    <col min="15877" max="15877" width="2.59765625" style="2" customWidth="1"/>
    <col min="15878" max="15878" width="6.59765625" style="2" customWidth="1"/>
    <col min="15879" max="15879" width="10.46484375" style="2" customWidth="1"/>
    <col min="15880" max="15883" width="10.59765625" style="2" customWidth="1"/>
    <col min="15884" max="15888" width="12.3984375" style="2" customWidth="1"/>
    <col min="15889" max="15890" width="12.59765625" style="2" customWidth="1"/>
    <col min="15891" max="15891" width="7.59765625" style="2" customWidth="1"/>
    <col min="15892" max="15894" width="9.3984375" style="2" customWidth="1"/>
    <col min="15895" max="16128" width="7.59765625" style="2"/>
    <col min="16129" max="16130" width="2.59765625" style="2" customWidth="1"/>
    <col min="16131" max="16131" width="5.59765625" style="2" customWidth="1"/>
    <col min="16132" max="16132" width="7.59765625" style="2" customWidth="1"/>
    <col min="16133" max="16133" width="2.59765625" style="2" customWidth="1"/>
    <col min="16134" max="16134" width="6.59765625" style="2" customWidth="1"/>
    <col min="16135" max="16135" width="10.46484375" style="2" customWidth="1"/>
    <col min="16136" max="16139" width="10.59765625" style="2" customWidth="1"/>
    <col min="16140" max="16144" width="12.3984375" style="2" customWidth="1"/>
    <col min="16145" max="16146" width="12.59765625" style="2" customWidth="1"/>
    <col min="16147" max="16147" width="7.59765625" style="2" customWidth="1"/>
    <col min="16148" max="16150" width="9.3984375" style="2" customWidth="1"/>
    <col min="16151" max="16384" width="7.59765625" style="2"/>
  </cols>
  <sheetData>
    <row r="1" spans="1:18" ht="17.100000000000001" customHeight="1" thickTop="1" thickBot="1">
      <c r="A1" s="1" t="str">
        <f>"介護保険事業状況報告　令和" &amp; DBCS($A$2) &amp; "年（" &amp; DBCS($B$2) &amp; "年）" &amp; DBCS($C$2) &amp; "月※"</f>
        <v>介護保険事業状況報告　令和元年（２０２０年）２月※</v>
      </c>
      <c r="J1" s="664" t="s">
        <v>0</v>
      </c>
      <c r="K1" s="665"/>
      <c r="L1" s="665"/>
      <c r="M1" s="665"/>
      <c r="N1" s="665"/>
      <c r="O1" s="666"/>
      <c r="P1" s="673" t="s">
        <v>257</v>
      </c>
      <c r="Q1" s="667"/>
      <c r="R1" s="3" t="s">
        <v>1</v>
      </c>
    </row>
    <row r="2" spans="1:18" ht="17.100000000000001" customHeight="1" thickTop="1">
      <c r="A2" s="4" t="s">
        <v>169</v>
      </c>
      <c r="B2" s="4">
        <v>2020</v>
      </c>
      <c r="C2" s="4">
        <v>2</v>
      </c>
      <c r="D2" s="4">
        <v>1</v>
      </c>
      <c r="E2" s="4">
        <v>29</v>
      </c>
      <c r="Q2" s="3"/>
    </row>
    <row r="3" spans="1:18" ht="17.100000000000001" customHeight="1">
      <c r="A3" s="1" t="s">
        <v>2</v>
      </c>
    </row>
    <row r="4" spans="1:18" ht="17.100000000000001" customHeight="1">
      <c r="B4" s="5"/>
      <c r="C4" s="5"/>
      <c r="D4" s="5"/>
      <c r="E4" s="6"/>
      <c r="F4" s="6"/>
      <c r="G4" s="6"/>
      <c r="H4" s="593" t="s">
        <v>3</v>
      </c>
      <c r="I4" s="593"/>
    </row>
    <row r="5" spans="1:18" ht="17.100000000000001" customHeight="1">
      <c r="B5" s="668" t="str">
        <f>"令和" &amp; DBCS($A$2) &amp; "年（" &amp; DBCS($B$2) &amp; "年）" &amp; DBCS($C$2) &amp; "月末日現在"</f>
        <v>令和元年（２０２０年）２月末日現在</v>
      </c>
      <c r="C5" s="669"/>
      <c r="D5" s="669"/>
      <c r="E5" s="669"/>
      <c r="F5" s="669"/>
      <c r="G5" s="670"/>
      <c r="H5" s="671" t="s">
        <v>4</v>
      </c>
      <c r="I5" s="672"/>
      <c r="L5" s="408" t="s">
        <v>3</v>
      </c>
      <c r="Q5" s="7" t="s">
        <v>5</v>
      </c>
    </row>
    <row r="6" spans="1:18" ht="17.100000000000001" customHeight="1">
      <c r="B6" s="8" t="s">
        <v>6</v>
      </c>
      <c r="C6" s="9"/>
      <c r="D6" s="9"/>
      <c r="E6" s="9"/>
      <c r="F6" s="9"/>
      <c r="G6" s="10"/>
      <c r="H6" s="11"/>
      <c r="I6" s="12">
        <v>47040</v>
      </c>
      <c r="K6" s="396" t="s">
        <v>185</v>
      </c>
      <c r="L6" s="395">
        <f>(I7+I8)-I6</f>
        <v>2344</v>
      </c>
      <c r="Q6" s="243">
        <f>R42</f>
        <v>19701</v>
      </c>
      <c r="R6" s="663">
        <f>Q6/Q7</f>
        <v>0.20431635277524268</v>
      </c>
    </row>
    <row r="7" spans="1:18" s="252" customFormat="1" ht="17.100000000000001" customHeight="1">
      <c r="B7" s="244" t="s">
        <v>162</v>
      </c>
      <c r="C7" s="245"/>
      <c r="D7" s="245"/>
      <c r="E7" s="245"/>
      <c r="F7" s="245"/>
      <c r="G7" s="246"/>
      <c r="H7" s="247"/>
      <c r="I7" s="248">
        <v>31761</v>
      </c>
      <c r="K7" s="252" t="s">
        <v>184</v>
      </c>
      <c r="Q7" s="334">
        <f>I9</f>
        <v>96424</v>
      </c>
      <c r="R7" s="663"/>
    </row>
    <row r="8" spans="1:18" s="252" customFormat="1" ht="17.100000000000001" customHeight="1">
      <c r="B8" s="13" t="s">
        <v>163</v>
      </c>
      <c r="C8" s="14"/>
      <c r="D8" s="14"/>
      <c r="E8" s="14"/>
      <c r="F8" s="14"/>
      <c r="G8" s="249"/>
      <c r="H8" s="250"/>
      <c r="I8" s="251">
        <v>17623</v>
      </c>
      <c r="K8" s="252" t="s">
        <v>183</v>
      </c>
      <c r="Q8" s="335"/>
      <c r="R8" s="340"/>
    </row>
    <row r="9" spans="1:18" ht="17.100000000000001" customHeight="1">
      <c r="B9" s="15" t="s">
        <v>7</v>
      </c>
      <c r="C9" s="16"/>
      <c r="D9" s="16"/>
      <c r="E9" s="16"/>
      <c r="F9" s="16"/>
      <c r="G9" s="17"/>
      <c r="H9" s="18"/>
      <c r="I9" s="19">
        <f>I6+I7+I8</f>
        <v>96424</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令和元年（２０２０年）２月末日現在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823</v>
      </c>
      <c r="I14" s="34">
        <f>I15+I16+I17+I18+I19+I20</f>
        <v>646</v>
      </c>
      <c r="J14" s="35">
        <f t="shared" ref="J14:J22" si="0">SUM(H14:I14)</f>
        <v>1469</v>
      </c>
      <c r="K14" s="342" t="s">
        <v>81</v>
      </c>
      <c r="L14" s="36">
        <f>L15+L16+L17+L18+L19+L20</f>
        <v>1460</v>
      </c>
      <c r="M14" s="36">
        <f>M15+M16+M17+M18+M19+M20</f>
        <v>987</v>
      </c>
      <c r="N14" s="36">
        <f>N15+N16+N17+N18+N19+N20</f>
        <v>689</v>
      </c>
      <c r="O14" s="36">
        <f>O15+O16+O17+O18+O19+O20</f>
        <v>633</v>
      </c>
      <c r="P14" s="36">
        <f>P15+P16+P17+P18+P19+P20</f>
        <v>528</v>
      </c>
      <c r="Q14" s="37">
        <f t="shared" ref="Q14:Q22" si="1">SUM(K14:P14)</f>
        <v>4297</v>
      </c>
      <c r="R14" s="38">
        <f t="shared" ref="R14:R22" si="2">SUM(J14,Q14)</f>
        <v>5766</v>
      </c>
    </row>
    <row r="15" spans="1:18" ht="17.100000000000001" customHeight="1">
      <c r="A15" s="4">
        <v>156</v>
      </c>
      <c r="B15" s="655"/>
      <c r="C15" s="39"/>
      <c r="D15" s="40" t="s">
        <v>22</v>
      </c>
      <c r="E15" s="40"/>
      <c r="F15" s="40"/>
      <c r="G15" s="40"/>
      <c r="H15" s="41">
        <v>63</v>
      </c>
      <c r="I15" s="42">
        <v>68</v>
      </c>
      <c r="J15" s="43">
        <f t="shared" si="0"/>
        <v>131</v>
      </c>
      <c r="K15" s="343" t="s">
        <v>81</v>
      </c>
      <c r="L15" s="44">
        <v>83</v>
      </c>
      <c r="M15" s="44">
        <v>71</v>
      </c>
      <c r="N15" s="44">
        <v>35</v>
      </c>
      <c r="O15" s="44">
        <v>40</v>
      </c>
      <c r="P15" s="42">
        <v>31</v>
      </c>
      <c r="Q15" s="43">
        <f t="shared" si="1"/>
        <v>260</v>
      </c>
      <c r="R15" s="45">
        <f t="shared" si="2"/>
        <v>391</v>
      </c>
    </row>
    <row r="16" spans="1:18" ht="17.100000000000001" customHeight="1">
      <c r="A16" s="4"/>
      <c r="B16" s="655"/>
      <c r="C16" s="46"/>
      <c r="D16" s="47" t="s">
        <v>23</v>
      </c>
      <c r="E16" s="47"/>
      <c r="F16" s="47"/>
      <c r="G16" s="47"/>
      <c r="H16" s="41">
        <v>112</v>
      </c>
      <c r="I16" s="42">
        <v>109</v>
      </c>
      <c r="J16" s="43">
        <f t="shared" si="0"/>
        <v>221</v>
      </c>
      <c r="K16" s="343" t="s">
        <v>81</v>
      </c>
      <c r="L16" s="44">
        <v>174</v>
      </c>
      <c r="M16" s="44">
        <v>142</v>
      </c>
      <c r="N16" s="44">
        <v>89</v>
      </c>
      <c r="O16" s="44">
        <v>82</v>
      </c>
      <c r="P16" s="42">
        <v>76</v>
      </c>
      <c r="Q16" s="43">
        <f t="shared" si="1"/>
        <v>563</v>
      </c>
      <c r="R16" s="48">
        <f t="shared" si="2"/>
        <v>784</v>
      </c>
    </row>
    <row r="17" spans="1:18" ht="17.100000000000001" customHeight="1">
      <c r="A17" s="4"/>
      <c r="B17" s="655"/>
      <c r="C17" s="46"/>
      <c r="D17" s="47" t="s">
        <v>24</v>
      </c>
      <c r="E17" s="47"/>
      <c r="F17" s="47"/>
      <c r="G17" s="47"/>
      <c r="H17" s="41">
        <v>150</v>
      </c>
      <c r="I17" s="42">
        <v>122</v>
      </c>
      <c r="J17" s="43">
        <f t="shared" si="0"/>
        <v>272</v>
      </c>
      <c r="K17" s="343" t="s">
        <v>81</v>
      </c>
      <c r="L17" s="44">
        <v>240</v>
      </c>
      <c r="M17" s="44">
        <v>159</v>
      </c>
      <c r="N17" s="44">
        <v>132</v>
      </c>
      <c r="O17" s="44">
        <v>99</v>
      </c>
      <c r="P17" s="42">
        <v>89</v>
      </c>
      <c r="Q17" s="43">
        <f t="shared" si="1"/>
        <v>719</v>
      </c>
      <c r="R17" s="48">
        <f t="shared" si="2"/>
        <v>991</v>
      </c>
    </row>
    <row r="18" spans="1:18" ht="17.100000000000001" customHeight="1">
      <c r="A18" s="4"/>
      <c r="B18" s="655"/>
      <c r="C18" s="46"/>
      <c r="D18" s="47" t="s">
        <v>25</v>
      </c>
      <c r="E18" s="47"/>
      <c r="F18" s="47"/>
      <c r="G18" s="47"/>
      <c r="H18" s="41">
        <v>164</v>
      </c>
      <c r="I18" s="42">
        <v>136</v>
      </c>
      <c r="J18" s="43">
        <f t="shared" si="0"/>
        <v>300</v>
      </c>
      <c r="K18" s="343" t="s">
        <v>81</v>
      </c>
      <c r="L18" s="44">
        <v>340</v>
      </c>
      <c r="M18" s="44">
        <v>215</v>
      </c>
      <c r="N18" s="44">
        <v>125</v>
      </c>
      <c r="O18" s="44">
        <v>141</v>
      </c>
      <c r="P18" s="42">
        <v>120</v>
      </c>
      <c r="Q18" s="43">
        <f t="shared" si="1"/>
        <v>941</v>
      </c>
      <c r="R18" s="48">
        <f t="shared" si="2"/>
        <v>1241</v>
      </c>
    </row>
    <row r="19" spans="1:18" ht="17.100000000000001" customHeight="1">
      <c r="A19" s="4"/>
      <c r="B19" s="655"/>
      <c r="C19" s="46"/>
      <c r="D19" s="47" t="s">
        <v>26</v>
      </c>
      <c r="E19" s="47"/>
      <c r="F19" s="47"/>
      <c r="G19" s="47"/>
      <c r="H19" s="41">
        <v>204</v>
      </c>
      <c r="I19" s="42">
        <v>113</v>
      </c>
      <c r="J19" s="43">
        <f t="shared" si="0"/>
        <v>317</v>
      </c>
      <c r="K19" s="343" t="s">
        <v>81</v>
      </c>
      <c r="L19" s="44">
        <v>361</v>
      </c>
      <c r="M19" s="44">
        <v>219</v>
      </c>
      <c r="N19" s="44">
        <v>178</v>
      </c>
      <c r="O19" s="44">
        <v>141</v>
      </c>
      <c r="P19" s="42">
        <v>101</v>
      </c>
      <c r="Q19" s="43">
        <f t="shared" si="1"/>
        <v>1000</v>
      </c>
      <c r="R19" s="48">
        <f t="shared" si="2"/>
        <v>1317</v>
      </c>
    </row>
    <row r="20" spans="1:18" ht="17.100000000000001" customHeight="1">
      <c r="A20" s="4">
        <v>719</v>
      </c>
      <c r="B20" s="655"/>
      <c r="C20" s="49"/>
      <c r="D20" s="50" t="s">
        <v>27</v>
      </c>
      <c r="E20" s="50"/>
      <c r="F20" s="50"/>
      <c r="G20" s="50"/>
      <c r="H20" s="51">
        <v>130</v>
      </c>
      <c r="I20" s="52">
        <v>98</v>
      </c>
      <c r="J20" s="53">
        <f t="shared" si="0"/>
        <v>228</v>
      </c>
      <c r="K20" s="344" t="s">
        <v>81</v>
      </c>
      <c r="L20" s="54">
        <v>262</v>
      </c>
      <c r="M20" s="54">
        <v>181</v>
      </c>
      <c r="N20" s="54">
        <v>130</v>
      </c>
      <c r="O20" s="54">
        <v>130</v>
      </c>
      <c r="P20" s="52">
        <v>111</v>
      </c>
      <c r="Q20" s="43">
        <f t="shared" si="1"/>
        <v>814</v>
      </c>
      <c r="R20" s="55">
        <f t="shared" si="2"/>
        <v>1042</v>
      </c>
    </row>
    <row r="21" spans="1:18" ht="17.100000000000001" customHeight="1">
      <c r="A21" s="4">
        <v>25</v>
      </c>
      <c r="B21" s="655"/>
      <c r="C21" s="56" t="s">
        <v>28</v>
      </c>
      <c r="D21" s="56"/>
      <c r="E21" s="56"/>
      <c r="F21" s="56"/>
      <c r="G21" s="56"/>
      <c r="H21" s="33">
        <v>16</v>
      </c>
      <c r="I21" s="57">
        <v>23</v>
      </c>
      <c r="J21" s="35">
        <f t="shared" si="0"/>
        <v>39</v>
      </c>
      <c r="K21" s="342" t="s">
        <v>81</v>
      </c>
      <c r="L21" s="36">
        <v>44</v>
      </c>
      <c r="M21" s="36">
        <v>32</v>
      </c>
      <c r="N21" s="36">
        <v>14</v>
      </c>
      <c r="O21" s="36">
        <v>9</v>
      </c>
      <c r="P21" s="58">
        <v>25</v>
      </c>
      <c r="Q21" s="59">
        <f t="shared" si="1"/>
        <v>124</v>
      </c>
      <c r="R21" s="60">
        <f t="shared" si="2"/>
        <v>163</v>
      </c>
    </row>
    <row r="22" spans="1:18" ht="17.100000000000001" customHeight="1" thickBot="1">
      <c r="A22" s="4">
        <v>900</v>
      </c>
      <c r="B22" s="656"/>
      <c r="C22" s="650" t="s">
        <v>29</v>
      </c>
      <c r="D22" s="651"/>
      <c r="E22" s="651"/>
      <c r="F22" s="651"/>
      <c r="G22" s="652"/>
      <c r="H22" s="61">
        <f>H14+H21</f>
        <v>839</v>
      </c>
      <c r="I22" s="62">
        <f>I14+I21</f>
        <v>669</v>
      </c>
      <c r="J22" s="63">
        <f t="shared" si="0"/>
        <v>1508</v>
      </c>
      <c r="K22" s="345" t="s">
        <v>81</v>
      </c>
      <c r="L22" s="64">
        <f>L14+L21</f>
        <v>1504</v>
      </c>
      <c r="M22" s="64">
        <f>M14+M21</f>
        <v>1019</v>
      </c>
      <c r="N22" s="64">
        <f>N14+N21</f>
        <v>703</v>
      </c>
      <c r="O22" s="64">
        <f>O14+O21</f>
        <v>642</v>
      </c>
      <c r="P22" s="62">
        <f>P14+P21</f>
        <v>553</v>
      </c>
      <c r="Q22" s="63">
        <f t="shared" si="1"/>
        <v>4421</v>
      </c>
      <c r="R22" s="65">
        <f t="shared" si="2"/>
        <v>5929</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1995</v>
      </c>
      <c r="I24" s="34">
        <f>I25+I26+I27+I28+I29+I30</f>
        <v>1784</v>
      </c>
      <c r="J24" s="35">
        <f t="shared" ref="J24:J32" si="3">SUM(H24:I24)</f>
        <v>3779</v>
      </c>
      <c r="K24" s="342" t="s">
        <v>254</v>
      </c>
      <c r="L24" s="36">
        <f>L25+L26+L27+L28+L29+L30</f>
        <v>3247</v>
      </c>
      <c r="M24" s="36">
        <f>M25+M26+M27+M28+M29+M30</f>
        <v>1948</v>
      </c>
      <c r="N24" s="36">
        <f>N25+N26+N27+N28+N29+N30</f>
        <v>1502</v>
      </c>
      <c r="O24" s="36">
        <f>O25+O26+O27+O28+O29+O30</f>
        <v>1714</v>
      </c>
      <c r="P24" s="36">
        <f>P25+P26+P27+P28+P29+P30</f>
        <v>1454</v>
      </c>
      <c r="Q24" s="37">
        <f t="shared" ref="Q24:Q32" si="4">SUM(K24:P24)</f>
        <v>9865</v>
      </c>
      <c r="R24" s="38">
        <f t="shared" ref="R24:R32" si="5">SUM(J24,Q24)</f>
        <v>13644</v>
      </c>
    </row>
    <row r="25" spans="1:18" ht="17.100000000000001" customHeight="1">
      <c r="B25" s="661"/>
      <c r="C25" s="68"/>
      <c r="D25" s="40" t="s">
        <v>22</v>
      </c>
      <c r="E25" s="40"/>
      <c r="F25" s="40"/>
      <c r="G25" s="40"/>
      <c r="H25" s="41">
        <v>59</v>
      </c>
      <c r="I25" s="42">
        <v>57</v>
      </c>
      <c r="J25" s="43">
        <f t="shared" si="3"/>
        <v>116</v>
      </c>
      <c r="K25" s="343" t="s">
        <v>254</v>
      </c>
      <c r="L25" s="44">
        <v>72</v>
      </c>
      <c r="M25" s="44">
        <v>53</v>
      </c>
      <c r="N25" s="44">
        <v>33</v>
      </c>
      <c r="O25" s="44">
        <v>29</v>
      </c>
      <c r="P25" s="42">
        <v>32</v>
      </c>
      <c r="Q25" s="43">
        <f t="shared" si="4"/>
        <v>219</v>
      </c>
      <c r="R25" s="45">
        <f t="shared" si="5"/>
        <v>335</v>
      </c>
    </row>
    <row r="26" spans="1:18" ht="17.100000000000001" customHeight="1">
      <c r="B26" s="661"/>
      <c r="C26" s="40"/>
      <c r="D26" s="47" t="s">
        <v>23</v>
      </c>
      <c r="E26" s="47"/>
      <c r="F26" s="47"/>
      <c r="G26" s="47"/>
      <c r="H26" s="41">
        <v>134</v>
      </c>
      <c r="I26" s="42">
        <v>142</v>
      </c>
      <c r="J26" s="43">
        <f t="shared" si="3"/>
        <v>276</v>
      </c>
      <c r="K26" s="343" t="s">
        <v>254</v>
      </c>
      <c r="L26" s="44">
        <v>177</v>
      </c>
      <c r="M26" s="44">
        <v>118</v>
      </c>
      <c r="N26" s="44">
        <v>78</v>
      </c>
      <c r="O26" s="44">
        <v>63</v>
      </c>
      <c r="P26" s="42">
        <v>73</v>
      </c>
      <c r="Q26" s="43">
        <f t="shared" si="4"/>
        <v>509</v>
      </c>
      <c r="R26" s="48">
        <f t="shared" si="5"/>
        <v>785</v>
      </c>
    </row>
    <row r="27" spans="1:18" ht="17.100000000000001" customHeight="1">
      <c r="B27" s="661"/>
      <c r="C27" s="40"/>
      <c r="D27" s="47" t="s">
        <v>24</v>
      </c>
      <c r="E27" s="47"/>
      <c r="F27" s="47"/>
      <c r="G27" s="47"/>
      <c r="H27" s="41">
        <v>331</v>
      </c>
      <c r="I27" s="42">
        <v>239</v>
      </c>
      <c r="J27" s="43">
        <f t="shared" si="3"/>
        <v>570</v>
      </c>
      <c r="K27" s="343" t="s">
        <v>254</v>
      </c>
      <c r="L27" s="44">
        <v>376</v>
      </c>
      <c r="M27" s="44">
        <v>208</v>
      </c>
      <c r="N27" s="44">
        <v>131</v>
      </c>
      <c r="O27" s="44">
        <v>151</v>
      </c>
      <c r="P27" s="42">
        <v>114</v>
      </c>
      <c r="Q27" s="43">
        <f t="shared" si="4"/>
        <v>980</v>
      </c>
      <c r="R27" s="48">
        <f t="shared" si="5"/>
        <v>1550</v>
      </c>
    </row>
    <row r="28" spans="1:18" ht="17.100000000000001" customHeight="1">
      <c r="B28" s="661"/>
      <c r="C28" s="40"/>
      <c r="D28" s="47" t="s">
        <v>25</v>
      </c>
      <c r="E28" s="47"/>
      <c r="F28" s="47"/>
      <c r="G28" s="47"/>
      <c r="H28" s="41">
        <v>510</v>
      </c>
      <c r="I28" s="42">
        <v>382</v>
      </c>
      <c r="J28" s="43">
        <f t="shared" si="3"/>
        <v>892</v>
      </c>
      <c r="K28" s="343" t="s">
        <v>254</v>
      </c>
      <c r="L28" s="44">
        <v>707</v>
      </c>
      <c r="M28" s="44">
        <v>324</v>
      </c>
      <c r="N28" s="44">
        <v>208</v>
      </c>
      <c r="O28" s="44">
        <v>235</v>
      </c>
      <c r="P28" s="42">
        <v>195</v>
      </c>
      <c r="Q28" s="43">
        <f t="shared" si="4"/>
        <v>1669</v>
      </c>
      <c r="R28" s="48">
        <f t="shared" si="5"/>
        <v>2561</v>
      </c>
    </row>
    <row r="29" spans="1:18" ht="17.100000000000001" customHeight="1">
      <c r="B29" s="661"/>
      <c r="C29" s="40"/>
      <c r="D29" s="47" t="s">
        <v>26</v>
      </c>
      <c r="E29" s="47"/>
      <c r="F29" s="47"/>
      <c r="G29" s="47"/>
      <c r="H29" s="41">
        <v>608</v>
      </c>
      <c r="I29" s="42">
        <v>563</v>
      </c>
      <c r="J29" s="43">
        <f t="shared" si="3"/>
        <v>1171</v>
      </c>
      <c r="K29" s="343" t="s">
        <v>254</v>
      </c>
      <c r="L29" s="44">
        <v>988</v>
      </c>
      <c r="M29" s="44">
        <v>520</v>
      </c>
      <c r="N29" s="44">
        <v>406</v>
      </c>
      <c r="O29" s="44">
        <v>441</v>
      </c>
      <c r="P29" s="42">
        <v>373</v>
      </c>
      <c r="Q29" s="43">
        <f t="shared" si="4"/>
        <v>2728</v>
      </c>
      <c r="R29" s="48">
        <f t="shared" si="5"/>
        <v>3899</v>
      </c>
    </row>
    <row r="30" spans="1:18" ht="17.100000000000001" customHeight="1">
      <c r="B30" s="661"/>
      <c r="C30" s="50"/>
      <c r="D30" s="50" t="s">
        <v>27</v>
      </c>
      <c r="E30" s="50"/>
      <c r="F30" s="50"/>
      <c r="G30" s="50"/>
      <c r="H30" s="51">
        <v>353</v>
      </c>
      <c r="I30" s="52">
        <v>401</v>
      </c>
      <c r="J30" s="53">
        <f t="shared" si="3"/>
        <v>754</v>
      </c>
      <c r="K30" s="344" t="s">
        <v>254</v>
      </c>
      <c r="L30" s="54">
        <v>927</v>
      </c>
      <c r="M30" s="54">
        <v>725</v>
      </c>
      <c r="N30" s="54">
        <v>646</v>
      </c>
      <c r="O30" s="54">
        <v>795</v>
      </c>
      <c r="P30" s="52">
        <v>667</v>
      </c>
      <c r="Q30" s="53">
        <f t="shared" si="4"/>
        <v>3760</v>
      </c>
      <c r="R30" s="55">
        <f t="shared" si="5"/>
        <v>4514</v>
      </c>
    </row>
    <row r="31" spans="1:18" ht="17.100000000000001" customHeight="1">
      <c r="B31" s="661"/>
      <c r="C31" s="56" t="s">
        <v>28</v>
      </c>
      <c r="D31" s="56"/>
      <c r="E31" s="56"/>
      <c r="F31" s="56"/>
      <c r="G31" s="56"/>
      <c r="H31" s="33">
        <v>16</v>
      </c>
      <c r="I31" s="57">
        <v>26</v>
      </c>
      <c r="J31" s="35">
        <f t="shared" si="3"/>
        <v>42</v>
      </c>
      <c r="K31" s="342" t="s">
        <v>254</v>
      </c>
      <c r="L31" s="36">
        <v>27</v>
      </c>
      <c r="M31" s="36">
        <v>13</v>
      </c>
      <c r="N31" s="36">
        <v>18</v>
      </c>
      <c r="O31" s="36">
        <v>13</v>
      </c>
      <c r="P31" s="58">
        <v>15</v>
      </c>
      <c r="Q31" s="59">
        <f t="shared" si="4"/>
        <v>86</v>
      </c>
      <c r="R31" s="60">
        <f t="shared" si="5"/>
        <v>128</v>
      </c>
    </row>
    <row r="32" spans="1:18" ht="17.100000000000001" customHeight="1" thickBot="1">
      <c r="B32" s="662"/>
      <c r="C32" s="650" t="s">
        <v>29</v>
      </c>
      <c r="D32" s="651"/>
      <c r="E32" s="651"/>
      <c r="F32" s="651"/>
      <c r="G32" s="652"/>
      <c r="H32" s="61">
        <f>H24+H31</f>
        <v>2011</v>
      </c>
      <c r="I32" s="62">
        <f>I24+I31</f>
        <v>1810</v>
      </c>
      <c r="J32" s="63">
        <f t="shared" si="3"/>
        <v>3821</v>
      </c>
      <c r="K32" s="345" t="s">
        <v>254</v>
      </c>
      <c r="L32" s="64">
        <f>L24+L31</f>
        <v>3274</v>
      </c>
      <c r="M32" s="64">
        <f>M24+M31</f>
        <v>1961</v>
      </c>
      <c r="N32" s="64">
        <f>N24+N31</f>
        <v>1520</v>
      </c>
      <c r="O32" s="64">
        <f>O24+O31</f>
        <v>1727</v>
      </c>
      <c r="P32" s="62">
        <f>P24+P31</f>
        <v>1469</v>
      </c>
      <c r="Q32" s="63">
        <f t="shared" si="4"/>
        <v>9951</v>
      </c>
      <c r="R32" s="65">
        <f t="shared" si="5"/>
        <v>13772</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2818</v>
      </c>
      <c r="I34" s="34">
        <f t="shared" si="6"/>
        <v>2430</v>
      </c>
      <c r="J34" s="35">
        <f>SUM(H34:I34)</f>
        <v>5248</v>
      </c>
      <c r="K34" s="342" t="s">
        <v>254</v>
      </c>
      <c r="L34" s="69">
        <f>L14+L24</f>
        <v>4707</v>
      </c>
      <c r="M34" s="69">
        <f>M14+M24</f>
        <v>2935</v>
      </c>
      <c r="N34" s="69">
        <f>N14+N24</f>
        <v>2191</v>
      </c>
      <c r="O34" s="69">
        <f>O14+O24</f>
        <v>2347</v>
      </c>
      <c r="P34" s="69">
        <f>P14+P24</f>
        <v>1982</v>
      </c>
      <c r="Q34" s="37">
        <f t="shared" ref="Q34:Q42" si="7">SUM(K34:P34)</f>
        <v>14162</v>
      </c>
      <c r="R34" s="38">
        <f t="shared" ref="R34:R42" si="8">SUM(J34,Q34)</f>
        <v>19410</v>
      </c>
    </row>
    <row r="35" spans="1:18" ht="17.100000000000001" customHeight="1">
      <c r="B35" s="648"/>
      <c r="C35" s="39"/>
      <c r="D35" s="40" t="s">
        <v>22</v>
      </c>
      <c r="E35" s="40"/>
      <c r="F35" s="40"/>
      <c r="G35" s="40"/>
      <c r="H35" s="70">
        <f t="shared" si="6"/>
        <v>122</v>
      </c>
      <c r="I35" s="71">
        <f t="shared" si="6"/>
        <v>125</v>
      </c>
      <c r="J35" s="43">
        <f>SUM(H35:I35)</f>
        <v>247</v>
      </c>
      <c r="K35" s="346" t="s">
        <v>254</v>
      </c>
      <c r="L35" s="72">
        <f t="shared" ref="L35:P41" si="9">L15+L25</f>
        <v>155</v>
      </c>
      <c r="M35" s="72">
        <f t="shared" si="9"/>
        <v>124</v>
      </c>
      <c r="N35" s="72">
        <f t="shared" si="9"/>
        <v>68</v>
      </c>
      <c r="O35" s="72">
        <f t="shared" si="9"/>
        <v>69</v>
      </c>
      <c r="P35" s="73">
        <f>P15+P25</f>
        <v>63</v>
      </c>
      <c r="Q35" s="43">
        <f>SUM(K35:P35)</f>
        <v>479</v>
      </c>
      <c r="R35" s="45">
        <f>SUM(J35,Q35)</f>
        <v>726</v>
      </c>
    </row>
    <row r="36" spans="1:18" ht="17.100000000000001" customHeight="1">
      <c r="B36" s="648"/>
      <c r="C36" s="46"/>
      <c r="D36" s="47" t="s">
        <v>23</v>
      </c>
      <c r="E36" s="47"/>
      <c r="F36" s="47"/>
      <c r="G36" s="47"/>
      <c r="H36" s="74">
        <f t="shared" si="6"/>
        <v>246</v>
      </c>
      <c r="I36" s="75">
        <f t="shared" si="6"/>
        <v>251</v>
      </c>
      <c r="J36" s="43">
        <f t="shared" ref="J36:J42" si="10">SUM(H36:I36)</f>
        <v>497</v>
      </c>
      <c r="K36" s="347" t="s">
        <v>254</v>
      </c>
      <c r="L36" s="76">
        <f t="shared" si="9"/>
        <v>351</v>
      </c>
      <c r="M36" s="76">
        <f t="shared" si="9"/>
        <v>260</v>
      </c>
      <c r="N36" s="76">
        <f t="shared" si="9"/>
        <v>167</v>
      </c>
      <c r="O36" s="76">
        <f t="shared" si="9"/>
        <v>145</v>
      </c>
      <c r="P36" s="77">
        <f t="shared" si="9"/>
        <v>149</v>
      </c>
      <c r="Q36" s="43">
        <f t="shared" si="7"/>
        <v>1072</v>
      </c>
      <c r="R36" s="48">
        <f t="shared" si="8"/>
        <v>1569</v>
      </c>
    </row>
    <row r="37" spans="1:18" ht="17.100000000000001" customHeight="1">
      <c r="B37" s="648"/>
      <c r="C37" s="46"/>
      <c r="D37" s="47" t="s">
        <v>24</v>
      </c>
      <c r="E37" s="47"/>
      <c r="F37" s="47"/>
      <c r="G37" s="47"/>
      <c r="H37" s="74">
        <f t="shared" si="6"/>
        <v>481</v>
      </c>
      <c r="I37" s="75">
        <f t="shared" si="6"/>
        <v>361</v>
      </c>
      <c r="J37" s="43">
        <f t="shared" si="10"/>
        <v>842</v>
      </c>
      <c r="K37" s="347" t="s">
        <v>254</v>
      </c>
      <c r="L37" s="76">
        <f t="shared" si="9"/>
        <v>616</v>
      </c>
      <c r="M37" s="76">
        <f t="shared" si="9"/>
        <v>367</v>
      </c>
      <c r="N37" s="76">
        <f t="shared" si="9"/>
        <v>263</v>
      </c>
      <c r="O37" s="76">
        <f t="shared" si="9"/>
        <v>250</v>
      </c>
      <c r="P37" s="77">
        <f t="shared" si="9"/>
        <v>203</v>
      </c>
      <c r="Q37" s="43">
        <f t="shared" si="7"/>
        <v>1699</v>
      </c>
      <c r="R37" s="48">
        <f>SUM(J37,Q37)</f>
        <v>2541</v>
      </c>
    </row>
    <row r="38" spans="1:18" ht="17.100000000000001" customHeight="1">
      <c r="B38" s="648"/>
      <c r="C38" s="46"/>
      <c r="D38" s="47" t="s">
        <v>25</v>
      </c>
      <c r="E38" s="47"/>
      <c r="F38" s="47"/>
      <c r="G38" s="47"/>
      <c r="H38" s="74">
        <f t="shared" si="6"/>
        <v>674</v>
      </c>
      <c r="I38" s="75">
        <f t="shared" si="6"/>
        <v>518</v>
      </c>
      <c r="J38" s="43">
        <f t="shared" si="10"/>
        <v>1192</v>
      </c>
      <c r="K38" s="347" t="s">
        <v>254</v>
      </c>
      <c r="L38" s="76">
        <f t="shared" si="9"/>
        <v>1047</v>
      </c>
      <c r="M38" s="76">
        <f t="shared" si="9"/>
        <v>539</v>
      </c>
      <c r="N38" s="76">
        <f t="shared" si="9"/>
        <v>333</v>
      </c>
      <c r="O38" s="76">
        <f t="shared" si="9"/>
        <v>376</v>
      </c>
      <c r="P38" s="77">
        <f t="shared" si="9"/>
        <v>315</v>
      </c>
      <c r="Q38" s="43">
        <f t="shared" si="7"/>
        <v>2610</v>
      </c>
      <c r="R38" s="48">
        <f t="shared" si="8"/>
        <v>3802</v>
      </c>
    </row>
    <row r="39" spans="1:18" ht="17.100000000000001" customHeight="1">
      <c r="B39" s="648"/>
      <c r="C39" s="46"/>
      <c r="D39" s="47" t="s">
        <v>26</v>
      </c>
      <c r="E39" s="47"/>
      <c r="F39" s="47"/>
      <c r="G39" s="47"/>
      <c r="H39" s="74">
        <f t="shared" si="6"/>
        <v>812</v>
      </c>
      <c r="I39" s="75">
        <f t="shared" si="6"/>
        <v>676</v>
      </c>
      <c r="J39" s="43">
        <f t="shared" si="10"/>
        <v>1488</v>
      </c>
      <c r="K39" s="347" t="s">
        <v>254</v>
      </c>
      <c r="L39" s="76">
        <f t="shared" si="9"/>
        <v>1349</v>
      </c>
      <c r="M39" s="76">
        <f t="shared" si="9"/>
        <v>739</v>
      </c>
      <c r="N39" s="76">
        <f t="shared" si="9"/>
        <v>584</v>
      </c>
      <c r="O39" s="76">
        <f t="shared" si="9"/>
        <v>582</v>
      </c>
      <c r="P39" s="77">
        <f t="shared" si="9"/>
        <v>474</v>
      </c>
      <c r="Q39" s="43">
        <f t="shared" si="7"/>
        <v>3728</v>
      </c>
      <c r="R39" s="48">
        <f t="shared" si="8"/>
        <v>5216</v>
      </c>
    </row>
    <row r="40" spans="1:18" ht="17.100000000000001" customHeight="1">
      <c r="B40" s="648"/>
      <c r="C40" s="49"/>
      <c r="D40" s="50" t="s">
        <v>27</v>
      </c>
      <c r="E40" s="50"/>
      <c r="F40" s="50"/>
      <c r="G40" s="50"/>
      <c r="H40" s="51">
        <f t="shared" si="6"/>
        <v>483</v>
      </c>
      <c r="I40" s="78">
        <f t="shared" si="6"/>
        <v>499</v>
      </c>
      <c r="J40" s="53">
        <f t="shared" si="10"/>
        <v>982</v>
      </c>
      <c r="K40" s="348" t="s">
        <v>254</v>
      </c>
      <c r="L40" s="79">
        <f t="shared" si="9"/>
        <v>1189</v>
      </c>
      <c r="M40" s="79">
        <f t="shared" si="9"/>
        <v>906</v>
      </c>
      <c r="N40" s="79">
        <f t="shared" si="9"/>
        <v>776</v>
      </c>
      <c r="O40" s="79">
        <f t="shared" si="9"/>
        <v>925</v>
      </c>
      <c r="P40" s="80">
        <f t="shared" si="9"/>
        <v>778</v>
      </c>
      <c r="Q40" s="81">
        <f t="shared" si="7"/>
        <v>4574</v>
      </c>
      <c r="R40" s="55">
        <f t="shared" si="8"/>
        <v>5556</v>
      </c>
    </row>
    <row r="41" spans="1:18" ht="17.100000000000001" customHeight="1">
      <c r="B41" s="648"/>
      <c r="C41" s="56" t="s">
        <v>28</v>
      </c>
      <c r="D41" s="56"/>
      <c r="E41" s="56"/>
      <c r="F41" s="56"/>
      <c r="G41" s="56"/>
      <c r="H41" s="33">
        <f t="shared" si="6"/>
        <v>32</v>
      </c>
      <c r="I41" s="34">
        <f t="shared" si="6"/>
        <v>49</v>
      </c>
      <c r="J41" s="33">
        <f>SUM(H41:I41)</f>
        <v>81</v>
      </c>
      <c r="K41" s="349" t="s">
        <v>254</v>
      </c>
      <c r="L41" s="82">
        <f>L21+L31</f>
        <v>71</v>
      </c>
      <c r="M41" s="82">
        <f t="shared" si="9"/>
        <v>45</v>
      </c>
      <c r="N41" s="82">
        <f t="shared" si="9"/>
        <v>32</v>
      </c>
      <c r="O41" s="82">
        <f t="shared" si="9"/>
        <v>22</v>
      </c>
      <c r="P41" s="83">
        <f t="shared" si="9"/>
        <v>40</v>
      </c>
      <c r="Q41" s="37">
        <f t="shared" si="7"/>
        <v>210</v>
      </c>
      <c r="R41" s="84">
        <f t="shared" si="8"/>
        <v>291</v>
      </c>
    </row>
    <row r="42" spans="1:18" ht="17.100000000000001" customHeight="1" thickBot="1">
      <c r="B42" s="649"/>
      <c r="C42" s="650" t="s">
        <v>29</v>
      </c>
      <c r="D42" s="651"/>
      <c r="E42" s="651"/>
      <c r="F42" s="651"/>
      <c r="G42" s="652"/>
      <c r="H42" s="61">
        <f>H34+H41</f>
        <v>2850</v>
      </c>
      <c r="I42" s="62">
        <f>I34+I41</f>
        <v>2479</v>
      </c>
      <c r="J42" s="63">
        <f t="shared" si="10"/>
        <v>5329</v>
      </c>
      <c r="K42" s="345" t="s">
        <v>254</v>
      </c>
      <c r="L42" s="64">
        <f>L34+L41</f>
        <v>4778</v>
      </c>
      <c r="M42" s="64">
        <f>M34+M41</f>
        <v>2980</v>
      </c>
      <c r="N42" s="64">
        <f>N34+N41</f>
        <v>2223</v>
      </c>
      <c r="O42" s="64">
        <f>O34+O41</f>
        <v>2369</v>
      </c>
      <c r="P42" s="62">
        <f>P34+P41</f>
        <v>2022</v>
      </c>
      <c r="Q42" s="63">
        <f t="shared" si="7"/>
        <v>14372</v>
      </c>
      <c r="R42" s="65">
        <f t="shared" si="8"/>
        <v>19701</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令和元年（２０２０年）２月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409" t="s">
        <v>13</v>
      </c>
      <c r="R48" s="606"/>
    </row>
    <row r="49" spans="1:18" ht="17.100000000000001" customHeight="1">
      <c r="B49" s="8" t="s">
        <v>21</v>
      </c>
      <c r="C49" s="10"/>
      <c r="D49" s="10"/>
      <c r="E49" s="10"/>
      <c r="F49" s="10"/>
      <c r="G49" s="10"/>
      <c r="H49" s="90">
        <v>884</v>
      </c>
      <c r="I49" s="91">
        <v>1248</v>
      </c>
      <c r="J49" s="92">
        <f>SUM(H49:I49)</f>
        <v>2132</v>
      </c>
      <c r="K49" s="351">
        <v>0</v>
      </c>
      <c r="L49" s="94">
        <v>3693</v>
      </c>
      <c r="M49" s="94">
        <v>2326</v>
      </c>
      <c r="N49" s="94">
        <v>1453</v>
      </c>
      <c r="O49" s="94">
        <v>907</v>
      </c>
      <c r="P49" s="95">
        <v>433</v>
      </c>
      <c r="Q49" s="96">
        <f>SUM(K49:P49)</f>
        <v>8812</v>
      </c>
      <c r="R49" s="97">
        <f>SUM(J49,Q49)</f>
        <v>10944</v>
      </c>
    </row>
    <row r="50" spans="1:18" ht="17.100000000000001" customHeight="1">
      <c r="B50" s="98" t="s">
        <v>28</v>
      </c>
      <c r="C50" s="99"/>
      <c r="D50" s="99"/>
      <c r="E50" s="99"/>
      <c r="F50" s="99"/>
      <c r="G50" s="99"/>
      <c r="H50" s="100">
        <v>8</v>
      </c>
      <c r="I50" s="101">
        <v>29</v>
      </c>
      <c r="J50" s="102">
        <f>SUM(H50:I50)</f>
        <v>37</v>
      </c>
      <c r="K50" s="352">
        <v>0</v>
      </c>
      <c r="L50" s="104">
        <v>46</v>
      </c>
      <c r="M50" s="104">
        <v>39</v>
      </c>
      <c r="N50" s="104">
        <v>30</v>
      </c>
      <c r="O50" s="104">
        <v>14</v>
      </c>
      <c r="P50" s="105">
        <v>13</v>
      </c>
      <c r="Q50" s="106">
        <f>SUM(K50:P50)</f>
        <v>142</v>
      </c>
      <c r="R50" s="107">
        <f>SUM(J50,Q50)</f>
        <v>179</v>
      </c>
    </row>
    <row r="51" spans="1:18" ht="17.100000000000001" customHeight="1">
      <c r="B51" s="15" t="s">
        <v>35</v>
      </c>
      <c r="C51" s="16"/>
      <c r="D51" s="16"/>
      <c r="E51" s="16"/>
      <c r="F51" s="16"/>
      <c r="G51" s="16"/>
      <c r="H51" s="108">
        <f t="shared" ref="H51:P51" si="11">H49+H50</f>
        <v>892</v>
      </c>
      <c r="I51" s="109">
        <f t="shared" si="11"/>
        <v>1277</v>
      </c>
      <c r="J51" s="110">
        <f t="shared" si="11"/>
        <v>2169</v>
      </c>
      <c r="K51" s="353">
        <f t="shared" si="11"/>
        <v>0</v>
      </c>
      <c r="L51" s="112">
        <f t="shared" si="11"/>
        <v>3739</v>
      </c>
      <c r="M51" s="112">
        <f t="shared" si="11"/>
        <v>2365</v>
      </c>
      <c r="N51" s="112">
        <f t="shared" si="11"/>
        <v>1483</v>
      </c>
      <c r="O51" s="112">
        <f t="shared" si="11"/>
        <v>921</v>
      </c>
      <c r="P51" s="109">
        <f t="shared" si="11"/>
        <v>446</v>
      </c>
      <c r="Q51" s="110">
        <f>SUM(K51:P51)</f>
        <v>8954</v>
      </c>
      <c r="R51" s="113">
        <f>SUM(J51,Q51)</f>
        <v>11123</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令和元年（２０２０年）２月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8</v>
      </c>
      <c r="I57" s="91">
        <v>20</v>
      </c>
      <c r="J57" s="92">
        <f>SUM(H57:I57)</f>
        <v>28</v>
      </c>
      <c r="K57" s="351">
        <v>0</v>
      </c>
      <c r="L57" s="94">
        <v>1407</v>
      </c>
      <c r="M57" s="94">
        <v>992</v>
      </c>
      <c r="N57" s="94">
        <v>741</v>
      </c>
      <c r="O57" s="94">
        <v>472</v>
      </c>
      <c r="P57" s="95">
        <v>211</v>
      </c>
      <c r="Q57" s="115">
        <f>SUM(K57:P57)</f>
        <v>3823</v>
      </c>
      <c r="R57" s="116">
        <f>SUM(J57,Q57)</f>
        <v>3851</v>
      </c>
    </row>
    <row r="58" spans="1:18" ht="17.100000000000001" customHeight="1">
      <c r="B58" s="98" t="s">
        <v>28</v>
      </c>
      <c r="C58" s="99"/>
      <c r="D58" s="99"/>
      <c r="E58" s="99"/>
      <c r="F58" s="99"/>
      <c r="G58" s="99"/>
      <c r="H58" s="100">
        <v>0</v>
      </c>
      <c r="I58" s="101">
        <v>1</v>
      </c>
      <c r="J58" s="102">
        <f>SUM(H58:I58)</f>
        <v>1</v>
      </c>
      <c r="K58" s="352">
        <v>0</v>
      </c>
      <c r="L58" s="104">
        <v>11</v>
      </c>
      <c r="M58" s="104">
        <v>6</v>
      </c>
      <c r="N58" s="104">
        <v>9</v>
      </c>
      <c r="O58" s="104">
        <v>1</v>
      </c>
      <c r="P58" s="105">
        <v>3</v>
      </c>
      <c r="Q58" s="117">
        <f>SUM(K58:P58)</f>
        <v>30</v>
      </c>
      <c r="R58" s="118">
        <f>SUM(J58,Q58)</f>
        <v>31</v>
      </c>
    </row>
    <row r="59" spans="1:18" ht="17.100000000000001" customHeight="1">
      <c r="B59" s="15" t="s">
        <v>35</v>
      </c>
      <c r="C59" s="16"/>
      <c r="D59" s="16"/>
      <c r="E59" s="16"/>
      <c r="F59" s="16"/>
      <c r="G59" s="16"/>
      <c r="H59" s="108">
        <f>H57+H58</f>
        <v>8</v>
      </c>
      <c r="I59" s="109">
        <f>I57+I58</f>
        <v>21</v>
      </c>
      <c r="J59" s="110">
        <f>SUM(H59:I59)</f>
        <v>29</v>
      </c>
      <c r="K59" s="353">
        <f t="shared" ref="K59:P59" si="12">K57+K58</f>
        <v>0</v>
      </c>
      <c r="L59" s="112">
        <f t="shared" si="12"/>
        <v>1418</v>
      </c>
      <c r="M59" s="112">
        <f t="shared" si="12"/>
        <v>998</v>
      </c>
      <c r="N59" s="112">
        <f t="shared" si="12"/>
        <v>750</v>
      </c>
      <c r="O59" s="112">
        <f t="shared" si="12"/>
        <v>473</v>
      </c>
      <c r="P59" s="109">
        <f t="shared" si="12"/>
        <v>214</v>
      </c>
      <c r="Q59" s="119">
        <f>SUM(K59:P59)</f>
        <v>3853</v>
      </c>
      <c r="R59" s="120">
        <f>SUM(J59,Q59)</f>
        <v>3882</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令和元年（２０２０年）２月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0</v>
      </c>
      <c r="L66" s="94">
        <v>8</v>
      </c>
      <c r="M66" s="94">
        <v>153</v>
      </c>
      <c r="N66" s="94">
        <v>499</v>
      </c>
      <c r="O66" s="95">
        <v>438</v>
      </c>
      <c r="P66" s="115">
        <f>SUM(K66:O66)</f>
        <v>1098</v>
      </c>
      <c r="Q66" s="116">
        <f>SUM(J66,P66)</f>
        <v>1098</v>
      </c>
    </row>
    <row r="67" spans="1:17" ht="17.100000000000001" customHeight="1">
      <c r="B67" s="98" t="s">
        <v>28</v>
      </c>
      <c r="C67" s="99"/>
      <c r="D67" s="99"/>
      <c r="E67" s="99"/>
      <c r="F67" s="99"/>
      <c r="G67" s="99"/>
      <c r="H67" s="100">
        <v>0</v>
      </c>
      <c r="I67" s="101">
        <v>0</v>
      </c>
      <c r="J67" s="102">
        <f>SUM(H67:I67)</f>
        <v>0</v>
      </c>
      <c r="K67" s="103">
        <v>0</v>
      </c>
      <c r="L67" s="104">
        <v>0</v>
      </c>
      <c r="M67" s="104">
        <v>0</v>
      </c>
      <c r="N67" s="104">
        <v>2</v>
      </c>
      <c r="O67" s="105">
        <v>5</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0</v>
      </c>
      <c r="L68" s="112">
        <f>L66+L67</f>
        <v>8</v>
      </c>
      <c r="M68" s="112">
        <f>M66+M67</f>
        <v>153</v>
      </c>
      <c r="N68" s="112">
        <f>N66+N67</f>
        <v>501</v>
      </c>
      <c r="O68" s="109">
        <f>O66+O67</f>
        <v>443</v>
      </c>
      <c r="P68" s="119">
        <f>SUM(K68:O68)</f>
        <v>1105</v>
      </c>
      <c r="Q68" s="120">
        <f>SUM(J68,P68)</f>
        <v>1105</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令和元年（２０２０年）２月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61</v>
      </c>
      <c r="L74" s="94">
        <v>86</v>
      </c>
      <c r="M74" s="94">
        <v>94</v>
      </c>
      <c r="N74" s="94">
        <v>141</v>
      </c>
      <c r="O74" s="95">
        <v>65</v>
      </c>
      <c r="P74" s="115">
        <f>SUM(K74:O74)</f>
        <v>447</v>
      </c>
      <c r="Q74" s="116">
        <f>SUM(J74,P74)</f>
        <v>447</v>
      </c>
    </row>
    <row r="75" spans="1:17" ht="17.100000000000001" customHeight="1">
      <c r="B75" s="98" t="s">
        <v>28</v>
      </c>
      <c r="C75" s="99"/>
      <c r="D75" s="99"/>
      <c r="E75" s="99"/>
      <c r="F75" s="99"/>
      <c r="G75" s="99"/>
      <c r="H75" s="100">
        <v>0</v>
      </c>
      <c r="I75" s="101">
        <v>0</v>
      </c>
      <c r="J75" s="102">
        <f>SUM(H75:I75)</f>
        <v>0</v>
      </c>
      <c r="K75" s="103">
        <v>1</v>
      </c>
      <c r="L75" s="104">
        <v>0</v>
      </c>
      <c r="M75" s="104">
        <v>1</v>
      </c>
      <c r="N75" s="104">
        <v>0</v>
      </c>
      <c r="O75" s="105">
        <v>1</v>
      </c>
      <c r="P75" s="117">
        <f>SUM(K75:O75)</f>
        <v>3</v>
      </c>
      <c r="Q75" s="118">
        <f>SUM(J75,P75)</f>
        <v>3</v>
      </c>
    </row>
    <row r="76" spans="1:17" ht="17.100000000000001" customHeight="1">
      <c r="B76" s="15" t="s">
        <v>35</v>
      </c>
      <c r="C76" s="16"/>
      <c r="D76" s="16"/>
      <c r="E76" s="16"/>
      <c r="F76" s="16"/>
      <c r="G76" s="16"/>
      <c r="H76" s="108">
        <f>H74+H75</f>
        <v>0</v>
      </c>
      <c r="I76" s="109">
        <f>I74+I75</f>
        <v>0</v>
      </c>
      <c r="J76" s="110">
        <f>SUM(H76:I76)</f>
        <v>0</v>
      </c>
      <c r="K76" s="111">
        <f>K74+K75</f>
        <v>62</v>
      </c>
      <c r="L76" s="112">
        <f>L74+L75</f>
        <v>86</v>
      </c>
      <c r="M76" s="112">
        <f>M74+M75</f>
        <v>95</v>
      </c>
      <c r="N76" s="112">
        <f>N74+N75</f>
        <v>141</v>
      </c>
      <c r="O76" s="109">
        <f>O74+O75</f>
        <v>66</v>
      </c>
      <c r="P76" s="119">
        <f>SUM(K76:O76)</f>
        <v>450</v>
      </c>
      <c r="Q76" s="120">
        <f>SUM(J76,P76)</f>
        <v>450</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令和元年（２０２０年）２月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411"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2</v>
      </c>
      <c r="L82" s="94">
        <v>2</v>
      </c>
      <c r="M82" s="94">
        <v>29</v>
      </c>
      <c r="N82" s="94">
        <v>231</v>
      </c>
      <c r="O82" s="95">
        <v>353</v>
      </c>
      <c r="P82" s="115">
        <f>SUM(K82:O82)</f>
        <v>617</v>
      </c>
      <c r="Q82" s="116">
        <f>SUM(J82,P82)</f>
        <v>617</v>
      </c>
    </row>
    <row r="83" spans="1:18" ht="17.100000000000001" customHeight="1">
      <c r="B83" s="98" t="s">
        <v>28</v>
      </c>
      <c r="C83" s="99"/>
      <c r="D83" s="99"/>
      <c r="E83" s="99"/>
      <c r="F83" s="99"/>
      <c r="G83" s="99"/>
      <c r="H83" s="100">
        <v>0</v>
      </c>
      <c r="I83" s="101">
        <v>0</v>
      </c>
      <c r="J83" s="102">
        <f>SUM(H83:I83)</f>
        <v>0</v>
      </c>
      <c r="K83" s="103">
        <v>0</v>
      </c>
      <c r="L83" s="104">
        <v>0</v>
      </c>
      <c r="M83" s="104">
        <v>0</v>
      </c>
      <c r="N83" s="104">
        <v>2</v>
      </c>
      <c r="O83" s="105">
        <v>6</v>
      </c>
      <c r="P83" s="117">
        <f>SUM(K83:O83)</f>
        <v>8</v>
      </c>
      <c r="Q83" s="118">
        <f>SUM(J83,P83)</f>
        <v>8</v>
      </c>
    </row>
    <row r="84" spans="1:18" ht="17.100000000000001" customHeight="1">
      <c r="B84" s="15" t="s">
        <v>35</v>
      </c>
      <c r="C84" s="16"/>
      <c r="D84" s="16"/>
      <c r="E84" s="16"/>
      <c r="F84" s="16"/>
      <c r="G84" s="16"/>
      <c r="H84" s="108">
        <f>H82+H83</f>
        <v>0</v>
      </c>
      <c r="I84" s="109">
        <f>I82+I83</f>
        <v>0</v>
      </c>
      <c r="J84" s="110">
        <f>SUM(H84:I84)</f>
        <v>0</v>
      </c>
      <c r="K84" s="111">
        <f>K82+K83</f>
        <v>2</v>
      </c>
      <c r="L84" s="112">
        <f>L82+L83</f>
        <v>2</v>
      </c>
      <c r="M84" s="112">
        <f>M82+M83</f>
        <v>29</v>
      </c>
      <c r="N84" s="112">
        <f>N82+N83</f>
        <v>233</v>
      </c>
      <c r="O84" s="109">
        <f>O82+O83</f>
        <v>359</v>
      </c>
      <c r="P84" s="119">
        <f>SUM(K84:O84)</f>
        <v>625</v>
      </c>
      <c r="Q84" s="120">
        <f>SUM(J84,P84)</f>
        <v>625</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令和元年（２０２０年）２月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412"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12</v>
      </c>
      <c r="N90" s="259">
        <v>82</v>
      </c>
      <c r="O90" s="260">
        <v>110</v>
      </c>
      <c r="P90" s="261">
        <f>SUM(K90:O90)</f>
        <v>204</v>
      </c>
      <c r="Q90" s="262">
        <f>SUM(J90,P90)</f>
        <v>204</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2</v>
      </c>
      <c r="O91" s="270">
        <v>1</v>
      </c>
      <c r="P91" s="271">
        <f>SUM(K91:O91)</f>
        <v>3</v>
      </c>
      <c r="Q91" s="272">
        <f>SUM(J91,P91)</f>
        <v>3</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12</v>
      </c>
      <c r="N92" s="279">
        <f>N90+N91</f>
        <v>84</v>
      </c>
      <c r="O92" s="276">
        <f>O90+O91</f>
        <v>111</v>
      </c>
      <c r="P92" s="280">
        <f>SUM(K92:O92)</f>
        <v>207</v>
      </c>
      <c r="Q92" s="281">
        <f>SUM(J92,P92)</f>
        <v>207</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令和元年（２０２０年）２月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410" t="s">
        <v>13</v>
      </c>
      <c r="R97" s="619"/>
    </row>
    <row r="98" spans="2:18" s="190" customFormat="1" ht="17.100000000000001" customHeight="1">
      <c r="B98" s="295" t="s">
        <v>43</v>
      </c>
      <c r="C98" s="296"/>
      <c r="D98" s="296"/>
      <c r="E98" s="296"/>
      <c r="F98" s="296"/>
      <c r="G98" s="297"/>
      <c r="H98" s="298">
        <f t="shared" ref="H98:R98" si="13">SUM(H99,H105,H108,H113,H117:H118)</f>
        <v>1903</v>
      </c>
      <c r="I98" s="299">
        <f t="shared" si="13"/>
        <v>2851</v>
      </c>
      <c r="J98" s="300">
        <f t="shared" si="13"/>
        <v>4754</v>
      </c>
      <c r="K98" s="357">
        <f t="shared" si="13"/>
        <v>0</v>
      </c>
      <c r="L98" s="301">
        <f t="shared" si="13"/>
        <v>10069</v>
      </c>
      <c r="M98" s="301">
        <f t="shared" si="13"/>
        <v>7127</v>
      </c>
      <c r="N98" s="301">
        <f t="shared" si="13"/>
        <v>4577</v>
      </c>
      <c r="O98" s="301">
        <f t="shared" si="13"/>
        <v>2964</v>
      </c>
      <c r="P98" s="302">
        <f t="shared" si="13"/>
        <v>1690</v>
      </c>
      <c r="Q98" s="303">
        <f t="shared" si="13"/>
        <v>26427</v>
      </c>
      <c r="R98" s="304">
        <f t="shared" si="13"/>
        <v>31181</v>
      </c>
    </row>
    <row r="99" spans="2:18" s="190" customFormat="1" ht="17.100000000000001" customHeight="1">
      <c r="B99" s="180"/>
      <c r="C99" s="295" t="s">
        <v>44</v>
      </c>
      <c r="D99" s="296"/>
      <c r="E99" s="296"/>
      <c r="F99" s="296"/>
      <c r="G99" s="297"/>
      <c r="H99" s="298">
        <f t="shared" ref="H99:Q99" si="14">SUM(H100:H104)</f>
        <v>126</v>
      </c>
      <c r="I99" s="299">
        <f t="shared" si="14"/>
        <v>233</v>
      </c>
      <c r="J99" s="300">
        <f t="shared" si="14"/>
        <v>359</v>
      </c>
      <c r="K99" s="357">
        <f t="shared" si="14"/>
        <v>0</v>
      </c>
      <c r="L99" s="301">
        <f t="shared" si="14"/>
        <v>2641</v>
      </c>
      <c r="M99" s="301">
        <f t="shared" si="14"/>
        <v>1901</v>
      </c>
      <c r="N99" s="301">
        <f t="shared" si="14"/>
        <v>1332</v>
      </c>
      <c r="O99" s="301">
        <f t="shared" si="14"/>
        <v>996</v>
      </c>
      <c r="P99" s="302">
        <f t="shared" si="14"/>
        <v>655</v>
      </c>
      <c r="Q99" s="303">
        <f t="shared" si="14"/>
        <v>7525</v>
      </c>
      <c r="R99" s="304">
        <f t="shared" ref="R99:R104" si="15">SUM(J99,Q99)</f>
        <v>7884</v>
      </c>
    </row>
    <row r="100" spans="2:18" s="190" customFormat="1" ht="17.100000000000001" customHeight="1">
      <c r="B100" s="180"/>
      <c r="C100" s="180"/>
      <c r="D100" s="305" t="s">
        <v>45</v>
      </c>
      <c r="E100" s="306"/>
      <c r="F100" s="306"/>
      <c r="G100" s="307"/>
      <c r="H100" s="308">
        <v>1</v>
      </c>
      <c r="I100" s="309">
        <v>0</v>
      </c>
      <c r="J100" s="310">
        <f>SUM(H100:I100)</f>
        <v>1</v>
      </c>
      <c r="K100" s="354">
        <v>0</v>
      </c>
      <c r="L100" s="311">
        <v>1498</v>
      </c>
      <c r="M100" s="311">
        <v>928</v>
      </c>
      <c r="N100" s="311">
        <v>534</v>
      </c>
      <c r="O100" s="311">
        <v>322</v>
      </c>
      <c r="P100" s="309">
        <v>193</v>
      </c>
      <c r="Q100" s="310">
        <f>SUM(K100:P100)</f>
        <v>3475</v>
      </c>
      <c r="R100" s="312">
        <f t="shared" si="15"/>
        <v>3476</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3</v>
      </c>
      <c r="N101" s="187">
        <v>5</v>
      </c>
      <c r="O101" s="187">
        <v>15</v>
      </c>
      <c r="P101" s="185">
        <v>13</v>
      </c>
      <c r="Q101" s="188">
        <f>SUM(K101:P101)</f>
        <v>36</v>
      </c>
      <c r="R101" s="189">
        <f t="shared" si="15"/>
        <v>36</v>
      </c>
    </row>
    <row r="102" spans="2:18" s="190" customFormat="1" ht="17.100000000000001" customHeight="1">
      <c r="B102" s="180"/>
      <c r="C102" s="180"/>
      <c r="D102" s="181" t="s">
        <v>47</v>
      </c>
      <c r="E102" s="182"/>
      <c r="F102" s="182"/>
      <c r="G102" s="183"/>
      <c r="H102" s="184">
        <v>37</v>
      </c>
      <c r="I102" s="185">
        <v>92</v>
      </c>
      <c r="J102" s="188">
        <f>SUM(H102:I102)</f>
        <v>129</v>
      </c>
      <c r="K102" s="355">
        <v>0</v>
      </c>
      <c r="L102" s="187">
        <v>313</v>
      </c>
      <c r="M102" s="187">
        <v>238</v>
      </c>
      <c r="N102" s="187">
        <v>163</v>
      </c>
      <c r="O102" s="187">
        <v>129</v>
      </c>
      <c r="P102" s="185">
        <v>90</v>
      </c>
      <c r="Q102" s="188">
        <f>SUM(K102:P102)</f>
        <v>933</v>
      </c>
      <c r="R102" s="189">
        <f t="shared" si="15"/>
        <v>1062</v>
      </c>
    </row>
    <row r="103" spans="2:18" s="190" customFormat="1" ht="17.100000000000001" customHeight="1">
      <c r="B103" s="180"/>
      <c r="C103" s="180"/>
      <c r="D103" s="181" t="s">
        <v>48</v>
      </c>
      <c r="E103" s="182"/>
      <c r="F103" s="182"/>
      <c r="G103" s="183"/>
      <c r="H103" s="184">
        <v>18</v>
      </c>
      <c r="I103" s="185">
        <v>53</v>
      </c>
      <c r="J103" s="188">
        <f>SUM(H103:I103)</f>
        <v>71</v>
      </c>
      <c r="K103" s="355">
        <v>0</v>
      </c>
      <c r="L103" s="187">
        <v>105</v>
      </c>
      <c r="M103" s="187">
        <v>104</v>
      </c>
      <c r="N103" s="187">
        <v>56</v>
      </c>
      <c r="O103" s="187">
        <v>46</v>
      </c>
      <c r="P103" s="185">
        <v>16</v>
      </c>
      <c r="Q103" s="188">
        <f>SUM(K103:P103)</f>
        <v>327</v>
      </c>
      <c r="R103" s="189">
        <f t="shared" si="15"/>
        <v>398</v>
      </c>
    </row>
    <row r="104" spans="2:18" s="190" customFormat="1" ht="17.100000000000001" customHeight="1">
      <c r="B104" s="180"/>
      <c r="C104" s="180"/>
      <c r="D104" s="325" t="s">
        <v>49</v>
      </c>
      <c r="E104" s="326"/>
      <c r="F104" s="326"/>
      <c r="G104" s="327"/>
      <c r="H104" s="328">
        <v>70</v>
      </c>
      <c r="I104" s="329">
        <v>88</v>
      </c>
      <c r="J104" s="331">
        <f>SUM(H104:I104)</f>
        <v>158</v>
      </c>
      <c r="K104" s="356">
        <v>0</v>
      </c>
      <c r="L104" s="216">
        <v>725</v>
      </c>
      <c r="M104" s="216">
        <v>628</v>
      </c>
      <c r="N104" s="216">
        <v>574</v>
      </c>
      <c r="O104" s="216">
        <v>484</v>
      </c>
      <c r="P104" s="329">
        <v>343</v>
      </c>
      <c r="Q104" s="331">
        <f>SUM(K104:P104)</f>
        <v>2754</v>
      </c>
      <c r="R104" s="332">
        <f t="shared" si="15"/>
        <v>2912</v>
      </c>
    </row>
    <row r="105" spans="2:18" s="190" customFormat="1" ht="17.100000000000001" customHeight="1">
      <c r="B105" s="180"/>
      <c r="C105" s="295" t="s">
        <v>50</v>
      </c>
      <c r="D105" s="296"/>
      <c r="E105" s="296"/>
      <c r="F105" s="296"/>
      <c r="G105" s="297"/>
      <c r="H105" s="298">
        <f t="shared" ref="H105:R105" si="16">SUM(H106:H107)</f>
        <v>150</v>
      </c>
      <c r="I105" s="299">
        <f t="shared" si="16"/>
        <v>210</v>
      </c>
      <c r="J105" s="300">
        <f t="shared" si="16"/>
        <v>360</v>
      </c>
      <c r="K105" s="357">
        <f t="shared" si="16"/>
        <v>0</v>
      </c>
      <c r="L105" s="301">
        <f t="shared" si="16"/>
        <v>1930</v>
      </c>
      <c r="M105" s="301">
        <f t="shared" si="16"/>
        <v>1259</v>
      </c>
      <c r="N105" s="301">
        <f t="shared" si="16"/>
        <v>725</v>
      </c>
      <c r="O105" s="301">
        <f t="shared" si="16"/>
        <v>412</v>
      </c>
      <c r="P105" s="302">
        <f t="shared" si="16"/>
        <v>203</v>
      </c>
      <c r="Q105" s="303">
        <f t="shared" si="16"/>
        <v>4529</v>
      </c>
      <c r="R105" s="304">
        <f t="shared" si="16"/>
        <v>4889</v>
      </c>
    </row>
    <row r="106" spans="2:18" s="190" customFormat="1" ht="17.100000000000001" customHeight="1">
      <c r="B106" s="180"/>
      <c r="C106" s="180"/>
      <c r="D106" s="305" t="s">
        <v>51</v>
      </c>
      <c r="E106" s="306"/>
      <c r="F106" s="306"/>
      <c r="G106" s="307"/>
      <c r="H106" s="308">
        <v>0</v>
      </c>
      <c r="I106" s="309">
        <v>0</v>
      </c>
      <c r="J106" s="324">
        <f>SUM(H106:I106)</f>
        <v>0</v>
      </c>
      <c r="K106" s="354">
        <v>0</v>
      </c>
      <c r="L106" s="311">
        <v>1418</v>
      </c>
      <c r="M106" s="311">
        <v>890</v>
      </c>
      <c r="N106" s="311">
        <v>514</v>
      </c>
      <c r="O106" s="311">
        <v>286</v>
      </c>
      <c r="P106" s="309">
        <v>135</v>
      </c>
      <c r="Q106" s="310">
        <f>SUM(K106:P106)</f>
        <v>3243</v>
      </c>
      <c r="R106" s="312">
        <f>SUM(J106,Q106)</f>
        <v>3243</v>
      </c>
    </row>
    <row r="107" spans="2:18" s="190" customFormat="1" ht="17.100000000000001" customHeight="1">
      <c r="B107" s="180"/>
      <c r="C107" s="180"/>
      <c r="D107" s="325" t="s">
        <v>52</v>
      </c>
      <c r="E107" s="326"/>
      <c r="F107" s="326"/>
      <c r="G107" s="327"/>
      <c r="H107" s="328">
        <v>150</v>
      </c>
      <c r="I107" s="329">
        <v>210</v>
      </c>
      <c r="J107" s="330">
        <f>SUM(H107:I107)</f>
        <v>360</v>
      </c>
      <c r="K107" s="356">
        <v>0</v>
      </c>
      <c r="L107" s="216">
        <v>512</v>
      </c>
      <c r="M107" s="216">
        <v>369</v>
      </c>
      <c r="N107" s="216">
        <v>211</v>
      </c>
      <c r="O107" s="216">
        <v>126</v>
      </c>
      <c r="P107" s="329">
        <v>68</v>
      </c>
      <c r="Q107" s="331">
        <f>SUM(K107:P107)</f>
        <v>1286</v>
      </c>
      <c r="R107" s="332">
        <f>SUM(J107,Q107)</f>
        <v>1646</v>
      </c>
    </row>
    <row r="108" spans="2:18" s="190" customFormat="1" ht="17.100000000000001" customHeight="1">
      <c r="B108" s="180"/>
      <c r="C108" s="295" t="s">
        <v>53</v>
      </c>
      <c r="D108" s="296"/>
      <c r="E108" s="296"/>
      <c r="F108" s="296"/>
      <c r="G108" s="297"/>
      <c r="H108" s="298">
        <f t="shared" ref="H108:R108" si="17">SUM(H109:H112)</f>
        <v>3</v>
      </c>
      <c r="I108" s="299">
        <f t="shared" si="17"/>
        <v>16</v>
      </c>
      <c r="J108" s="300">
        <f t="shared" si="17"/>
        <v>19</v>
      </c>
      <c r="K108" s="357">
        <f t="shared" si="17"/>
        <v>0</v>
      </c>
      <c r="L108" s="301">
        <f t="shared" si="17"/>
        <v>200</v>
      </c>
      <c r="M108" s="301">
        <f t="shared" si="17"/>
        <v>244</v>
      </c>
      <c r="N108" s="301">
        <f t="shared" si="17"/>
        <v>241</v>
      </c>
      <c r="O108" s="301">
        <f t="shared" si="17"/>
        <v>142</v>
      </c>
      <c r="P108" s="302">
        <f t="shared" si="17"/>
        <v>88</v>
      </c>
      <c r="Q108" s="303">
        <f t="shared" si="17"/>
        <v>915</v>
      </c>
      <c r="R108" s="304">
        <f t="shared" si="17"/>
        <v>934</v>
      </c>
    </row>
    <row r="109" spans="2:18" s="190" customFormat="1" ht="17.100000000000001" customHeight="1">
      <c r="B109" s="180"/>
      <c r="C109" s="180"/>
      <c r="D109" s="305" t="s">
        <v>54</v>
      </c>
      <c r="E109" s="306"/>
      <c r="F109" s="306"/>
      <c r="G109" s="307"/>
      <c r="H109" s="308">
        <v>3</v>
      </c>
      <c r="I109" s="309">
        <v>16</v>
      </c>
      <c r="J109" s="324">
        <f>SUM(H109:I109)</f>
        <v>19</v>
      </c>
      <c r="K109" s="354">
        <v>0</v>
      </c>
      <c r="L109" s="311">
        <v>177</v>
      </c>
      <c r="M109" s="311">
        <v>209</v>
      </c>
      <c r="N109" s="311">
        <v>196</v>
      </c>
      <c r="O109" s="311">
        <v>106</v>
      </c>
      <c r="P109" s="309">
        <v>65</v>
      </c>
      <c r="Q109" s="310">
        <f>SUM(K109:P109)</f>
        <v>753</v>
      </c>
      <c r="R109" s="312">
        <f>SUM(J109,Q109)</f>
        <v>772</v>
      </c>
    </row>
    <row r="110" spans="2:18" s="190" customFormat="1" ht="17.100000000000001" customHeight="1">
      <c r="B110" s="180"/>
      <c r="C110" s="180"/>
      <c r="D110" s="181" t="s">
        <v>55</v>
      </c>
      <c r="E110" s="182"/>
      <c r="F110" s="182"/>
      <c r="G110" s="183"/>
      <c r="H110" s="184">
        <v>0</v>
      </c>
      <c r="I110" s="185">
        <v>0</v>
      </c>
      <c r="J110" s="186">
        <f>SUM(H110:I110)</f>
        <v>0</v>
      </c>
      <c r="K110" s="355">
        <v>0</v>
      </c>
      <c r="L110" s="187">
        <v>21</v>
      </c>
      <c r="M110" s="187">
        <v>35</v>
      </c>
      <c r="N110" s="187">
        <v>42</v>
      </c>
      <c r="O110" s="187">
        <v>35</v>
      </c>
      <c r="P110" s="185">
        <v>22</v>
      </c>
      <c r="Q110" s="188">
        <f>SUM(K110:P110)</f>
        <v>155</v>
      </c>
      <c r="R110" s="189">
        <f>SUM(J110,Q110)</f>
        <v>155</v>
      </c>
    </row>
    <row r="111" spans="2:18" s="190" customFormat="1" ht="17.100000000000001" customHeight="1">
      <c r="B111" s="180"/>
      <c r="C111" s="313"/>
      <c r="D111" s="181" t="s">
        <v>56</v>
      </c>
      <c r="E111" s="182"/>
      <c r="F111" s="182"/>
      <c r="G111" s="183"/>
      <c r="H111" s="184">
        <v>0</v>
      </c>
      <c r="I111" s="185">
        <v>0</v>
      </c>
      <c r="J111" s="186">
        <f>SUM(H111:I111)</f>
        <v>0</v>
      </c>
      <c r="K111" s="355">
        <v>0</v>
      </c>
      <c r="L111" s="187">
        <v>2</v>
      </c>
      <c r="M111" s="187">
        <v>0</v>
      </c>
      <c r="N111" s="187">
        <v>3</v>
      </c>
      <c r="O111" s="187">
        <v>1</v>
      </c>
      <c r="P111" s="185">
        <v>1</v>
      </c>
      <c r="Q111" s="188">
        <f>SUM(K111:P111)</f>
        <v>7</v>
      </c>
      <c r="R111" s="189">
        <f>SUM(J111,Q111)</f>
        <v>7</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758</v>
      </c>
      <c r="I113" s="299">
        <f t="shared" si="18"/>
        <v>1143</v>
      </c>
      <c r="J113" s="300">
        <f t="shared" si="18"/>
        <v>1901</v>
      </c>
      <c r="K113" s="357">
        <f t="shared" si="18"/>
        <v>0</v>
      </c>
      <c r="L113" s="301">
        <f t="shared" si="18"/>
        <v>1703</v>
      </c>
      <c r="M113" s="301">
        <f t="shared" si="18"/>
        <v>1530</v>
      </c>
      <c r="N113" s="301">
        <f t="shared" si="18"/>
        <v>1000</v>
      </c>
      <c r="O113" s="301">
        <f t="shared" si="18"/>
        <v>664</v>
      </c>
      <c r="P113" s="302">
        <f t="shared" si="18"/>
        <v>372</v>
      </c>
      <c r="Q113" s="303">
        <f t="shared" si="18"/>
        <v>5269</v>
      </c>
      <c r="R113" s="304">
        <f t="shared" si="18"/>
        <v>7170</v>
      </c>
    </row>
    <row r="114" spans="2:18" s="135" customFormat="1" ht="17.100000000000001" customHeight="1">
      <c r="B114" s="148"/>
      <c r="C114" s="148"/>
      <c r="D114" s="39" t="s">
        <v>58</v>
      </c>
      <c r="E114" s="68"/>
      <c r="F114" s="68"/>
      <c r="G114" s="149"/>
      <c r="H114" s="150">
        <v>705</v>
      </c>
      <c r="I114" s="151">
        <v>1107</v>
      </c>
      <c r="J114" s="168">
        <f>SUM(H114:I114)</f>
        <v>1812</v>
      </c>
      <c r="K114" s="354">
        <v>0</v>
      </c>
      <c r="L114" s="153">
        <v>1636</v>
      </c>
      <c r="M114" s="153">
        <v>1500</v>
      </c>
      <c r="N114" s="153">
        <v>971</v>
      </c>
      <c r="O114" s="153">
        <v>644</v>
      </c>
      <c r="P114" s="151">
        <v>369</v>
      </c>
      <c r="Q114" s="152">
        <f>SUM(K114:P114)</f>
        <v>5120</v>
      </c>
      <c r="R114" s="154">
        <f>SUM(J114,Q114)</f>
        <v>6932</v>
      </c>
    </row>
    <row r="115" spans="2:18" s="135" customFormat="1" ht="17.100000000000001" customHeight="1">
      <c r="B115" s="148"/>
      <c r="C115" s="148"/>
      <c r="D115" s="155" t="s">
        <v>59</v>
      </c>
      <c r="E115" s="47"/>
      <c r="F115" s="47"/>
      <c r="G115" s="156"/>
      <c r="H115" s="157">
        <v>23</v>
      </c>
      <c r="I115" s="158">
        <v>15</v>
      </c>
      <c r="J115" s="170">
        <f>SUM(H115:I115)</f>
        <v>38</v>
      </c>
      <c r="K115" s="355">
        <v>0</v>
      </c>
      <c r="L115" s="160">
        <v>37</v>
      </c>
      <c r="M115" s="160">
        <v>17</v>
      </c>
      <c r="N115" s="160">
        <v>18</v>
      </c>
      <c r="O115" s="160">
        <v>13</v>
      </c>
      <c r="P115" s="158">
        <v>3</v>
      </c>
      <c r="Q115" s="159">
        <f>SUM(K115:P115)</f>
        <v>88</v>
      </c>
      <c r="R115" s="161">
        <f>SUM(J115,Q115)</f>
        <v>126</v>
      </c>
    </row>
    <row r="116" spans="2:18" s="135" customFormat="1" ht="17.100000000000001" customHeight="1">
      <c r="B116" s="148"/>
      <c r="C116" s="148"/>
      <c r="D116" s="49" t="s">
        <v>60</v>
      </c>
      <c r="E116" s="50"/>
      <c r="F116" s="50"/>
      <c r="G116" s="162"/>
      <c r="H116" s="163">
        <v>30</v>
      </c>
      <c r="I116" s="164">
        <v>21</v>
      </c>
      <c r="J116" s="169">
        <f>SUM(H116:I116)</f>
        <v>51</v>
      </c>
      <c r="K116" s="356">
        <v>0</v>
      </c>
      <c r="L116" s="166">
        <v>30</v>
      </c>
      <c r="M116" s="166">
        <v>13</v>
      </c>
      <c r="N116" s="166">
        <v>11</v>
      </c>
      <c r="O116" s="166">
        <v>7</v>
      </c>
      <c r="P116" s="164">
        <v>0</v>
      </c>
      <c r="Q116" s="165">
        <f>SUM(K116:P116)</f>
        <v>61</v>
      </c>
      <c r="R116" s="167">
        <f>SUM(J116,Q116)</f>
        <v>112</v>
      </c>
    </row>
    <row r="117" spans="2:18" s="135" customFormat="1" ht="17.100000000000001" customHeight="1">
      <c r="B117" s="148"/>
      <c r="C117" s="172" t="s">
        <v>61</v>
      </c>
      <c r="D117" s="173"/>
      <c r="E117" s="173"/>
      <c r="F117" s="173"/>
      <c r="G117" s="174"/>
      <c r="H117" s="141">
        <v>27</v>
      </c>
      <c r="I117" s="142">
        <v>23</v>
      </c>
      <c r="J117" s="143">
        <f>SUM(H117:I117)</f>
        <v>50</v>
      </c>
      <c r="K117" s="357">
        <v>0</v>
      </c>
      <c r="L117" s="144">
        <v>104</v>
      </c>
      <c r="M117" s="144">
        <v>103</v>
      </c>
      <c r="N117" s="144">
        <v>107</v>
      </c>
      <c r="O117" s="144">
        <v>84</v>
      </c>
      <c r="P117" s="145">
        <v>33</v>
      </c>
      <c r="Q117" s="146">
        <f>SUM(K117:P117)</f>
        <v>431</v>
      </c>
      <c r="R117" s="147">
        <f>SUM(J117,Q117)</f>
        <v>481</v>
      </c>
    </row>
    <row r="118" spans="2:18" s="135" customFormat="1" ht="17.100000000000001" customHeight="1">
      <c r="B118" s="171"/>
      <c r="C118" s="172" t="s">
        <v>62</v>
      </c>
      <c r="D118" s="173"/>
      <c r="E118" s="173"/>
      <c r="F118" s="173"/>
      <c r="G118" s="174"/>
      <c r="H118" s="141">
        <v>839</v>
      </c>
      <c r="I118" s="142">
        <v>1226</v>
      </c>
      <c r="J118" s="143">
        <f>SUM(H118:I118)</f>
        <v>2065</v>
      </c>
      <c r="K118" s="357">
        <v>0</v>
      </c>
      <c r="L118" s="144">
        <v>3491</v>
      </c>
      <c r="M118" s="144">
        <v>2090</v>
      </c>
      <c r="N118" s="144">
        <v>1172</v>
      </c>
      <c r="O118" s="144">
        <v>666</v>
      </c>
      <c r="P118" s="145">
        <v>339</v>
      </c>
      <c r="Q118" s="146">
        <f>SUM(K118:P118)</f>
        <v>7758</v>
      </c>
      <c r="R118" s="147">
        <f>SUM(J118,Q118)</f>
        <v>9823</v>
      </c>
    </row>
    <row r="119" spans="2:18" s="135" customFormat="1" ht="17.100000000000001" customHeight="1">
      <c r="B119" s="138" t="s">
        <v>63</v>
      </c>
      <c r="C119" s="139"/>
      <c r="D119" s="139"/>
      <c r="E119" s="139"/>
      <c r="F119" s="139"/>
      <c r="G119" s="140"/>
      <c r="H119" s="141">
        <f t="shared" ref="H119:R119" si="19">SUM(H120:H128)</f>
        <v>8</v>
      </c>
      <c r="I119" s="142">
        <f t="shared" si="19"/>
        <v>21</v>
      </c>
      <c r="J119" s="143">
        <f t="shared" si="19"/>
        <v>29</v>
      </c>
      <c r="K119" s="357">
        <f>SUM(K120:K128)</f>
        <v>0</v>
      </c>
      <c r="L119" s="144">
        <f>SUM(L120:L128)</f>
        <v>1484</v>
      </c>
      <c r="M119" s="144">
        <f>SUM(M120:M128)</f>
        <v>1043</v>
      </c>
      <c r="N119" s="144">
        <f t="shared" si="19"/>
        <v>795</v>
      </c>
      <c r="O119" s="144">
        <f t="shared" si="19"/>
        <v>499</v>
      </c>
      <c r="P119" s="145">
        <f t="shared" si="19"/>
        <v>227</v>
      </c>
      <c r="Q119" s="146">
        <f t="shared" si="19"/>
        <v>4048</v>
      </c>
      <c r="R119" s="147">
        <f t="shared" si="19"/>
        <v>4077</v>
      </c>
    </row>
    <row r="120" spans="2:18" s="135" customFormat="1" ht="17.100000000000001" customHeight="1">
      <c r="B120" s="148"/>
      <c r="C120" s="39" t="s">
        <v>64</v>
      </c>
      <c r="D120" s="68"/>
      <c r="E120" s="68"/>
      <c r="F120" s="68"/>
      <c r="G120" s="149"/>
      <c r="H120" s="150">
        <v>0</v>
      </c>
      <c r="I120" s="151">
        <v>0</v>
      </c>
      <c r="J120" s="168">
        <f>SUM(H120:I120)</f>
        <v>0</v>
      </c>
      <c r="K120" s="358"/>
      <c r="L120" s="153">
        <v>66</v>
      </c>
      <c r="M120" s="153">
        <v>35</v>
      </c>
      <c r="N120" s="153">
        <v>25</v>
      </c>
      <c r="O120" s="153">
        <v>12</v>
      </c>
      <c r="P120" s="151">
        <v>7</v>
      </c>
      <c r="Q120" s="152">
        <f t="shared" ref="Q120:Q128" si="20">SUM(K120:P120)</f>
        <v>145</v>
      </c>
      <c r="R120" s="154">
        <f t="shared" ref="R120:R128" si="21">SUM(J120,Q120)</f>
        <v>145</v>
      </c>
    </row>
    <row r="121" spans="2:18" s="135" customFormat="1" ht="17.100000000000001" customHeight="1">
      <c r="B121" s="148"/>
      <c r="C121" s="46" t="s">
        <v>65</v>
      </c>
      <c r="D121" s="40"/>
      <c r="E121" s="40"/>
      <c r="F121" s="40"/>
      <c r="G121" s="175"/>
      <c r="H121" s="157">
        <v>0</v>
      </c>
      <c r="I121" s="158">
        <v>0</v>
      </c>
      <c r="J121" s="170">
        <f t="shared" ref="J121:J128" si="22">SUM(H121:I121)</f>
        <v>0</v>
      </c>
      <c r="K121" s="359"/>
      <c r="L121" s="176">
        <v>0</v>
      </c>
      <c r="M121" s="176">
        <v>0</v>
      </c>
      <c r="N121" s="176">
        <v>1</v>
      </c>
      <c r="O121" s="176">
        <v>0</v>
      </c>
      <c r="P121" s="177">
        <v>0</v>
      </c>
      <c r="Q121" s="178">
        <f>SUM(K121:P121)</f>
        <v>1</v>
      </c>
      <c r="R121" s="179">
        <f>SUM(J121,Q121)</f>
        <v>1</v>
      </c>
    </row>
    <row r="122" spans="2:18" s="190" customFormat="1" ht="17.100000000000001" customHeight="1">
      <c r="B122" s="180"/>
      <c r="C122" s="181" t="s">
        <v>66</v>
      </c>
      <c r="D122" s="182"/>
      <c r="E122" s="182"/>
      <c r="F122" s="182"/>
      <c r="G122" s="183"/>
      <c r="H122" s="184">
        <v>0</v>
      </c>
      <c r="I122" s="185">
        <v>0</v>
      </c>
      <c r="J122" s="186">
        <f t="shared" si="22"/>
        <v>0</v>
      </c>
      <c r="K122" s="360"/>
      <c r="L122" s="187">
        <v>1006</v>
      </c>
      <c r="M122" s="187">
        <v>546</v>
      </c>
      <c r="N122" s="187">
        <v>335</v>
      </c>
      <c r="O122" s="187">
        <v>171</v>
      </c>
      <c r="P122" s="185">
        <v>68</v>
      </c>
      <c r="Q122" s="188">
        <f>SUM(K122:P122)</f>
        <v>2126</v>
      </c>
      <c r="R122" s="189">
        <f>SUM(J122,Q122)</f>
        <v>2126</v>
      </c>
    </row>
    <row r="123" spans="2:18" s="135" customFormat="1" ht="17.100000000000001" customHeight="1">
      <c r="B123" s="148"/>
      <c r="C123" s="155" t="s">
        <v>67</v>
      </c>
      <c r="D123" s="47"/>
      <c r="E123" s="47"/>
      <c r="F123" s="47"/>
      <c r="G123" s="156"/>
      <c r="H123" s="157">
        <v>0</v>
      </c>
      <c r="I123" s="158">
        <v>2</v>
      </c>
      <c r="J123" s="170">
        <f t="shared" si="22"/>
        <v>2</v>
      </c>
      <c r="K123" s="355">
        <v>0</v>
      </c>
      <c r="L123" s="160">
        <v>101</v>
      </c>
      <c r="M123" s="160">
        <v>96</v>
      </c>
      <c r="N123" s="160">
        <v>78</v>
      </c>
      <c r="O123" s="160">
        <v>58</v>
      </c>
      <c r="P123" s="158">
        <v>20</v>
      </c>
      <c r="Q123" s="159">
        <f t="shared" si="20"/>
        <v>353</v>
      </c>
      <c r="R123" s="161">
        <f t="shared" si="21"/>
        <v>355</v>
      </c>
    </row>
    <row r="124" spans="2:18" s="135" customFormat="1" ht="17.100000000000001" customHeight="1">
      <c r="B124" s="148"/>
      <c r="C124" s="155" t="s">
        <v>68</v>
      </c>
      <c r="D124" s="47"/>
      <c r="E124" s="47"/>
      <c r="F124" s="47"/>
      <c r="G124" s="156"/>
      <c r="H124" s="157">
        <v>8</v>
      </c>
      <c r="I124" s="158">
        <v>19</v>
      </c>
      <c r="J124" s="170">
        <f t="shared" si="22"/>
        <v>27</v>
      </c>
      <c r="K124" s="355">
        <v>0</v>
      </c>
      <c r="L124" s="160">
        <v>94</v>
      </c>
      <c r="M124" s="160">
        <v>76</v>
      </c>
      <c r="N124" s="160">
        <v>71</v>
      </c>
      <c r="O124" s="160">
        <v>66</v>
      </c>
      <c r="P124" s="158">
        <v>22</v>
      </c>
      <c r="Q124" s="159">
        <f t="shared" si="20"/>
        <v>329</v>
      </c>
      <c r="R124" s="161">
        <f t="shared" si="21"/>
        <v>356</v>
      </c>
    </row>
    <row r="125" spans="2:18" s="135" customFormat="1" ht="17.100000000000001" customHeight="1">
      <c r="B125" s="148"/>
      <c r="C125" s="155" t="s">
        <v>69</v>
      </c>
      <c r="D125" s="47"/>
      <c r="E125" s="47"/>
      <c r="F125" s="47"/>
      <c r="G125" s="156"/>
      <c r="H125" s="157">
        <v>0</v>
      </c>
      <c r="I125" s="158">
        <v>0</v>
      </c>
      <c r="J125" s="170">
        <f t="shared" si="22"/>
        <v>0</v>
      </c>
      <c r="K125" s="360"/>
      <c r="L125" s="160">
        <v>170</v>
      </c>
      <c r="M125" s="160">
        <v>224</v>
      </c>
      <c r="N125" s="160">
        <v>221</v>
      </c>
      <c r="O125" s="160">
        <v>122</v>
      </c>
      <c r="P125" s="158">
        <v>57</v>
      </c>
      <c r="Q125" s="159">
        <f t="shared" si="20"/>
        <v>794</v>
      </c>
      <c r="R125" s="161">
        <f t="shared" si="21"/>
        <v>794</v>
      </c>
    </row>
    <row r="126" spans="2:18" s="135" customFormat="1" ht="17.100000000000001" customHeight="1">
      <c r="B126" s="148"/>
      <c r="C126" s="191" t="s">
        <v>70</v>
      </c>
      <c r="D126" s="192"/>
      <c r="E126" s="192"/>
      <c r="F126" s="192"/>
      <c r="G126" s="193"/>
      <c r="H126" s="157">
        <v>0</v>
      </c>
      <c r="I126" s="158">
        <v>0</v>
      </c>
      <c r="J126" s="170">
        <f t="shared" si="22"/>
        <v>0</v>
      </c>
      <c r="K126" s="360"/>
      <c r="L126" s="160">
        <v>26</v>
      </c>
      <c r="M126" s="160">
        <v>43</v>
      </c>
      <c r="N126" s="160">
        <v>38</v>
      </c>
      <c r="O126" s="160">
        <v>21</v>
      </c>
      <c r="P126" s="158">
        <v>11</v>
      </c>
      <c r="Q126" s="159">
        <f t="shared" si="20"/>
        <v>139</v>
      </c>
      <c r="R126" s="161">
        <f t="shared" si="21"/>
        <v>139</v>
      </c>
    </row>
    <row r="127" spans="2:18" s="135" customFormat="1" ht="17.100000000000001" customHeight="1">
      <c r="B127" s="194"/>
      <c r="C127" s="195" t="s">
        <v>71</v>
      </c>
      <c r="D127" s="192"/>
      <c r="E127" s="192"/>
      <c r="F127" s="192"/>
      <c r="G127" s="193"/>
      <c r="H127" s="157">
        <v>0</v>
      </c>
      <c r="I127" s="158">
        <v>0</v>
      </c>
      <c r="J127" s="170">
        <f t="shared" si="22"/>
        <v>0</v>
      </c>
      <c r="K127" s="360"/>
      <c r="L127" s="160">
        <v>0</v>
      </c>
      <c r="M127" s="160">
        <v>0</v>
      </c>
      <c r="N127" s="160">
        <v>8</v>
      </c>
      <c r="O127" s="160">
        <v>23</v>
      </c>
      <c r="P127" s="158">
        <v>17</v>
      </c>
      <c r="Q127" s="159">
        <f>SUM(K127:P127)</f>
        <v>48</v>
      </c>
      <c r="R127" s="161">
        <f>SUM(J127,Q127)</f>
        <v>48</v>
      </c>
    </row>
    <row r="128" spans="2:18" s="135" customFormat="1" ht="17.100000000000001" customHeight="1">
      <c r="B128" s="196"/>
      <c r="C128" s="197" t="s">
        <v>72</v>
      </c>
      <c r="D128" s="198"/>
      <c r="E128" s="198"/>
      <c r="F128" s="198"/>
      <c r="G128" s="199"/>
      <c r="H128" s="200">
        <v>0</v>
      </c>
      <c r="I128" s="201">
        <v>0</v>
      </c>
      <c r="J128" s="202">
        <f t="shared" si="22"/>
        <v>0</v>
      </c>
      <c r="K128" s="361"/>
      <c r="L128" s="203">
        <v>21</v>
      </c>
      <c r="M128" s="203">
        <v>23</v>
      </c>
      <c r="N128" s="203">
        <v>18</v>
      </c>
      <c r="O128" s="203">
        <v>26</v>
      </c>
      <c r="P128" s="201">
        <v>25</v>
      </c>
      <c r="Q128" s="204">
        <f t="shared" si="20"/>
        <v>113</v>
      </c>
      <c r="R128" s="205">
        <f t="shared" si="21"/>
        <v>113</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65</v>
      </c>
      <c r="M129" s="144">
        <f t="shared" si="23"/>
        <v>98</v>
      </c>
      <c r="N129" s="144">
        <f t="shared" si="23"/>
        <v>296</v>
      </c>
      <c r="O129" s="144">
        <f t="shared" si="23"/>
        <v>978</v>
      </c>
      <c r="P129" s="145">
        <f t="shared" si="23"/>
        <v>1003</v>
      </c>
      <c r="Q129" s="146">
        <f t="shared" si="23"/>
        <v>2440</v>
      </c>
      <c r="R129" s="147">
        <f t="shared" si="23"/>
        <v>2440</v>
      </c>
    </row>
    <row r="130" spans="1:18" s="135" customFormat="1" ht="17.100000000000001" customHeight="1">
      <c r="B130" s="148"/>
      <c r="C130" s="39" t="s">
        <v>74</v>
      </c>
      <c r="D130" s="68"/>
      <c r="E130" s="68"/>
      <c r="F130" s="68"/>
      <c r="G130" s="149"/>
      <c r="H130" s="150">
        <v>0</v>
      </c>
      <c r="I130" s="151">
        <v>0</v>
      </c>
      <c r="J130" s="168">
        <f>SUM(H130:I130)</f>
        <v>0</v>
      </c>
      <c r="K130" s="358"/>
      <c r="L130" s="153">
        <v>0</v>
      </c>
      <c r="M130" s="153">
        <v>8</v>
      </c>
      <c r="N130" s="153">
        <v>156</v>
      </c>
      <c r="O130" s="153">
        <v>505</v>
      </c>
      <c r="P130" s="151">
        <v>452</v>
      </c>
      <c r="Q130" s="152">
        <f>SUM(K130:P130)</f>
        <v>1121</v>
      </c>
      <c r="R130" s="154">
        <f>SUM(J130,Q130)</f>
        <v>1121</v>
      </c>
    </row>
    <row r="131" spans="1:18" s="135" customFormat="1" ht="17.100000000000001" customHeight="1">
      <c r="B131" s="148"/>
      <c r="C131" s="155" t="s">
        <v>75</v>
      </c>
      <c r="D131" s="47"/>
      <c r="E131" s="47"/>
      <c r="F131" s="47"/>
      <c r="G131" s="156"/>
      <c r="H131" s="157">
        <v>0</v>
      </c>
      <c r="I131" s="158">
        <v>0</v>
      </c>
      <c r="J131" s="170">
        <f>SUM(H131:I131)</f>
        <v>0</v>
      </c>
      <c r="K131" s="360"/>
      <c r="L131" s="160">
        <v>63</v>
      </c>
      <c r="M131" s="160">
        <v>88</v>
      </c>
      <c r="N131" s="160">
        <v>98</v>
      </c>
      <c r="O131" s="160">
        <v>147</v>
      </c>
      <c r="P131" s="158">
        <v>67</v>
      </c>
      <c r="Q131" s="159">
        <f>SUM(K131:P131)</f>
        <v>463</v>
      </c>
      <c r="R131" s="161">
        <f>SUM(J131,Q131)</f>
        <v>463</v>
      </c>
    </row>
    <row r="132" spans="1:18" s="135" customFormat="1" ht="16.5" customHeight="1">
      <c r="B132" s="194"/>
      <c r="C132" s="155" t="s">
        <v>76</v>
      </c>
      <c r="D132" s="47"/>
      <c r="E132" s="47"/>
      <c r="F132" s="47"/>
      <c r="G132" s="156"/>
      <c r="H132" s="157">
        <v>0</v>
      </c>
      <c r="I132" s="158">
        <v>0</v>
      </c>
      <c r="J132" s="170">
        <f>SUM(H132:I132)</f>
        <v>0</v>
      </c>
      <c r="K132" s="360"/>
      <c r="L132" s="160">
        <v>2</v>
      </c>
      <c r="M132" s="160">
        <v>2</v>
      </c>
      <c r="N132" s="160">
        <v>30</v>
      </c>
      <c r="O132" s="160">
        <v>242</v>
      </c>
      <c r="P132" s="158">
        <v>373</v>
      </c>
      <c r="Q132" s="159">
        <f>SUM(K132:P132)</f>
        <v>649</v>
      </c>
      <c r="R132" s="161">
        <f>SUM(J132,Q132)</f>
        <v>649</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12</v>
      </c>
      <c r="O133" s="321">
        <v>84</v>
      </c>
      <c r="P133" s="319">
        <v>111</v>
      </c>
      <c r="Q133" s="322">
        <f>SUM(K133:P133)</f>
        <v>207</v>
      </c>
      <c r="R133" s="323">
        <f>SUM(J133,Q133)</f>
        <v>207</v>
      </c>
    </row>
    <row r="134" spans="1:18" s="135" customFormat="1" ht="17.100000000000001" customHeight="1">
      <c r="B134" s="206" t="s">
        <v>77</v>
      </c>
      <c r="C134" s="31"/>
      <c r="D134" s="31"/>
      <c r="E134" s="31"/>
      <c r="F134" s="31"/>
      <c r="G134" s="32"/>
      <c r="H134" s="141">
        <f t="shared" ref="H134:R134" si="24">SUM(H98,H119,H129)</f>
        <v>1911</v>
      </c>
      <c r="I134" s="142">
        <f t="shared" si="24"/>
        <v>2872</v>
      </c>
      <c r="J134" s="143">
        <f t="shared" si="24"/>
        <v>4783</v>
      </c>
      <c r="K134" s="357">
        <f t="shared" si="24"/>
        <v>0</v>
      </c>
      <c r="L134" s="144">
        <f t="shared" si="24"/>
        <v>11618</v>
      </c>
      <c r="M134" s="144">
        <f t="shared" si="24"/>
        <v>8268</v>
      </c>
      <c r="N134" s="144">
        <f t="shared" si="24"/>
        <v>5668</v>
      </c>
      <c r="O134" s="144">
        <f t="shared" si="24"/>
        <v>4441</v>
      </c>
      <c r="P134" s="145">
        <f t="shared" si="24"/>
        <v>2920</v>
      </c>
      <c r="Q134" s="146">
        <f t="shared" si="24"/>
        <v>32915</v>
      </c>
      <c r="R134" s="147">
        <f t="shared" si="24"/>
        <v>37698</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377"/>
      <c r="I136" s="377"/>
      <c r="J136" s="377"/>
      <c r="K136" s="377"/>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令和元年（２０２０年）２月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409" t="s">
        <v>13</v>
      </c>
      <c r="R139" s="606"/>
    </row>
    <row r="140" spans="1:18" s="135" customFormat="1" ht="17.100000000000001" customHeight="1">
      <c r="B140" s="138" t="s">
        <v>43</v>
      </c>
      <c r="C140" s="139"/>
      <c r="D140" s="139"/>
      <c r="E140" s="139"/>
      <c r="F140" s="139"/>
      <c r="G140" s="140"/>
      <c r="H140" s="141">
        <f t="shared" ref="H140:R140" si="25">SUM(H141,H147,H150,H155,H159:H160)</f>
        <v>16572042</v>
      </c>
      <c r="I140" s="142">
        <f t="shared" si="25"/>
        <v>31431938</v>
      </c>
      <c r="J140" s="143">
        <f t="shared" si="25"/>
        <v>48003980</v>
      </c>
      <c r="K140" s="357">
        <f t="shared" si="25"/>
        <v>0</v>
      </c>
      <c r="L140" s="144">
        <f t="shared" si="25"/>
        <v>255854895</v>
      </c>
      <c r="M140" s="144">
        <f t="shared" si="25"/>
        <v>218329648</v>
      </c>
      <c r="N140" s="144">
        <f t="shared" si="25"/>
        <v>176427468</v>
      </c>
      <c r="O140" s="144">
        <f t="shared" si="25"/>
        <v>132370756</v>
      </c>
      <c r="P140" s="145">
        <f t="shared" si="25"/>
        <v>78199612</v>
      </c>
      <c r="Q140" s="146">
        <f t="shared" si="25"/>
        <v>861182379</v>
      </c>
      <c r="R140" s="147">
        <f t="shared" si="25"/>
        <v>909186359</v>
      </c>
    </row>
    <row r="141" spans="1:18" s="135" customFormat="1" ht="17.100000000000001" customHeight="1">
      <c r="B141" s="148"/>
      <c r="C141" s="138" t="s">
        <v>44</v>
      </c>
      <c r="D141" s="139"/>
      <c r="E141" s="139"/>
      <c r="F141" s="139"/>
      <c r="G141" s="140"/>
      <c r="H141" s="141">
        <f t="shared" ref="H141:Q141" si="26">SUM(H142:H146)</f>
        <v>1838985</v>
      </c>
      <c r="I141" s="142">
        <f t="shared" si="26"/>
        <v>5387799</v>
      </c>
      <c r="J141" s="143">
        <f t="shared" si="26"/>
        <v>7226784</v>
      </c>
      <c r="K141" s="357">
        <f t="shared" si="26"/>
        <v>0</v>
      </c>
      <c r="L141" s="144">
        <f t="shared" si="26"/>
        <v>57891809</v>
      </c>
      <c r="M141" s="144">
        <f t="shared" si="26"/>
        <v>48092365</v>
      </c>
      <c r="N141" s="144">
        <f t="shared" si="26"/>
        <v>37032984</v>
      </c>
      <c r="O141" s="144">
        <f t="shared" si="26"/>
        <v>34426475</v>
      </c>
      <c r="P141" s="145">
        <f t="shared" si="26"/>
        <v>25046702</v>
      </c>
      <c r="Q141" s="146">
        <f t="shared" si="26"/>
        <v>202490335</v>
      </c>
      <c r="R141" s="147">
        <f t="shared" ref="R141:R146" si="27">SUM(J141,Q141)</f>
        <v>209717119</v>
      </c>
    </row>
    <row r="142" spans="1:18" s="135" customFormat="1" ht="17.100000000000001" customHeight="1">
      <c r="B142" s="148"/>
      <c r="C142" s="148"/>
      <c r="D142" s="39" t="s">
        <v>45</v>
      </c>
      <c r="E142" s="68"/>
      <c r="F142" s="68"/>
      <c r="G142" s="149"/>
      <c r="H142" s="150">
        <v>4401</v>
      </c>
      <c r="I142" s="151">
        <v>-7002</v>
      </c>
      <c r="J142" s="152">
        <f>SUM(H142:I142)</f>
        <v>-2601</v>
      </c>
      <c r="K142" s="354">
        <v>0</v>
      </c>
      <c r="L142" s="153">
        <v>38275449</v>
      </c>
      <c r="M142" s="153">
        <v>31327137</v>
      </c>
      <c r="N142" s="153">
        <v>24861871</v>
      </c>
      <c r="O142" s="153">
        <v>24044321</v>
      </c>
      <c r="P142" s="151">
        <v>16742693</v>
      </c>
      <c r="Q142" s="152">
        <f>SUM(K142:P142)</f>
        <v>135251471</v>
      </c>
      <c r="R142" s="154">
        <f t="shared" si="27"/>
        <v>135248870</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158508</v>
      </c>
      <c r="N143" s="160">
        <v>289965</v>
      </c>
      <c r="O143" s="160">
        <v>544549</v>
      </c>
      <c r="P143" s="158">
        <v>757849</v>
      </c>
      <c r="Q143" s="159">
        <f>SUM(K143:P143)</f>
        <v>1750871</v>
      </c>
      <c r="R143" s="161">
        <f t="shared" si="27"/>
        <v>1750871</v>
      </c>
    </row>
    <row r="144" spans="1:18" s="135" customFormat="1" ht="17.100000000000001" customHeight="1">
      <c r="B144" s="148"/>
      <c r="C144" s="148"/>
      <c r="D144" s="155" t="s">
        <v>47</v>
      </c>
      <c r="E144" s="47"/>
      <c r="F144" s="47"/>
      <c r="G144" s="156"/>
      <c r="H144" s="157">
        <v>821250</v>
      </c>
      <c r="I144" s="158">
        <v>2907317</v>
      </c>
      <c r="J144" s="159">
        <f>SUM(H144:I144)</f>
        <v>3728567</v>
      </c>
      <c r="K144" s="355">
        <v>0</v>
      </c>
      <c r="L144" s="160">
        <v>10964890</v>
      </c>
      <c r="M144" s="160">
        <v>8850647</v>
      </c>
      <c r="N144" s="160">
        <v>6195852</v>
      </c>
      <c r="O144" s="160">
        <v>4939672</v>
      </c>
      <c r="P144" s="158">
        <v>4712010</v>
      </c>
      <c r="Q144" s="159">
        <f>SUM(K144:P144)</f>
        <v>35663071</v>
      </c>
      <c r="R144" s="161">
        <f t="shared" si="27"/>
        <v>39391638</v>
      </c>
    </row>
    <row r="145" spans="2:18" s="135" customFormat="1" ht="17.100000000000001" customHeight="1">
      <c r="B145" s="148"/>
      <c r="C145" s="148"/>
      <c r="D145" s="155" t="s">
        <v>48</v>
      </c>
      <c r="E145" s="47"/>
      <c r="F145" s="47"/>
      <c r="G145" s="156"/>
      <c r="H145" s="157">
        <v>543494</v>
      </c>
      <c r="I145" s="158">
        <v>1909918</v>
      </c>
      <c r="J145" s="159">
        <f>SUM(H145:I145)</f>
        <v>2453412</v>
      </c>
      <c r="K145" s="355">
        <v>0</v>
      </c>
      <c r="L145" s="160">
        <v>3608435</v>
      </c>
      <c r="M145" s="160">
        <v>3636278</v>
      </c>
      <c r="N145" s="160">
        <v>1952733</v>
      </c>
      <c r="O145" s="160">
        <v>1783445</v>
      </c>
      <c r="P145" s="158">
        <v>578737</v>
      </c>
      <c r="Q145" s="159">
        <f>SUM(K145:P145)</f>
        <v>11559628</v>
      </c>
      <c r="R145" s="161">
        <f t="shared" si="27"/>
        <v>14013040</v>
      </c>
    </row>
    <row r="146" spans="2:18" s="135" customFormat="1" ht="17.100000000000001" customHeight="1">
      <c r="B146" s="148"/>
      <c r="C146" s="148"/>
      <c r="D146" s="49" t="s">
        <v>49</v>
      </c>
      <c r="E146" s="50"/>
      <c r="F146" s="50"/>
      <c r="G146" s="162"/>
      <c r="H146" s="163">
        <v>469840</v>
      </c>
      <c r="I146" s="164">
        <v>577566</v>
      </c>
      <c r="J146" s="165">
        <f>SUM(H146:I146)</f>
        <v>1047406</v>
      </c>
      <c r="K146" s="356">
        <v>0</v>
      </c>
      <c r="L146" s="166">
        <v>5043035</v>
      </c>
      <c r="M146" s="166">
        <v>4119795</v>
      </c>
      <c r="N146" s="166">
        <v>3732563</v>
      </c>
      <c r="O146" s="166">
        <v>3114488</v>
      </c>
      <c r="P146" s="164">
        <v>2255413</v>
      </c>
      <c r="Q146" s="165">
        <f>SUM(K146:P146)</f>
        <v>18265294</v>
      </c>
      <c r="R146" s="167">
        <f t="shared" si="27"/>
        <v>19312700</v>
      </c>
    </row>
    <row r="147" spans="2:18" s="135" customFormat="1" ht="17.100000000000001" customHeight="1">
      <c r="B147" s="148"/>
      <c r="C147" s="138" t="s">
        <v>50</v>
      </c>
      <c r="D147" s="139"/>
      <c r="E147" s="139"/>
      <c r="F147" s="139"/>
      <c r="G147" s="140"/>
      <c r="H147" s="141">
        <f t="shared" ref="H147:R147" si="28">SUM(H148:H149)</f>
        <v>3237348</v>
      </c>
      <c r="I147" s="142">
        <f t="shared" si="28"/>
        <v>8151286</v>
      </c>
      <c r="J147" s="143">
        <f t="shared" si="28"/>
        <v>11388634</v>
      </c>
      <c r="K147" s="357">
        <f t="shared" si="28"/>
        <v>0</v>
      </c>
      <c r="L147" s="144">
        <f t="shared" si="28"/>
        <v>113603764</v>
      </c>
      <c r="M147" s="144">
        <f t="shared" si="28"/>
        <v>93182575</v>
      </c>
      <c r="N147" s="144">
        <f t="shared" si="28"/>
        <v>68600865</v>
      </c>
      <c r="O147" s="144">
        <f t="shared" si="28"/>
        <v>46860131</v>
      </c>
      <c r="P147" s="145">
        <f t="shared" si="28"/>
        <v>25102269</v>
      </c>
      <c r="Q147" s="146">
        <f t="shared" si="28"/>
        <v>347349604</v>
      </c>
      <c r="R147" s="147">
        <f t="shared" si="28"/>
        <v>358738238</v>
      </c>
    </row>
    <row r="148" spans="2:18" s="135" customFormat="1" ht="17.100000000000001" customHeight="1">
      <c r="B148" s="148"/>
      <c r="C148" s="148"/>
      <c r="D148" s="39" t="s">
        <v>51</v>
      </c>
      <c r="E148" s="68"/>
      <c r="F148" s="68"/>
      <c r="G148" s="149"/>
      <c r="H148" s="150">
        <v>0</v>
      </c>
      <c r="I148" s="151">
        <v>0</v>
      </c>
      <c r="J148" s="168">
        <f>SUM(H148:I148)</f>
        <v>0</v>
      </c>
      <c r="K148" s="354">
        <v>0</v>
      </c>
      <c r="L148" s="153">
        <v>84035575</v>
      </c>
      <c r="M148" s="153">
        <v>68752855</v>
      </c>
      <c r="N148" s="153">
        <v>50865987</v>
      </c>
      <c r="O148" s="153">
        <v>33275425</v>
      </c>
      <c r="P148" s="151">
        <v>17140837</v>
      </c>
      <c r="Q148" s="152">
        <f>SUM(K148:P148)</f>
        <v>254070679</v>
      </c>
      <c r="R148" s="154">
        <f>SUM(J148,Q148)</f>
        <v>254070679</v>
      </c>
    </row>
    <row r="149" spans="2:18" s="135" customFormat="1" ht="17.100000000000001" customHeight="1">
      <c r="B149" s="148"/>
      <c r="C149" s="148"/>
      <c r="D149" s="49" t="s">
        <v>52</v>
      </c>
      <c r="E149" s="50"/>
      <c r="F149" s="50"/>
      <c r="G149" s="162"/>
      <c r="H149" s="163">
        <v>3237348</v>
      </c>
      <c r="I149" s="164">
        <v>8151286</v>
      </c>
      <c r="J149" s="169">
        <f>SUM(H149:I149)</f>
        <v>11388634</v>
      </c>
      <c r="K149" s="356">
        <v>0</v>
      </c>
      <c r="L149" s="166">
        <v>29568189</v>
      </c>
      <c r="M149" s="166">
        <v>24429720</v>
      </c>
      <c r="N149" s="166">
        <v>17734878</v>
      </c>
      <c r="O149" s="166">
        <v>13584706</v>
      </c>
      <c r="P149" s="164">
        <v>7961432</v>
      </c>
      <c r="Q149" s="165">
        <f>SUM(K149:P149)</f>
        <v>93278925</v>
      </c>
      <c r="R149" s="167">
        <f>SUM(J149,Q149)</f>
        <v>104667559</v>
      </c>
    </row>
    <row r="150" spans="2:18" s="135" customFormat="1" ht="17.100000000000001" customHeight="1">
      <c r="B150" s="148"/>
      <c r="C150" s="138" t="s">
        <v>53</v>
      </c>
      <c r="D150" s="139"/>
      <c r="E150" s="139"/>
      <c r="F150" s="139"/>
      <c r="G150" s="140"/>
      <c r="H150" s="141">
        <f>SUM(H151:H154)</f>
        <v>60759</v>
      </c>
      <c r="I150" s="142">
        <f t="shared" ref="I150:Q150" si="29">SUM(I151:I154)</f>
        <v>441100</v>
      </c>
      <c r="J150" s="143">
        <f>SUM(J151:J154)</f>
        <v>501859</v>
      </c>
      <c r="K150" s="357">
        <f t="shared" si="29"/>
        <v>0</v>
      </c>
      <c r="L150" s="144">
        <f t="shared" si="29"/>
        <v>8697070</v>
      </c>
      <c r="M150" s="144">
        <f>SUM(M151:M154)</f>
        <v>14093539</v>
      </c>
      <c r="N150" s="144">
        <f t="shared" si="29"/>
        <v>17783389</v>
      </c>
      <c r="O150" s="144">
        <f t="shared" si="29"/>
        <v>10946294</v>
      </c>
      <c r="P150" s="145">
        <f>SUM(P151:P154)</f>
        <v>7714206</v>
      </c>
      <c r="Q150" s="146">
        <f t="shared" si="29"/>
        <v>59234498</v>
      </c>
      <c r="R150" s="147">
        <f>SUM(R151:R154)</f>
        <v>59736357</v>
      </c>
    </row>
    <row r="151" spans="2:18" s="135" customFormat="1" ht="17.100000000000001" customHeight="1">
      <c r="B151" s="148"/>
      <c r="C151" s="148"/>
      <c r="D151" s="39" t="s">
        <v>54</v>
      </c>
      <c r="E151" s="68"/>
      <c r="F151" s="68"/>
      <c r="G151" s="149"/>
      <c r="H151" s="150">
        <v>60759</v>
      </c>
      <c r="I151" s="151">
        <v>441100</v>
      </c>
      <c r="J151" s="168">
        <f>SUM(H151:I151)</f>
        <v>501859</v>
      </c>
      <c r="K151" s="354">
        <v>0</v>
      </c>
      <c r="L151" s="153">
        <v>7529246</v>
      </c>
      <c r="M151" s="153">
        <v>11693409</v>
      </c>
      <c r="N151" s="153">
        <v>14003038</v>
      </c>
      <c r="O151" s="153">
        <v>7669539</v>
      </c>
      <c r="P151" s="151">
        <v>5697668</v>
      </c>
      <c r="Q151" s="152">
        <f>SUM(K151:P151)</f>
        <v>46592900</v>
      </c>
      <c r="R151" s="154">
        <f>SUM(J151,Q151)</f>
        <v>47094759</v>
      </c>
    </row>
    <row r="152" spans="2:18" s="135" customFormat="1" ht="17.100000000000001" customHeight="1">
      <c r="B152" s="148"/>
      <c r="C152" s="148"/>
      <c r="D152" s="155" t="s">
        <v>55</v>
      </c>
      <c r="E152" s="47"/>
      <c r="F152" s="47"/>
      <c r="G152" s="156"/>
      <c r="H152" s="157">
        <v>0</v>
      </c>
      <c r="I152" s="158">
        <v>0</v>
      </c>
      <c r="J152" s="170">
        <f>SUM(H152:I152)</f>
        <v>0</v>
      </c>
      <c r="K152" s="355">
        <v>0</v>
      </c>
      <c r="L152" s="160">
        <v>988382</v>
      </c>
      <c r="M152" s="160">
        <v>2400130</v>
      </c>
      <c r="N152" s="160">
        <v>3393756</v>
      </c>
      <c r="O152" s="160">
        <v>3218624</v>
      </c>
      <c r="P152" s="158">
        <v>1818979</v>
      </c>
      <c r="Q152" s="159">
        <f>SUM(K152:P152)</f>
        <v>11819871</v>
      </c>
      <c r="R152" s="161">
        <f>SUM(J152,Q152)</f>
        <v>11819871</v>
      </c>
    </row>
    <row r="153" spans="2:18" s="135" customFormat="1" ht="16.5" customHeight="1">
      <c r="B153" s="148"/>
      <c r="C153" s="194"/>
      <c r="D153" s="155" t="s">
        <v>56</v>
      </c>
      <c r="E153" s="47"/>
      <c r="F153" s="47"/>
      <c r="G153" s="156"/>
      <c r="H153" s="157">
        <v>0</v>
      </c>
      <c r="I153" s="158">
        <v>0</v>
      </c>
      <c r="J153" s="170">
        <f>SUM(H153:I153)</f>
        <v>0</v>
      </c>
      <c r="K153" s="355">
        <v>0</v>
      </c>
      <c r="L153" s="160">
        <v>179442</v>
      </c>
      <c r="M153" s="160">
        <v>0</v>
      </c>
      <c r="N153" s="160">
        <v>386595</v>
      </c>
      <c r="O153" s="160">
        <v>58131</v>
      </c>
      <c r="P153" s="158">
        <v>197559</v>
      </c>
      <c r="Q153" s="159">
        <f>SUM(K153:P153)</f>
        <v>821727</v>
      </c>
      <c r="R153" s="161">
        <f>SUM(J153,Q153)</f>
        <v>821727</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6304925</v>
      </c>
      <c r="I155" s="142">
        <f t="shared" si="30"/>
        <v>9833856</v>
      </c>
      <c r="J155" s="143">
        <f t="shared" si="30"/>
        <v>16138781</v>
      </c>
      <c r="K155" s="357">
        <f t="shared" si="30"/>
        <v>0</v>
      </c>
      <c r="L155" s="144">
        <f t="shared" si="30"/>
        <v>14221264</v>
      </c>
      <c r="M155" s="144">
        <f t="shared" si="30"/>
        <v>18025305</v>
      </c>
      <c r="N155" s="144">
        <f t="shared" si="30"/>
        <v>13208805</v>
      </c>
      <c r="O155" s="144">
        <f t="shared" si="30"/>
        <v>11690442</v>
      </c>
      <c r="P155" s="145">
        <f t="shared" si="30"/>
        <v>7543283</v>
      </c>
      <c r="Q155" s="146">
        <f t="shared" si="30"/>
        <v>64689099</v>
      </c>
      <c r="R155" s="147">
        <f t="shared" si="30"/>
        <v>80827880</v>
      </c>
    </row>
    <row r="156" spans="2:18" s="135" customFormat="1" ht="17.100000000000001" customHeight="1">
      <c r="B156" s="148"/>
      <c r="C156" s="148"/>
      <c r="D156" s="39" t="s">
        <v>58</v>
      </c>
      <c r="E156" s="68"/>
      <c r="F156" s="68"/>
      <c r="G156" s="149"/>
      <c r="H156" s="150">
        <v>4009188</v>
      </c>
      <c r="I156" s="151">
        <v>8067660</v>
      </c>
      <c r="J156" s="168">
        <f>SUM(H156:I156)</f>
        <v>12076848</v>
      </c>
      <c r="K156" s="354">
        <v>0</v>
      </c>
      <c r="L156" s="153">
        <v>11609501</v>
      </c>
      <c r="M156" s="153">
        <v>16913718</v>
      </c>
      <c r="N156" s="153">
        <v>12445462</v>
      </c>
      <c r="O156" s="153">
        <v>10702832</v>
      </c>
      <c r="P156" s="151">
        <v>7438505</v>
      </c>
      <c r="Q156" s="152">
        <f>SUM(K156:P156)</f>
        <v>59110018</v>
      </c>
      <c r="R156" s="154">
        <f>SUM(J156,Q156)</f>
        <v>71186866</v>
      </c>
    </row>
    <row r="157" spans="2:18" s="135" customFormat="1" ht="17.100000000000001" customHeight="1">
      <c r="B157" s="148"/>
      <c r="C157" s="148"/>
      <c r="D157" s="155" t="s">
        <v>59</v>
      </c>
      <c r="E157" s="47"/>
      <c r="F157" s="47"/>
      <c r="G157" s="156"/>
      <c r="H157" s="157">
        <v>477551</v>
      </c>
      <c r="I157" s="158">
        <v>335531</v>
      </c>
      <c r="J157" s="170">
        <f>SUM(H157:I157)</f>
        <v>813082</v>
      </c>
      <c r="K157" s="355">
        <v>0</v>
      </c>
      <c r="L157" s="160">
        <v>791932</v>
      </c>
      <c r="M157" s="160">
        <v>400779</v>
      </c>
      <c r="N157" s="160">
        <v>512108</v>
      </c>
      <c r="O157" s="160">
        <v>359527</v>
      </c>
      <c r="P157" s="158">
        <v>104778</v>
      </c>
      <c r="Q157" s="159">
        <f>SUM(K157:P157)</f>
        <v>2169124</v>
      </c>
      <c r="R157" s="161">
        <f>SUM(J157,Q157)</f>
        <v>2982206</v>
      </c>
    </row>
    <row r="158" spans="2:18" s="135" customFormat="1" ht="17.100000000000001" customHeight="1">
      <c r="B158" s="148"/>
      <c r="C158" s="148"/>
      <c r="D158" s="49" t="s">
        <v>60</v>
      </c>
      <c r="E158" s="50"/>
      <c r="F158" s="50"/>
      <c r="G158" s="162"/>
      <c r="H158" s="163">
        <v>1818186</v>
      </c>
      <c r="I158" s="164">
        <v>1430665</v>
      </c>
      <c r="J158" s="169">
        <f>SUM(H158:I158)</f>
        <v>3248851</v>
      </c>
      <c r="K158" s="356">
        <v>0</v>
      </c>
      <c r="L158" s="166">
        <v>1819831</v>
      </c>
      <c r="M158" s="166">
        <v>710808</v>
      </c>
      <c r="N158" s="166">
        <v>251235</v>
      </c>
      <c r="O158" s="166">
        <v>628083</v>
      </c>
      <c r="P158" s="164">
        <v>0</v>
      </c>
      <c r="Q158" s="165">
        <f>SUM(K158:P158)</f>
        <v>3409957</v>
      </c>
      <c r="R158" s="167">
        <f>SUM(J158,Q158)</f>
        <v>6658808</v>
      </c>
    </row>
    <row r="159" spans="2:18" s="135" customFormat="1" ht="17.100000000000001" customHeight="1">
      <c r="B159" s="148"/>
      <c r="C159" s="172" t="s">
        <v>61</v>
      </c>
      <c r="D159" s="173"/>
      <c r="E159" s="173"/>
      <c r="F159" s="173"/>
      <c r="G159" s="174"/>
      <c r="H159" s="141">
        <v>1462925</v>
      </c>
      <c r="I159" s="142">
        <v>2222847</v>
      </c>
      <c r="J159" s="143">
        <f>SUM(H159:I159)</f>
        <v>3685772</v>
      </c>
      <c r="K159" s="357">
        <v>0</v>
      </c>
      <c r="L159" s="144">
        <v>16506063</v>
      </c>
      <c r="M159" s="144">
        <v>18234950</v>
      </c>
      <c r="N159" s="144">
        <v>20940282</v>
      </c>
      <c r="O159" s="144">
        <v>17927462</v>
      </c>
      <c r="P159" s="145">
        <v>7467938</v>
      </c>
      <c r="Q159" s="146">
        <f>SUM(K159:P159)</f>
        <v>81076695</v>
      </c>
      <c r="R159" s="147">
        <f>SUM(J159,Q159)</f>
        <v>84762467</v>
      </c>
    </row>
    <row r="160" spans="2:18" s="135" customFormat="1" ht="17.100000000000001" customHeight="1">
      <c r="B160" s="171"/>
      <c r="C160" s="172" t="s">
        <v>62</v>
      </c>
      <c r="D160" s="173"/>
      <c r="E160" s="173"/>
      <c r="F160" s="173"/>
      <c r="G160" s="174"/>
      <c r="H160" s="141">
        <v>3667100</v>
      </c>
      <c r="I160" s="142">
        <v>5395050</v>
      </c>
      <c r="J160" s="143">
        <f>SUM(H160:I160)</f>
        <v>9062150</v>
      </c>
      <c r="K160" s="357">
        <v>0</v>
      </c>
      <c r="L160" s="144">
        <v>44934925</v>
      </c>
      <c r="M160" s="144">
        <v>26700914</v>
      </c>
      <c r="N160" s="144">
        <v>18861143</v>
      </c>
      <c r="O160" s="144">
        <v>10519952</v>
      </c>
      <c r="P160" s="145">
        <v>5325214</v>
      </c>
      <c r="Q160" s="146">
        <f>SUM(K160:P160)</f>
        <v>106342148</v>
      </c>
      <c r="R160" s="147">
        <f>SUM(J160,Q160)</f>
        <v>115404298</v>
      </c>
    </row>
    <row r="161" spans="2:18" s="135" customFormat="1" ht="17.100000000000001" customHeight="1">
      <c r="B161" s="138" t="s">
        <v>63</v>
      </c>
      <c r="C161" s="139"/>
      <c r="D161" s="139"/>
      <c r="E161" s="139"/>
      <c r="F161" s="139"/>
      <c r="G161" s="140"/>
      <c r="H161" s="141">
        <f t="shared" ref="H161:R161" si="31">SUM(H162:H170)</f>
        <v>379147</v>
      </c>
      <c r="I161" s="142">
        <f t="shared" si="31"/>
        <v>1537526</v>
      </c>
      <c r="J161" s="143">
        <f t="shared" si="31"/>
        <v>1916673</v>
      </c>
      <c r="K161" s="357">
        <f t="shared" si="31"/>
        <v>0</v>
      </c>
      <c r="L161" s="144">
        <f t="shared" si="31"/>
        <v>142288935</v>
      </c>
      <c r="M161" s="144">
        <f t="shared" si="31"/>
        <v>141394366</v>
      </c>
      <c r="N161" s="144">
        <f t="shared" si="31"/>
        <v>142139240</v>
      </c>
      <c r="O161" s="144">
        <f t="shared" si="31"/>
        <v>100457449</v>
      </c>
      <c r="P161" s="145">
        <f t="shared" si="31"/>
        <v>51971039</v>
      </c>
      <c r="Q161" s="146">
        <f>SUM(Q162:Q170)</f>
        <v>578251029</v>
      </c>
      <c r="R161" s="147">
        <f t="shared" si="31"/>
        <v>580167702</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4728537</v>
      </c>
      <c r="M162" s="212">
        <v>3791306</v>
      </c>
      <c r="N162" s="212">
        <v>3732706</v>
      </c>
      <c r="O162" s="212">
        <v>2424241</v>
      </c>
      <c r="P162" s="213">
        <v>1712471</v>
      </c>
      <c r="Q162" s="214">
        <f>SUM(K162:P162)</f>
        <v>16389261</v>
      </c>
      <c r="R162" s="215">
        <f>SUM(J162,Q162)</f>
        <v>16389261</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148687</v>
      </c>
      <c r="O163" s="160">
        <v>0</v>
      </c>
      <c r="P163" s="158">
        <v>0</v>
      </c>
      <c r="Q163" s="159">
        <f t="shared" ref="Q163:Q170" si="33">SUM(K163:P163)</f>
        <v>148687</v>
      </c>
      <c r="R163" s="161">
        <f t="shared" ref="R163:R170" si="34">SUM(J163,Q163)</f>
        <v>148687</v>
      </c>
    </row>
    <row r="164" spans="2:18" s="190" customFormat="1" ht="17.100000000000001" customHeight="1">
      <c r="B164" s="180"/>
      <c r="C164" s="181" t="s">
        <v>66</v>
      </c>
      <c r="D164" s="182"/>
      <c r="E164" s="182"/>
      <c r="F164" s="182"/>
      <c r="G164" s="183"/>
      <c r="H164" s="184">
        <v>0</v>
      </c>
      <c r="I164" s="185">
        <v>0</v>
      </c>
      <c r="J164" s="186">
        <f>SUM(H164:I164)</f>
        <v>0</v>
      </c>
      <c r="K164" s="360"/>
      <c r="L164" s="187">
        <v>67193910</v>
      </c>
      <c r="M164" s="187">
        <v>45373645</v>
      </c>
      <c r="N164" s="187">
        <v>38615567</v>
      </c>
      <c r="O164" s="187">
        <v>21771384</v>
      </c>
      <c r="P164" s="185">
        <v>9780634</v>
      </c>
      <c r="Q164" s="188">
        <f>SUM(K164:P164)</f>
        <v>182735140</v>
      </c>
      <c r="R164" s="189">
        <f>SUM(J164,Q164)</f>
        <v>182735140</v>
      </c>
    </row>
    <row r="165" spans="2:18" s="135" customFormat="1" ht="17.100000000000001" customHeight="1">
      <c r="B165" s="148"/>
      <c r="C165" s="155" t="s">
        <v>67</v>
      </c>
      <c r="D165" s="47"/>
      <c r="E165" s="47"/>
      <c r="F165" s="47"/>
      <c r="G165" s="156"/>
      <c r="H165" s="157">
        <v>0</v>
      </c>
      <c r="I165" s="158">
        <v>32778</v>
      </c>
      <c r="J165" s="170">
        <f t="shared" si="32"/>
        <v>32778</v>
      </c>
      <c r="K165" s="355">
        <v>0</v>
      </c>
      <c r="L165" s="160">
        <v>11089466</v>
      </c>
      <c r="M165" s="160">
        <v>12247285</v>
      </c>
      <c r="N165" s="160">
        <v>11369236</v>
      </c>
      <c r="O165" s="160">
        <v>9747442</v>
      </c>
      <c r="P165" s="158">
        <v>3971817</v>
      </c>
      <c r="Q165" s="159">
        <f t="shared" si="33"/>
        <v>48425246</v>
      </c>
      <c r="R165" s="161">
        <f t="shared" si="34"/>
        <v>48458024</v>
      </c>
    </row>
    <row r="166" spans="2:18" s="135" customFormat="1" ht="17.100000000000001" customHeight="1">
      <c r="B166" s="148"/>
      <c r="C166" s="155" t="s">
        <v>68</v>
      </c>
      <c r="D166" s="47"/>
      <c r="E166" s="47"/>
      <c r="F166" s="47"/>
      <c r="G166" s="156"/>
      <c r="H166" s="157">
        <v>379147</v>
      </c>
      <c r="I166" s="158">
        <v>1504748</v>
      </c>
      <c r="J166" s="170">
        <f t="shared" si="32"/>
        <v>1883895</v>
      </c>
      <c r="K166" s="355">
        <v>0</v>
      </c>
      <c r="L166" s="160">
        <v>11794980</v>
      </c>
      <c r="M166" s="160">
        <v>12870476</v>
      </c>
      <c r="N166" s="160">
        <v>16918242</v>
      </c>
      <c r="O166" s="160">
        <v>16489270</v>
      </c>
      <c r="P166" s="158">
        <v>6292393</v>
      </c>
      <c r="Q166" s="159">
        <f t="shared" si="33"/>
        <v>64365361</v>
      </c>
      <c r="R166" s="161">
        <f t="shared" si="34"/>
        <v>66249256</v>
      </c>
    </row>
    <row r="167" spans="2:18" s="135" customFormat="1" ht="17.100000000000001" customHeight="1">
      <c r="B167" s="148"/>
      <c r="C167" s="155" t="s">
        <v>69</v>
      </c>
      <c r="D167" s="47"/>
      <c r="E167" s="47"/>
      <c r="F167" s="47"/>
      <c r="G167" s="156"/>
      <c r="H167" s="157">
        <v>0</v>
      </c>
      <c r="I167" s="158">
        <v>0</v>
      </c>
      <c r="J167" s="170">
        <f t="shared" si="32"/>
        <v>0</v>
      </c>
      <c r="K167" s="360"/>
      <c r="L167" s="160">
        <v>41151018</v>
      </c>
      <c r="M167" s="160">
        <v>56303899</v>
      </c>
      <c r="N167" s="160">
        <v>57346126</v>
      </c>
      <c r="O167" s="160">
        <v>31710961</v>
      </c>
      <c r="P167" s="158">
        <v>14614011</v>
      </c>
      <c r="Q167" s="159">
        <f t="shared" si="33"/>
        <v>201126015</v>
      </c>
      <c r="R167" s="161">
        <f t="shared" si="34"/>
        <v>201126015</v>
      </c>
    </row>
    <row r="168" spans="2:18" s="135" customFormat="1" ht="17.100000000000001" customHeight="1">
      <c r="B168" s="148"/>
      <c r="C168" s="191" t="s">
        <v>70</v>
      </c>
      <c r="D168" s="192"/>
      <c r="E168" s="192"/>
      <c r="F168" s="192"/>
      <c r="G168" s="193"/>
      <c r="H168" s="157">
        <v>0</v>
      </c>
      <c r="I168" s="158">
        <v>0</v>
      </c>
      <c r="J168" s="170">
        <f t="shared" si="32"/>
        <v>0</v>
      </c>
      <c r="K168" s="360"/>
      <c r="L168" s="160">
        <v>3900372</v>
      </c>
      <c r="M168" s="160">
        <v>7192237</v>
      </c>
      <c r="N168" s="160">
        <v>7354480</v>
      </c>
      <c r="O168" s="160">
        <v>4383279</v>
      </c>
      <c r="P168" s="158">
        <v>2513313</v>
      </c>
      <c r="Q168" s="159">
        <f t="shared" si="33"/>
        <v>25343681</v>
      </c>
      <c r="R168" s="161">
        <f t="shared" si="34"/>
        <v>25343681</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2115887</v>
      </c>
      <c r="O169" s="160">
        <v>6693134</v>
      </c>
      <c r="P169" s="158">
        <v>5283897</v>
      </c>
      <c r="Q169" s="159">
        <f>SUM(K169:P169)</f>
        <v>14092918</v>
      </c>
      <c r="R169" s="161">
        <f>SUM(J169,Q169)</f>
        <v>14092918</v>
      </c>
    </row>
    <row r="170" spans="2:18" s="135" customFormat="1" ht="17.100000000000001" customHeight="1">
      <c r="B170" s="196"/>
      <c r="C170" s="197" t="s">
        <v>72</v>
      </c>
      <c r="D170" s="198"/>
      <c r="E170" s="198"/>
      <c r="F170" s="198"/>
      <c r="G170" s="199"/>
      <c r="H170" s="200">
        <v>0</v>
      </c>
      <c r="I170" s="201">
        <v>0</v>
      </c>
      <c r="J170" s="202">
        <f t="shared" si="32"/>
        <v>0</v>
      </c>
      <c r="K170" s="361"/>
      <c r="L170" s="203">
        <v>2430652</v>
      </c>
      <c r="M170" s="203">
        <v>3615518</v>
      </c>
      <c r="N170" s="203">
        <v>4538309</v>
      </c>
      <c r="O170" s="203">
        <v>7237738</v>
      </c>
      <c r="P170" s="201">
        <v>7802503</v>
      </c>
      <c r="Q170" s="204">
        <f t="shared" si="33"/>
        <v>25624720</v>
      </c>
      <c r="R170" s="205">
        <f t="shared" si="34"/>
        <v>25624720</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15422566</v>
      </c>
      <c r="M171" s="144">
        <f t="shared" si="35"/>
        <v>24837522</v>
      </c>
      <c r="N171" s="144">
        <f t="shared" si="35"/>
        <v>79217508</v>
      </c>
      <c r="O171" s="144">
        <f t="shared" si="35"/>
        <v>291999256</v>
      </c>
      <c r="P171" s="145">
        <f t="shared" si="35"/>
        <v>336527818</v>
      </c>
      <c r="Q171" s="146">
        <f t="shared" si="35"/>
        <v>748004670</v>
      </c>
      <c r="R171" s="147">
        <f t="shared" si="35"/>
        <v>748004670</v>
      </c>
    </row>
    <row r="172" spans="2:18" s="135" customFormat="1" ht="17.100000000000001" customHeight="1">
      <c r="B172" s="148"/>
      <c r="C172" s="39" t="s">
        <v>74</v>
      </c>
      <c r="D172" s="68"/>
      <c r="E172" s="68"/>
      <c r="F172" s="68"/>
      <c r="G172" s="149"/>
      <c r="H172" s="150">
        <v>0</v>
      </c>
      <c r="I172" s="151">
        <v>0</v>
      </c>
      <c r="J172" s="168">
        <f>SUM(H172:I172)</f>
        <v>0</v>
      </c>
      <c r="K172" s="358"/>
      <c r="L172" s="153">
        <v>0</v>
      </c>
      <c r="M172" s="153">
        <v>1711812</v>
      </c>
      <c r="N172" s="153">
        <v>37770091</v>
      </c>
      <c r="O172" s="153">
        <v>129540534</v>
      </c>
      <c r="P172" s="151">
        <v>124598373</v>
      </c>
      <c r="Q172" s="152">
        <f>SUM(K172:P172)</f>
        <v>293620810</v>
      </c>
      <c r="R172" s="154">
        <f>SUM(J172,Q172)</f>
        <v>293620810</v>
      </c>
    </row>
    <row r="173" spans="2:18" s="135" customFormat="1" ht="17.100000000000001" customHeight="1">
      <c r="B173" s="148"/>
      <c r="C173" s="155" t="s">
        <v>75</v>
      </c>
      <c r="D173" s="47"/>
      <c r="E173" s="47"/>
      <c r="F173" s="47"/>
      <c r="G173" s="156"/>
      <c r="H173" s="157">
        <v>0</v>
      </c>
      <c r="I173" s="158">
        <v>0</v>
      </c>
      <c r="J173" s="170">
        <f>SUM(H173:I173)</f>
        <v>0</v>
      </c>
      <c r="K173" s="360"/>
      <c r="L173" s="160">
        <v>15059173</v>
      </c>
      <c r="M173" s="160">
        <v>22572318</v>
      </c>
      <c r="N173" s="160">
        <v>27758344</v>
      </c>
      <c r="O173" s="160">
        <v>42884694</v>
      </c>
      <c r="P173" s="158">
        <v>21002639</v>
      </c>
      <c r="Q173" s="159">
        <f>SUM(K173:P173)</f>
        <v>129277168</v>
      </c>
      <c r="R173" s="161">
        <f>SUM(J173,Q173)</f>
        <v>129277168</v>
      </c>
    </row>
    <row r="174" spans="2:18" s="135" customFormat="1" ht="17.100000000000001" customHeight="1">
      <c r="B174" s="194"/>
      <c r="C174" s="155" t="s">
        <v>76</v>
      </c>
      <c r="D174" s="47"/>
      <c r="E174" s="47"/>
      <c r="F174" s="47"/>
      <c r="G174" s="156"/>
      <c r="H174" s="157">
        <v>0</v>
      </c>
      <c r="I174" s="158">
        <v>0</v>
      </c>
      <c r="J174" s="170">
        <f>SUM(H174:I174)</f>
        <v>0</v>
      </c>
      <c r="K174" s="360"/>
      <c r="L174" s="160">
        <v>363393</v>
      </c>
      <c r="M174" s="160">
        <v>553392</v>
      </c>
      <c r="N174" s="160">
        <v>9190542</v>
      </c>
      <c r="O174" s="160">
        <v>87264177</v>
      </c>
      <c r="P174" s="158">
        <v>145259531</v>
      </c>
      <c r="Q174" s="159">
        <f>SUM(K174:P174)</f>
        <v>242631035</v>
      </c>
      <c r="R174" s="161">
        <f>SUM(J174,Q174)</f>
        <v>242631035</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4498531</v>
      </c>
      <c r="O175" s="321">
        <v>32309851</v>
      </c>
      <c r="P175" s="319">
        <v>45667275</v>
      </c>
      <c r="Q175" s="322">
        <f>SUM(K175:P175)</f>
        <v>82475657</v>
      </c>
      <c r="R175" s="323">
        <f>SUM(J175,Q175)</f>
        <v>82475657</v>
      </c>
    </row>
    <row r="176" spans="2:18" s="135" customFormat="1" ht="17.100000000000001" customHeight="1">
      <c r="B176" s="206" t="s">
        <v>77</v>
      </c>
      <c r="C176" s="31"/>
      <c r="D176" s="31"/>
      <c r="E176" s="31"/>
      <c r="F176" s="31"/>
      <c r="G176" s="32"/>
      <c r="H176" s="141">
        <f t="shared" ref="H176:R176" si="36">SUM(H140,H161,H171)</f>
        <v>16951189</v>
      </c>
      <c r="I176" s="142">
        <f t="shared" si="36"/>
        <v>32969464</v>
      </c>
      <c r="J176" s="143">
        <f t="shared" si="36"/>
        <v>49920653</v>
      </c>
      <c r="K176" s="357">
        <f t="shared" si="36"/>
        <v>0</v>
      </c>
      <c r="L176" s="144">
        <f t="shared" si="36"/>
        <v>413566396</v>
      </c>
      <c r="M176" s="144">
        <f t="shared" si="36"/>
        <v>384561536</v>
      </c>
      <c r="N176" s="144">
        <f t="shared" si="36"/>
        <v>397784216</v>
      </c>
      <c r="O176" s="144">
        <f t="shared" si="36"/>
        <v>524827461</v>
      </c>
      <c r="P176" s="145">
        <f t="shared" si="36"/>
        <v>466698469</v>
      </c>
      <c r="Q176" s="146">
        <f t="shared" si="36"/>
        <v>2187438078</v>
      </c>
      <c r="R176" s="147">
        <f t="shared" si="36"/>
        <v>2237358731</v>
      </c>
    </row>
  </sheetData>
  <mergeCells count="54">
    <mergeCell ref="R6:R7"/>
    <mergeCell ref="J1:O1"/>
    <mergeCell ref="P1:Q1"/>
    <mergeCell ref="H4:I4"/>
    <mergeCell ref="B5:G5"/>
    <mergeCell ref="H5:I5"/>
    <mergeCell ref="Q12:R12"/>
    <mergeCell ref="B13:B22"/>
    <mergeCell ref="C13:G13"/>
    <mergeCell ref="C22:G22"/>
    <mergeCell ref="B23:B32"/>
    <mergeCell ref="C32:G32"/>
    <mergeCell ref="B33:B42"/>
    <mergeCell ref="C42:G42"/>
    <mergeCell ref="K46:R46"/>
    <mergeCell ref="B47:G48"/>
    <mergeCell ref="H47:J47"/>
    <mergeCell ref="K47:Q47"/>
    <mergeCell ref="R47:R48"/>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I137:R137"/>
    <mergeCell ref="B138:G139"/>
    <mergeCell ref="H138:J138"/>
    <mergeCell ref="K138:Q138"/>
    <mergeCell ref="R138:R139"/>
  </mergeCells>
  <phoneticPr fontId="6"/>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tabSelected="1" view="pageBreakPreview" zoomScaleNormal="55" zoomScaleSheetLayoutView="100" workbookViewId="0">
      <selection activeCell="P1" sqref="P1:Q1"/>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令和２年（２０２０年）３月※</v>
      </c>
      <c r="B1" s="252"/>
      <c r="C1" s="252"/>
      <c r="D1" s="252"/>
      <c r="E1" s="252"/>
      <c r="F1" s="252"/>
      <c r="G1" s="252"/>
      <c r="H1" s="252"/>
      <c r="J1" s="664" t="s">
        <v>0</v>
      </c>
      <c r="K1" s="665"/>
      <c r="L1" s="665"/>
      <c r="M1" s="665"/>
      <c r="N1" s="665"/>
      <c r="O1" s="666"/>
      <c r="P1" s="673" t="s">
        <v>261</v>
      </c>
      <c r="Q1" s="667"/>
      <c r="R1" s="3" t="s">
        <v>1</v>
      </c>
    </row>
    <row r="2" spans="1:18" ht="17.100000000000001" customHeight="1" thickTop="1">
      <c r="A2" s="4">
        <v>2</v>
      </c>
      <c r="B2" s="4">
        <v>2020</v>
      </c>
      <c r="C2" s="4">
        <v>3</v>
      </c>
      <c r="D2" s="4">
        <v>1</v>
      </c>
      <c r="E2" s="4">
        <v>31</v>
      </c>
      <c r="Q2" s="3"/>
    </row>
    <row r="3" spans="1:18" ht="17.100000000000001" customHeight="1">
      <c r="A3" s="1" t="s">
        <v>2</v>
      </c>
    </row>
    <row r="4" spans="1:18" ht="17.100000000000001" customHeight="1">
      <c r="B4" s="5"/>
      <c r="C4" s="5"/>
      <c r="D4" s="5"/>
      <c r="E4" s="6"/>
      <c r="F4" s="6"/>
      <c r="G4" s="6"/>
      <c r="H4" s="593" t="s">
        <v>3</v>
      </c>
      <c r="I4" s="593"/>
    </row>
    <row r="5" spans="1:18" ht="17.100000000000001" customHeight="1">
      <c r="B5" s="668" t="str">
        <f>"令和" &amp; DBCS($A$2) &amp; "年（" &amp; DBCS($B$2) &amp; "年）" &amp; DBCS($C$2) &amp; "月末日現在"</f>
        <v>令和２年（２０２０年）３月末日現在</v>
      </c>
      <c r="C5" s="669"/>
      <c r="D5" s="669"/>
      <c r="E5" s="669"/>
      <c r="F5" s="669"/>
      <c r="G5" s="670"/>
      <c r="H5" s="671" t="s">
        <v>4</v>
      </c>
      <c r="I5" s="672"/>
      <c r="L5" s="545" t="s">
        <v>3</v>
      </c>
      <c r="Q5" s="7" t="s">
        <v>5</v>
      </c>
    </row>
    <row r="6" spans="1:18" ht="17.100000000000001" customHeight="1">
      <c r="B6" s="8" t="s">
        <v>6</v>
      </c>
      <c r="C6" s="9"/>
      <c r="D6" s="9"/>
      <c r="E6" s="9"/>
      <c r="F6" s="9"/>
      <c r="G6" s="10"/>
      <c r="H6" s="11"/>
      <c r="I6" s="12">
        <v>47023</v>
      </c>
      <c r="K6" s="396" t="s">
        <v>185</v>
      </c>
      <c r="L6" s="395">
        <f>(I7+I8)-I6</f>
        <v>2466</v>
      </c>
      <c r="Q6" s="243">
        <f>R42</f>
        <v>19714</v>
      </c>
      <c r="R6" s="663">
        <f>Q6/Q7</f>
        <v>0.20426475464190982</v>
      </c>
    </row>
    <row r="7" spans="1:18" s="252" customFormat="1" ht="17.100000000000001" customHeight="1">
      <c r="B7" s="244" t="s">
        <v>162</v>
      </c>
      <c r="C7" s="245"/>
      <c r="D7" s="245"/>
      <c r="E7" s="245"/>
      <c r="F7" s="245"/>
      <c r="G7" s="246"/>
      <c r="H7" s="247"/>
      <c r="I7" s="248">
        <v>31768</v>
      </c>
      <c r="K7" s="252" t="s">
        <v>184</v>
      </c>
      <c r="Q7" s="334">
        <f>I9</f>
        <v>96512</v>
      </c>
      <c r="R7" s="663"/>
    </row>
    <row r="8" spans="1:18" s="252" customFormat="1" ht="17.100000000000001" customHeight="1">
      <c r="B8" s="13" t="s">
        <v>163</v>
      </c>
      <c r="C8" s="14"/>
      <c r="D8" s="14"/>
      <c r="E8" s="14"/>
      <c r="F8" s="14"/>
      <c r="G8" s="249"/>
      <c r="H8" s="250"/>
      <c r="I8" s="251">
        <v>17721</v>
      </c>
      <c r="K8" s="252" t="s">
        <v>183</v>
      </c>
      <c r="Q8" s="335"/>
      <c r="R8" s="340"/>
    </row>
    <row r="9" spans="1:18" ht="17.100000000000001" customHeight="1">
      <c r="B9" s="15" t="s">
        <v>7</v>
      </c>
      <c r="C9" s="16"/>
      <c r="D9" s="16"/>
      <c r="E9" s="16"/>
      <c r="F9" s="16"/>
      <c r="G9" s="17"/>
      <c r="H9" s="18"/>
      <c r="I9" s="19">
        <f>I6+I7+I8</f>
        <v>96512</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令和２年（２０２０年）３月末日現在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812</v>
      </c>
      <c r="I14" s="34">
        <f>I15+I16+I17+I18+I19+I20</f>
        <v>654</v>
      </c>
      <c r="J14" s="35">
        <f t="shared" ref="J14:J22" si="0">SUM(H14:I14)</f>
        <v>1466</v>
      </c>
      <c r="K14" s="342" t="s">
        <v>256</v>
      </c>
      <c r="L14" s="36">
        <f>L15+L16+L17+L18+L19+L20</f>
        <v>1413</v>
      </c>
      <c r="M14" s="36">
        <f>M15+M16+M17+M18+M19+M20</f>
        <v>1009</v>
      </c>
      <c r="N14" s="36">
        <f>N15+N16+N17+N18+N19+N20</f>
        <v>703</v>
      </c>
      <c r="O14" s="36">
        <f>O15+O16+O17+O18+O19+O20</f>
        <v>632</v>
      </c>
      <c r="P14" s="36">
        <f>P15+P16+P17+P18+P19+P20</f>
        <v>529</v>
      </c>
      <c r="Q14" s="37">
        <f t="shared" ref="Q14:Q22" si="1">SUM(K14:P14)</f>
        <v>4286</v>
      </c>
      <c r="R14" s="38">
        <f t="shared" ref="R14:R22" si="2">SUM(J14,Q14)</f>
        <v>5752</v>
      </c>
    </row>
    <row r="15" spans="1:18" ht="17.100000000000001" customHeight="1">
      <c r="A15" s="4">
        <v>156</v>
      </c>
      <c r="B15" s="655"/>
      <c r="C15" s="39"/>
      <c r="D15" s="40" t="s">
        <v>22</v>
      </c>
      <c r="E15" s="40"/>
      <c r="F15" s="40"/>
      <c r="G15" s="40"/>
      <c r="H15" s="41">
        <v>62</v>
      </c>
      <c r="I15" s="42">
        <v>67</v>
      </c>
      <c r="J15" s="43">
        <f t="shared" si="0"/>
        <v>129</v>
      </c>
      <c r="K15" s="343" t="s">
        <v>256</v>
      </c>
      <c r="L15" s="44">
        <v>86</v>
      </c>
      <c r="M15" s="44">
        <v>71</v>
      </c>
      <c r="N15" s="44">
        <v>39</v>
      </c>
      <c r="O15" s="44">
        <v>43</v>
      </c>
      <c r="P15" s="42">
        <v>29</v>
      </c>
      <c r="Q15" s="43">
        <f t="shared" si="1"/>
        <v>268</v>
      </c>
      <c r="R15" s="45">
        <f t="shared" si="2"/>
        <v>397</v>
      </c>
    </row>
    <row r="16" spans="1:18" ht="17.100000000000001" customHeight="1">
      <c r="A16" s="4"/>
      <c r="B16" s="655"/>
      <c r="C16" s="46"/>
      <c r="D16" s="47" t="s">
        <v>23</v>
      </c>
      <c r="E16" s="47"/>
      <c r="F16" s="47"/>
      <c r="G16" s="47"/>
      <c r="H16" s="41">
        <v>115</v>
      </c>
      <c r="I16" s="42">
        <v>110</v>
      </c>
      <c r="J16" s="43">
        <f t="shared" si="0"/>
        <v>225</v>
      </c>
      <c r="K16" s="343" t="s">
        <v>256</v>
      </c>
      <c r="L16" s="44">
        <v>165</v>
      </c>
      <c r="M16" s="44">
        <v>151</v>
      </c>
      <c r="N16" s="44">
        <v>90</v>
      </c>
      <c r="O16" s="44">
        <v>81</v>
      </c>
      <c r="P16" s="42">
        <v>74</v>
      </c>
      <c r="Q16" s="43">
        <f t="shared" si="1"/>
        <v>561</v>
      </c>
      <c r="R16" s="48">
        <f t="shared" si="2"/>
        <v>786</v>
      </c>
    </row>
    <row r="17" spans="1:18" ht="17.100000000000001" customHeight="1">
      <c r="A17" s="4"/>
      <c r="B17" s="655"/>
      <c r="C17" s="46"/>
      <c r="D17" s="47" t="s">
        <v>24</v>
      </c>
      <c r="E17" s="47"/>
      <c r="F17" s="47"/>
      <c r="G17" s="47"/>
      <c r="H17" s="41">
        <v>145</v>
      </c>
      <c r="I17" s="42">
        <v>117</v>
      </c>
      <c r="J17" s="43">
        <f t="shared" si="0"/>
        <v>262</v>
      </c>
      <c r="K17" s="343" t="s">
        <v>256</v>
      </c>
      <c r="L17" s="44">
        <v>230</v>
      </c>
      <c r="M17" s="44">
        <v>164</v>
      </c>
      <c r="N17" s="44">
        <v>139</v>
      </c>
      <c r="O17" s="44">
        <v>98</v>
      </c>
      <c r="P17" s="42">
        <v>92</v>
      </c>
      <c r="Q17" s="43">
        <f t="shared" si="1"/>
        <v>723</v>
      </c>
      <c r="R17" s="48">
        <f t="shared" si="2"/>
        <v>985</v>
      </c>
    </row>
    <row r="18" spans="1:18" ht="17.100000000000001" customHeight="1">
      <c r="A18" s="4"/>
      <c r="B18" s="655"/>
      <c r="C18" s="46"/>
      <c r="D18" s="47" t="s">
        <v>25</v>
      </c>
      <c r="E18" s="47"/>
      <c r="F18" s="47"/>
      <c r="G18" s="47"/>
      <c r="H18" s="41">
        <v>160</v>
      </c>
      <c r="I18" s="42">
        <v>136</v>
      </c>
      <c r="J18" s="43">
        <f t="shared" si="0"/>
        <v>296</v>
      </c>
      <c r="K18" s="343" t="s">
        <v>256</v>
      </c>
      <c r="L18" s="44">
        <v>331</v>
      </c>
      <c r="M18" s="44">
        <v>208</v>
      </c>
      <c r="N18" s="44">
        <v>123</v>
      </c>
      <c r="O18" s="44">
        <v>138</v>
      </c>
      <c r="P18" s="42">
        <v>116</v>
      </c>
      <c r="Q18" s="43">
        <f t="shared" si="1"/>
        <v>916</v>
      </c>
      <c r="R18" s="48">
        <f t="shared" si="2"/>
        <v>1212</v>
      </c>
    </row>
    <row r="19" spans="1:18" ht="17.100000000000001" customHeight="1">
      <c r="A19" s="4"/>
      <c r="B19" s="655"/>
      <c r="C19" s="46"/>
      <c r="D19" s="47" t="s">
        <v>26</v>
      </c>
      <c r="E19" s="47"/>
      <c r="F19" s="47"/>
      <c r="G19" s="47"/>
      <c r="H19" s="41">
        <v>199</v>
      </c>
      <c r="I19" s="42">
        <v>120</v>
      </c>
      <c r="J19" s="43">
        <f t="shared" si="0"/>
        <v>319</v>
      </c>
      <c r="K19" s="343" t="s">
        <v>256</v>
      </c>
      <c r="L19" s="44">
        <v>353</v>
      </c>
      <c r="M19" s="44">
        <v>224</v>
      </c>
      <c r="N19" s="44">
        <v>183</v>
      </c>
      <c r="O19" s="44">
        <v>145</v>
      </c>
      <c r="P19" s="42">
        <v>110</v>
      </c>
      <c r="Q19" s="43">
        <f t="shared" si="1"/>
        <v>1015</v>
      </c>
      <c r="R19" s="48">
        <f t="shared" si="2"/>
        <v>1334</v>
      </c>
    </row>
    <row r="20" spans="1:18" ht="17.100000000000001" customHeight="1">
      <c r="A20" s="4">
        <v>719</v>
      </c>
      <c r="B20" s="655"/>
      <c r="C20" s="49"/>
      <c r="D20" s="50" t="s">
        <v>27</v>
      </c>
      <c r="E20" s="50"/>
      <c r="F20" s="50"/>
      <c r="G20" s="50"/>
      <c r="H20" s="51">
        <v>131</v>
      </c>
      <c r="I20" s="52">
        <v>104</v>
      </c>
      <c r="J20" s="53">
        <f t="shared" si="0"/>
        <v>235</v>
      </c>
      <c r="K20" s="344" t="s">
        <v>256</v>
      </c>
      <c r="L20" s="54">
        <v>248</v>
      </c>
      <c r="M20" s="54">
        <v>191</v>
      </c>
      <c r="N20" s="54">
        <v>129</v>
      </c>
      <c r="O20" s="54">
        <v>127</v>
      </c>
      <c r="P20" s="52">
        <v>108</v>
      </c>
      <c r="Q20" s="43">
        <f t="shared" si="1"/>
        <v>803</v>
      </c>
      <c r="R20" s="55">
        <f t="shared" si="2"/>
        <v>1038</v>
      </c>
    </row>
    <row r="21" spans="1:18" ht="17.100000000000001" customHeight="1">
      <c r="A21" s="4">
        <v>25</v>
      </c>
      <c r="B21" s="655"/>
      <c r="C21" s="56" t="s">
        <v>28</v>
      </c>
      <c r="D21" s="56"/>
      <c r="E21" s="56"/>
      <c r="F21" s="56"/>
      <c r="G21" s="56"/>
      <c r="H21" s="33">
        <v>18</v>
      </c>
      <c r="I21" s="57">
        <v>22</v>
      </c>
      <c r="J21" s="35">
        <f t="shared" si="0"/>
        <v>40</v>
      </c>
      <c r="K21" s="342" t="s">
        <v>256</v>
      </c>
      <c r="L21" s="36">
        <v>42</v>
      </c>
      <c r="M21" s="36">
        <v>31</v>
      </c>
      <c r="N21" s="36">
        <v>17</v>
      </c>
      <c r="O21" s="36">
        <v>10</v>
      </c>
      <c r="P21" s="58">
        <v>25</v>
      </c>
      <c r="Q21" s="59">
        <f t="shared" si="1"/>
        <v>125</v>
      </c>
      <c r="R21" s="60">
        <f t="shared" si="2"/>
        <v>165</v>
      </c>
    </row>
    <row r="22" spans="1:18" ht="17.100000000000001" customHeight="1" thickBot="1">
      <c r="A22" s="4">
        <v>900</v>
      </c>
      <c r="B22" s="656"/>
      <c r="C22" s="650" t="s">
        <v>29</v>
      </c>
      <c r="D22" s="651"/>
      <c r="E22" s="651"/>
      <c r="F22" s="651"/>
      <c r="G22" s="652"/>
      <c r="H22" s="61">
        <f>H14+H21</f>
        <v>830</v>
      </c>
      <c r="I22" s="62">
        <f>I14+I21</f>
        <v>676</v>
      </c>
      <c r="J22" s="63">
        <f t="shared" si="0"/>
        <v>1506</v>
      </c>
      <c r="K22" s="345" t="s">
        <v>256</v>
      </c>
      <c r="L22" s="64">
        <f>L14+L21</f>
        <v>1455</v>
      </c>
      <c r="M22" s="64">
        <f>M14+M21</f>
        <v>1040</v>
      </c>
      <c r="N22" s="64">
        <f>N14+N21</f>
        <v>720</v>
      </c>
      <c r="O22" s="64">
        <f>O14+O21</f>
        <v>642</v>
      </c>
      <c r="P22" s="62">
        <f>P14+P21</f>
        <v>554</v>
      </c>
      <c r="Q22" s="63">
        <f t="shared" si="1"/>
        <v>4411</v>
      </c>
      <c r="R22" s="65">
        <f t="shared" si="2"/>
        <v>5917</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1979</v>
      </c>
      <c r="I24" s="34">
        <f>I25+I26+I27+I28+I29+I30</f>
        <v>1786</v>
      </c>
      <c r="J24" s="35">
        <f t="shared" ref="J24:J32" si="3">SUM(H24:I24)</f>
        <v>3765</v>
      </c>
      <c r="K24" s="342" t="s">
        <v>255</v>
      </c>
      <c r="L24" s="36">
        <f>L25+L26+L27+L28+L29+L30</f>
        <v>3254</v>
      </c>
      <c r="M24" s="36">
        <f>M25+M26+M27+M28+M29+M30</f>
        <v>1950</v>
      </c>
      <c r="N24" s="36">
        <f>N25+N26+N27+N28+N29+N30</f>
        <v>1505</v>
      </c>
      <c r="O24" s="36">
        <f>O25+O26+O27+O28+O29+O30</f>
        <v>1730</v>
      </c>
      <c r="P24" s="36">
        <f>P25+P26+P27+P28+P29+P30</f>
        <v>1465</v>
      </c>
      <c r="Q24" s="37">
        <f t="shared" ref="Q24:Q32" si="4">SUM(K24:P24)</f>
        <v>9904</v>
      </c>
      <c r="R24" s="38">
        <f t="shared" ref="R24:R32" si="5">SUM(J24,Q24)</f>
        <v>13669</v>
      </c>
    </row>
    <row r="25" spans="1:18" ht="17.100000000000001" customHeight="1">
      <c r="B25" s="661"/>
      <c r="C25" s="68"/>
      <c r="D25" s="40" t="s">
        <v>22</v>
      </c>
      <c r="E25" s="40"/>
      <c r="F25" s="40"/>
      <c r="G25" s="40"/>
      <c r="H25" s="41">
        <v>60</v>
      </c>
      <c r="I25" s="42">
        <v>56</v>
      </c>
      <c r="J25" s="43">
        <f t="shared" si="3"/>
        <v>116</v>
      </c>
      <c r="K25" s="343" t="s">
        <v>255</v>
      </c>
      <c r="L25" s="44">
        <v>76</v>
      </c>
      <c r="M25" s="44">
        <v>46</v>
      </c>
      <c r="N25" s="44">
        <v>33</v>
      </c>
      <c r="O25" s="44">
        <v>27</v>
      </c>
      <c r="P25" s="42">
        <v>32</v>
      </c>
      <c r="Q25" s="43">
        <f t="shared" si="4"/>
        <v>214</v>
      </c>
      <c r="R25" s="45">
        <f t="shared" si="5"/>
        <v>330</v>
      </c>
    </row>
    <row r="26" spans="1:18" ht="17.100000000000001" customHeight="1">
      <c r="B26" s="661"/>
      <c r="C26" s="40"/>
      <c r="D26" s="47" t="s">
        <v>23</v>
      </c>
      <c r="E26" s="47"/>
      <c r="F26" s="47"/>
      <c r="G26" s="47"/>
      <c r="H26" s="41">
        <v>133</v>
      </c>
      <c r="I26" s="42">
        <v>144</v>
      </c>
      <c r="J26" s="43">
        <f t="shared" si="3"/>
        <v>277</v>
      </c>
      <c r="K26" s="343" t="s">
        <v>255</v>
      </c>
      <c r="L26" s="44">
        <v>176</v>
      </c>
      <c r="M26" s="44">
        <v>115</v>
      </c>
      <c r="N26" s="44">
        <v>77</v>
      </c>
      <c r="O26" s="44">
        <v>67</v>
      </c>
      <c r="P26" s="42">
        <v>75</v>
      </c>
      <c r="Q26" s="43">
        <f t="shared" si="4"/>
        <v>510</v>
      </c>
      <c r="R26" s="48">
        <f t="shared" si="5"/>
        <v>787</v>
      </c>
    </row>
    <row r="27" spans="1:18" ht="17.100000000000001" customHeight="1">
      <c r="B27" s="661"/>
      <c r="C27" s="40"/>
      <c r="D27" s="47" t="s">
        <v>24</v>
      </c>
      <c r="E27" s="47"/>
      <c r="F27" s="47"/>
      <c r="G27" s="47"/>
      <c r="H27" s="41">
        <v>322</v>
      </c>
      <c r="I27" s="42">
        <v>234</v>
      </c>
      <c r="J27" s="43">
        <f t="shared" si="3"/>
        <v>556</v>
      </c>
      <c r="K27" s="343" t="s">
        <v>255</v>
      </c>
      <c r="L27" s="44">
        <v>376</v>
      </c>
      <c r="M27" s="44">
        <v>212</v>
      </c>
      <c r="N27" s="44">
        <v>125</v>
      </c>
      <c r="O27" s="44">
        <v>151</v>
      </c>
      <c r="P27" s="42">
        <v>114</v>
      </c>
      <c r="Q27" s="43">
        <f t="shared" si="4"/>
        <v>978</v>
      </c>
      <c r="R27" s="48">
        <f t="shared" si="5"/>
        <v>1534</v>
      </c>
    </row>
    <row r="28" spans="1:18" ht="17.100000000000001" customHeight="1">
      <c r="B28" s="661"/>
      <c r="C28" s="40"/>
      <c r="D28" s="47" t="s">
        <v>25</v>
      </c>
      <c r="E28" s="47"/>
      <c r="F28" s="47"/>
      <c r="G28" s="47"/>
      <c r="H28" s="41">
        <v>506</v>
      </c>
      <c r="I28" s="42">
        <v>380</v>
      </c>
      <c r="J28" s="43">
        <f t="shared" si="3"/>
        <v>886</v>
      </c>
      <c r="K28" s="343" t="s">
        <v>255</v>
      </c>
      <c r="L28" s="44">
        <v>700</v>
      </c>
      <c r="M28" s="44">
        <v>328</v>
      </c>
      <c r="N28" s="44">
        <v>212</v>
      </c>
      <c r="O28" s="44">
        <v>233</v>
      </c>
      <c r="P28" s="42">
        <v>201</v>
      </c>
      <c r="Q28" s="43">
        <f t="shared" si="4"/>
        <v>1674</v>
      </c>
      <c r="R28" s="48">
        <f t="shared" si="5"/>
        <v>2560</v>
      </c>
    </row>
    <row r="29" spans="1:18" ht="17.100000000000001" customHeight="1">
      <c r="B29" s="661"/>
      <c r="C29" s="40"/>
      <c r="D29" s="47" t="s">
        <v>26</v>
      </c>
      <c r="E29" s="47"/>
      <c r="F29" s="47"/>
      <c r="G29" s="47"/>
      <c r="H29" s="41">
        <v>607</v>
      </c>
      <c r="I29" s="42">
        <v>556</v>
      </c>
      <c r="J29" s="43">
        <f t="shared" si="3"/>
        <v>1163</v>
      </c>
      <c r="K29" s="343" t="s">
        <v>255</v>
      </c>
      <c r="L29" s="44">
        <v>986</v>
      </c>
      <c r="M29" s="44">
        <v>507</v>
      </c>
      <c r="N29" s="44">
        <v>403</v>
      </c>
      <c r="O29" s="44">
        <v>445</v>
      </c>
      <c r="P29" s="42">
        <v>372</v>
      </c>
      <c r="Q29" s="43">
        <f t="shared" si="4"/>
        <v>2713</v>
      </c>
      <c r="R29" s="48">
        <f t="shared" si="5"/>
        <v>3876</v>
      </c>
    </row>
    <row r="30" spans="1:18" ht="17.100000000000001" customHeight="1">
      <c r="B30" s="661"/>
      <c r="C30" s="50"/>
      <c r="D30" s="50" t="s">
        <v>27</v>
      </c>
      <c r="E30" s="50"/>
      <c r="F30" s="50"/>
      <c r="G30" s="50"/>
      <c r="H30" s="51">
        <v>351</v>
      </c>
      <c r="I30" s="52">
        <v>416</v>
      </c>
      <c r="J30" s="53">
        <f t="shared" si="3"/>
        <v>767</v>
      </c>
      <c r="K30" s="344" t="s">
        <v>255</v>
      </c>
      <c r="L30" s="54">
        <v>940</v>
      </c>
      <c r="M30" s="54">
        <v>742</v>
      </c>
      <c r="N30" s="54">
        <v>655</v>
      </c>
      <c r="O30" s="54">
        <v>807</v>
      </c>
      <c r="P30" s="52">
        <v>671</v>
      </c>
      <c r="Q30" s="53">
        <f t="shared" si="4"/>
        <v>3815</v>
      </c>
      <c r="R30" s="55">
        <f t="shared" si="5"/>
        <v>4582</v>
      </c>
    </row>
    <row r="31" spans="1:18" ht="17.100000000000001" customHeight="1">
      <c r="B31" s="661"/>
      <c r="C31" s="56" t="s">
        <v>28</v>
      </c>
      <c r="D31" s="56"/>
      <c r="E31" s="56"/>
      <c r="F31" s="56"/>
      <c r="G31" s="56"/>
      <c r="H31" s="33">
        <v>15</v>
      </c>
      <c r="I31" s="57">
        <v>27</v>
      </c>
      <c r="J31" s="35">
        <f t="shared" si="3"/>
        <v>42</v>
      </c>
      <c r="K31" s="342" t="s">
        <v>255</v>
      </c>
      <c r="L31" s="36">
        <v>27</v>
      </c>
      <c r="M31" s="36">
        <v>14</v>
      </c>
      <c r="N31" s="36">
        <v>19</v>
      </c>
      <c r="O31" s="36">
        <v>11</v>
      </c>
      <c r="P31" s="58">
        <v>15</v>
      </c>
      <c r="Q31" s="59">
        <f t="shared" si="4"/>
        <v>86</v>
      </c>
      <c r="R31" s="60">
        <f t="shared" si="5"/>
        <v>128</v>
      </c>
    </row>
    <row r="32" spans="1:18" ht="17.100000000000001" customHeight="1" thickBot="1">
      <c r="B32" s="662"/>
      <c r="C32" s="650" t="s">
        <v>29</v>
      </c>
      <c r="D32" s="651"/>
      <c r="E32" s="651"/>
      <c r="F32" s="651"/>
      <c r="G32" s="652"/>
      <c r="H32" s="61">
        <f>H24+H31</f>
        <v>1994</v>
      </c>
      <c r="I32" s="62">
        <f>I24+I31</f>
        <v>1813</v>
      </c>
      <c r="J32" s="63">
        <f t="shared" si="3"/>
        <v>3807</v>
      </c>
      <c r="K32" s="345" t="s">
        <v>255</v>
      </c>
      <c r="L32" s="64">
        <f>L24+L31</f>
        <v>3281</v>
      </c>
      <c r="M32" s="64">
        <f>M24+M31</f>
        <v>1964</v>
      </c>
      <c r="N32" s="64">
        <f>N24+N31</f>
        <v>1524</v>
      </c>
      <c r="O32" s="64">
        <f>O24+O31</f>
        <v>1741</v>
      </c>
      <c r="P32" s="62">
        <f>P24+P31</f>
        <v>1480</v>
      </c>
      <c r="Q32" s="63">
        <f t="shared" si="4"/>
        <v>9990</v>
      </c>
      <c r="R32" s="65">
        <f t="shared" si="5"/>
        <v>13797</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2791</v>
      </c>
      <c r="I34" s="34">
        <f t="shared" si="6"/>
        <v>2440</v>
      </c>
      <c r="J34" s="35">
        <f t="shared" ref="J34:J42" si="7">SUM(H34:I34)</f>
        <v>5231</v>
      </c>
      <c r="K34" s="342" t="s">
        <v>255</v>
      </c>
      <c r="L34" s="69">
        <f t="shared" ref="L34:P41" si="8">L14+L24</f>
        <v>4667</v>
      </c>
      <c r="M34" s="69">
        <f t="shared" si="8"/>
        <v>2959</v>
      </c>
      <c r="N34" s="69">
        <f t="shared" si="8"/>
        <v>2208</v>
      </c>
      <c r="O34" s="69">
        <f t="shared" si="8"/>
        <v>2362</v>
      </c>
      <c r="P34" s="69">
        <f t="shared" si="8"/>
        <v>1994</v>
      </c>
      <c r="Q34" s="37">
        <f t="shared" ref="Q34:Q42" si="9">SUM(K34:P34)</f>
        <v>14190</v>
      </c>
      <c r="R34" s="38">
        <f t="shared" ref="R34:R42" si="10">SUM(J34,Q34)</f>
        <v>19421</v>
      </c>
    </row>
    <row r="35" spans="1:18" ht="17.100000000000001" customHeight="1">
      <c r="B35" s="648"/>
      <c r="C35" s="39"/>
      <c r="D35" s="40" t="s">
        <v>22</v>
      </c>
      <c r="E35" s="40"/>
      <c r="F35" s="40"/>
      <c r="G35" s="40"/>
      <c r="H35" s="70">
        <f t="shared" si="6"/>
        <v>122</v>
      </c>
      <c r="I35" s="71">
        <f t="shared" si="6"/>
        <v>123</v>
      </c>
      <c r="J35" s="43">
        <f t="shared" si="7"/>
        <v>245</v>
      </c>
      <c r="K35" s="346" t="s">
        <v>255</v>
      </c>
      <c r="L35" s="72">
        <f t="shared" si="8"/>
        <v>162</v>
      </c>
      <c r="M35" s="72">
        <f t="shared" si="8"/>
        <v>117</v>
      </c>
      <c r="N35" s="72">
        <f t="shared" si="8"/>
        <v>72</v>
      </c>
      <c r="O35" s="72">
        <f t="shared" si="8"/>
        <v>70</v>
      </c>
      <c r="P35" s="73">
        <f t="shared" si="8"/>
        <v>61</v>
      </c>
      <c r="Q35" s="43">
        <f t="shared" si="9"/>
        <v>482</v>
      </c>
      <c r="R35" s="45">
        <f t="shared" si="10"/>
        <v>727</v>
      </c>
    </row>
    <row r="36" spans="1:18" ht="17.100000000000001" customHeight="1">
      <c r="B36" s="648"/>
      <c r="C36" s="46"/>
      <c r="D36" s="47" t="s">
        <v>23</v>
      </c>
      <c r="E36" s="47"/>
      <c r="F36" s="47"/>
      <c r="G36" s="47"/>
      <c r="H36" s="74">
        <f t="shared" si="6"/>
        <v>248</v>
      </c>
      <c r="I36" s="75">
        <f t="shared" si="6"/>
        <v>254</v>
      </c>
      <c r="J36" s="43">
        <f t="shared" si="7"/>
        <v>502</v>
      </c>
      <c r="K36" s="347" t="s">
        <v>255</v>
      </c>
      <c r="L36" s="76">
        <f t="shared" si="8"/>
        <v>341</v>
      </c>
      <c r="M36" s="76">
        <f t="shared" si="8"/>
        <v>266</v>
      </c>
      <c r="N36" s="76">
        <f t="shared" si="8"/>
        <v>167</v>
      </c>
      <c r="O36" s="76">
        <f t="shared" si="8"/>
        <v>148</v>
      </c>
      <c r="P36" s="77">
        <f t="shared" si="8"/>
        <v>149</v>
      </c>
      <c r="Q36" s="43">
        <f t="shared" si="9"/>
        <v>1071</v>
      </c>
      <c r="R36" s="48">
        <f t="shared" si="10"/>
        <v>1573</v>
      </c>
    </row>
    <row r="37" spans="1:18" ht="17.100000000000001" customHeight="1">
      <c r="B37" s="648"/>
      <c r="C37" s="46"/>
      <c r="D37" s="47" t="s">
        <v>24</v>
      </c>
      <c r="E37" s="47"/>
      <c r="F37" s="47"/>
      <c r="G37" s="47"/>
      <c r="H37" s="74">
        <f t="shared" si="6"/>
        <v>467</v>
      </c>
      <c r="I37" s="75">
        <f t="shared" si="6"/>
        <v>351</v>
      </c>
      <c r="J37" s="43">
        <f t="shared" si="7"/>
        <v>818</v>
      </c>
      <c r="K37" s="347" t="s">
        <v>255</v>
      </c>
      <c r="L37" s="76">
        <f t="shared" si="8"/>
        <v>606</v>
      </c>
      <c r="M37" s="76">
        <f t="shared" si="8"/>
        <v>376</v>
      </c>
      <c r="N37" s="76">
        <f t="shared" si="8"/>
        <v>264</v>
      </c>
      <c r="O37" s="76">
        <f t="shared" si="8"/>
        <v>249</v>
      </c>
      <c r="P37" s="77">
        <f t="shared" si="8"/>
        <v>206</v>
      </c>
      <c r="Q37" s="43">
        <f t="shared" si="9"/>
        <v>1701</v>
      </c>
      <c r="R37" s="48">
        <f t="shared" si="10"/>
        <v>2519</v>
      </c>
    </row>
    <row r="38" spans="1:18" ht="17.100000000000001" customHeight="1">
      <c r="B38" s="648"/>
      <c r="C38" s="46"/>
      <c r="D38" s="47" t="s">
        <v>25</v>
      </c>
      <c r="E38" s="47"/>
      <c r="F38" s="47"/>
      <c r="G38" s="47"/>
      <c r="H38" s="74">
        <f t="shared" si="6"/>
        <v>666</v>
      </c>
      <c r="I38" s="75">
        <f t="shared" si="6"/>
        <v>516</v>
      </c>
      <c r="J38" s="43">
        <f t="shared" si="7"/>
        <v>1182</v>
      </c>
      <c r="K38" s="347" t="s">
        <v>255</v>
      </c>
      <c r="L38" s="76">
        <f t="shared" si="8"/>
        <v>1031</v>
      </c>
      <c r="M38" s="76">
        <f t="shared" si="8"/>
        <v>536</v>
      </c>
      <c r="N38" s="76">
        <f t="shared" si="8"/>
        <v>335</v>
      </c>
      <c r="O38" s="76">
        <f t="shared" si="8"/>
        <v>371</v>
      </c>
      <c r="P38" s="77">
        <f t="shared" si="8"/>
        <v>317</v>
      </c>
      <c r="Q38" s="43">
        <f t="shared" si="9"/>
        <v>2590</v>
      </c>
      <c r="R38" s="48">
        <f t="shared" si="10"/>
        <v>3772</v>
      </c>
    </row>
    <row r="39" spans="1:18" ht="17.100000000000001" customHeight="1">
      <c r="B39" s="648"/>
      <c r="C39" s="46"/>
      <c r="D39" s="47" t="s">
        <v>26</v>
      </c>
      <c r="E39" s="47"/>
      <c r="F39" s="47"/>
      <c r="G39" s="47"/>
      <c r="H39" s="74">
        <f t="shared" si="6"/>
        <v>806</v>
      </c>
      <c r="I39" s="75">
        <f t="shared" si="6"/>
        <v>676</v>
      </c>
      <c r="J39" s="43">
        <f t="shared" si="7"/>
        <v>1482</v>
      </c>
      <c r="K39" s="347" t="s">
        <v>255</v>
      </c>
      <c r="L39" s="76">
        <f t="shared" si="8"/>
        <v>1339</v>
      </c>
      <c r="M39" s="76">
        <f t="shared" si="8"/>
        <v>731</v>
      </c>
      <c r="N39" s="76">
        <f t="shared" si="8"/>
        <v>586</v>
      </c>
      <c r="O39" s="76">
        <f t="shared" si="8"/>
        <v>590</v>
      </c>
      <c r="P39" s="77">
        <f t="shared" si="8"/>
        <v>482</v>
      </c>
      <c r="Q39" s="43">
        <f t="shared" si="9"/>
        <v>3728</v>
      </c>
      <c r="R39" s="48">
        <f t="shared" si="10"/>
        <v>5210</v>
      </c>
    </row>
    <row r="40" spans="1:18" ht="17.100000000000001" customHeight="1">
      <c r="B40" s="648"/>
      <c r="C40" s="49"/>
      <c r="D40" s="50" t="s">
        <v>27</v>
      </c>
      <c r="E40" s="50"/>
      <c r="F40" s="50"/>
      <c r="G40" s="50"/>
      <c r="H40" s="51">
        <f t="shared" si="6"/>
        <v>482</v>
      </c>
      <c r="I40" s="78">
        <f t="shared" si="6"/>
        <v>520</v>
      </c>
      <c r="J40" s="53">
        <f t="shared" si="7"/>
        <v>1002</v>
      </c>
      <c r="K40" s="348" t="s">
        <v>255</v>
      </c>
      <c r="L40" s="79">
        <f t="shared" si="8"/>
        <v>1188</v>
      </c>
      <c r="M40" s="79">
        <f t="shared" si="8"/>
        <v>933</v>
      </c>
      <c r="N40" s="79">
        <f t="shared" si="8"/>
        <v>784</v>
      </c>
      <c r="O40" s="79">
        <f t="shared" si="8"/>
        <v>934</v>
      </c>
      <c r="P40" s="80">
        <f t="shared" si="8"/>
        <v>779</v>
      </c>
      <c r="Q40" s="81">
        <f t="shared" si="9"/>
        <v>4618</v>
      </c>
      <c r="R40" s="55">
        <f t="shared" si="10"/>
        <v>5620</v>
      </c>
    </row>
    <row r="41" spans="1:18" ht="17.100000000000001" customHeight="1">
      <c r="B41" s="648"/>
      <c r="C41" s="56" t="s">
        <v>28</v>
      </c>
      <c r="D41" s="56"/>
      <c r="E41" s="56"/>
      <c r="F41" s="56"/>
      <c r="G41" s="56"/>
      <c r="H41" s="33">
        <f t="shared" si="6"/>
        <v>33</v>
      </c>
      <c r="I41" s="34">
        <f t="shared" si="6"/>
        <v>49</v>
      </c>
      <c r="J41" s="33">
        <f t="shared" si="7"/>
        <v>82</v>
      </c>
      <c r="K41" s="349" t="s">
        <v>255</v>
      </c>
      <c r="L41" s="82">
        <f t="shared" si="8"/>
        <v>69</v>
      </c>
      <c r="M41" s="82">
        <f t="shared" si="8"/>
        <v>45</v>
      </c>
      <c r="N41" s="82">
        <f t="shared" si="8"/>
        <v>36</v>
      </c>
      <c r="O41" s="82">
        <f t="shared" si="8"/>
        <v>21</v>
      </c>
      <c r="P41" s="83">
        <f t="shared" si="8"/>
        <v>40</v>
      </c>
      <c r="Q41" s="37">
        <f t="shared" si="9"/>
        <v>211</v>
      </c>
      <c r="R41" s="84">
        <f t="shared" si="10"/>
        <v>293</v>
      </c>
    </row>
    <row r="42" spans="1:18" ht="17.100000000000001" customHeight="1" thickBot="1">
      <c r="B42" s="649"/>
      <c r="C42" s="650" t="s">
        <v>29</v>
      </c>
      <c r="D42" s="651"/>
      <c r="E42" s="651"/>
      <c r="F42" s="651"/>
      <c r="G42" s="652"/>
      <c r="H42" s="61">
        <f>H34+H41</f>
        <v>2824</v>
      </c>
      <c r="I42" s="62">
        <f>I34+I41</f>
        <v>2489</v>
      </c>
      <c r="J42" s="63">
        <f t="shared" si="7"/>
        <v>5313</v>
      </c>
      <c r="K42" s="345" t="s">
        <v>255</v>
      </c>
      <c r="L42" s="64">
        <f>L34+L41</f>
        <v>4736</v>
      </c>
      <c r="M42" s="64">
        <f>M34+M41</f>
        <v>3004</v>
      </c>
      <c r="N42" s="64">
        <f>N34+N41</f>
        <v>2244</v>
      </c>
      <c r="O42" s="64">
        <f>O34+O41</f>
        <v>2383</v>
      </c>
      <c r="P42" s="62">
        <f>P34+P41</f>
        <v>2034</v>
      </c>
      <c r="Q42" s="63">
        <f t="shared" si="9"/>
        <v>14401</v>
      </c>
      <c r="R42" s="65">
        <f t="shared" si="10"/>
        <v>19714</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令和２年（２０２０年）３月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546" t="s">
        <v>13</v>
      </c>
      <c r="R48" s="606"/>
    </row>
    <row r="49" spans="1:18" ht="17.100000000000001" customHeight="1">
      <c r="B49" s="8" t="s">
        <v>21</v>
      </c>
      <c r="C49" s="10"/>
      <c r="D49" s="10"/>
      <c r="E49" s="10"/>
      <c r="F49" s="10"/>
      <c r="G49" s="10"/>
      <c r="H49" s="90">
        <v>872</v>
      </c>
      <c r="I49" s="91">
        <v>1217</v>
      </c>
      <c r="J49" s="92">
        <f>SUM(H49:I49)</f>
        <v>2089</v>
      </c>
      <c r="K49" s="351">
        <v>0</v>
      </c>
      <c r="L49" s="94">
        <v>3640</v>
      </c>
      <c r="M49" s="94">
        <v>2320</v>
      </c>
      <c r="N49" s="94">
        <v>1445</v>
      </c>
      <c r="O49" s="94">
        <v>895</v>
      </c>
      <c r="P49" s="95">
        <v>434</v>
      </c>
      <c r="Q49" s="96">
        <f>SUM(K49:P49)</f>
        <v>8734</v>
      </c>
      <c r="R49" s="97">
        <f>SUM(J49,Q49)</f>
        <v>10823</v>
      </c>
    </row>
    <row r="50" spans="1:18" ht="17.100000000000001" customHeight="1">
      <c r="B50" s="98" t="s">
        <v>28</v>
      </c>
      <c r="C50" s="99"/>
      <c r="D50" s="99"/>
      <c r="E50" s="99"/>
      <c r="F50" s="99"/>
      <c r="G50" s="99"/>
      <c r="H50" s="100">
        <v>8</v>
      </c>
      <c r="I50" s="101">
        <v>28</v>
      </c>
      <c r="J50" s="102">
        <f>SUM(H50:I50)</f>
        <v>36</v>
      </c>
      <c r="K50" s="352">
        <v>0</v>
      </c>
      <c r="L50" s="104">
        <v>49</v>
      </c>
      <c r="M50" s="104">
        <v>39</v>
      </c>
      <c r="N50" s="104">
        <v>29</v>
      </c>
      <c r="O50" s="104">
        <v>12</v>
      </c>
      <c r="P50" s="105">
        <v>13</v>
      </c>
      <c r="Q50" s="106">
        <f>SUM(K50:P50)</f>
        <v>142</v>
      </c>
      <c r="R50" s="107">
        <f>SUM(J50,Q50)</f>
        <v>178</v>
      </c>
    </row>
    <row r="51" spans="1:18" ht="17.100000000000001" customHeight="1">
      <c r="B51" s="15" t="s">
        <v>35</v>
      </c>
      <c r="C51" s="16"/>
      <c r="D51" s="16"/>
      <c r="E51" s="16"/>
      <c r="F51" s="16"/>
      <c r="G51" s="16"/>
      <c r="H51" s="108">
        <f t="shared" ref="H51:P51" si="11">H49+H50</f>
        <v>880</v>
      </c>
      <c r="I51" s="109">
        <f t="shared" si="11"/>
        <v>1245</v>
      </c>
      <c r="J51" s="110">
        <f t="shared" si="11"/>
        <v>2125</v>
      </c>
      <c r="K51" s="353">
        <f t="shared" si="11"/>
        <v>0</v>
      </c>
      <c r="L51" s="112">
        <f t="shared" si="11"/>
        <v>3689</v>
      </c>
      <c r="M51" s="112">
        <f t="shared" si="11"/>
        <v>2359</v>
      </c>
      <c r="N51" s="112">
        <f t="shared" si="11"/>
        <v>1474</v>
      </c>
      <c r="O51" s="112">
        <f t="shared" si="11"/>
        <v>907</v>
      </c>
      <c r="P51" s="109">
        <f t="shared" si="11"/>
        <v>447</v>
      </c>
      <c r="Q51" s="110">
        <f>SUM(K51:P51)</f>
        <v>8876</v>
      </c>
      <c r="R51" s="113">
        <f>SUM(J51,Q51)</f>
        <v>11001</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令和２年（２０２０年）３月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8</v>
      </c>
      <c r="I57" s="91">
        <v>19</v>
      </c>
      <c r="J57" s="92">
        <f>SUM(H57:I57)</f>
        <v>27</v>
      </c>
      <c r="K57" s="351">
        <v>0</v>
      </c>
      <c r="L57" s="94">
        <v>1415</v>
      </c>
      <c r="M57" s="94">
        <v>989</v>
      </c>
      <c r="N57" s="94">
        <v>734</v>
      </c>
      <c r="O57" s="94">
        <v>469</v>
      </c>
      <c r="P57" s="95">
        <v>213</v>
      </c>
      <c r="Q57" s="115">
        <f>SUM(K57:P57)</f>
        <v>3820</v>
      </c>
      <c r="R57" s="116">
        <f>SUM(J57,Q57)</f>
        <v>3847</v>
      </c>
    </row>
    <row r="58" spans="1:18" ht="17.100000000000001" customHeight="1">
      <c r="B58" s="98" t="s">
        <v>28</v>
      </c>
      <c r="C58" s="99"/>
      <c r="D58" s="99"/>
      <c r="E58" s="99"/>
      <c r="F58" s="99"/>
      <c r="G58" s="99"/>
      <c r="H58" s="100">
        <v>0</v>
      </c>
      <c r="I58" s="101">
        <v>1</v>
      </c>
      <c r="J58" s="102">
        <f>SUM(H58:I58)</f>
        <v>1</v>
      </c>
      <c r="K58" s="352">
        <v>0</v>
      </c>
      <c r="L58" s="104">
        <v>11</v>
      </c>
      <c r="M58" s="104">
        <v>7</v>
      </c>
      <c r="N58" s="104">
        <v>9</v>
      </c>
      <c r="O58" s="104">
        <v>0</v>
      </c>
      <c r="P58" s="105">
        <v>4</v>
      </c>
      <c r="Q58" s="117">
        <f>SUM(K58:P58)</f>
        <v>31</v>
      </c>
      <c r="R58" s="118">
        <f>SUM(J58,Q58)</f>
        <v>32</v>
      </c>
    </row>
    <row r="59" spans="1:18" ht="17.100000000000001" customHeight="1">
      <c r="B59" s="15" t="s">
        <v>35</v>
      </c>
      <c r="C59" s="16"/>
      <c r="D59" s="16"/>
      <c r="E59" s="16"/>
      <c r="F59" s="16"/>
      <c r="G59" s="16"/>
      <c r="H59" s="108">
        <f>H57+H58</f>
        <v>8</v>
      </c>
      <c r="I59" s="109">
        <f>I57+I58</f>
        <v>20</v>
      </c>
      <c r="J59" s="110">
        <f>SUM(H59:I59)</f>
        <v>28</v>
      </c>
      <c r="K59" s="353">
        <f t="shared" ref="K59:P59" si="12">K57+K58</f>
        <v>0</v>
      </c>
      <c r="L59" s="112">
        <f t="shared" si="12"/>
        <v>1426</v>
      </c>
      <c r="M59" s="112">
        <f t="shared" si="12"/>
        <v>996</v>
      </c>
      <c r="N59" s="112">
        <f t="shared" si="12"/>
        <v>743</v>
      </c>
      <c r="O59" s="112">
        <f t="shared" si="12"/>
        <v>469</v>
      </c>
      <c r="P59" s="109">
        <f t="shared" si="12"/>
        <v>217</v>
      </c>
      <c r="Q59" s="119">
        <f>SUM(K59:P59)</f>
        <v>3851</v>
      </c>
      <c r="R59" s="120">
        <f>SUM(J59,Q59)</f>
        <v>3879</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令和２年（２０２０年）３月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0</v>
      </c>
      <c r="L66" s="94">
        <v>8</v>
      </c>
      <c r="M66" s="94">
        <v>163</v>
      </c>
      <c r="N66" s="94">
        <v>500</v>
      </c>
      <c r="O66" s="95">
        <v>433</v>
      </c>
      <c r="P66" s="115">
        <f>SUM(K66:O66)</f>
        <v>1104</v>
      </c>
      <c r="Q66" s="116">
        <f>SUM(J66,P66)</f>
        <v>1104</v>
      </c>
    </row>
    <row r="67" spans="1:17" ht="17.100000000000001" customHeight="1">
      <c r="B67" s="98" t="s">
        <v>28</v>
      </c>
      <c r="C67" s="99"/>
      <c r="D67" s="99"/>
      <c r="E67" s="99"/>
      <c r="F67" s="99"/>
      <c r="G67" s="99"/>
      <c r="H67" s="100">
        <v>0</v>
      </c>
      <c r="I67" s="101">
        <v>0</v>
      </c>
      <c r="J67" s="102">
        <f>SUM(H67:I67)</f>
        <v>0</v>
      </c>
      <c r="K67" s="103">
        <v>0</v>
      </c>
      <c r="L67" s="104">
        <v>0</v>
      </c>
      <c r="M67" s="104">
        <v>0</v>
      </c>
      <c r="N67" s="104">
        <v>1</v>
      </c>
      <c r="O67" s="105">
        <v>6</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0</v>
      </c>
      <c r="L68" s="112">
        <f>L66+L67</f>
        <v>8</v>
      </c>
      <c r="M68" s="112">
        <f>M66+M67</f>
        <v>163</v>
      </c>
      <c r="N68" s="112">
        <f>N66+N67</f>
        <v>501</v>
      </c>
      <c r="O68" s="109">
        <f>O66+O67</f>
        <v>439</v>
      </c>
      <c r="P68" s="119">
        <f>SUM(K68:O68)</f>
        <v>1111</v>
      </c>
      <c r="Q68" s="120">
        <f>SUM(J68,P68)</f>
        <v>1111</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令和２年（２０２０年）３月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60</v>
      </c>
      <c r="L74" s="94">
        <v>87</v>
      </c>
      <c r="M74" s="94">
        <v>99</v>
      </c>
      <c r="N74" s="94">
        <v>131</v>
      </c>
      <c r="O74" s="95">
        <v>70</v>
      </c>
      <c r="P74" s="115">
        <f>SUM(K74:O74)</f>
        <v>447</v>
      </c>
      <c r="Q74" s="116">
        <f>SUM(J74,P74)</f>
        <v>447</v>
      </c>
    </row>
    <row r="75" spans="1:17" ht="17.100000000000001" customHeight="1">
      <c r="B75" s="98" t="s">
        <v>28</v>
      </c>
      <c r="C75" s="99"/>
      <c r="D75" s="99"/>
      <c r="E75" s="99"/>
      <c r="F75" s="99"/>
      <c r="G75" s="99"/>
      <c r="H75" s="100">
        <v>0</v>
      </c>
      <c r="I75" s="101">
        <v>0</v>
      </c>
      <c r="J75" s="102">
        <f>SUM(H75:I75)</f>
        <v>0</v>
      </c>
      <c r="K75" s="103">
        <v>1</v>
      </c>
      <c r="L75" s="104">
        <v>1</v>
      </c>
      <c r="M75" s="104">
        <v>0</v>
      </c>
      <c r="N75" s="104">
        <v>0</v>
      </c>
      <c r="O75" s="105">
        <v>1</v>
      </c>
      <c r="P75" s="117">
        <f>SUM(K75:O75)</f>
        <v>3</v>
      </c>
      <c r="Q75" s="118">
        <f>SUM(J75,P75)</f>
        <v>3</v>
      </c>
    </row>
    <row r="76" spans="1:17" ht="17.100000000000001" customHeight="1">
      <c r="B76" s="15" t="s">
        <v>35</v>
      </c>
      <c r="C76" s="16"/>
      <c r="D76" s="16"/>
      <c r="E76" s="16"/>
      <c r="F76" s="16"/>
      <c r="G76" s="16"/>
      <c r="H76" s="108">
        <f>H74+H75</f>
        <v>0</v>
      </c>
      <c r="I76" s="109">
        <f>I74+I75</f>
        <v>0</v>
      </c>
      <c r="J76" s="110">
        <f>SUM(H76:I76)</f>
        <v>0</v>
      </c>
      <c r="K76" s="111">
        <f>K74+K75</f>
        <v>61</v>
      </c>
      <c r="L76" s="112">
        <f>L74+L75</f>
        <v>88</v>
      </c>
      <c r="M76" s="112">
        <f>M74+M75</f>
        <v>99</v>
      </c>
      <c r="N76" s="112">
        <f>N74+N75</f>
        <v>131</v>
      </c>
      <c r="O76" s="109">
        <f>O74+O75</f>
        <v>71</v>
      </c>
      <c r="P76" s="119">
        <f>SUM(K76:O76)</f>
        <v>450</v>
      </c>
      <c r="Q76" s="120">
        <f>SUM(J76,P76)</f>
        <v>450</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令和２年（２０２０年）３月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548"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1</v>
      </c>
      <c r="L82" s="94">
        <v>3</v>
      </c>
      <c r="M82" s="94">
        <v>25</v>
      </c>
      <c r="N82" s="94">
        <v>241</v>
      </c>
      <c r="O82" s="95">
        <v>356</v>
      </c>
      <c r="P82" s="115">
        <f>SUM(K82:O82)</f>
        <v>626</v>
      </c>
      <c r="Q82" s="116">
        <f>SUM(J82,P82)</f>
        <v>626</v>
      </c>
    </row>
    <row r="83" spans="1:18" ht="17.100000000000001" customHeight="1">
      <c r="B83" s="98" t="s">
        <v>28</v>
      </c>
      <c r="C83" s="99"/>
      <c r="D83" s="99"/>
      <c r="E83" s="99"/>
      <c r="F83" s="99"/>
      <c r="G83" s="99"/>
      <c r="H83" s="100">
        <v>0</v>
      </c>
      <c r="I83" s="101">
        <v>0</v>
      </c>
      <c r="J83" s="102">
        <f>SUM(H83:I83)</f>
        <v>0</v>
      </c>
      <c r="K83" s="103">
        <v>0</v>
      </c>
      <c r="L83" s="104">
        <v>0</v>
      </c>
      <c r="M83" s="104">
        <v>0</v>
      </c>
      <c r="N83" s="104">
        <v>2</v>
      </c>
      <c r="O83" s="105">
        <v>6</v>
      </c>
      <c r="P83" s="117">
        <f>SUM(K83:O83)</f>
        <v>8</v>
      </c>
      <c r="Q83" s="118">
        <f>SUM(J83,P83)</f>
        <v>8</v>
      </c>
    </row>
    <row r="84" spans="1:18" ht="17.100000000000001" customHeight="1">
      <c r="B84" s="15" t="s">
        <v>35</v>
      </c>
      <c r="C84" s="16"/>
      <c r="D84" s="16"/>
      <c r="E84" s="16"/>
      <c r="F84" s="16"/>
      <c r="G84" s="16"/>
      <c r="H84" s="108">
        <f>H82+H83</f>
        <v>0</v>
      </c>
      <c r="I84" s="109">
        <f>I82+I83</f>
        <v>0</v>
      </c>
      <c r="J84" s="110">
        <f>SUM(H84:I84)</f>
        <v>0</v>
      </c>
      <c r="K84" s="111">
        <f>K82+K83</f>
        <v>1</v>
      </c>
      <c r="L84" s="112">
        <f>L82+L83</f>
        <v>3</v>
      </c>
      <c r="M84" s="112">
        <f>M82+M83</f>
        <v>25</v>
      </c>
      <c r="N84" s="112">
        <f>N82+N83</f>
        <v>243</v>
      </c>
      <c r="O84" s="109">
        <f>O82+O83</f>
        <v>362</v>
      </c>
      <c r="P84" s="119">
        <f>SUM(K84:O84)</f>
        <v>634</v>
      </c>
      <c r="Q84" s="120">
        <f>SUM(J84,P84)</f>
        <v>634</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令和２年（２０２０年）３月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549"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11</v>
      </c>
      <c r="N90" s="259">
        <v>81</v>
      </c>
      <c r="O90" s="260">
        <v>108</v>
      </c>
      <c r="P90" s="261">
        <f>SUM(K90:O90)</f>
        <v>200</v>
      </c>
      <c r="Q90" s="262">
        <f>SUM(J90,P90)</f>
        <v>200</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2</v>
      </c>
      <c r="O91" s="270">
        <v>1</v>
      </c>
      <c r="P91" s="271">
        <f>SUM(K91:O91)</f>
        <v>3</v>
      </c>
      <c r="Q91" s="272">
        <f>SUM(J91,P91)</f>
        <v>3</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11</v>
      </c>
      <c r="N92" s="279">
        <f>N90+N91</f>
        <v>83</v>
      </c>
      <c r="O92" s="276">
        <f>O90+O91</f>
        <v>109</v>
      </c>
      <c r="P92" s="280">
        <f>SUM(K92:O92)</f>
        <v>203</v>
      </c>
      <c r="Q92" s="281">
        <f>SUM(J92,P92)</f>
        <v>203</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令和２年（２０２０年）３月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547" t="s">
        <v>13</v>
      </c>
      <c r="R97" s="619"/>
    </row>
    <row r="98" spans="2:18" s="190" customFormat="1" ht="17.100000000000001" customHeight="1">
      <c r="B98" s="295" t="s">
        <v>43</v>
      </c>
      <c r="C98" s="296"/>
      <c r="D98" s="296"/>
      <c r="E98" s="296"/>
      <c r="F98" s="296"/>
      <c r="G98" s="297"/>
      <c r="H98" s="298">
        <f t="shared" ref="H98:R98" si="13">SUM(H99,H105,H108,H113,H117:H118)</f>
        <v>1850</v>
      </c>
      <c r="I98" s="299">
        <f t="shared" si="13"/>
        <v>2793</v>
      </c>
      <c r="J98" s="300">
        <f t="shared" si="13"/>
        <v>4643</v>
      </c>
      <c r="K98" s="357">
        <f t="shared" si="13"/>
        <v>0</v>
      </c>
      <c r="L98" s="301">
        <f t="shared" si="13"/>
        <v>9902</v>
      </c>
      <c r="M98" s="301">
        <f t="shared" si="13"/>
        <v>7073</v>
      </c>
      <c r="N98" s="301">
        <f t="shared" si="13"/>
        <v>4572</v>
      </c>
      <c r="O98" s="301">
        <f t="shared" si="13"/>
        <v>2927</v>
      </c>
      <c r="P98" s="302">
        <f t="shared" si="13"/>
        <v>1666</v>
      </c>
      <c r="Q98" s="303">
        <f t="shared" si="13"/>
        <v>26140</v>
      </c>
      <c r="R98" s="304">
        <f t="shared" si="13"/>
        <v>30783</v>
      </c>
    </row>
    <row r="99" spans="2:18" s="190" customFormat="1" ht="17.100000000000001" customHeight="1">
      <c r="B99" s="180"/>
      <c r="C99" s="295" t="s">
        <v>44</v>
      </c>
      <c r="D99" s="296"/>
      <c r="E99" s="296"/>
      <c r="F99" s="296"/>
      <c r="G99" s="297"/>
      <c r="H99" s="298">
        <f t="shared" ref="H99:Q99" si="14">SUM(H100:H104)</f>
        <v>126</v>
      </c>
      <c r="I99" s="299">
        <f t="shared" si="14"/>
        <v>221</v>
      </c>
      <c r="J99" s="300">
        <f t="shared" si="14"/>
        <v>347</v>
      </c>
      <c r="K99" s="357">
        <f t="shared" si="14"/>
        <v>0</v>
      </c>
      <c r="L99" s="301">
        <f t="shared" si="14"/>
        <v>2563</v>
      </c>
      <c r="M99" s="301">
        <f t="shared" si="14"/>
        <v>1865</v>
      </c>
      <c r="N99" s="301">
        <f t="shared" si="14"/>
        <v>1325</v>
      </c>
      <c r="O99" s="301">
        <f t="shared" si="14"/>
        <v>993</v>
      </c>
      <c r="P99" s="302">
        <f t="shared" si="14"/>
        <v>642</v>
      </c>
      <c r="Q99" s="303">
        <f t="shared" si="14"/>
        <v>7388</v>
      </c>
      <c r="R99" s="304">
        <f t="shared" ref="R99:R104" si="15">SUM(J99,Q99)</f>
        <v>7735</v>
      </c>
    </row>
    <row r="100" spans="2:18" s="190" customFormat="1" ht="17.100000000000001" customHeight="1">
      <c r="B100" s="180"/>
      <c r="C100" s="180"/>
      <c r="D100" s="305" t="s">
        <v>45</v>
      </c>
      <c r="E100" s="306"/>
      <c r="F100" s="306"/>
      <c r="G100" s="307"/>
      <c r="H100" s="308">
        <v>7</v>
      </c>
      <c r="I100" s="309">
        <v>2</v>
      </c>
      <c r="J100" s="310">
        <f>SUM(H100:I100)</f>
        <v>9</v>
      </c>
      <c r="K100" s="354">
        <v>0</v>
      </c>
      <c r="L100" s="311">
        <v>1463</v>
      </c>
      <c r="M100" s="311">
        <v>909</v>
      </c>
      <c r="N100" s="311">
        <v>522</v>
      </c>
      <c r="O100" s="311">
        <v>314</v>
      </c>
      <c r="P100" s="309">
        <v>180</v>
      </c>
      <c r="Q100" s="310">
        <f>SUM(K100:P100)</f>
        <v>3388</v>
      </c>
      <c r="R100" s="312">
        <f t="shared" si="15"/>
        <v>3397</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3</v>
      </c>
      <c r="N101" s="187">
        <v>4</v>
      </c>
      <c r="O101" s="187">
        <v>10</v>
      </c>
      <c r="P101" s="185">
        <v>15</v>
      </c>
      <c r="Q101" s="188">
        <f>SUM(K101:P101)</f>
        <v>32</v>
      </c>
      <c r="R101" s="189">
        <f t="shared" si="15"/>
        <v>32</v>
      </c>
    </row>
    <row r="102" spans="2:18" s="190" customFormat="1" ht="17.100000000000001" customHeight="1">
      <c r="B102" s="180"/>
      <c r="C102" s="180"/>
      <c r="D102" s="181" t="s">
        <v>47</v>
      </c>
      <c r="E102" s="182"/>
      <c r="F102" s="182"/>
      <c r="G102" s="183"/>
      <c r="H102" s="184">
        <v>44</v>
      </c>
      <c r="I102" s="185">
        <v>86</v>
      </c>
      <c r="J102" s="188">
        <f>SUM(H102:I102)</f>
        <v>130</v>
      </c>
      <c r="K102" s="355">
        <v>0</v>
      </c>
      <c r="L102" s="187">
        <v>333</v>
      </c>
      <c r="M102" s="187">
        <v>238</v>
      </c>
      <c r="N102" s="187">
        <v>161</v>
      </c>
      <c r="O102" s="187">
        <v>124</v>
      </c>
      <c r="P102" s="185">
        <v>92</v>
      </c>
      <c r="Q102" s="188">
        <f>SUM(K102:P102)</f>
        <v>948</v>
      </c>
      <c r="R102" s="189">
        <f t="shared" si="15"/>
        <v>1078</v>
      </c>
    </row>
    <row r="103" spans="2:18" s="190" customFormat="1" ht="17.100000000000001" customHeight="1">
      <c r="B103" s="180"/>
      <c r="C103" s="180"/>
      <c r="D103" s="181" t="s">
        <v>48</v>
      </c>
      <c r="E103" s="182"/>
      <c r="F103" s="182"/>
      <c r="G103" s="183"/>
      <c r="H103" s="184">
        <v>10</v>
      </c>
      <c r="I103" s="185">
        <v>50</v>
      </c>
      <c r="J103" s="188">
        <f>SUM(H103:I103)</f>
        <v>60</v>
      </c>
      <c r="K103" s="355">
        <v>0</v>
      </c>
      <c r="L103" s="187">
        <v>102</v>
      </c>
      <c r="M103" s="187">
        <v>95</v>
      </c>
      <c r="N103" s="187">
        <v>66</v>
      </c>
      <c r="O103" s="187">
        <v>45</v>
      </c>
      <c r="P103" s="185">
        <v>23</v>
      </c>
      <c r="Q103" s="188">
        <f>SUM(K103:P103)</f>
        <v>331</v>
      </c>
      <c r="R103" s="189">
        <f t="shared" si="15"/>
        <v>391</v>
      </c>
    </row>
    <row r="104" spans="2:18" s="190" customFormat="1" ht="17.100000000000001" customHeight="1">
      <c r="B104" s="180"/>
      <c r="C104" s="180"/>
      <c r="D104" s="325" t="s">
        <v>49</v>
      </c>
      <c r="E104" s="326"/>
      <c r="F104" s="326"/>
      <c r="G104" s="327"/>
      <c r="H104" s="328">
        <v>65</v>
      </c>
      <c r="I104" s="329">
        <v>83</v>
      </c>
      <c r="J104" s="331">
        <f>SUM(H104:I104)</f>
        <v>148</v>
      </c>
      <c r="K104" s="356">
        <v>0</v>
      </c>
      <c r="L104" s="216">
        <v>665</v>
      </c>
      <c r="M104" s="216">
        <v>620</v>
      </c>
      <c r="N104" s="216">
        <v>572</v>
      </c>
      <c r="O104" s="216">
        <v>500</v>
      </c>
      <c r="P104" s="329">
        <v>332</v>
      </c>
      <c r="Q104" s="331">
        <f>SUM(K104:P104)</f>
        <v>2689</v>
      </c>
      <c r="R104" s="332">
        <f t="shared" si="15"/>
        <v>2837</v>
      </c>
    </row>
    <row r="105" spans="2:18" s="190" customFormat="1" ht="17.100000000000001" customHeight="1">
      <c r="B105" s="180"/>
      <c r="C105" s="295" t="s">
        <v>50</v>
      </c>
      <c r="D105" s="296"/>
      <c r="E105" s="296"/>
      <c r="F105" s="296"/>
      <c r="G105" s="297"/>
      <c r="H105" s="298">
        <f t="shared" ref="H105:R105" si="16">SUM(H106:H107)</f>
        <v>141</v>
      </c>
      <c r="I105" s="299">
        <f t="shared" si="16"/>
        <v>210</v>
      </c>
      <c r="J105" s="300">
        <f t="shared" si="16"/>
        <v>351</v>
      </c>
      <c r="K105" s="357">
        <f t="shared" si="16"/>
        <v>0</v>
      </c>
      <c r="L105" s="301">
        <f t="shared" si="16"/>
        <v>1892</v>
      </c>
      <c r="M105" s="301">
        <f t="shared" si="16"/>
        <v>1250</v>
      </c>
      <c r="N105" s="301">
        <f t="shared" si="16"/>
        <v>734</v>
      </c>
      <c r="O105" s="301">
        <f t="shared" si="16"/>
        <v>404</v>
      </c>
      <c r="P105" s="302">
        <f t="shared" si="16"/>
        <v>197</v>
      </c>
      <c r="Q105" s="303">
        <f t="shared" si="16"/>
        <v>4477</v>
      </c>
      <c r="R105" s="304">
        <f t="shared" si="16"/>
        <v>4828</v>
      </c>
    </row>
    <row r="106" spans="2:18" s="190" customFormat="1" ht="17.100000000000001" customHeight="1">
      <c r="B106" s="180"/>
      <c r="C106" s="180"/>
      <c r="D106" s="305" t="s">
        <v>51</v>
      </c>
      <c r="E106" s="306"/>
      <c r="F106" s="306"/>
      <c r="G106" s="307"/>
      <c r="H106" s="308">
        <v>0</v>
      </c>
      <c r="I106" s="309">
        <v>0</v>
      </c>
      <c r="J106" s="324">
        <f>SUM(H106:I106)</f>
        <v>0</v>
      </c>
      <c r="K106" s="354">
        <v>0</v>
      </c>
      <c r="L106" s="311">
        <v>1414</v>
      </c>
      <c r="M106" s="311">
        <v>883</v>
      </c>
      <c r="N106" s="311">
        <v>510</v>
      </c>
      <c r="O106" s="311">
        <v>282</v>
      </c>
      <c r="P106" s="309">
        <v>130</v>
      </c>
      <c r="Q106" s="310">
        <f>SUM(K106:P106)</f>
        <v>3219</v>
      </c>
      <c r="R106" s="312">
        <f>SUM(J106,Q106)</f>
        <v>3219</v>
      </c>
    </row>
    <row r="107" spans="2:18" s="190" customFormat="1" ht="17.100000000000001" customHeight="1">
      <c r="B107" s="180"/>
      <c r="C107" s="180"/>
      <c r="D107" s="325" t="s">
        <v>52</v>
      </c>
      <c r="E107" s="326"/>
      <c r="F107" s="326"/>
      <c r="G107" s="327"/>
      <c r="H107" s="328">
        <v>141</v>
      </c>
      <c r="I107" s="329">
        <v>210</v>
      </c>
      <c r="J107" s="330">
        <f>SUM(H107:I107)</f>
        <v>351</v>
      </c>
      <c r="K107" s="356">
        <v>0</v>
      </c>
      <c r="L107" s="216">
        <v>478</v>
      </c>
      <c r="M107" s="216">
        <v>367</v>
      </c>
      <c r="N107" s="216">
        <v>224</v>
      </c>
      <c r="O107" s="216">
        <v>122</v>
      </c>
      <c r="P107" s="329">
        <v>67</v>
      </c>
      <c r="Q107" s="331">
        <f>SUM(K107:P107)</f>
        <v>1258</v>
      </c>
      <c r="R107" s="332">
        <f>SUM(J107,Q107)</f>
        <v>1609</v>
      </c>
    </row>
    <row r="108" spans="2:18" s="190" customFormat="1" ht="17.100000000000001" customHeight="1">
      <c r="B108" s="180"/>
      <c r="C108" s="295" t="s">
        <v>53</v>
      </c>
      <c r="D108" s="296"/>
      <c r="E108" s="296"/>
      <c r="F108" s="296"/>
      <c r="G108" s="297"/>
      <c r="H108" s="298">
        <f t="shared" ref="H108:R108" si="17">SUM(H109:H112)</f>
        <v>4</v>
      </c>
      <c r="I108" s="299">
        <f t="shared" si="17"/>
        <v>10</v>
      </c>
      <c r="J108" s="300">
        <f t="shared" si="17"/>
        <v>14</v>
      </c>
      <c r="K108" s="357">
        <f t="shared" si="17"/>
        <v>0</v>
      </c>
      <c r="L108" s="301">
        <f t="shared" si="17"/>
        <v>206</v>
      </c>
      <c r="M108" s="301">
        <f t="shared" si="17"/>
        <v>226</v>
      </c>
      <c r="N108" s="301">
        <f t="shared" si="17"/>
        <v>223</v>
      </c>
      <c r="O108" s="301">
        <f t="shared" si="17"/>
        <v>131</v>
      </c>
      <c r="P108" s="302">
        <f t="shared" si="17"/>
        <v>86</v>
      </c>
      <c r="Q108" s="303">
        <f t="shared" si="17"/>
        <v>872</v>
      </c>
      <c r="R108" s="304">
        <f t="shared" si="17"/>
        <v>886</v>
      </c>
    </row>
    <row r="109" spans="2:18" s="190" customFormat="1" ht="17.100000000000001" customHeight="1">
      <c r="B109" s="180"/>
      <c r="C109" s="180"/>
      <c r="D109" s="305" t="s">
        <v>54</v>
      </c>
      <c r="E109" s="306"/>
      <c r="F109" s="306"/>
      <c r="G109" s="307"/>
      <c r="H109" s="308">
        <v>4</v>
      </c>
      <c r="I109" s="309">
        <v>10</v>
      </c>
      <c r="J109" s="324">
        <f>SUM(H109:I109)</f>
        <v>14</v>
      </c>
      <c r="K109" s="354">
        <v>0</v>
      </c>
      <c r="L109" s="311">
        <v>187</v>
      </c>
      <c r="M109" s="311">
        <v>192</v>
      </c>
      <c r="N109" s="311">
        <v>189</v>
      </c>
      <c r="O109" s="311">
        <v>93</v>
      </c>
      <c r="P109" s="309">
        <v>70</v>
      </c>
      <c r="Q109" s="310">
        <f>SUM(K109:P109)</f>
        <v>731</v>
      </c>
      <c r="R109" s="312">
        <f>SUM(J109,Q109)</f>
        <v>745</v>
      </c>
    </row>
    <row r="110" spans="2:18" s="190" customFormat="1" ht="17.100000000000001" customHeight="1">
      <c r="B110" s="180"/>
      <c r="C110" s="180"/>
      <c r="D110" s="181" t="s">
        <v>55</v>
      </c>
      <c r="E110" s="182"/>
      <c r="F110" s="182"/>
      <c r="G110" s="183"/>
      <c r="H110" s="184">
        <v>0</v>
      </c>
      <c r="I110" s="185">
        <v>0</v>
      </c>
      <c r="J110" s="186">
        <f>SUM(H110:I110)</f>
        <v>0</v>
      </c>
      <c r="K110" s="355">
        <v>0</v>
      </c>
      <c r="L110" s="187">
        <v>16</v>
      </c>
      <c r="M110" s="187">
        <v>34</v>
      </c>
      <c r="N110" s="187">
        <v>32</v>
      </c>
      <c r="O110" s="187">
        <v>38</v>
      </c>
      <c r="P110" s="185">
        <v>15</v>
      </c>
      <c r="Q110" s="188">
        <f>SUM(K110:P110)</f>
        <v>135</v>
      </c>
      <c r="R110" s="189">
        <f>SUM(J110,Q110)</f>
        <v>135</v>
      </c>
    </row>
    <row r="111" spans="2:18" s="190" customFormat="1" ht="17.100000000000001" customHeight="1">
      <c r="B111" s="180"/>
      <c r="C111" s="313"/>
      <c r="D111" s="181" t="s">
        <v>56</v>
      </c>
      <c r="E111" s="182"/>
      <c r="F111" s="182"/>
      <c r="G111" s="183"/>
      <c r="H111" s="184">
        <v>0</v>
      </c>
      <c r="I111" s="185">
        <v>0</v>
      </c>
      <c r="J111" s="186">
        <f>SUM(H111:I111)</f>
        <v>0</v>
      </c>
      <c r="K111" s="355">
        <v>0</v>
      </c>
      <c r="L111" s="187">
        <v>3</v>
      </c>
      <c r="M111" s="187">
        <v>0</v>
      </c>
      <c r="N111" s="187">
        <v>2</v>
      </c>
      <c r="O111" s="187">
        <v>0</v>
      </c>
      <c r="P111" s="185">
        <v>1</v>
      </c>
      <c r="Q111" s="188">
        <f>SUM(K111:P111)</f>
        <v>6</v>
      </c>
      <c r="R111" s="189">
        <f>SUM(J111,Q111)</f>
        <v>6</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735</v>
      </c>
      <c r="I113" s="299">
        <f t="shared" si="18"/>
        <v>1137</v>
      </c>
      <c r="J113" s="300">
        <f t="shared" si="18"/>
        <v>1872</v>
      </c>
      <c r="K113" s="357">
        <f t="shared" si="18"/>
        <v>0</v>
      </c>
      <c r="L113" s="301">
        <f t="shared" si="18"/>
        <v>1673</v>
      </c>
      <c r="M113" s="301">
        <f t="shared" si="18"/>
        <v>1554</v>
      </c>
      <c r="N113" s="301">
        <f t="shared" si="18"/>
        <v>1010</v>
      </c>
      <c r="O113" s="301">
        <f t="shared" si="18"/>
        <v>658</v>
      </c>
      <c r="P113" s="302">
        <f t="shared" si="18"/>
        <v>375</v>
      </c>
      <c r="Q113" s="303">
        <f t="shared" si="18"/>
        <v>5270</v>
      </c>
      <c r="R113" s="304">
        <f t="shared" si="18"/>
        <v>7142</v>
      </c>
    </row>
    <row r="114" spans="2:18" s="135" customFormat="1" ht="17.100000000000001" customHeight="1">
      <c r="B114" s="148"/>
      <c r="C114" s="148"/>
      <c r="D114" s="39" t="s">
        <v>58</v>
      </c>
      <c r="E114" s="68"/>
      <c r="F114" s="68"/>
      <c r="G114" s="149"/>
      <c r="H114" s="150">
        <v>700</v>
      </c>
      <c r="I114" s="151">
        <v>1095</v>
      </c>
      <c r="J114" s="168">
        <f>SUM(H114:I114)</f>
        <v>1795</v>
      </c>
      <c r="K114" s="354">
        <v>0</v>
      </c>
      <c r="L114" s="153">
        <v>1622</v>
      </c>
      <c r="M114" s="153">
        <v>1499</v>
      </c>
      <c r="N114" s="153">
        <v>975</v>
      </c>
      <c r="O114" s="153">
        <v>636</v>
      </c>
      <c r="P114" s="151">
        <v>369</v>
      </c>
      <c r="Q114" s="152">
        <f>SUM(K114:P114)</f>
        <v>5101</v>
      </c>
      <c r="R114" s="154">
        <f>SUM(J114,Q114)</f>
        <v>6896</v>
      </c>
    </row>
    <row r="115" spans="2:18" s="135" customFormat="1" ht="17.100000000000001" customHeight="1">
      <c r="B115" s="148"/>
      <c r="C115" s="148"/>
      <c r="D115" s="155" t="s">
        <v>59</v>
      </c>
      <c r="E115" s="47"/>
      <c r="F115" s="47"/>
      <c r="G115" s="156"/>
      <c r="H115" s="157">
        <v>11</v>
      </c>
      <c r="I115" s="158">
        <v>24</v>
      </c>
      <c r="J115" s="170">
        <f>SUM(H115:I115)</f>
        <v>35</v>
      </c>
      <c r="K115" s="355">
        <v>0</v>
      </c>
      <c r="L115" s="160">
        <v>23</v>
      </c>
      <c r="M115" s="160">
        <v>33</v>
      </c>
      <c r="N115" s="160">
        <v>22</v>
      </c>
      <c r="O115" s="160">
        <v>11</v>
      </c>
      <c r="P115" s="158">
        <v>4</v>
      </c>
      <c r="Q115" s="159">
        <f>SUM(K115:P115)</f>
        <v>93</v>
      </c>
      <c r="R115" s="161">
        <f>SUM(J115,Q115)</f>
        <v>128</v>
      </c>
    </row>
    <row r="116" spans="2:18" s="135" customFormat="1" ht="17.100000000000001" customHeight="1">
      <c r="B116" s="148"/>
      <c r="C116" s="148"/>
      <c r="D116" s="49" t="s">
        <v>60</v>
      </c>
      <c r="E116" s="50"/>
      <c r="F116" s="50"/>
      <c r="G116" s="162"/>
      <c r="H116" s="163">
        <v>24</v>
      </c>
      <c r="I116" s="164">
        <v>18</v>
      </c>
      <c r="J116" s="169">
        <f>SUM(H116:I116)</f>
        <v>42</v>
      </c>
      <c r="K116" s="356">
        <v>0</v>
      </c>
      <c r="L116" s="166">
        <v>28</v>
      </c>
      <c r="M116" s="166">
        <v>22</v>
      </c>
      <c r="N116" s="166">
        <v>13</v>
      </c>
      <c r="O116" s="166">
        <v>11</v>
      </c>
      <c r="P116" s="164">
        <v>2</v>
      </c>
      <c r="Q116" s="165">
        <f>SUM(K116:P116)</f>
        <v>76</v>
      </c>
      <c r="R116" s="167">
        <f>SUM(J116,Q116)</f>
        <v>118</v>
      </c>
    </row>
    <row r="117" spans="2:18" s="135" customFormat="1" ht="17.100000000000001" customHeight="1">
      <c r="B117" s="148"/>
      <c r="C117" s="172" t="s">
        <v>61</v>
      </c>
      <c r="D117" s="173"/>
      <c r="E117" s="173"/>
      <c r="F117" s="173"/>
      <c r="G117" s="174"/>
      <c r="H117" s="141">
        <v>20</v>
      </c>
      <c r="I117" s="142">
        <v>24</v>
      </c>
      <c r="J117" s="143">
        <f>SUM(H117:I117)</f>
        <v>44</v>
      </c>
      <c r="K117" s="357">
        <v>0</v>
      </c>
      <c r="L117" s="144">
        <v>106</v>
      </c>
      <c r="M117" s="144">
        <v>97</v>
      </c>
      <c r="N117" s="144">
        <v>111</v>
      </c>
      <c r="O117" s="144">
        <v>83</v>
      </c>
      <c r="P117" s="145">
        <v>32</v>
      </c>
      <c r="Q117" s="146">
        <f>SUM(K117:P117)</f>
        <v>429</v>
      </c>
      <c r="R117" s="147">
        <f>SUM(J117,Q117)</f>
        <v>473</v>
      </c>
    </row>
    <row r="118" spans="2:18" s="135" customFormat="1" ht="17.100000000000001" customHeight="1">
      <c r="B118" s="171"/>
      <c r="C118" s="172" t="s">
        <v>62</v>
      </c>
      <c r="D118" s="173"/>
      <c r="E118" s="173"/>
      <c r="F118" s="173"/>
      <c r="G118" s="174"/>
      <c r="H118" s="141">
        <v>824</v>
      </c>
      <c r="I118" s="142">
        <v>1191</v>
      </c>
      <c r="J118" s="143">
        <f>SUM(H118:I118)</f>
        <v>2015</v>
      </c>
      <c r="K118" s="357">
        <v>0</v>
      </c>
      <c r="L118" s="144">
        <v>3462</v>
      </c>
      <c r="M118" s="144">
        <v>2081</v>
      </c>
      <c r="N118" s="144">
        <v>1169</v>
      </c>
      <c r="O118" s="144">
        <v>658</v>
      </c>
      <c r="P118" s="145">
        <v>334</v>
      </c>
      <c r="Q118" s="146">
        <f>SUM(K118:P118)</f>
        <v>7704</v>
      </c>
      <c r="R118" s="147">
        <f>SUM(J118,Q118)</f>
        <v>9719</v>
      </c>
    </row>
    <row r="119" spans="2:18" s="135" customFormat="1" ht="17.100000000000001" customHeight="1">
      <c r="B119" s="138" t="s">
        <v>63</v>
      </c>
      <c r="C119" s="139"/>
      <c r="D119" s="139"/>
      <c r="E119" s="139"/>
      <c r="F119" s="139"/>
      <c r="G119" s="140"/>
      <c r="H119" s="141">
        <f t="shared" ref="H119:R119" si="19">SUM(H120:H128)</f>
        <v>8</v>
      </c>
      <c r="I119" s="142">
        <f t="shared" si="19"/>
        <v>20</v>
      </c>
      <c r="J119" s="143">
        <f t="shared" si="19"/>
        <v>28</v>
      </c>
      <c r="K119" s="357">
        <f t="shared" si="19"/>
        <v>0</v>
      </c>
      <c r="L119" s="144">
        <f t="shared" si="19"/>
        <v>1489</v>
      </c>
      <c r="M119" s="144">
        <f t="shared" si="19"/>
        <v>1047</v>
      </c>
      <c r="N119" s="144">
        <f t="shared" si="19"/>
        <v>782</v>
      </c>
      <c r="O119" s="144">
        <f t="shared" si="19"/>
        <v>502</v>
      </c>
      <c r="P119" s="145">
        <f t="shared" si="19"/>
        <v>230</v>
      </c>
      <c r="Q119" s="146">
        <f t="shared" si="19"/>
        <v>4050</v>
      </c>
      <c r="R119" s="147">
        <f t="shared" si="19"/>
        <v>4078</v>
      </c>
    </row>
    <row r="120" spans="2:18" s="135" customFormat="1" ht="17.100000000000001" customHeight="1">
      <c r="B120" s="148"/>
      <c r="C120" s="39" t="s">
        <v>64</v>
      </c>
      <c r="D120" s="68"/>
      <c r="E120" s="68"/>
      <c r="F120" s="68"/>
      <c r="G120" s="149"/>
      <c r="H120" s="150">
        <v>0</v>
      </c>
      <c r="I120" s="151">
        <v>0</v>
      </c>
      <c r="J120" s="168">
        <f t="shared" ref="J120:J128" si="20">SUM(H120:I120)</f>
        <v>0</v>
      </c>
      <c r="K120" s="358"/>
      <c r="L120" s="153">
        <v>60</v>
      </c>
      <c r="M120" s="153">
        <v>35</v>
      </c>
      <c r="N120" s="153">
        <v>21</v>
      </c>
      <c r="O120" s="153">
        <v>18</v>
      </c>
      <c r="P120" s="151">
        <v>8</v>
      </c>
      <c r="Q120" s="152">
        <f t="shared" ref="Q120:Q128" si="21">SUM(K120:P120)</f>
        <v>142</v>
      </c>
      <c r="R120" s="154">
        <f t="shared" ref="R120:R128" si="22">SUM(J120,Q120)</f>
        <v>142</v>
      </c>
    </row>
    <row r="121" spans="2:18" s="135" customFormat="1" ht="17.100000000000001" customHeight="1">
      <c r="B121" s="148"/>
      <c r="C121" s="46" t="s">
        <v>65</v>
      </c>
      <c r="D121" s="40"/>
      <c r="E121" s="40"/>
      <c r="F121" s="40"/>
      <c r="G121" s="175"/>
      <c r="H121" s="157">
        <v>0</v>
      </c>
      <c r="I121" s="158">
        <v>0</v>
      </c>
      <c r="J121" s="170">
        <f t="shared" si="20"/>
        <v>0</v>
      </c>
      <c r="K121" s="359"/>
      <c r="L121" s="176">
        <v>0</v>
      </c>
      <c r="M121" s="176">
        <v>0</v>
      </c>
      <c r="N121" s="176">
        <v>1</v>
      </c>
      <c r="O121" s="176">
        <v>0</v>
      </c>
      <c r="P121" s="177">
        <v>0</v>
      </c>
      <c r="Q121" s="178">
        <f t="shared" si="21"/>
        <v>1</v>
      </c>
      <c r="R121" s="179">
        <f t="shared" si="22"/>
        <v>1</v>
      </c>
    </row>
    <row r="122" spans="2:18" s="190" customFormat="1" ht="17.100000000000001" customHeight="1">
      <c r="B122" s="180"/>
      <c r="C122" s="181" t="s">
        <v>66</v>
      </c>
      <c r="D122" s="182"/>
      <c r="E122" s="182"/>
      <c r="F122" s="182"/>
      <c r="G122" s="183"/>
      <c r="H122" s="184">
        <v>0</v>
      </c>
      <c r="I122" s="185">
        <v>0</v>
      </c>
      <c r="J122" s="186">
        <f t="shared" si="20"/>
        <v>0</v>
      </c>
      <c r="K122" s="360"/>
      <c r="L122" s="187">
        <v>1004</v>
      </c>
      <c r="M122" s="187">
        <v>545</v>
      </c>
      <c r="N122" s="187">
        <v>339</v>
      </c>
      <c r="O122" s="187">
        <v>170</v>
      </c>
      <c r="P122" s="185">
        <v>67</v>
      </c>
      <c r="Q122" s="188">
        <f t="shared" si="21"/>
        <v>2125</v>
      </c>
      <c r="R122" s="189">
        <f t="shared" si="22"/>
        <v>2125</v>
      </c>
    </row>
    <row r="123" spans="2:18" s="135" customFormat="1" ht="17.100000000000001" customHeight="1">
      <c r="B123" s="148"/>
      <c r="C123" s="155" t="s">
        <v>67</v>
      </c>
      <c r="D123" s="47"/>
      <c r="E123" s="47"/>
      <c r="F123" s="47"/>
      <c r="G123" s="156"/>
      <c r="H123" s="157">
        <v>0</v>
      </c>
      <c r="I123" s="158">
        <v>1</v>
      </c>
      <c r="J123" s="170">
        <f t="shared" si="20"/>
        <v>1</v>
      </c>
      <c r="K123" s="355">
        <v>0</v>
      </c>
      <c r="L123" s="160">
        <v>103</v>
      </c>
      <c r="M123" s="160">
        <v>91</v>
      </c>
      <c r="N123" s="160">
        <v>80</v>
      </c>
      <c r="O123" s="160">
        <v>56</v>
      </c>
      <c r="P123" s="158">
        <v>19</v>
      </c>
      <c r="Q123" s="159">
        <f t="shared" si="21"/>
        <v>349</v>
      </c>
      <c r="R123" s="161">
        <f t="shared" si="22"/>
        <v>350</v>
      </c>
    </row>
    <row r="124" spans="2:18" s="135" customFormat="1" ht="17.100000000000001" customHeight="1">
      <c r="B124" s="148"/>
      <c r="C124" s="155" t="s">
        <v>68</v>
      </c>
      <c r="D124" s="47"/>
      <c r="E124" s="47"/>
      <c r="F124" s="47"/>
      <c r="G124" s="156"/>
      <c r="H124" s="157">
        <v>8</v>
      </c>
      <c r="I124" s="158">
        <v>19</v>
      </c>
      <c r="J124" s="170">
        <f t="shared" si="20"/>
        <v>27</v>
      </c>
      <c r="K124" s="355">
        <v>0</v>
      </c>
      <c r="L124" s="160">
        <v>99</v>
      </c>
      <c r="M124" s="160">
        <v>83</v>
      </c>
      <c r="N124" s="160">
        <v>64</v>
      </c>
      <c r="O124" s="160">
        <v>67</v>
      </c>
      <c r="P124" s="158">
        <v>22</v>
      </c>
      <c r="Q124" s="159">
        <f t="shared" si="21"/>
        <v>335</v>
      </c>
      <c r="R124" s="161">
        <f t="shared" si="22"/>
        <v>362</v>
      </c>
    </row>
    <row r="125" spans="2:18" s="135" customFormat="1" ht="17.100000000000001" customHeight="1">
      <c r="B125" s="148"/>
      <c r="C125" s="155" t="s">
        <v>69</v>
      </c>
      <c r="D125" s="47"/>
      <c r="E125" s="47"/>
      <c r="F125" s="47"/>
      <c r="G125" s="156"/>
      <c r="H125" s="157">
        <v>0</v>
      </c>
      <c r="I125" s="158">
        <v>0</v>
      </c>
      <c r="J125" s="170">
        <f t="shared" si="20"/>
        <v>0</v>
      </c>
      <c r="K125" s="360"/>
      <c r="L125" s="160">
        <v>179</v>
      </c>
      <c r="M125" s="160">
        <v>222</v>
      </c>
      <c r="N125" s="160">
        <v>212</v>
      </c>
      <c r="O125" s="160">
        <v>123</v>
      </c>
      <c r="P125" s="158">
        <v>58</v>
      </c>
      <c r="Q125" s="159">
        <f t="shared" si="21"/>
        <v>794</v>
      </c>
      <c r="R125" s="161">
        <f t="shared" si="22"/>
        <v>794</v>
      </c>
    </row>
    <row r="126" spans="2:18" s="135" customFormat="1" ht="17.100000000000001" customHeight="1">
      <c r="B126" s="148"/>
      <c r="C126" s="191" t="s">
        <v>70</v>
      </c>
      <c r="D126" s="192"/>
      <c r="E126" s="192"/>
      <c r="F126" s="192"/>
      <c r="G126" s="193"/>
      <c r="H126" s="157">
        <v>0</v>
      </c>
      <c r="I126" s="158">
        <v>0</v>
      </c>
      <c r="J126" s="170">
        <f t="shared" si="20"/>
        <v>0</v>
      </c>
      <c r="K126" s="360"/>
      <c r="L126" s="160">
        <v>23</v>
      </c>
      <c r="M126" s="160">
        <v>44</v>
      </c>
      <c r="N126" s="160">
        <v>37</v>
      </c>
      <c r="O126" s="160">
        <v>22</v>
      </c>
      <c r="P126" s="158">
        <v>12</v>
      </c>
      <c r="Q126" s="159">
        <f t="shared" si="21"/>
        <v>138</v>
      </c>
      <c r="R126" s="161">
        <f t="shared" si="22"/>
        <v>138</v>
      </c>
    </row>
    <row r="127" spans="2:18" s="135" customFormat="1" ht="17.100000000000001" customHeight="1">
      <c r="B127" s="194"/>
      <c r="C127" s="195" t="s">
        <v>71</v>
      </c>
      <c r="D127" s="192"/>
      <c r="E127" s="192"/>
      <c r="F127" s="192"/>
      <c r="G127" s="193"/>
      <c r="H127" s="157">
        <v>0</v>
      </c>
      <c r="I127" s="158">
        <v>0</v>
      </c>
      <c r="J127" s="170">
        <f t="shared" si="20"/>
        <v>0</v>
      </c>
      <c r="K127" s="360"/>
      <c r="L127" s="160">
        <v>0</v>
      </c>
      <c r="M127" s="160">
        <v>0</v>
      </c>
      <c r="N127" s="160">
        <v>8</v>
      </c>
      <c r="O127" s="160">
        <v>23</v>
      </c>
      <c r="P127" s="158">
        <v>16</v>
      </c>
      <c r="Q127" s="159">
        <f t="shared" si="21"/>
        <v>47</v>
      </c>
      <c r="R127" s="161">
        <f t="shared" si="22"/>
        <v>47</v>
      </c>
    </row>
    <row r="128" spans="2:18" s="135" customFormat="1" ht="17.100000000000001" customHeight="1">
      <c r="B128" s="196"/>
      <c r="C128" s="197" t="s">
        <v>72</v>
      </c>
      <c r="D128" s="198"/>
      <c r="E128" s="198"/>
      <c r="F128" s="198"/>
      <c r="G128" s="199"/>
      <c r="H128" s="200">
        <v>0</v>
      </c>
      <c r="I128" s="201">
        <v>0</v>
      </c>
      <c r="J128" s="202">
        <f t="shared" si="20"/>
        <v>0</v>
      </c>
      <c r="K128" s="361"/>
      <c r="L128" s="203">
        <v>21</v>
      </c>
      <c r="M128" s="203">
        <v>27</v>
      </c>
      <c r="N128" s="203">
        <v>20</v>
      </c>
      <c r="O128" s="203">
        <v>23</v>
      </c>
      <c r="P128" s="201">
        <v>28</v>
      </c>
      <c r="Q128" s="204">
        <f t="shared" si="21"/>
        <v>119</v>
      </c>
      <c r="R128" s="205">
        <f t="shared" si="22"/>
        <v>119</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62</v>
      </c>
      <c r="M129" s="144">
        <f t="shared" si="23"/>
        <v>102</v>
      </c>
      <c r="N129" s="144">
        <f t="shared" si="23"/>
        <v>300</v>
      </c>
      <c r="O129" s="144">
        <f t="shared" si="23"/>
        <v>962</v>
      </c>
      <c r="P129" s="145">
        <f t="shared" si="23"/>
        <v>991</v>
      </c>
      <c r="Q129" s="146">
        <f t="shared" si="23"/>
        <v>2417</v>
      </c>
      <c r="R129" s="147">
        <f t="shared" si="23"/>
        <v>2417</v>
      </c>
    </row>
    <row r="130" spans="1:18" s="135" customFormat="1" ht="17.100000000000001" customHeight="1">
      <c r="B130" s="148"/>
      <c r="C130" s="39" t="s">
        <v>74</v>
      </c>
      <c r="D130" s="68"/>
      <c r="E130" s="68"/>
      <c r="F130" s="68"/>
      <c r="G130" s="149"/>
      <c r="H130" s="150">
        <v>0</v>
      </c>
      <c r="I130" s="151">
        <v>0</v>
      </c>
      <c r="J130" s="168">
        <f>SUM(H130:I130)</f>
        <v>0</v>
      </c>
      <c r="K130" s="358"/>
      <c r="L130" s="153">
        <v>0</v>
      </c>
      <c r="M130" s="153">
        <v>8</v>
      </c>
      <c r="N130" s="153">
        <v>166</v>
      </c>
      <c r="O130" s="153">
        <v>509</v>
      </c>
      <c r="P130" s="151">
        <v>448</v>
      </c>
      <c r="Q130" s="152">
        <f>SUM(K130:P130)</f>
        <v>1131</v>
      </c>
      <c r="R130" s="154">
        <f>SUM(J130,Q130)</f>
        <v>1131</v>
      </c>
    </row>
    <row r="131" spans="1:18" s="135" customFormat="1" ht="17.100000000000001" customHeight="1">
      <c r="B131" s="148"/>
      <c r="C131" s="155" t="s">
        <v>75</v>
      </c>
      <c r="D131" s="47"/>
      <c r="E131" s="47"/>
      <c r="F131" s="47"/>
      <c r="G131" s="156"/>
      <c r="H131" s="157">
        <v>0</v>
      </c>
      <c r="I131" s="158">
        <v>0</v>
      </c>
      <c r="J131" s="170">
        <f>SUM(H131:I131)</f>
        <v>0</v>
      </c>
      <c r="K131" s="360"/>
      <c r="L131" s="160">
        <v>61</v>
      </c>
      <c r="M131" s="160">
        <v>92</v>
      </c>
      <c r="N131" s="160">
        <v>100</v>
      </c>
      <c r="O131" s="160">
        <v>134</v>
      </c>
      <c r="P131" s="158">
        <v>75</v>
      </c>
      <c r="Q131" s="159">
        <f>SUM(K131:P131)</f>
        <v>462</v>
      </c>
      <c r="R131" s="161">
        <f>SUM(J131,Q131)</f>
        <v>462</v>
      </c>
    </row>
    <row r="132" spans="1:18" s="135" customFormat="1" ht="16.5" customHeight="1">
      <c r="B132" s="194"/>
      <c r="C132" s="155" t="s">
        <v>76</v>
      </c>
      <c r="D132" s="47"/>
      <c r="E132" s="47"/>
      <c r="F132" s="47"/>
      <c r="G132" s="156"/>
      <c r="H132" s="157">
        <v>0</v>
      </c>
      <c r="I132" s="158">
        <v>0</v>
      </c>
      <c r="J132" s="170">
        <f>SUM(H132:I132)</f>
        <v>0</v>
      </c>
      <c r="K132" s="360"/>
      <c r="L132" s="160">
        <v>1</v>
      </c>
      <c r="M132" s="160">
        <v>2</v>
      </c>
      <c r="N132" s="160">
        <v>23</v>
      </c>
      <c r="O132" s="160">
        <v>236</v>
      </c>
      <c r="P132" s="158">
        <v>359</v>
      </c>
      <c r="Q132" s="159">
        <f>SUM(K132:P132)</f>
        <v>621</v>
      </c>
      <c r="R132" s="161">
        <f>SUM(J132,Q132)</f>
        <v>621</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11</v>
      </c>
      <c r="O133" s="321">
        <v>83</v>
      </c>
      <c r="P133" s="319">
        <v>109</v>
      </c>
      <c r="Q133" s="322">
        <f>SUM(K133:P133)</f>
        <v>203</v>
      </c>
      <c r="R133" s="323">
        <f>SUM(J133,Q133)</f>
        <v>203</v>
      </c>
    </row>
    <row r="134" spans="1:18" s="135" customFormat="1" ht="17.100000000000001" customHeight="1">
      <c r="B134" s="206" t="s">
        <v>77</v>
      </c>
      <c r="C134" s="31"/>
      <c r="D134" s="31"/>
      <c r="E134" s="31"/>
      <c r="F134" s="31"/>
      <c r="G134" s="32"/>
      <c r="H134" s="141">
        <f t="shared" ref="H134:R134" si="24">SUM(H98,H119,H129)</f>
        <v>1858</v>
      </c>
      <c r="I134" s="142">
        <f t="shared" si="24"/>
        <v>2813</v>
      </c>
      <c r="J134" s="143">
        <f t="shared" si="24"/>
        <v>4671</v>
      </c>
      <c r="K134" s="357">
        <f t="shared" si="24"/>
        <v>0</v>
      </c>
      <c r="L134" s="144">
        <f t="shared" si="24"/>
        <v>11453</v>
      </c>
      <c r="M134" s="144">
        <f t="shared" si="24"/>
        <v>8222</v>
      </c>
      <c r="N134" s="144">
        <f t="shared" si="24"/>
        <v>5654</v>
      </c>
      <c r="O134" s="144">
        <f t="shared" si="24"/>
        <v>4391</v>
      </c>
      <c r="P134" s="145">
        <f t="shared" si="24"/>
        <v>2887</v>
      </c>
      <c r="Q134" s="146">
        <f t="shared" si="24"/>
        <v>32607</v>
      </c>
      <c r="R134" s="147">
        <f t="shared" si="24"/>
        <v>37278</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377"/>
      <c r="I136" s="377"/>
      <c r="J136" s="377"/>
      <c r="K136" s="377"/>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令和２年（２０２０年）３月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546" t="s">
        <v>13</v>
      </c>
      <c r="R139" s="606"/>
    </row>
    <row r="140" spans="1:18" s="135" customFormat="1" ht="17.100000000000001" customHeight="1">
      <c r="B140" s="138" t="s">
        <v>43</v>
      </c>
      <c r="C140" s="139"/>
      <c r="D140" s="139"/>
      <c r="E140" s="139"/>
      <c r="F140" s="139"/>
      <c r="G140" s="140"/>
      <c r="H140" s="141">
        <f t="shared" ref="H140:R140" si="25">SUM(H141,H147,H150,H155,H159:H160)</f>
        <v>15655059</v>
      </c>
      <c r="I140" s="142">
        <f t="shared" si="25"/>
        <v>30437615</v>
      </c>
      <c r="J140" s="143">
        <f t="shared" si="25"/>
        <v>46092674</v>
      </c>
      <c r="K140" s="357">
        <f t="shared" si="25"/>
        <v>0</v>
      </c>
      <c r="L140" s="144">
        <f t="shared" si="25"/>
        <v>247222895</v>
      </c>
      <c r="M140" s="144">
        <f t="shared" si="25"/>
        <v>211338449</v>
      </c>
      <c r="N140" s="144">
        <f t="shared" si="25"/>
        <v>174973754</v>
      </c>
      <c r="O140" s="144">
        <f t="shared" si="25"/>
        <v>128224830</v>
      </c>
      <c r="P140" s="145">
        <f t="shared" si="25"/>
        <v>74850524</v>
      </c>
      <c r="Q140" s="146">
        <f t="shared" si="25"/>
        <v>836610452</v>
      </c>
      <c r="R140" s="147">
        <f t="shared" si="25"/>
        <v>882703126</v>
      </c>
    </row>
    <row r="141" spans="1:18" s="135" customFormat="1" ht="17.100000000000001" customHeight="1">
      <c r="B141" s="148"/>
      <c r="C141" s="138" t="s">
        <v>44</v>
      </c>
      <c r="D141" s="139"/>
      <c r="E141" s="139"/>
      <c r="F141" s="139"/>
      <c r="G141" s="140"/>
      <c r="H141" s="141">
        <f t="shared" ref="H141:Q141" si="26">SUM(H142:H146)</f>
        <v>1708992</v>
      </c>
      <c r="I141" s="142">
        <f t="shared" si="26"/>
        <v>4911788</v>
      </c>
      <c r="J141" s="143">
        <f t="shared" si="26"/>
        <v>6620780</v>
      </c>
      <c r="K141" s="357">
        <f t="shared" si="26"/>
        <v>0</v>
      </c>
      <c r="L141" s="144">
        <f t="shared" si="26"/>
        <v>55683660</v>
      </c>
      <c r="M141" s="144">
        <f t="shared" si="26"/>
        <v>46553230</v>
      </c>
      <c r="N141" s="144">
        <f t="shared" si="26"/>
        <v>35983983</v>
      </c>
      <c r="O141" s="144">
        <f t="shared" si="26"/>
        <v>34248189</v>
      </c>
      <c r="P141" s="145">
        <f t="shared" si="26"/>
        <v>23879733</v>
      </c>
      <c r="Q141" s="146">
        <f t="shared" si="26"/>
        <v>196348795</v>
      </c>
      <c r="R141" s="147">
        <f t="shared" ref="R141:R146" si="27">SUM(J141,Q141)</f>
        <v>202969575</v>
      </c>
    </row>
    <row r="142" spans="1:18" s="135" customFormat="1" ht="17.100000000000001" customHeight="1">
      <c r="B142" s="148"/>
      <c r="C142" s="148"/>
      <c r="D142" s="39" t="s">
        <v>45</v>
      </c>
      <c r="E142" s="68"/>
      <c r="F142" s="68"/>
      <c r="G142" s="149"/>
      <c r="H142" s="150">
        <v>131715</v>
      </c>
      <c r="I142" s="151">
        <v>36180</v>
      </c>
      <c r="J142" s="152">
        <f>SUM(H142:I142)</f>
        <v>167895</v>
      </c>
      <c r="K142" s="354">
        <v>0</v>
      </c>
      <c r="L142" s="153">
        <v>36208415</v>
      </c>
      <c r="M142" s="153">
        <v>30304130</v>
      </c>
      <c r="N142" s="153">
        <v>24230766</v>
      </c>
      <c r="O142" s="153">
        <v>24092173</v>
      </c>
      <c r="P142" s="151">
        <v>15849457</v>
      </c>
      <c r="Q142" s="152">
        <f>SUM(K142:P142)</f>
        <v>130684941</v>
      </c>
      <c r="R142" s="154">
        <f t="shared" si="27"/>
        <v>130852836</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159345</v>
      </c>
      <c r="N143" s="160">
        <v>197693</v>
      </c>
      <c r="O143" s="160">
        <v>362505</v>
      </c>
      <c r="P143" s="158">
        <v>746336</v>
      </c>
      <c r="Q143" s="159">
        <f>SUM(K143:P143)</f>
        <v>1465879</v>
      </c>
      <c r="R143" s="161">
        <f t="shared" si="27"/>
        <v>1465879</v>
      </c>
    </row>
    <row r="144" spans="1:18" s="135" customFormat="1" ht="17.100000000000001" customHeight="1">
      <c r="B144" s="148"/>
      <c r="C144" s="148"/>
      <c r="D144" s="155" t="s">
        <v>47</v>
      </c>
      <c r="E144" s="47"/>
      <c r="F144" s="47"/>
      <c r="G144" s="156"/>
      <c r="H144" s="157">
        <v>905373</v>
      </c>
      <c r="I144" s="158">
        <v>2692770</v>
      </c>
      <c r="J144" s="159">
        <f>SUM(H144:I144)</f>
        <v>3598143</v>
      </c>
      <c r="K144" s="355">
        <v>0</v>
      </c>
      <c r="L144" s="160">
        <v>11497706</v>
      </c>
      <c r="M144" s="160">
        <v>8825929</v>
      </c>
      <c r="N144" s="160">
        <v>5477305</v>
      </c>
      <c r="O144" s="160">
        <v>5019280</v>
      </c>
      <c r="P144" s="158">
        <v>4489317</v>
      </c>
      <c r="Q144" s="159">
        <f>SUM(K144:P144)</f>
        <v>35309537</v>
      </c>
      <c r="R144" s="161">
        <f t="shared" si="27"/>
        <v>38907680</v>
      </c>
    </row>
    <row r="145" spans="2:18" s="135" customFormat="1" ht="17.100000000000001" customHeight="1">
      <c r="B145" s="148"/>
      <c r="C145" s="148"/>
      <c r="D145" s="155" t="s">
        <v>48</v>
      </c>
      <c r="E145" s="47"/>
      <c r="F145" s="47"/>
      <c r="G145" s="156"/>
      <c r="H145" s="157">
        <v>250380</v>
      </c>
      <c r="I145" s="158">
        <v>1674482</v>
      </c>
      <c r="J145" s="159">
        <f>SUM(H145:I145)</f>
        <v>1924862</v>
      </c>
      <c r="K145" s="355">
        <v>0</v>
      </c>
      <c r="L145" s="160">
        <v>3377051</v>
      </c>
      <c r="M145" s="160">
        <v>3192095</v>
      </c>
      <c r="N145" s="160">
        <v>2325920</v>
      </c>
      <c r="O145" s="160">
        <v>1543895</v>
      </c>
      <c r="P145" s="158">
        <v>609055</v>
      </c>
      <c r="Q145" s="159">
        <f>SUM(K145:P145)</f>
        <v>11048016</v>
      </c>
      <c r="R145" s="161">
        <f t="shared" si="27"/>
        <v>12972878</v>
      </c>
    </row>
    <row r="146" spans="2:18" s="135" customFormat="1" ht="17.100000000000001" customHeight="1">
      <c r="B146" s="148"/>
      <c r="C146" s="148"/>
      <c r="D146" s="49" t="s">
        <v>49</v>
      </c>
      <c r="E146" s="50"/>
      <c r="F146" s="50"/>
      <c r="G146" s="162"/>
      <c r="H146" s="163">
        <v>421524</v>
      </c>
      <c r="I146" s="164">
        <v>508356</v>
      </c>
      <c r="J146" s="165">
        <f>SUM(H146:I146)</f>
        <v>929880</v>
      </c>
      <c r="K146" s="356">
        <v>0</v>
      </c>
      <c r="L146" s="166">
        <v>4600488</v>
      </c>
      <c r="M146" s="166">
        <v>4071731</v>
      </c>
      <c r="N146" s="166">
        <v>3752299</v>
      </c>
      <c r="O146" s="166">
        <v>3230336</v>
      </c>
      <c r="P146" s="164">
        <v>2185568</v>
      </c>
      <c r="Q146" s="165">
        <f>SUM(K146:P146)</f>
        <v>17840422</v>
      </c>
      <c r="R146" s="167">
        <f t="shared" si="27"/>
        <v>18770302</v>
      </c>
    </row>
    <row r="147" spans="2:18" s="135" customFormat="1" ht="17.100000000000001" customHeight="1">
      <c r="B147" s="148"/>
      <c r="C147" s="138" t="s">
        <v>50</v>
      </c>
      <c r="D147" s="139"/>
      <c r="E147" s="139"/>
      <c r="F147" s="139"/>
      <c r="G147" s="140"/>
      <c r="H147" s="141">
        <f t="shared" ref="H147:R147" si="28">SUM(H148:H149)</f>
        <v>3052418</v>
      </c>
      <c r="I147" s="142">
        <f t="shared" si="28"/>
        <v>8228743</v>
      </c>
      <c r="J147" s="143">
        <f t="shared" si="28"/>
        <v>11281161</v>
      </c>
      <c r="K147" s="357">
        <f t="shared" si="28"/>
        <v>0</v>
      </c>
      <c r="L147" s="144">
        <f t="shared" si="28"/>
        <v>108434320</v>
      </c>
      <c r="M147" s="144">
        <f t="shared" si="28"/>
        <v>88408827</v>
      </c>
      <c r="N147" s="144">
        <f t="shared" si="28"/>
        <v>68785182</v>
      </c>
      <c r="O147" s="144">
        <f t="shared" si="28"/>
        <v>44481166</v>
      </c>
      <c r="P147" s="145">
        <f t="shared" si="28"/>
        <v>23191052</v>
      </c>
      <c r="Q147" s="146">
        <f t="shared" si="28"/>
        <v>333300547</v>
      </c>
      <c r="R147" s="147">
        <f t="shared" si="28"/>
        <v>344581708</v>
      </c>
    </row>
    <row r="148" spans="2:18" s="135" customFormat="1" ht="17.100000000000001" customHeight="1">
      <c r="B148" s="148"/>
      <c r="C148" s="148"/>
      <c r="D148" s="39" t="s">
        <v>51</v>
      </c>
      <c r="E148" s="68"/>
      <c r="F148" s="68"/>
      <c r="G148" s="149"/>
      <c r="H148" s="150">
        <v>0</v>
      </c>
      <c r="I148" s="151">
        <v>0</v>
      </c>
      <c r="J148" s="168">
        <f>SUM(H148:I148)</f>
        <v>0</v>
      </c>
      <c r="K148" s="354">
        <v>0</v>
      </c>
      <c r="L148" s="153">
        <v>81838546</v>
      </c>
      <c r="M148" s="153">
        <v>65842470</v>
      </c>
      <c r="N148" s="153">
        <v>49938731</v>
      </c>
      <c r="O148" s="153">
        <v>32241923</v>
      </c>
      <c r="P148" s="151">
        <v>16208412</v>
      </c>
      <c r="Q148" s="152">
        <f>SUM(K148:P148)</f>
        <v>246070082</v>
      </c>
      <c r="R148" s="154">
        <f>SUM(J148,Q148)</f>
        <v>246070082</v>
      </c>
    </row>
    <row r="149" spans="2:18" s="135" customFormat="1" ht="17.100000000000001" customHeight="1">
      <c r="B149" s="148"/>
      <c r="C149" s="148"/>
      <c r="D149" s="49" t="s">
        <v>52</v>
      </c>
      <c r="E149" s="50"/>
      <c r="F149" s="50"/>
      <c r="G149" s="162"/>
      <c r="H149" s="163">
        <v>3052418</v>
      </c>
      <c r="I149" s="164">
        <v>8228743</v>
      </c>
      <c r="J149" s="169">
        <f>SUM(H149:I149)</f>
        <v>11281161</v>
      </c>
      <c r="K149" s="356">
        <v>0</v>
      </c>
      <c r="L149" s="166">
        <v>26595774</v>
      </c>
      <c r="M149" s="166">
        <v>22566357</v>
      </c>
      <c r="N149" s="166">
        <v>18846451</v>
      </c>
      <c r="O149" s="166">
        <v>12239243</v>
      </c>
      <c r="P149" s="164">
        <v>6982640</v>
      </c>
      <c r="Q149" s="165">
        <f>SUM(K149:P149)</f>
        <v>87230465</v>
      </c>
      <c r="R149" s="167">
        <f>SUM(J149,Q149)</f>
        <v>98511626</v>
      </c>
    </row>
    <row r="150" spans="2:18" s="135" customFormat="1" ht="17.100000000000001" customHeight="1">
      <c r="B150" s="148"/>
      <c r="C150" s="138" t="s">
        <v>53</v>
      </c>
      <c r="D150" s="139"/>
      <c r="E150" s="139"/>
      <c r="F150" s="139"/>
      <c r="G150" s="140"/>
      <c r="H150" s="141">
        <f t="shared" ref="H150:R150" si="29">SUM(H151:H154)</f>
        <v>96669</v>
      </c>
      <c r="I150" s="142">
        <f t="shared" si="29"/>
        <v>332445</v>
      </c>
      <c r="J150" s="143">
        <f t="shared" si="29"/>
        <v>429114</v>
      </c>
      <c r="K150" s="357">
        <f t="shared" si="29"/>
        <v>0</v>
      </c>
      <c r="L150" s="144">
        <f t="shared" si="29"/>
        <v>8454940</v>
      </c>
      <c r="M150" s="144">
        <f t="shared" si="29"/>
        <v>13869138</v>
      </c>
      <c r="N150" s="144">
        <f t="shared" si="29"/>
        <v>16258879</v>
      </c>
      <c r="O150" s="144">
        <f t="shared" si="29"/>
        <v>10180268</v>
      </c>
      <c r="P150" s="145">
        <f t="shared" si="29"/>
        <v>7448867</v>
      </c>
      <c r="Q150" s="146">
        <f t="shared" si="29"/>
        <v>56212092</v>
      </c>
      <c r="R150" s="147">
        <f t="shared" si="29"/>
        <v>56641206</v>
      </c>
    </row>
    <row r="151" spans="2:18" s="135" customFormat="1" ht="17.100000000000001" customHeight="1">
      <c r="B151" s="148"/>
      <c r="C151" s="148"/>
      <c r="D151" s="39" t="s">
        <v>54</v>
      </c>
      <c r="E151" s="68"/>
      <c r="F151" s="68"/>
      <c r="G151" s="149"/>
      <c r="H151" s="150">
        <v>96669</v>
      </c>
      <c r="I151" s="151">
        <v>332445</v>
      </c>
      <c r="J151" s="168">
        <f>SUM(H151:I151)</f>
        <v>429114</v>
      </c>
      <c r="K151" s="354">
        <v>0</v>
      </c>
      <c r="L151" s="153">
        <v>7431184</v>
      </c>
      <c r="M151" s="153">
        <v>11602173</v>
      </c>
      <c r="N151" s="153">
        <v>13453288</v>
      </c>
      <c r="O151" s="153">
        <v>7272285</v>
      </c>
      <c r="P151" s="151">
        <v>5880736</v>
      </c>
      <c r="Q151" s="152">
        <f>SUM(K151:P151)</f>
        <v>45639666</v>
      </c>
      <c r="R151" s="154">
        <f>SUM(J151,Q151)</f>
        <v>46068780</v>
      </c>
    </row>
    <row r="152" spans="2:18" s="135" customFormat="1" ht="17.100000000000001" customHeight="1">
      <c r="B152" s="148"/>
      <c r="C152" s="148"/>
      <c r="D152" s="155" t="s">
        <v>55</v>
      </c>
      <c r="E152" s="47"/>
      <c r="F152" s="47"/>
      <c r="G152" s="156"/>
      <c r="H152" s="157">
        <v>0</v>
      </c>
      <c r="I152" s="158">
        <v>0</v>
      </c>
      <c r="J152" s="170">
        <f>SUM(H152:I152)</f>
        <v>0</v>
      </c>
      <c r="K152" s="355">
        <v>0</v>
      </c>
      <c r="L152" s="160">
        <v>790251</v>
      </c>
      <c r="M152" s="160">
        <v>2266965</v>
      </c>
      <c r="N152" s="160">
        <v>2710056</v>
      </c>
      <c r="O152" s="160">
        <v>2907983</v>
      </c>
      <c r="P152" s="158">
        <v>1398229</v>
      </c>
      <c r="Q152" s="159">
        <f>SUM(K152:P152)</f>
        <v>10073484</v>
      </c>
      <c r="R152" s="161">
        <f>SUM(J152,Q152)</f>
        <v>10073484</v>
      </c>
    </row>
    <row r="153" spans="2:18" s="135" customFormat="1" ht="16.5" customHeight="1">
      <c r="B153" s="148"/>
      <c r="C153" s="194"/>
      <c r="D153" s="155" t="s">
        <v>56</v>
      </c>
      <c r="E153" s="47"/>
      <c r="F153" s="47"/>
      <c r="G153" s="156"/>
      <c r="H153" s="157">
        <v>0</v>
      </c>
      <c r="I153" s="158">
        <v>0</v>
      </c>
      <c r="J153" s="170">
        <f>SUM(H153:I153)</f>
        <v>0</v>
      </c>
      <c r="K153" s="355">
        <v>0</v>
      </c>
      <c r="L153" s="160">
        <v>233505</v>
      </c>
      <c r="M153" s="160">
        <v>0</v>
      </c>
      <c r="N153" s="160">
        <v>95535</v>
      </c>
      <c r="O153" s="160">
        <v>0</v>
      </c>
      <c r="P153" s="158">
        <v>169902</v>
      </c>
      <c r="Q153" s="159">
        <f>SUM(K153:P153)</f>
        <v>498942</v>
      </c>
      <c r="R153" s="161">
        <f>SUM(J153,Q153)</f>
        <v>498942</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6163331</v>
      </c>
      <c r="I155" s="142">
        <f t="shared" si="30"/>
        <v>9618701</v>
      </c>
      <c r="J155" s="143">
        <f t="shared" si="30"/>
        <v>15782032</v>
      </c>
      <c r="K155" s="357">
        <f t="shared" si="30"/>
        <v>0</v>
      </c>
      <c r="L155" s="144">
        <f t="shared" si="30"/>
        <v>13703496</v>
      </c>
      <c r="M155" s="144">
        <f t="shared" si="30"/>
        <v>18690009</v>
      </c>
      <c r="N155" s="144">
        <f t="shared" si="30"/>
        <v>13813077</v>
      </c>
      <c r="O155" s="144">
        <f t="shared" si="30"/>
        <v>11409582</v>
      </c>
      <c r="P155" s="145">
        <f t="shared" si="30"/>
        <v>7748179</v>
      </c>
      <c r="Q155" s="146">
        <f t="shared" si="30"/>
        <v>65364343</v>
      </c>
      <c r="R155" s="147">
        <f t="shared" si="30"/>
        <v>81146375</v>
      </c>
    </row>
    <row r="156" spans="2:18" s="135" customFormat="1" ht="17.100000000000001" customHeight="1">
      <c r="B156" s="148"/>
      <c r="C156" s="148"/>
      <c r="D156" s="39" t="s">
        <v>58</v>
      </c>
      <c r="E156" s="68"/>
      <c r="F156" s="68"/>
      <c r="G156" s="149"/>
      <c r="H156" s="150">
        <v>4020621</v>
      </c>
      <c r="I156" s="151">
        <v>7929014</v>
      </c>
      <c r="J156" s="168">
        <f>SUM(H156:I156)</f>
        <v>11949635</v>
      </c>
      <c r="K156" s="354">
        <v>0</v>
      </c>
      <c r="L156" s="153">
        <v>11591857</v>
      </c>
      <c r="M156" s="153">
        <v>16739598</v>
      </c>
      <c r="N156" s="153">
        <v>12577752</v>
      </c>
      <c r="O156" s="153">
        <v>10562072</v>
      </c>
      <c r="P156" s="151">
        <v>7472012</v>
      </c>
      <c r="Q156" s="152">
        <f>SUM(K156:P156)</f>
        <v>58943291</v>
      </c>
      <c r="R156" s="154">
        <f>SUM(J156,Q156)</f>
        <v>70892926</v>
      </c>
    </row>
    <row r="157" spans="2:18" s="135" customFormat="1" ht="17.100000000000001" customHeight="1">
      <c r="B157" s="148"/>
      <c r="C157" s="148"/>
      <c r="D157" s="155" t="s">
        <v>59</v>
      </c>
      <c r="E157" s="47"/>
      <c r="F157" s="47"/>
      <c r="G157" s="156"/>
      <c r="H157" s="157">
        <v>275912</v>
      </c>
      <c r="I157" s="158">
        <v>548663</v>
      </c>
      <c r="J157" s="170">
        <f>SUM(H157:I157)</f>
        <v>824575</v>
      </c>
      <c r="K157" s="355">
        <v>0</v>
      </c>
      <c r="L157" s="160">
        <v>618486</v>
      </c>
      <c r="M157" s="160">
        <v>757512</v>
      </c>
      <c r="N157" s="160">
        <v>406316</v>
      </c>
      <c r="O157" s="160">
        <v>244241</v>
      </c>
      <c r="P157" s="158">
        <v>115787</v>
      </c>
      <c r="Q157" s="159">
        <f>SUM(K157:P157)</f>
        <v>2142342</v>
      </c>
      <c r="R157" s="161">
        <f>SUM(J157,Q157)</f>
        <v>2966917</v>
      </c>
    </row>
    <row r="158" spans="2:18" s="135" customFormat="1" ht="17.100000000000001" customHeight="1">
      <c r="B158" s="148"/>
      <c r="C158" s="148"/>
      <c r="D158" s="49" t="s">
        <v>60</v>
      </c>
      <c r="E158" s="50"/>
      <c r="F158" s="50"/>
      <c r="G158" s="162"/>
      <c r="H158" s="163">
        <v>1866798</v>
      </c>
      <c r="I158" s="164">
        <v>1141024</v>
      </c>
      <c r="J158" s="169">
        <f>SUM(H158:I158)</f>
        <v>3007822</v>
      </c>
      <c r="K158" s="356">
        <v>0</v>
      </c>
      <c r="L158" s="166">
        <v>1493153</v>
      </c>
      <c r="M158" s="166">
        <v>1192899</v>
      </c>
      <c r="N158" s="166">
        <v>829009</v>
      </c>
      <c r="O158" s="166">
        <v>603269</v>
      </c>
      <c r="P158" s="164">
        <v>160380</v>
      </c>
      <c r="Q158" s="165">
        <f>SUM(K158:P158)</f>
        <v>4278710</v>
      </c>
      <c r="R158" s="167">
        <f>SUM(J158,Q158)</f>
        <v>7286532</v>
      </c>
    </row>
    <row r="159" spans="2:18" s="135" customFormat="1" ht="17.100000000000001" customHeight="1">
      <c r="B159" s="148"/>
      <c r="C159" s="172" t="s">
        <v>61</v>
      </c>
      <c r="D159" s="173"/>
      <c r="E159" s="173"/>
      <c r="F159" s="173"/>
      <c r="G159" s="174"/>
      <c r="H159" s="141">
        <v>1046209</v>
      </c>
      <c r="I159" s="142">
        <v>2149708</v>
      </c>
      <c r="J159" s="143">
        <f>SUM(H159:I159)</f>
        <v>3195917</v>
      </c>
      <c r="K159" s="357">
        <v>0</v>
      </c>
      <c r="L159" s="144">
        <v>16353310</v>
      </c>
      <c r="M159" s="144">
        <v>17300480</v>
      </c>
      <c r="N159" s="144">
        <v>21362602</v>
      </c>
      <c r="O159" s="144">
        <v>17467223</v>
      </c>
      <c r="P159" s="145">
        <v>7343449</v>
      </c>
      <c r="Q159" s="146">
        <f>SUM(K159:P159)</f>
        <v>79827064</v>
      </c>
      <c r="R159" s="147">
        <f>SUM(J159,Q159)</f>
        <v>83022981</v>
      </c>
    </row>
    <row r="160" spans="2:18" s="135" customFormat="1" ht="17.100000000000001" customHeight="1">
      <c r="B160" s="171"/>
      <c r="C160" s="172" t="s">
        <v>62</v>
      </c>
      <c r="D160" s="173"/>
      <c r="E160" s="173"/>
      <c r="F160" s="173"/>
      <c r="G160" s="174"/>
      <c r="H160" s="141">
        <v>3587440</v>
      </c>
      <c r="I160" s="142">
        <v>5196230</v>
      </c>
      <c r="J160" s="143">
        <f>SUM(H160:I160)</f>
        <v>8783670</v>
      </c>
      <c r="K160" s="357">
        <v>0</v>
      </c>
      <c r="L160" s="144">
        <v>44593169</v>
      </c>
      <c r="M160" s="144">
        <v>26516765</v>
      </c>
      <c r="N160" s="144">
        <v>18770031</v>
      </c>
      <c r="O160" s="144">
        <v>10438402</v>
      </c>
      <c r="P160" s="145">
        <v>5239244</v>
      </c>
      <c r="Q160" s="146">
        <f>SUM(K160:P160)</f>
        <v>105557611</v>
      </c>
      <c r="R160" s="147">
        <f>SUM(J160,Q160)</f>
        <v>114341281</v>
      </c>
    </row>
    <row r="161" spans="2:18" s="135" customFormat="1" ht="17.100000000000001" customHeight="1">
      <c r="B161" s="138" t="s">
        <v>63</v>
      </c>
      <c r="C161" s="139"/>
      <c r="D161" s="139"/>
      <c r="E161" s="139"/>
      <c r="F161" s="139"/>
      <c r="G161" s="140"/>
      <c r="H161" s="141">
        <f t="shared" ref="H161:R161" si="31">SUM(H162:H170)</f>
        <v>379102</v>
      </c>
      <c r="I161" s="142">
        <f t="shared" si="31"/>
        <v>1493273</v>
      </c>
      <c r="J161" s="143">
        <f t="shared" si="31"/>
        <v>1872375</v>
      </c>
      <c r="K161" s="357">
        <f t="shared" si="31"/>
        <v>0</v>
      </c>
      <c r="L161" s="144">
        <f t="shared" si="31"/>
        <v>141869176</v>
      </c>
      <c r="M161" s="144">
        <f t="shared" si="31"/>
        <v>140964551</v>
      </c>
      <c r="N161" s="144">
        <f t="shared" si="31"/>
        <v>137953550</v>
      </c>
      <c r="O161" s="144">
        <f t="shared" si="31"/>
        <v>101379093</v>
      </c>
      <c r="P161" s="145">
        <f t="shared" si="31"/>
        <v>52270727</v>
      </c>
      <c r="Q161" s="146">
        <f t="shared" si="31"/>
        <v>574437097</v>
      </c>
      <c r="R161" s="147">
        <f t="shared" si="31"/>
        <v>576309472</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4401923</v>
      </c>
      <c r="M162" s="212">
        <v>3789072</v>
      </c>
      <c r="N162" s="212">
        <v>3411407</v>
      </c>
      <c r="O162" s="212">
        <v>3387601</v>
      </c>
      <c r="P162" s="213">
        <v>2133149</v>
      </c>
      <c r="Q162" s="214">
        <f t="shared" ref="Q162:Q170" si="33">SUM(K162:P162)</f>
        <v>17123152</v>
      </c>
      <c r="R162" s="215">
        <f t="shared" ref="R162:R170" si="34">SUM(J162,Q162)</f>
        <v>17123152</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198417</v>
      </c>
      <c r="O163" s="160">
        <v>0</v>
      </c>
      <c r="P163" s="158">
        <v>0</v>
      </c>
      <c r="Q163" s="159">
        <f t="shared" si="33"/>
        <v>198417</v>
      </c>
      <c r="R163" s="161">
        <f t="shared" si="34"/>
        <v>198417</v>
      </c>
    </row>
    <row r="164" spans="2:18" s="190" customFormat="1" ht="17.100000000000001" customHeight="1">
      <c r="B164" s="180"/>
      <c r="C164" s="181" t="s">
        <v>66</v>
      </c>
      <c r="D164" s="182"/>
      <c r="E164" s="182"/>
      <c r="F164" s="182"/>
      <c r="G164" s="183"/>
      <c r="H164" s="184">
        <v>0</v>
      </c>
      <c r="I164" s="185">
        <v>0</v>
      </c>
      <c r="J164" s="186">
        <f t="shared" si="32"/>
        <v>0</v>
      </c>
      <c r="K164" s="360"/>
      <c r="L164" s="187">
        <v>64991989</v>
      </c>
      <c r="M164" s="187">
        <v>43422076</v>
      </c>
      <c r="N164" s="187">
        <v>38967358</v>
      </c>
      <c r="O164" s="187">
        <v>21017770</v>
      </c>
      <c r="P164" s="185">
        <v>8776257</v>
      </c>
      <c r="Q164" s="188">
        <f t="shared" si="33"/>
        <v>177175450</v>
      </c>
      <c r="R164" s="189">
        <f t="shared" si="34"/>
        <v>177175450</v>
      </c>
    </row>
    <row r="165" spans="2:18" s="135" customFormat="1" ht="17.100000000000001" customHeight="1">
      <c r="B165" s="148"/>
      <c r="C165" s="155" t="s">
        <v>67</v>
      </c>
      <c r="D165" s="47"/>
      <c r="E165" s="47"/>
      <c r="F165" s="47"/>
      <c r="G165" s="156"/>
      <c r="H165" s="157">
        <v>0</v>
      </c>
      <c r="I165" s="158">
        <v>32769</v>
      </c>
      <c r="J165" s="170">
        <f t="shared" si="32"/>
        <v>32769</v>
      </c>
      <c r="K165" s="355">
        <v>0</v>
      </c>
      <c r="L165" s="160">
        <v>11048194</v>
      </c>
      <c r="M165" s="160">
        <v>11511790</v>
      </c>
      <c r="N165" s="160">
        <v>11295785</v>
      </c>
      <c r="O165" s="160">
        <v>9313482</v>
      </c>
      <c r="P165" s="158">
        <v>3619103</v>
      </c>
      <c r="Q165" s="159">
        <f t="shared" si="33"/>
        <v>46788354</v>
      </c>
      <c r="R165" s="161">
        <f t="shared" si="34"/>
        <v>46821123</v>
      </c>
    </row>
    <row r="166" spans="2:18" s="135" customFormat="1" ht="17.100000000000001" customHeight="1">
      <c r="B166" s="148"/>
      <c r="C166" s="155" t="s">
        <v>68</v>
      </c>
      <c r="D166" s="47"/>
      <c r="E166" s="47"/>
      <c r="F166" s="47"/>
      <c r="G166" s="156"/>
      <c r="H166" s="157">
        <v>379102</v>
      </c>
      <c r="I166" s="158">
        <v>1460504</v>
      </c>
      <c r="J166" s="170">
        <f t="shared" si="32"/>
        <v>1839606</v>
      </c>
      <c r="K166" s="355">
        <v>0</v>
      </c>
      <c r="L166" s="160">
        <v>12404234</v>
      </c>
      <c r="M166" s="160">
        <v>14260238</v>
      </c>
      <c r="N166" s="160">
        <v>15396701</v>
      </c>
      <c r="O166" s="160">
        <v>16842673</v>
      </c>
      <c r="P166" s="158">
        <v>6389098</v>
      </c>
      <c r="Q166" s="159">
        <f t="shared" si="33"/>
        <v>65292944</v>
      </c>
      <c r="R166" s="161">
        <f t="shared" si="34"/>
        <v>67132550</v>
      </c>
    </row>
    <row r="167" spans="2:18" s="135" customFormat="1" ht="17.100000000000001" customHeight="1">
      <c r="B167" s="148"/>
      <c r="C167" s="155" t="s">
        <v>69</v>
      </c>
      <c r="D167" s="47"/>
      <c r="E167" s="47"/>
      <c r="F167" s="47"/>
      <c r="G167" s="156"/>
      <c r="H167" s="157">
        <v>0</v>
      </c>
      <c r="I167" s="158">
        <v>0</v>
      </c>
      <c r="J167" s="170">
        <f t="shared" si="32"/>
        <v>0</v>
      </c>
      <c r="K167" s="360"/>
      <c r="L167" s="160">
        <v>42795840</v>
      </c>
      <c r="M167" s="160">
        <v>55408514</v>
      </c>
      <c r="N167" s="160">
        <v>54315438</v>
      </c>
      <c r="O167" s="160">
        <v>33104815</v>
      </c>
      <c r="P167" s="158">
        <v>15542445</v>
      </c>
      <c r="Q167" s="159">
        <f t="shared" si="33"/>
        <v>201167052</v>
      </c>
      <c r="R167" s="161">
        <f t="shared" si="34"/>
        <v>201167052</v>
      </c>
    </row>
    <row r="168" spans="2:18" s="135" customFormat="1" ht="17.100000000000001" customHeight="1">
      <c r="B168" s="148"/>
      <c r="C168" s="191" t="s">
        <v>70</v>
      </c>
      <c r="D168" s="192"/>
      <c r="E168" s="192"/>
      <c r="F168" s="192"/>
      <c r="G168" s="193"/>
      <c r="H168" s="157">
        <v>0</v>
      </c>
      <c r="I168" s="158">
        <v>0</v>
      </c>
      <c r="J168" s="170">
        <f t="shared" si="32"/>
        <v>0</v>
      </c>
      <c r="K168" s="360"/>
      <c r="L168" s="160">
        <v>3795776</v>
      </c>
      <c r="M168" s="160">
        <v>7855712</v>
      </c>
      <c r="N168" s="160">
        <v>7438406</v>
      </c>
      <c r="O168" s="160">
        <v>4678038</v>
      </c>
      <c r="P168" s="158">
        <v>2760804</v>
      </c>
      <c r="Q168" s="159">
        <f t="shared" si="33"/>
        <v>26528736</v>
      </c>
      <c r="R168" s="161">
        <f t="shared" si="34"/>
        <v>26528736</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1973048</v>
      </c>
      <c r="O169" s="160">
        <v>6493127</v>
      </c>
      <c r="P169" s="158">
        <v>4818138</v>
      </c>
      <c r="Q169" s="159">
        <f t="shared" si="33"/>
        <v>13284313</v>
      </c>
      <c r="R169" s="161">
        <f t="shared" si="34"/>
        <v>13284313</v>
      </c>
    </row>
    <row r="170" spans="2:18" s="135" customFormat="1" ht="17.100000000000001" customHeight="1">
      <c r="B170" s="196"/>
      <c r="C170" s="197" t="s">
        <v>72</v>
      </c>
      <c r="D170" s="198"/>
      <c r="E170" s="198"/>
      <c r="F170" s="198"/>
      <c r="G170" s="199"/>
      <c r="H170" s="200">
        <v>0</v>
      </c>
      <c r="I170" s="201">
        <v>0</v>
      </c>
      <c r="J170" s="202">
        <f t="shared" si="32"/>
        <v>0</v>
      </c>
      <c r="K170" s="361"/>
      <c r="L170" s="203">
        <v>2431220</v>
      </c>
      <c r="M170" s="203">
        <v>4717149</v>
      </c>
      <c r="N170" s="203">
        <v>4956990</v>
      </c>
      <c r="O170" s="203">
        <v>6541587</v>
      </c>
      <c r="P170" s="201">
        <v>8231733</v>
      </c>
      <c r="Q170" s="204">
        <f t="shared" si="33"/>
        <v>26878679</v>
      </c>
      <c r="R170" s="205">
        <f t="shared" si="34"/>
        <v>26878679</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14524670</v>
      </c>
      <c r="M171" s="144">
        <f t="shared" si="35"/>
        <v>25201712</v>
      </c>
      <c r="N171" s="144">
        <f t="shared" si="35"/>
        <v>79965222</v>
      </c>
      <c r="O171" s="144">
        <f t="shared" si="35"/>
        <v>286201066</v>
      </c>
      <c r="P171" s="145">
        <f t="shared" si="35"/>
        <v>333290723</v>
      </c>
      <c r="Q171" s="146">
        <f t="shared" si="35"/>
        <v>739183393</v>
      </c>
      <c r="R171" s="147">
        <f t="shared" si="35"/>
        <v>739183393</v>
      </c>
    </row>
    <row r="172" spans="2:18" s="135" customFormat="1" ht="17.100000000000001" customHeight="1">
      <c r="B172" s="148"/>
      <c r="C172" s="39" t="s">
        <v>74</v>
      </c>
      <c r="D172" s="68"/>
      <c r="E172" s="68"/>
      <c r="F172" s="68"/>
      <c r="G172" s="149"/>
      <c r="H172" s="150">
        <v>0</v>
      </c>
      <c r="I172" s="151">
        <v>0</v>
      </c>
      <c r="J172" s="168">
        <f>SUM(H172:I172)</f>
        <v>0</v>
      </c>
      <c r="K172" s="358"/>
      <c r="L172" s="153">
        <v>0</v>
      </c>
      <c r="M172" s="153">
        <v>1559919</v>
      </c>
      <c r="N172" s="153">
        <v>39840612</v>
      </c>
      <c r="O172" s="153">
        <v>131315154</v>
      </c>
      <c r="P172" s="151">
        <v>123915966</v>
      </c>
      <c r="Q172" s="152">
        <f>SUM(K172:P172)</f>
        <v>296631651</v>
      </c>
      <c r="R172" s="154">
        <f>SUM(J172,Q172)</f>
        <v>296631651</v>
      </c>
    </row>
    <row r="173" spans="2:18" s="135" customFormat="1" ht="17.100000000000001" customHeight="1">
      <c r="B173" s="148"/>
      <c r="C173" s="155" t="s">
        <v>75</v>
      </c>
      <c r="D173" s="47"/>
      <c r="E173" s="47"/>
      <c r="F173" s="47"/>
      <c r="G173" s="156"/>
      <c r="H173" s="157">
        <v>0</v>
      </c>
      <c r="I173" s="158">
        <v>0</v>
      </c>
      <c r="J173" s="170">
        <f>SUM(H173:I173)</f>
        <v>0</v>
      </c>
      <c r="K173" s="360"/>
      <c r="L173" s="160">
        <v>14274065</v>
      </c>
      <c r="M173" s="160">
        <v>23096600</v>
      </c>
      <c r="N173" s="160">
        <v>28322995</v>
      </c>
      <c r="O173" s="160">
        <v>39014641</v>
      </c>
      <c r="P173" s="158">
        <v>23821029</v>
      </c>
      <c r="Q173" s="159">
        <f>SUM(K173:P173)</f>
        <v>128529330</v>
      </c>
      <c r="R173" s="161">
        <f>SUM(J173,Q173)</f>
        <v>128529330</v>
      </c>
    </row>
    <row r="174" spans="2:18" s="135" customFormat="1" ht="17.100000000000001" customHeight="1">
      <c r="B174" s="194"/>
      <c r="C174" s="155" t="s">
        <v>76</v>
      </c>
      <c r="D174" s="47"/>
      <c r="E174" s="47"/>
      <c r="F174" s="47"/>
      <c r="G174" s="156"/>
      <c r="H174" s="157">
        <v>0</v>
      </c>
      <c r="I174" s="158">
        <v>0</v>
      </c>
      <c r="J174" s="170">
        <f>SUM(H174:I174)</f>
        <v>0</v>
      </c>
      <c r="K174" s="360"/>
      <c r="L174" s="160">
        <v>250605</v>
      </c>
      <c r="M174" s="160">
        <v>545193</v>
      </c>
      <c r="N174" s="160">
        <v>7660622</v>
      </c>
      <c r="O174" s="160">
        <v>84191883</v>
      </c>
      <c r="P174" s="158">
        <v>139630377</v>
      </c>
      <c r="Q174" s="159">
        <f>SUM(K174:P174)</f>
        <v>232278680</v>
      </c>
      <c r="R174" s="161">
        <f>SUM(J174,Q174)</f>
        <v>232278680</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4140993</v>
      </c>
      <c r="O175" s="321">
        <v>31679388</v>
      </c>
      <c r="P175" s="319">
        <v>45923351</v>
      </c>
      <c r="Q175" s="322">
        <f>SUM(K175:P175)</f>
        <v>81743732</v>
      </c>
      <c r="R175" s="323">
        <f>SUM(J175,Q175)</f>
        <v>81743732</v>
      </c>
    </row>
    <row r="176" spans="2:18" s="135" customFormat="1" ht="17.100000000000001" customHeight="1">
      <c r="B176" s="206" t="s">
        <v>77</v>
      </c>
      <c r="C176" s="31"/>
      <c r="D176" s="31"/>
      <c r="E176" s="31"/>
      <c r="F176" s="31"/>
      <c r="G176" s="32"/>
      <c r="H176" s="141">
        <f t="shared" ref="H176:R176" si="36">SUM(H140,H161,H171)</f>
        <v>16034161</v>
      </c>
      <c r="I176" s="142">
        <f t="shared" si="36"/>
        <v>31930888</v>
      </c>
      <c r="J176" s="143">
        <f t="shared" si="36"/>
        <v>47965049</v>
      </c>
      <c r="K176" s="357">
        <f t="shared" si="36"/>
        <v>0</v>
      </c>
      <c r="L176" s="144">
        <f t="shared" si="36"/>
        <v>403616741</v>
      </c>
      <c r="M176" s="144">
        <f t="shared" si="36"/>
        <v>377504712</v>
      </c>
      <c r="N176" s="144">
        <f t="shared" si="36"/>
        <v>392892526</v>
      </c>
      <c r="O176" s="144">
        <f t="shared" si="36"/>
        <v>515804989</v>
      </c>
      <c r="P176" s="145">
        <f t="shared" si="36"/>
        <v>460411974</v>
      </c>
      <c r="Q176" s="146">
        <f t="shared" si="36"/>
        <v>2150230942</v>
      </c>
      <c r="R176" s="147">
        <f t="shared" si="36"/>
        <v>2198195991</v>
      </c>
    </row>
  </sheetData>
  <mergeCells count="54">
    <mergeCell ref="C13:G13"/>
    <mergeCell ref="C22:G22"/>
    <mergeCell ref="C32:G32"/>
    <mergeCell ref="C42:G42"/>
    <mergeCell ref="B13:B22"/>
    <mergeCell ref="B23:B32"/>
    <mergeCell ref="B33:B42"/>
    <mergeCell ref="H138:J138"/>
    <mergeCell ref="R138:R139"/>
    <mergeCell ref="R55:R56"/>
    <mergeCell ref="K54:R54"/>
    <mergeCell ref="H55:J55"/>
    <mergeCell ref="K55:Q55"/>
    <mergeCell ref="H64:J64"/>
    <mergeCell ref="H72:J72"/>
    <mergeCell ref="J71:Q71"/>
    <mergeCell ref="I137:R137"/>
    <mergeCell ref="J1:O1"/>
    <mergeCell ref="P1:Q1"/>
    <mergeCell ref="K47:Q47"/>
    <mergeCell ref="H47:J47"/>
    <mergeCell ref="K64:P64"/>
    <mergeCell ref="R96:R97"/>
    <mergeCell ref="B96:G97"/>
    <mergeCell ref="K46:R46"/>
    <mergeCell ref="J63:Q63"/>
    <mergeCell ref="K72:P72"/>
    <mergeCell ref="I95:R95"/>
    <mergeCell ref="H80:J80"/>
    <mergeCell ref="K80:P80"/>
    <mergeCell ref="B72:G73"/>
    <mergeCell ref="K138:Q138"/>
    <mergeCell ref="Q80:Q81"/>
    <mergeCell ref="H4:I4"/>
    <mergeCell ref="B47:G48"/>
    <mergeCell ref="B55:G56"/>
    <mergeCell ref="B64:G65"/>
    <mergeCell ref="B88:G89"/>
    <mergeCell ref="B5:G5"/>
    <mergeCell ref="H5:I5"/>
    <mergeCell ref="B80:G81"/>
    <mergeCell ref="Q72:Q73"/>
    <mergeCell ref="Q12:R12"/>
    <mergeCell ref="R6:R7"/>
    <mergeCell ref="B138:G139"/>
    <mergeCell ref="H96:J96"/>
    <mergeCell ref="K96:Q96"/>
    <mergeCell ref="J87:Q87"/>
    <mergeCell ref="R47:R48"/>
    <mergeCell ref="H88:J88"/>
    <mergeCell ref="K88:P88"/>
    <mergeCell ref="Q88:Q89"/>
    <mergeCell ref="Q64:Q65"/>
    <mergeCell ref="J79:Q79"/>
  </mergeCells>
  <phoneticPr fontId="6"/>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
  <sheetViews>
    <sheetView workbookViewId="0">
      <selection activeCell="Q39" sqref="Q39"/>
    </sheetView>
  </sheetViews>
  <sheetFormatPr defaultColWidth="8.86328125" defaultRowHeight="12.75"/>
  <cols>
    <col min="1" max="1" width="8.86328125" style="227"/>
    <col min="2" max="2" width="31.265625" style="227" customWidth="1"/>
    <col min="3" max="8" width="9" style="227" customWidth="1"/>
    <col min="9" max="16384" width="8.86328125" style="227"/>
  </cols>
  <sheetData>
    <row r="1" spans="2:11">
      <c r="B1" s="226" t="s">
        <v>90</v>
      </c>
    </row>
    <row r="3" spans="2:11">
      <c r="B3" s="226"/>
    </row>
    <row r="4" spans="2:11">
      <c r="B4" s="228"/>
      <c r="C4" s="229">
        <v>2010</v>
      </c>
      <c r="D4" s="229">
        <v>2011</v>
      </c>
      <c r="E4" s="229">
        <v>2012</v>
      </c>
      <c r="F4" s="229">
        <v>2013</v>
      </c>
      <c r="G4" s="229">
        <v>2014</v>
      </c>
      <c r="H4" s="230">
        <v>2015</v>
      </c>
      <c r="I4" s="231">
        <v>2020</v>
      </c>
      <c r="J4" s="232">
        <v>2025</v>
      </c>
    </row>
    <row r="5" spans="2:11" ht="20.45" customHeight="1">
      <c r="B5" s="233" t="s">
        <v>91</v>
      </c>
      <c r="C5" s="234">
        <v>18241</v>
      </c>
      <c r="D5" s="234">
        <v>19060</v>
      </c>
      <c r="E5" s="234">
        <v>19882</v>
      </c>
      <c r="F5" s="234">
        <v>20701</v>
      </c>
      <c r="G5" s="234">
        <v>21521</v>
      </c>
      <c r="H5" s="235">
        <v>22340</v>
      </c>
      <c r="I5" s="236">
        <v>23395.383070246884</v>
      </c>
      <c r="J5" s="237">
        <v>23358.55261412515</v>
      </c>
    </row>
    <row r="6" spans="2:11" ht="20.45" customHeight="1">
      <c r="B6" s="238" t="s">
        <v>92</v>
      </c>
      <c r="C6" s="239">
        <v>12.1</v>
      </c>
      <c r="D6" s="239">
        <v>12.6</v>
      </c>
      <c r="E6" s="239">
        <v>13.1</v>
      </c>
      <c r="F6" s="239">
        <v>13.6</v>
      </c>
      <c r="G6" s="239">
        <v>14.1</v>
      </c>
      <c r="H6" s="240">
        <v>14.6</v>
      </c>
      <c r="I6" s="241">
        <v>15.74337349397593</v>
      </c>
      <c r="J6" s="242">
        <v>16.359036144578344</v>
      </c>
    </row>
    <row r="7" spans="2:11">
      <c r="B7" s="227" t="s">
        <v>93</v>
      </c>
    </row>
    <row r="8" spans="2:11" ht="13.15" customHeight="1">
      <c r="B8" s="589" t="s">
        <v>94</v>
      </c>
      <c r="C8" s="589"/>
      <c r="D8" s="589"/>
      <c r="E8" s="589"/>
      <c r="F8" s="589"/>
      <c r="G8" s="589"/>
      <c r="H8" s="589"/>
      <c r="I8" s="589"/>
      <c r="J8" s="589"/>
      <c r="K8" s="589"/>
    </row>
    <row r="9" spans="2:11">
      <c r="B9" s="589"/>
      <c r="C9" s="589"/>
      <c r="D9" s="589"/>
      <c r="E9" s="589"/>
      <c r="F9" s="589"/>
      <c r="G9" s="589"/>
      <c r="H9" s="589"/>
      <c r="I9" s="589"/>
      <c r="J9" s="589"/>
      <c r="K9" s="589"/>
    </row>
    <row r="10" spans="2:11">
      <c r="B10" s="589"/>
      <c r="C10" s="589"/>
      <c r="D10" s="589"/>
      <c r="E10" s="589"/>
      <c r="F10" s="589"/>
      <c r="G10" s="589"/>
      <c r="H10" s="589"/>
      <c r="I10" s="589"/>
      <c r="J10" s="589"/>
      <c r="K10" s="589"/>
    </row>
    <row r="11" spans="2:11">
      <c r="B11" s="227" t="s">
        <v>95</v>
      </c>
    </row>
  </sheetData>
  <mergeCells count="1">
    <mergeCell ref="B8:K10"/>
  </mergeCells>
  <phoneticPr fontId="6"/>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9"/>
  <sheetViews>
    <sheetView zoomScale="85" zoomScaleNormal="85" workbookViewId="0">
      <selection activeCell="Q39" sqref="Q39"/>
    </sheetView>
  </sheetViews>
  <sheetFormatPr defaultColWidth="8.86328125" defaultRowHeight="12.75"/>
  <cols>
    <col min="1" max="1" width="8.86328125" style="218"/>
    <col min="2" max="2" width="31.265625" style="218" customWidth="1"/>
    <col min="3" max="3" width="25.46484375" style="218" customWidth="1"/>
    <col min="4" max="16384" width="8.86328125" style="218"/>
  </cols>
  <sheetData>
    <row r="2" spans="2:15">
      <c r="B2" s="217" t="s">
        <v>82</v>
      </c>
    </row>
    <row r="3" spans="2:15">
      <c r="B3" s="217"/>
    </row>
    <row r="4" spans="2:15">
      <c r="B4" s="590" t="s">
        <v>83</v>
      </c>
      <c r="C4" s="591"/>
      <c r="D4" s="219">
        <v>2014</v>
      </c>
      <c r="E4" s="219">
        <v>2015</v>
      </c>
      <c r="F4" s="219">
        <v>2016</v>
      </c>
      <c r="G4" s="219">
        <v>2017</v>
      </c>
      <c r="H4" s="219">
        <v>2018</v>
      </c>
      <c r="I4" s="219">
        <v>2019</v>
      </c>
      <c r="J4" s="219">
        <v>2020</v>
      </c>
      <c r="K4" s="219">
        <v>2021</v>
      </c>
      <c r="L4" s="219">
        <v>2022</v>
      </c>
      <c r="M4" s="219">
        <v>2023</v>
      </c>
      <c r="N4" s="219">
        <v>2024</v>
      </c>
      <c r="O4" s="219">
        <v>2025</v>
      </c>
    </row>
    <row r="5" spans="2:15" ht="37.15" customHeight="1">
      <c r="B5" s="592" t="s">
        <v>84</v>
      </c>
      <c r="C5" s="220" t="s">
        <v>85</v>
      </c>
      <c r="D5" s="221">
        <v>11778</v>
      </c>
      <c r="E5" s="221">
        <v>12471</v>
      </c>
      <c r="F5" s="221">
        <v>12851</v>
      </c>
      <c r="G5" s="221">
        <v>13036</v>
      </c>
      <c r="H5" s="221">
        <v>13328.439578926682</v>
      </c>
      <c r="I5" s="221">
        <v>13627.439522023571</v>
      </c>
      <c r="J5" s="221">
        <v>13933.14699944528</v>
      </c>
      <c r="K5" s="221">
        <v>14245.712482848267</v>
      </c>
      <c r="L5" s="221">
        <v>14565.289819454183</v>
      </c>
      <c r="M5" s="221">
        <v>14892.036307774701</v>
      </c>
      <c r="N5" s="221">
        <v>15226.112775035093</v>
      </c>
      <c r="O5" s="221">
        <v>15567.683656334681</v>
      </c>
    </row>
    <row r="6" spans="2:15" ht="37.15" customHeight="1">
      <c r="B6" s="592"/>
      <c r="C6" s="222" t="s">
        <v>86</v>
      </c>
      <c r="D6" s="223">
        <v>0.63414634146341464</v>
      </c>
      <c r="E6" s="223">
        <v>0.65740643120716924</v>
      </c>
      <c r="F6" s="223">
        <v>0.67215858570008891</v>
      </c>
      <c r="G6" s="223">
        <v>0.67519552493914126</v>
      </c>
      <c r="H6" s="223">
        <v>0.68429652554889975</v>
      </c>
      <c r="I6" s="223">
        <v>0.69352019908677975</v>
      </c>
      <c r="J6" s="223">
        <v>0.70286819906847031</v>
      </c>
      <c r="K6" s="223">
        <v>0.71234220129749659</v>
      </c>
      <c r="L6" s="223">
        <v>0.72194390416563925</v>
      </c>
      <c r="M6" s="223">
        <v>0.73167502895740255</v>
      </c>
      <c r="N6" s="223">
        <v>0.74153732015858698</v>
      </c>
      <c r="O6" s="223">
        <v>0.75153254576902073</v>
      </c>
    </row>
    <row r="7" spans="2:15" ht="37.15" customHeight="1">
      <c r="B7" s="592" t="s">
        <v>87</v>
      </c>
      <c r="C7" s="220" t="s">
        <v>88</v>
      </c>
      <c r="D7" s="224" t="e">
        <f>IF(H9="",NA(),H9)</f>
        <v>#N/A</v>
      </c>
      <c r="E7" s="221">
        <v>14068.815999999999</v>
      </c>
      <c r="F7" s="224" t="e">
        <f t="shared" ref="F7:I8" si="0">IF(J9="",NA(),J9)</f>
        <v>#N/A</v>
      </c>
      <c r="G7" s="224" t="e">
        <f t="shared" si="0"/>
        <v>#N/A</v>
      </c>
      <c r="H7" s="224" t="e">
        <f t="shared" si="0"/>
        <v>#N/A</v>
      </c>
      <c r="I7" s="224" t="e">
        <f t="shared" si="0"/>
        <v>#N/A</v>
      </c>
      <c r="J7" s="221">
        <v>16078.593000000001</v>
      </c>
      <c r="K7" s="224" t="e">
        <f t="shared" ref="K7:N8" si="1">IF(O9="",NA(),O9)</f>
        <v>#N/A</v>
      </c>
      <c r="L7" s="224" t="e">
        <f t="shared" si="1"/>
        <v>#N/A</v>
      </c>
      <c r="M7" s="224" t="e">
        <f t="shared" si="1"/>
        <v>#N/A</v>
      </c>
      <c r="N7" s="224" t="e">
        <f t="shared" si="1"/>
        <v>#N/A</v>
      </c>
      <c r="O7" s="221">
        <v>17890.055</v>
      </c>
    </row>
    <row r="8" spans="2:15" ht="37.15" customHeight="1">
      <c r="B8" s="592"/>
      <c r="C8" s="222" t="s">
        <v>86</v>
      </c>
      <c r="D8" s="225" t="e">
        <f>IF(H10="",NA(),H10)</f>
        <v>#N/A</v>
      </c>
      <c r="E8" s="223">
        <v>0.74163500263574056</v>
      </c>
      <c r="F8" s="225" t="e">
        <f t="shared" si="0"/>
        <v>#N/A</v>
      </c>
      <c r="G8" s="225" t="e">
        <f t="shared" si="0"/>
        <v>#N/A</v>
      </c>
      <c r="H8" s="225" t="e">
        <f t="shared" si="0"/>
        <v>#N/A</v>
      </c>
      <c r="I8" s="225" t="e">
        <f t="shared" si="0"/>
        <v>#N/A</v>
      </c>
      <c r="J8" s="223">
        <v>0.81109685456665637</v>
      </c>
      <c r="K8" s="225" t="e">
        <f t="shared" si="1"/>
        <v>#N/A</v>
      </c>
      <c r="L8" s="225" t="e">
        <f t="shared" si="1"/>
        <v>#N/A</v>
      </c>
      <c r="M8" s="225" t="e">
        <f t="shared" si="1"/>
        <v>#N/A</v>
      </c>
      <c r="N8" s="225" t="e">
        <f t="shared" si="1"/>
        <v>#N/A</v>
      </c>
      <c r="O8" s="223">
        <v>0.86364541282459073</v>
      </c>
    </row>
    <row r="9" spans="2:15">
      <c r="B9" s="218" t="s">
        <v>89</v>
      </c>
    </row>
  </sheetData>
  <mergeCells count="3">
    <mergeCell ref="B4:C4"/>
    <mergeCell ref="B5:B6"/>
    <mergeCell ref="B7:B8"/>
  </mergeCells>
  <phoneticPr fontId="6"/>
  <conditionalFormatting sqref="D7:D8">
    <cfRule type="cellIs" dxfId="3" priority="4" operator="equal">
      <formula>#N/A</formula>
    </cfRule>
  </conditionalFormatting>
  <conditionalFormatting sqref="F7:I8">
    <cfRule type="cellIs" dxfId="2" priority="3" operator="equal">
      <formula>#N/A</formula>
    </cfRule>
  </conditionalFormatting>
  <conditionalFormatting sqref="K7:N8">
    <cfRule type="cellIs" dxfId="1" priority="2" operator="equal">
      <formula>#N/A</formula>
    </cfRule>
  </conditionalFormatting>
  <conditionalFormatting sqref="D7:N8">
    <cfRule type="containsErrors" dxfId="0" priority="1">
      <formula>ISERROR(D7)</formula>
    </cfRule>
  </conditionalFormatting>
  <pageMargins left="0.25" right="0.25"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85" zoomScaleNormal="55" zoomScaleSheetLayoutView="85"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1.1328125" style="2" customWidth="1"/>
    <col min="17" max="18" width="12.59765625" style="2" customWidth="1"/>
    <col min="19" max="19" width="7.59765625" style="2" customWidth="1"/>
    <col min="20" max="21" width="9.3984375" style="2" customWidth="1"/>
    <col min="22" max="22" width="7.46484375" style="2" customWidth="1"/>
    <col min="23" max="256" width="7.59765625" style="2"/>
    <col min="257" max="258" width="2.59765625" style="2" customWidth="1"/>
    <col min="259" max="259" width="5.59765625" style="2" customWidth="1"/>
    <col min="260" max="260" width="7.59765625" style="2" customWidth="1"/>
    <col min="261" max="261" width="2.59765625" style="2" customWidth="1"/>
    <col min="262" max="262" width="6.59765625" style="2" customWidth="1"/>
    <col min="263" max="263" width="10.46484375" style="2" customWidth="1"/>
    <col min="264" max="267" width="10.59765625" style="2" customWidth="1"/>
    <col min="268" max="272" width="11.1328125" style="2" customWidth="1"/>
    <col min="273" max="274" width="12.59765625" style="2" customWidth="1"/>
    <col min="275" max="275" width="7.59765625" style="2" customWidth="1"/>
    <col min="276" max="277" width="9.3984375" style="2" customWidth="1"/>
    <col min="278" max="278" width="7.46484375" style="2" customWidth="1"/>
    <col min="279" max="512" width="7.59765625" style="2"/>
    <col min="513" max="514" width="2.59765625" style="2" customWidth="1"/>
    <col min="515" max="515" width="5.59765625" style="2" customWidth="1"/>
    <col min="516" max="516" width="7.59765625" style="2" customWidth="1"/>
    <col min="517" max="517" width="2.59765625" style="2" customWidth="1"/>
    <col min="518" max="518" width="6.59765625" style="2" customWidth="1"/>
    <col min="519" max="519" width="10.46484375" style="2" customWidth="1"/>
    <col min="520" max="523" width="10.59765625" style="2" customWidth="1"/>
    <col min="524" max="528" width="11.1328125" style="2" customWidth="1"/>
    <col min="529" max="530" width="12.59765625" style="2" customWidth="1"/>
    <col min="531" max="531" width="7.59765625" style="2" customWidth="1"/>
    <col min="532" max="533" width="9.3984375" style="2" customWidth="1"/>
    <col min="534" max="534" width="7.46484375" style="2" customWidth="1"/>
    <col min="535" max="768" width="7.59765625" style="2"/>
    <col min="769" max="770" width="2.59765625" style="2" customWidth="1"/>
    <col min="771" max="771" width="5.59765625" style="2" customWidth="1"/>
    <col min="772" max="772" width="7.59765625" style="2" customWidth="1"/>
    <col min="773" max="773" width="2.59765625" style="2" customWidth="1"/>
    <col min="774" max="774" width="6.59765625" style="2" customWidth="1"/>
    <col min="775" max="775" width="10.46484375" style="2" customWidth="1"/>
    <col min="776" max="779" width="10.59765625" style="2" customWidth="1"/>
    <col min="780" max="784" width="11.1328125" style="2" customWidth="1"/>
    <col min="785" max="786" width="12.59765625" style="2" customWidth="1"/>
    <col min="787" max="787" width="7.59765625" style="2" customWidth="1"/>
    <col min="788" max="789" width="9.3984375" style="2" customWidth="1"/>
    <col min="790" max="790" width="7.46484375" style="2" customWidth="1"/>
    <col min="791" max="1024" width="7.59765625" style="2"/>
    <col min="1025" max="1026" width="2.59765625" style="2" customWidth="1"/>
    <col min="1027" max="1027" width="5.59765625" style="2" customWidth="1"/>
    <col min="1028" max="1028" width="7.59765625" style="2" customWidth="1"/>
    <col min="1029" max="1029" width="2.59765625" style="2" customWidth="1"/>
    <col min="1030" max="1030" width="6.59765625" style="2" customWidth="1"/>
    <col min="1031" max="1031" width="10.46484375" style="2" customWidth="1"/>
    <col min="1032" max="1035" width="10.59765625" style="2" customWidth="1"/>
    <col min="1036" max="1040" width="11.1328125" style="2" customWidth="1"/>
    <col min="1041" max="1042" width="12.59765625" style="2" customWidth="1"/>
    <col min="1043" max="1043" width="7.59765625" style="2" customWidth="1"/>
    <col min="1044" max="1045" width="9.3984375" style="2" customWidth="1"/>
    <col min="1046" max="1046" width="7.46484375" style="2" customWidth="1"/>
    <col min="1047" max="1280" width="7.59765625" style="2"/>
    <col min="1281" max="1282" width="2.59765625" style="2" customWidth="1"/>
    <col min="1283" max="1283" width="5.59765625" style="2" customWidth="1"/>
    <col min="1284" max="1284" width="7.59765625" style="2" customWidth="1"/>
    <col min="1285" max="1285" width="2.59765625" style="2" customWidth="1"/>
    <col min="1286" max="1286" width="6.59765625" style="2" customWidth="1"/>
    <col min="1287" max="1287" width="10.46484375" style="2" customWidth="1"/>
    <col min="1288" max="1291" width="10.59765625" style="2" customWidth="1"/>
    <col min="1292" max="1296" width="11.1328125" style="2" customWidth="1"/>
    <col min="1297" max="1298" width="12.59765625" style="2" customWidth="1"/>
    <col min="1299" max="1299" width="7.59765625" style="2" customWidth="1"/>
    <col min="1300" max="1301" width="9.3984375" style="2" customWidth="1"/>
    <col min="1302" max="1302" width="7.46484375" style="2" customWidth="1"/>
    <col min="1303" max="1536" width="7.59765625" style="2"/>
    <col min="1537" max="1538" width="2.59765625" style="2" customWidth="1"/>
    <col min="1539" max="1539" width="5.59765625" style="2" customWidth="1"/>
    <col min="1540" max="1540" width="7.59765625" style="2" customWidth="1"/>
    <col min="1541" max="1541" width="2.59765625" style="2" customWidth="1"/>
    <col min="1542" max="1542" width="6.59765625" style="2" customWidth="1"/>
    <col min="1543" max="1543" width="10.46484375" style="2" customWidth="1"/>
    <col min="1544" max="1547" width="10.59765625" style="2" customWidth="1"/>
    <col min="1548" max="1552" width="11.1328125" style="2" customWidth="1"/>
    <col min="1553" max="1554" width="12.59765625" style="2" customWidth="1"/>
    <col min="1555" max="1555" width="7.59765625" style="2" customWidth="1"/>
    <col min="1556" max="1557" width="9.3984375" style="2" customWidth="1"/>
    <col min="1558" max="1558" width="7.46484375" style="2" customWidth="1"/>
    <col min="1559" max="1792" width="7.59765625" style="2"/>
    <col min="1793" max="1794" width="2.59765625" style="2" customWidth="1"/>
    <col min="1795" max="1795" width="5.59765625" style="2" customWidth="1"/>
    <col min="1796" max="1796" width="7.59765625" style="2" customWidth="1"/>
    <col min="1797" max="1797" width="2.59765625" style="2" customWidth="1"/>
    <col min="1798" max="1798" width="6.59765625" style="2" customWidth="1"/>
    <col min="1799" max="1799" width="10.46484375" style="2" customWidth="1"/>
    <col min="1800" max="1803" width="10.59765625" style="2" customWidth="1"/>
    <col min="1804" max="1808" width="11.1328125" style="2" customWidth="1"/>
    <col min="1809" max="1810" width="12.59765625" style="2" customWidth="1"/>
    <col min="1811" max="1811" width="7.59765625" style="2" customWidth="1"/>
    <col min="1812" max="1813" width="9.3984375" style="2" customWidth="1"/>
    <col min="1814" max="1814" width="7.46484375" style="2" customWidth="1"/>
    <col min="1815" max="2048" width="7.59765625" style="2"/>
    <col min="2049" max="2050" width="2.59765625" style="2" customWidth="1"/>
    <col min="2051" max="2051" width="5.59765625" style="2" customWidth="1"/>
    <col min="2052" max="2052" width="7.59765625" style="2" customWidth="1"/>
    <col min="2053" max="2053" width="2.59765625" style="2" customWidth="1"/>
    <col min="2054" max="2054" width="6.59765625" style="2" customWidth="1"/>
    <col min="2055" max="2055" width="10.46484375" style="2" customWidth="1"/>
    <col min="2056" max="2059" width="10.59765625" style="2" customWidth="1"/>
    <col min="2060" max="2064" width="11.1328125" style="2" customWidth="1"/>
    <col min="2065" max="2066" width="12.59765625" style="2" customWidth="1"/>
    <col min="2067" max="2067" width="7.59765625" style="2" customWidth="1"/>
    <col min="2068" max="2069" width="9.3984375" style="2" customWidth="1"/>
    <col min="2070" max="2070" width="7.46484375" style="2" customWidth="1"/>
    <col min="2071" max="2304" width="7.59765625" style="2"/>
    <col min="2305" max="2306" width="2.59765625" style="2" customWidth="1"/>
    <col min="2307" max="2307" width="5.59765625" style="2" customWidth="1"/>
    <col min="2308" max="2308" width="7.59765625" style="2" customWidth="1"/>
    <col min="2309" max="2309" width="2.59765625" style="2" customWidth="1"/>
    <col min="2310" max="2310" width="6.59765625" style="2" customWidth="1"/>
    <col min="2311" max="2311" width="10.46484375" style="2" customWidth="1"/>
    <col min="2312" max="2315" width="10.59765625" style="2" customWidth="1"/>
    <col min="2316" max="2320" width="11.1328125" style="2" customWidth="1"/>
    <col min="2321" max="2322" width="12.59765625" style="2" customWidth="1"/>
    <col min="2323" max="2323" width="7.59765625" style="2" customWidth="1"/>
    <col min="2324" max="2325" width="9.3984375" style="2" customWidth="1"/>
    <col min="2326" max="2326" width="7.46484375" style="2" customWidth="1"/>
    <col min="2327" max="2560" width="7.59765625" style="2"/>
    <col min="2561" max="2562" width="2.59765625" style="2" customWidth="1"/>
    <col min="2563" max="2563" width="5.59765625" style="2" customWidth="1"/>
    <col min="2564" max="2564" width="7.59765625" style="2" customWidth="1"/>
    <col min="2565" max="2565" width="2.59765625" style="2" customWidth="1"/>
    <col min="2566" max="2566" width="6.59765625" style="2" customWidth="1"/>
    <col min="2567" max="2567" width="10.46484375" style="2" customWidth="1"/>
    <col min="2568" max="2571" width="10.59765625" style="2" customWidth="1"/>
    <col min="2572" max="2576" width="11.1328125" style="2" customWidth="1"/>
    <col min="2577" max="2578" width="12.59765625" style="2" customWidth="1"/>
    <col min="2579" max="2579" width="7.59765625" style="2" customWidth="1"/>
    <col min="2580" max="2581" width="9.3984375" style="2" customWidth="1"/>
    <col min="2582" max="2582" width="7.46484375" style="2" customWidth="1"/>
    <col min="2583" max="2816" width="7.59765625" style="2"/>
    <col min="2817" max="2818" width="2.59765625" style="2" customWidth="1"/>
    <col min="2819" max="2819" width="5.59765625" style="2" customWidth="1"/>
    <col min="2820" max="2820" width="7.59765625" style="2" customWidth="1"/>
    <col min="2821" max="2821" width="2.59765625" style="2" customWidth="1"/>
    <col min="2822" max="2822" width="6.59765625" style="2" customWidth="1"/>
    <col min="2823" max="2823" width="10.46484375" style="2" customWidth="1"/>
    <col min="2824" max="2827" width="10.59765625" style="2" customWidth="1"/>
    <col min="2828" max="2832" width="11.1328125" style="2" customWidth="1"/>
    <col min="2833" max="2834" width="12.59765625" style="2" customWidth="1"/>
    <col min="2835" max="2835" width="7.59765625" style="2" customWidth="1"/>
    <col min="2836" max="2837" width="9.3984375" style="2" customWidth="1"/>
    <col min="2838" max="2838" width="7.46484375" style="2" customWidth="1"/>
    <col min="2839" max="3072" width="7.59765625" style="2"/>
    <col min="3073" max="3074" width="2.59765625" style="2" customWidth="1"/>
    <col min="3075" max="3075" width="5.59765625" style="2" customWidth="1"/>
    <col min="3076" max="3076" width="7.59765625" style="2" customWidth="1"/>
    <col min="3077" max="3077" width="2.59765625" style="2" customWidth="1"/>
    <col min="3078" max="3078" width="6.59765625" style="2" customWidth="1"/>
    <col min="3079" max="3079" width="10.46484375" style="2" customWidth="1"/>
    <col min="3080" max="3083" width="10.59765625" style="2" customWidth="1"/>
    <col min="3084" max="3088" width="11.1328125" style="2" customWidth="1"/>
    <col min="3089" max="3090" width="12.59765625" style="2" customWidth="1"/>
    <col min="3091" max="3091" width="7.59765625" style="2" customWidth="1"/>
    <col min="3092" max="3093" width="9.3984375" style="2" customWidth="1"/>
    <col min="3094" max="3094" width="7.46484375" style="2" customWidth="1"/>
    <col min="3095" max="3328" width="7.59765625" style="2"/>
    <col min="3329" max="3330" width="2.59765625" style="2" customWidth="1"/>
    <col min="3331" max="3331" width="5.59765625" style="2" customWidth="1"/>
    <col min="3332" max="3332" width="7.59765625" style="2" customWidth="1"/>
    <col min="3333" max="3333" width="2.59765625" style="2" customWidth="1"/>
    <col min="3334" max="3334" width="6.59765625" style="2" customWidth="1"/>
    <col min="3335" max="3335" width="10.46484375" style="2" customWidth="1"/>
    <col min="3336" max="3339" width="10.59765625" style="2" customWidth="1"/>
    <col min="3340" max="3344" width="11.1328125" style="2" customWidth="1"/>
    <col min="3345" max="3346" width="12.59765625" style="2" customWidth="1"/>
    <col min="3347" max="3347" width="7.59765625" style="2" customWidth="1"/>
    <col min="3348" max="3349" width="9.3984375" style="2" customWidth="1"/>
    <col min="3350" max="3350" width="7.46484375" style="2" customWidth="1"/>
    <col min="3351" max="3584" width="7.59765625" style="2"/>
    <col min="3585" max="3586" width="2.59765625" style="2" customWidth="1"/>
    <col min="3587" max="3587" width="5.59765625" style="2" customWidth="1"/>
    <col min="3588" max="3588" width="7.59765625" style="2" customWidth="1"/>
    <col min="3589" max="3589" width="2.59765625" style="2" customWidth="1"/>
    <col min="3590" max="3590" width="6.59765625" style="2" customWidth="1"/>
    <col min="3591" max="3591" width="10.46484375" style="2" customWidth="1"/>
    <col min="3592" max="3595" width="10.59765625" style="2" customWidth="1"/>
    <col min="3596" max="3600" width="11.1328125" style="2" customWidth="1"/>
    <col min="3601" max="3602" width="12.59765625" style="2" customWidth="1"/>
    <col min="3603" max="3603" width="7.59765625" style="2" customWidth="1"/>
    <col min="3604" max="3605" width="9.3984375" style="2" customWidth="1"/>
    <col min="3606" max="3606" width="7.46484375" style="2" customWidth="1"/>
    <col min="3607" max="3840" width="7.59765625" style="2"/>
    <col min="3841" max="3842" width="2.59765625" style="2" customWidth="1"/>
    <col min="3843" max="3843" width="5.59765625" style="2" customWidth="1"/>
    <col min="3844" max="3844" width="7.59765625" style="2" customWidth="1"/>
    <col min="3845" max="3845" width="2.59765625" style="2" customWidth="1"/>
    <col min="3846" max="3846" width="6.59765625" style="2" customWidth="1"/>
    <col min="3847" max="3847" width="10.46484375" style="2" customWidth="1"/>
    <col min="3848" max="3851" width="10.59765625" style="2" customWidth="1"/>
    <col min="3852" max="3856" width="11.1328125" style="2" customWidth="1"/>
    <col min="3857" max="3858" width="12.59765625" style="2" customWidth="1"/>
    <col min="3859" max="3859" width="7.59765625" style="2" customWidth="1"/>
    <col min="3860" max="3861" width="9.3984375" style="2" customWidth="1"/>
    <col min="3862" max="3862" width="7.46484375" style="2" customWidth="1"/>
    <col min="3863" max="4096" width="7.59765625" style="2"/>
    <col min="4097" max="4098" width="2.59765625" style="2" customWidth="1"/>
    <col min="4099" max="4099" width="5.59765625" style="2" customWidth="1"/>
    <col min="4100" max="4100" width="7.59765625" style="2" customWidth="1"/>
    <col min="4101" max="4101" width="2.59765625" style="2" customWidth="1"/>
    <col min="4102" max="4102" width="6.59765625" style="2" customWidth="1"/>
    <col min="4103" max="4103" width="10.46484375" style="2" customWidth="1"/>
    <col min="4104" max="4107" width="10.59765625" style="2" customWidth="1"/>
    <col min="4108" max="4112" width="11.1328125" style="2" customWidth="1"/>
    <col min="4113" max="4114" width="12.59765625" style="2" customWidth="1"/>
    <col min="4115" max="4115" width="7.59765625" style="2" customWidth="1"/>
    <col min="4116" max="4117" width="9.3984375" style="2" customWidth="1"/>
    <col min="4118" max="4118" width="7.46484375" style="2" customWidth="1"/>
    <col min="4119" max="4352" width="7.59765625" style="2"/>
    <col min="4353" max="4354" width="2.59765625" style="2" customWidth="1"/>
    <col min="4355" max="4355" width="5.59765625" style="2" customWidth="1"/>
    <col min="4356" max="4356" width="7.59765625" style="2" customWidth="1"/>
    <col min="4357" max="4357" width="2.59765625" style="2" customWidth="1"/>
    <col min="4358" max="4358" width="6.59765625" style="2" customWidth="1"/>
    <col min="4359" max="4359" width="10.46484375" style="2" customWidth="1"/>
    <col min="4360" max="4363" width="10.59765625" style="2" customWidth="1"/>
    <col min="4364" max="4368" width="11.1328125" style="2" customWidth="1"/>
    <col min="4369" max="4370" width="12.59765625" style="2" customWidth="1"/>
    <col min="4371" max="4371" width="7.59765625" style="2" customWidth="1"/>
    <col min="4372" max="4373" width="9.3984375" style="2" customWidth="1"/>
    <col min="4374" max="4374" width="7.46484375" style="2" customWidth="1"/>
    <col min="4375" max="4608" width="7.59765625" style="2"/>
    <col min="4609" max="4610" width="2.59765625" style="2" customWidth="1"/>
    <col min="4611" max="4611" width="5.59765625" style="2" customWidth="1"/>
    <col min="4612" max="4612" width="7.59765625" style="2" customWidth="1"/>
    <col min="4613" max="4613" width="2.59765625" style="2" customWidth="1"/>
    <col min="4614" max="4614" width="6.59765625" style="2" customWidth="1"/>
    <col min="4615" max="4615" width="10.46484375" style="2" customWidth="1"/>
    <col min="4616" max="4619" width="10.59765625" style="2" customWidth="1"/>
    <col min="4620" max="4624" width="11.1328125" style="2" customWidth="1"/>
    <col min="4625" max="4626" width="12.59765625" style="2" customWidth="1"/>
    <col min="4627" max="4627" width="7.59765625" style="2" customWidth="1"/>
    <col min="4628" max="4629" width="9.3984375" style="2" customWidth="1"/>
    <col min="4630" max="4630" width="7.46484375" style="2" customWidth="1"/>
    <col min="4631" max="4864" width="7.59765625" style="2"/>
    <col min="4865" max="4866" width="2.59765625" style="2" customWidth="1"/>
    <col min="4867" max="4867" width="5.59765625" style="2" customWidth="1"/>
    <col min="4868" max="4868" width="7.59765625" style="2" customWidth="1"/>
    <col min="4869" max="4869" width="2.59765625" style="2" customWidth="1"/>
    <col min="4870" max="4870" width="6.59765625" style="2" customWidth="1"/>
    <col min="4871" max="4871" width="10.46484375" style="2" customWidth="1"/>
    <col min="4872" max="4875" width="10.59765625" style="2" customWidth="1"/>
    <col min="4876" max="4880" width="11.1328125" style="2" customWidth="1"/>
    <col min="4881" max="4882" width="12.59765625" style="2" customWidth="1"/>
    <col min="4883" max="4883" width="7.59765625" style="2" customWidth="1"/>
    <col min="4884" max="4885" width="9.3984375" style="2" customWidth="1"/>
    <col min="4886" max="4886" width="7.46484375" style="2" customWidth="1"/>
    <col min="4887" max="5120" width="7.59765625" style="2"/>
    <col min="5121" max="5122" width="2.59765625" style="2" customWidth="1"/>
    <col min="5123" max="5123" width="5.59765625" style="2" customWidth="1"/>
    <col min="5124" max="5124" width="7.59765625" style="2" customWidth="1"/>
    <col min="5125" max="5125" width="2.59765625" style="2" customWidth="1"/>
    <col min="5126" max="5126" width="6.59765625" style="2" customWidth="1"/>
    <col min="5127" max="5127" width="10.46484375" style="2" customWidth="1"/>
    <col min="5128" max="5131" width="10.59765625" style="2" customWidth="1"/>
    <col min="5132" max="5136" width="11.1328125" style="2" customWidth="1"/>
    <col min="5137" max="5138" width="12.59765625" style="2" customWidth="1"/>
    <col min="5139" max="5139" width="7.59765625" style="2" customWidth="1"/>
    <col min="5140" max="5141" width="9.3984375" style="2" customWidth="1"/>
    <col min="5142" max="5142" width="7.46484375" style="2" customWidth="1"/>
    <col min="5143" max="5376" width="7.59765625" style="2"/>
    <col min="5377" max="5378" width="2.59765625" style="2" customWidth="1"/>
    <col min="5379" max="5379" width="5.59765625" style="2" customWidth="1"/>
    <col min="5380" max="5380" width="7.59765625" style="2" customWidth="1"/>
    <col min="5381" max="5381" width="2.59765625" style="2" customWidth="1"/>
    <col min="5382" max="5382" width="6.59765625" style="2" customWidth="1"/>
    <col min="5383" max="5383" width="10.46484375" style="2" customWidth="1"/>
    <col min="5384" max="5387" width="10.59765625" style="2" customWidth="1"/>
    <col min="5388" max="5392" width="11.1328125" style="2" customWidth="1"/>
    <col min="5393" max="5394" width="12.59765625" style="2" customWidth="1"/>
    <col min="5395" max="5395" width="7.59765625" style="2" customWidth="1"/>
    <col min="5396" max="5397" width="9.3984375" style="2" customWidth="1"/>
    <col min="5398" max="5398" width="7.46484375" style="2" customWidth="1"/>
    <col min="5399" max="5632" width="7.59765625" style="2"/>
    <col min="5633" max="5634" width="2.59765625" style="2" customWidth="1"/>
    <col min="5635" max="5635" width="5.59765625" style="2" customWidth="1"/>
    <col min="5636" max="5636" width="7.59765625" style="2" customWidth="1"/>
    <col min="5637" max="5637" width="2.59765625" style="2" customWidth="1"/>
    <col min="5638" max="5638" width="6.59765625" style="2" customWidth="1"/>
    <col min="5639" max="5639" width="10.46484375" style="2" customWidth="1"/>
    <col min="5640" max="5643" width="10.59765625" style="2" customWidth="1"/>
    <col min="5644" max="5648" width="11.1328125" style="2" customWidth="1"/>
    <col min="5649" max="5650" width="12.59765625" style="2" customWidth="1"/>
    <col min="5651" max="5651" width="7.59765625" style="2" customWidth="1"/>
    <col min="5652" max="5653" width="9.3984375" style="2" customWidth="1"/>
    <col min="5654" max="5654" width="7.46484375" style="2" customWidth="1"/>
    <col min="5655" max="5888" width="7.59765625" style="2"/>
    <col min="5889" max="5890" width="2.59765625" style="2" customWidth="1"/>
    <col min="5891" max="5891" width="5.59765625" style="2" customWidth="1"/>
    <col min="5892" max="5892" width="7.59765625" style="2" customWidth="1"/>
    <col min="5893" max="5893" width="2.59765625" style="2" customWidth="1"/>
    <col min="5894" max="5894" width="6.59765625" style="2" customWidth="1"/>
    <col min="5895" max="5895" width="10.46484375" style="2" customWidth="1"/>
    <col min="5896" max="5899" width="10.59765625" style="2" customWidth="1"/>
    <col min="5900" max="5904" width="11.1328125" style="2" customWidth="1"/>
    <col min="5905" max="5906" width="12.59765625" style="2" customWidth="1"/>
    <col min="5907" max="5907" width="7.59765625" style="2" customWidth="1"/>
    <col min="5908" max="5909" width="9.3984375" style="2" customWidth="1"/>
    <col min="5910" max="5910" width="7.46484375" style="2" customWidth="1"/>
    <col min="5911" max="6144" width="7.59765625" style="2"/>
    <col min="6145" max="6146" width="2.59765625" style="2" customWidth="1"/>
    <col min="6147" max="6147" width="5.59765625" style="2" customWidth="1"/>
    <col min="6148" max="6148" width="7.59765625" style="2" customWidth="1"/>
    <col min="6149" max="6149" width="2.59765625" style="2" customWidth="1"/>
    <col min="6150" max="6150" width="6.59765625" style="2" customWidth="1"/>
    <col min="6151" max="6151" width="10.46484375" style="2" customWidth="1"/>
    <col min="6152" max="6155" width="10.59765625" style="2" customWidth="1"/>
    <col min="6156" max="6160" width="11.1328125" style="2" customWidth="1"/>
    <col min="6161" max="6162" width="12.59765625" style="2" customWidth="1"/>
    <col min="6163" max="6163" width="7.59765625" style="2" customWidth="1"/>
    <col min="6164" max="6165" width="9.3984375" style="2" customWidth="1"/>
    <col min="6166" max="6166" width="7.46484375" style="2" customWidth="1"/>
    <col min="6167" max="6400" width="7.59765625" style="2"/>
    <col min="6401" max="6402" width="2.59765625" style="2" customWidth="1"/>
    <col min="6403" max="6403" width="5.59765625" style="2" customWidth="1"/>
    <col min="6404" max="6404" width="7.59765625" style="2" customWidth="1"/>
    <col min="6405" max="6405" width="2.59765625" style="2" customWidth="1"/>
    <col min="6406" max="6406" width="6.59765625" style="2" customWidth="1"/>
    <col min="6407" max="6407" width="10.46484375" style="2" customWidth="1"/>
    <col min="6408" max="6411" width="10.59765625" style="2" customWidth="1"/>
    <col min="6412" max="6416" width="11.1328125" style="2" customWidth="1"/>
    <col min="6417" max="6418" width="12.59765625" style="2" customWidth="1"/>
    <col min="6419" max="6419" width="7.59765625" style="2" customWidth="1"/>
    <col min="6420" max="6421" width="9.3984375" style="2" customWidth="1"/>
    <col min="6422" max="6422" width="7.46484375" style="2" customWidth="1"/>
    <col min="6423" max="6656" width="7.59765625" style="2"/>
    <col min="6657" max="6658" width="2.59765625" style="2" customWidth="1"/>
    <col min="6659" max="6659" width="5.59765625" style="2" customWidth="1"/>
    <col min="6660" max="6660" width="7.59765625" style="2" customWidth="1"/>
    <col min="6661" max="6661" width="2.59765625" style="2" customWidth="1"/>
    <col min="6662" max="6662" width="6.59765625" style="2" customWidth="1"/>
    <col min="6663" max="6663" width="10.46484375" style="2" customWidth="1"/>
    <col min="6664" max="6667" width="10.59765625" style="2" customWidth="1"/>
    <col min="6668" max="6672" width="11.1328125" style="2" customWidth="1"/>
    <col min="6673" max="6674" width="12.59765625" style="2" customWidth="1"/>
    <col min="6675" max="6675" width="7.59765625" style="2" customWidth="1"/>
    <col min="6676" max="6677" width="9.3984375" style="2" customWidth="1"/>
    <col min="6678" max="6678" width="7.46484375" style="2" customWidth="1"/>
    <col min="6679" max="6912" width="7.59765625" style="2"/>
    <col min="6913" max="6914" width="2.59765625" style="2" customWidth="1"/>
    <col min="6915" max="6915" width="5.59765625" style="2" customWidth="1"/>
    <col min="6916" max="6916" width="7.59765625" style="2" customWidth="1"/>
    <col min="6917" max="6917" width="2.59765625" style="2" customWidth="1"/>
    <col min="6918" max="6918" width="6.59765625" style="2" customWidth="1"/>
    <col min="6919" max="6919" width="10.46484375" style="2" customWidth="1"/>
    <col min="6920" max="6923" width="10.59765625" style="2" customWidth="1"/>
    <col min="6924" max="6928" width="11.1328125" style="2" customWidth="1"/>
    <col min="6929" max="6930" width="12.59765625" style="2" customWidth="1"/>
    <col min="6931" max="6931" width="7.59765625" style="2" customWidth="1"/>
    <col min="6932" max="6933" width="9.3984375" style="2" customWidth="1"/>
    <col min="6934" max="6934" width="7.46484375" style="2" customWidth="1"/>
    <col min="6935" max="7168" width="7.59765625" style="2"/>
    <col min="7169" max="7170" width="2.59765625" style="2" customWidth="1"/>
    <col min="7171" max="7171" width="5.59765625" style="2" customWidth="1"/>
    <col min="7172" max="7172" width="7.59765625" style="2" customWidth="1"/>
    <col min="7173" max="7173" width="2.59765625" style="2" customWidth="1"/>
    <col min="7174" max="7174" width="6.59765625" style="2" customWidth="1"/>
    <col min="7175" max="7175" width="10.46484375" style="2" customWidth="1"/>
    <col min="7176" max="7179" width="10.59765625" style="2" customWidth="1"/>
    <col min="7180" max="7184" width="11.1328125" style="2" customWidth="1"/>
    <col min="7185" max="7186" width="12.59765625" style="2" customWidth="1"/>
    <col min="7187" max="7187" width="7.59765625" style="2" customWidth="1"/>
    <col min="7188" max="7189" width="9.3984375" style="2" customWidth="1"/>
    <col min="7190" max="7190" width="7.46484375" style="2" customWidth="1"/>
    <col min="7191" max="7424" width="7.59765625" style="2"/>
    <col min="7425" max="7426" width="2.59765625" style="2" customWidth="1"/>
    <col min="7427" max="7427" width="5.59765625" style="2" customWidth="1"/>
    <col min="7428" max="7428" width="7.59765625" style="2" customWidth="1"/>
    <col min="7429" max="7429" width="2.59765625" style="2" customWidth="1"/>
    <col min="7430" max="7430" width="6.59765625" style="2" customWidth="1"/>
    <col min="7431" max="7431" width="10.46484375" style="2" customWidth="1"/>
    <col min="7432" max="7435" width="10.59765625" style="2" customWidth="1"/>
    <col min="7436" max="7440" width="11.1328125" style="2" customWidth="1"/>
    <col min="7441" max="7442" width="12.59765625" style="2" customWidth="1"/>
    <col min="7443" max="7443" width="7.59765625" style="2" customWidth="1"/>
    <col min="7444" max="7445" width="9.3984375" style="2" customWidth="1"/>
    <col min="7446" max="7446" width="7.46484375" style="2" customWidth="1"/>
    <col min="7447" max="7680" width="7.59765625" style="2"/>
    <col min="7681" max="7682" width="2.59765625" style="2" customWidth="1"/>
    <col min="7683" max="7683" width="5.59765625" style="2" customWidth="1"/>
    <col min="7684" max="7684" width="7.59765625" style="2" customWidth="1"/>
    <col min="7685" max="7685" width="2.59765625" style="2" customWidth="1"/>
    <col min="7686" max="7686" width="6.59765625" style="2" customWidth="1"/>
    <col min="7687" max="7687" width="10.46484375" style="2" customWidth="1"/>
    <col min="7688" max="7691" width="10.59765625" style="2" customWidth="1"/>
    <col min="7692" max="7696" width="11.1328125" style="2" customWidth="1"/>
    <col min="7697" max="7698" width="12.59765625" style="2" customWidth="1"/>
    <col min="7699" max="7699" width="7.59765625" style="2" customWidth="1"/>
    <col min="7700" max="7701" width="9.3984375" style="2" customWidth="1"/>
    <col min="7702" max="7702" width="7.46484375" style="2" customWidth="1"/>
    <col min="7703" max="7936" width="7.59765625" style="2"/>
    <col min="7937" max="7938" width="2.59765625" style="2" customWidth="1"/>
    <col min="7939" max="7939" width="5.59765625" style="2" customWidth="1"/>
    <col min="7940" max="7940" width="7.59765625" style="2" customWidth="1"/>
    <col min="7941" max="7941" width="2.59765625" style="2" customWidth="1"/>
    <col min="7942" max="7942" width="6.59765625" style="2" customWidth="1"/>
    <col min="7943" max="7943" width="10.46484375" style="2" customWidth="1"/>
    <col min="7944" max="7947" width="10.59765625" style="2" customWidth="1"/>
    <col min="7948" max="7952" width="11.1328125" style="2" customWidth="1"/>
    <col min="7953" max="7954" width="12.59765625" style="2" customWidth="1"/>
    <col min="7955" max="7955" width="7.59765625" style="2" customWidth="1"/>
    <col min="7956" max="7957" width="9.3984375" style="2" customWidth="1"/>
    <col min="7958" max="7958" width="7.46484375" style="2" customWidth="1"/>
    <col min="7959" max="8192" width="7.59765625" style="2"/>
    <col min="8193" max="8194" width="2.59765625" style="2" customWidth="1"/>
    <col min="8195" max="8195" width="5.59765625" style="2" customWidth="1"/>
    <col min="8196" max="8196" width="7.59765625" style="2" customWidth="1"/>
    <col min="8197" max="8197" width="2.59765625" style="2" customWidth="1"/>
    <col min="8198" max="8198" width="6.59765625" style="2" customWidth="1"/>
    <col min="8199" max="8199" width="10.46484375" style="2" customWidth="1"/>
    <col min="8200" max="8203" width="10.59765625" style="2" customWidth="1"/>
    <col min="8204" max="8208" width="11.1328125" style="2" customWidth="1"/>
    <col min="8209" max="8210" width="12.59765625" style="2" customWidth="1"/>
    <col min="8211" max="8211" width="7.59765625" style="2" customWidth="1"/>
    <col min="8212" max="8213" width="9.3984375" style="2" customWidth="1"/>
    <col min="8214" max="8214" width="7.46484375" style="2" customWidth="1"/>
    <col min="8215" max="8448" width="7.59765625" style="2"/>
    <col min="8449" max="8450" width="2.59765625" style="2" customWidth="1"/>
    <col min="8451" max="8451" width="5.59765625" style="2" customWidth="1"/>
    <col min="8452" max="8452" width="7.59765625" style="2" customWidth="1"/>
    <col min="8453" max="8453" width="2.59765625" style="2" customWidth="1"/>
    <col min="8454" max="8454" width="6.59765625" style="2" customWidth="1"/>
    <col min="8455" max="8455" width="10.46484375" style="2" customWidth="1"/>
    <col min="8456" max="8459" width="10.59765625" style="2" customWidth="1"/>
    <col min="8460" max="8464" width="11.1328125" style="2" customWidth="1"/>
    <col min="8465" max="8466" width="12.59765625" style="2" customWidth="1"/>
    <col min="8467" max="8467" width="7.59765625" style="2" customWidth="1"/>
    <col min="8468" max="8469" width="9.3984375" style="2" customWidth="1"/>
    <col min="8470" max="8470" width="7.46484375" style="2" customWidth="1"/>
    <col min="8471" max="8704" width="7.59765625" style="2"/>
    <col min="8705" max="8706" width="2.59765625" style="2" customWidth="1"/>
    <col min="8707" max="8707" width="5.59765625" style="2" customWidth="1"/>
    <col min="8708" max="8708" width="7.59765625" style="2" customWidth="1"/>
    <col min="8709" max="8709" width="2.59765625" style="2" customWidth="1"/>
    <col min="8710" max="8710" width="6.59765625" style="2" customWidth="1"/>
    <col min="8711" max="8711" width="10.46484375" style="2" customWidth="1"/>
    <col min="8712" max="8715" width="10.59765625" style="2" customWidth="1"/>
    <col min="8716" max="8720" width="11.1328125" style="2" customWidth="1"/>
    <col min="8721" max="8722" width="12.59765625" style="2" customWidth="1"/>
    <col min="8723" max="8723" width="7.59765625" style="2" customWidth="1"/>
    <col min="8724" max="8725" width="9.3984375" style="2" customWidth="1"/>
    <col min="8726" max="8726" width="7.46484375" style="2" customWidth="1"/>
    <col min="8727" max="8960" width="7.59765625" style="2"/>
    <col min="8961" max="8962" width="2.59765625" style="2" customWidth="1"/>
    <col min="8963" max="8963" width="5.59765625" style="2" customWidth="1"/>
    <col min="8964" max="8964" width="7.59765625" style="2" customWidth="1"/>
    <col min="8965" max="8965" width="2.59765625" style="2" customWidth="1"/>
    <col min="8966" max="8966" width="6.59765625" style="2" customWidth="1"/>
    <col min="8967" max="8967" width="10.46484375" style="2" customWidth="1"/>
    <col min="8968" max="8971" width="10.59765625" style="2" customWidth="1"/>
    <col min="8972" max="8976" width="11.1328125" style="2" customWidth="1"/>
    <col min="8977" max="8978" width="12.59765625" style="2" customWidth="1"/>
    <col min="8979" max="8979" width="7.59765625" style="2" customWidth="1"/>
    <col min="8980" max="8981" width="9.3984375" style="2" customWidth="1"/>
    <col min="8982" max="8982" width="7.46484375" style="2" customWidth="1"/>
    <col min="8983" max="9216" width="7.59765625" style="2"/>
    <col min="9217" max="9218" width="2.59765625" style="2" customWidth="1"/>
    <col min="9219" max="9219" width="5.59765625" style="2" customWidth="1"/>
    <col min="9220" max="9220" width="7.59765625" style="2" customWidth="1"/>
    <col min="9221" max="9221" width="2.59765625" style="2" customWidth="1"/>
    <col min="9222" max="9222" width="6.59765625" style="2" customWidth="1"/>
    <col min="9223" max="9223" width="10.46484375" style="2" customWidth="1"/>
    <col min="9224" max="9227" width="10.59765625" style="2" customWidth="1"/>
    <col min="9228" max="9232" width="11.1328125" style="2" customWidth="1"/>
    <col min="9233" max="9234" width="12.59765625" style="2" customWidth="1"/>
    <col min="9235" max="9235" width="7.59765625" style="2" customWidth="1"/>
    <col min="9236" max="9237" width="9.3984375" style="2" customWidth="1"/>
    <col min="9238" max="9238" width="7.46484375" style="2" customWidth="1"/>
    <col min="9239" max="9472" width="7.59765625" style="2"/>
    <col min="9473" max="9474" width="2.59765625" style="2" customWidth="1"/>
    <col min="9475" max="9475" width="5.59765625" style="2" customWidth="1"/>
    <col min="9476" max="9476" width="7.59765625" style="2" customWidth="1"/>
    <col min="9477" max="9477" width="2.59765625" style="2" customWidth="1"/>
    <col min="9478" max="9478" width="6.59765625" style="2" customWidth="1"/>
    <col min="9479" max="9479" width="10.46484375" style="2" customWidth="1"/>
    <col min="9480" max="9483" width="10.59765625" style="2" customWidth="1"/>
    <col min="9484" max="9488" width="11.1328125" style="2" customWidth="1"/>
    <col min="9489" max="9490" width="12.59765625" style="2" customWidth="1"/>
    <col min="9491" max="9491" width="7.59765625" style="2" customWidth="1"/>
    <col min="9492" max="9493" width="9.3984375" style="2" customWidth="1"/>
    <col min="9494" max="9494" width="7.46484375" style="2" customWidth="1"/>
    <col min="9495" max="9728" width="7.59765625" style="2"/>
    <col min="9729" max="9730" width="2.59765625" style="2" customWidth="1"/>
    <col min="9731" max="9731" width="5.59765625" style="2" customWidth="1"/>
    <col min="9732" max="9732" width="7.59765625" style="2" customWidth="1"/>
    <col min="9733" max="9733" width="2.59765625" style="2" customWidth="1"/>
    <col min="9734" max="9734" width="6.59765625" style="2" customWidth="1"/>
    <col min="9735" max="9735" width="10.46484375" style="2" customWidth="1"/>
    <col min="9736" max="9739" width="10.59765625" style="2" customWidth="1"/>
    <col min="9740" max="9744" width="11.1328125" style="2" customWidth="1"/>
    <col min="9745" max="9746" width="12.59765625" style="2" customWidth="1"/>
    <col min="9747" max="9747" width="7.59765625" style="2" customWidth="1"/>
    <col min="9748" max="9749" width="9.3984375" style="2" customWidth="1"/>
    <col min="9750" max="9750" width="7.46484375" style="2" customWidth="1"/>
    <col min="9751" max="9984" width="7.59765625" style="2"/>
    <col min="9985" max="9986" width="2.59765625" style="2" customWidth="1"/>
    <col min="9987" max="9987" width="5.59765625" style="2" customWidth="1"/>
    <col min="9988" max="9988" width="7.59765625" style="2" customWidth="1"/>
    <col min="9989" max="9989" width="2.59765625" style="2" customWidth="1"/>
    <col min="9990" max="9990" width="6.59765625" style="2" customWidth="1"/>
    <col min="9991" max="9991" width="10.46484375" style="2" customWidth="1"/>
    <col min="9992" max="9995" width="10.59765625" style="2" customWidth="1"/>
    <col min="9996" max="10000" width="11.1328125" style="2" customWidth="1"/>
    <col min="10001" max="10002" width="12.59765625" style="2" customWidth="1"/>
    <col min="10003" max="10003" width="7.59765625" style="2" customWidth="1"/>
    <col min="10004" max="10005" width="9.3984375" style="2" customWidth="1"/>
    <col min="10006" max="10006" width="7.46484375" style="2" customWidth="1"/>
    <col min="10007" max="10240" width="7.59765625" style="2"/>
    <col min="10241" max="10242" width="2.59765625" style="2" customWidth="1"/>
    <col min="10243" max="10243" width="5.59765625" style="2" customWidth="1"/>
    <col min="10244" max="10244" width="7.59765625" style="2" customWidth="1"/>
    <col min="10245" max="10245" width="2.59765625" style="2" customWidth="1"/>
    <col min="10246" max="10246" width="6.59765625" style="2" customWidth="1"/>
    <col min="10247" max="10247" width="10.46484375" style="2" customWidth="1"/>
    <col min="10248" max="10251" width="10.59765625" style="2" customWidth="1"/>
    <col min="10252" max="10256" width="11.1328125" style="2" customWidth="1"/>
    <col min="10257" max="10258" width="12.59765625" style="2" customWidth="1"/>
    <col min="10259" max="10259" width="7.59765625" style="2" customWidth="1"/>
    <col min="10260" max="10261" width="9.3984375" style="2" customWidth="1"/>
    <col min="10262" max="10262" width="7.46484375" style="2" customWidth="1"/>
    <col min="10263" max="10496" width="7.59765625" style="2"/>
    <col min="10497" max="10498" width="2.59765625" style="2" customWidth="1"/>
    <col min="10499" max="10499" width="5.59765625" style="2" customWidth="1"/>
    <col min="10500" max="10500" width="7.59765625" style="2" customWidth="1"/>
    <col min="10501" max="10501" width="2.59765625" style="2" customWidth="1"/>
    <col min="10502" max="10502" width="6.59765625" style="2" customWidth="1"/>
    <col min="10503" max="10503" width="10.46484375" style="2" customWidth="1"/>
    <col min="10504" max="10507" width="10.59765625" style="2" customWidth="1"/>
    <col min="10508" max="10512" width="11.1328125" style="2" customWidth="1"/>
    <col min="10513" max="10514" width="12.59765625" style="2" customWidth="1"/>
    <col min="10515" max="10515" width="7.59765625" style="2" customWidth="1"/>
    <col min="10516" max="10517" width="9.3984375" style="2" customWidth="1"/>
    <col min="10518" max="10518" width="7.46484375" style="2" customWidth="1"/>
    <col min="10519" max="10752" width="7.59765625" style="2"/>
    <col min="10753" max="10754" width="2.59765625" style="2" customWidth="1"/>
    <col min="10755" max="10755" width="5.59765625" style="2" customWidth="1"/>
    <col min="10756" max="10756" width="7.59765625" style="2" customWidth="1"/>
    <col min="10757" max="10757" width="2.59765625" style="2" customWidth="1"/>
    <col min="10758" max="10758" width="6.59765625" style="2" customWidth="1"/>
    <col min="10759" max="10759" width="10.46484375" style="2" customWidth="1"/>
    <col min="10760" max="10763" width="10.59765625" style="2" customWidth="1"/>
    <col min="10764" max="10768" width="11.1328125" style="2" customWidth="1"/>
    <col min="10769" max="10770" width="12.59765625" style="2" customWidth="1"/>
    <col min="10771" max="10771" width="7.59765625" style="2" customWidth="1"/>
    <col min="10772" max="10773" width="9.3984375" style="2" customWidth="1"/>
    <col min="10774" max="10774" width="7.46484375" style="2" customWidth="1"/>
    <col min="10775" max="11008" width="7.59765625" style="2"/>
    <col min="11009" max="11010" width="2.59765625" style="2" customWidth="1"/>
    <col min="11011" max="11011" width="5.59765625" style="2" customWidth="1"/>
    <col min="11012" max="11012" width="7.59765625" style="2" customWidth="1"/>
    <col min="11013" max="11013" width="2.59765625" style="2" customWidth="1"/>
    <col min="11014" max="11014" width="6.59765625" style="2" customWidth="1"/>
    <col min="11015" max="11015" width="10.46484375" style="2" customWidth="1"/>
    <col min="11016" max="11019" width="10.59765625" style="2" customWidth="1"/>
    <col min="11020" max="11024" width="11.1328125" style="2" customWidth="1"/>
    <col min="11025" max="11026" width="12.59765625" style="2" customWidth="1"/>
    <col min="11027" max="11027" width="7.59765625" style="2" customWidth="1"/>
    <col min="11028" max="11029" width="9.3984375" style="2" customWidth="1"/>
    <col min="11030" max="11030" width="7.46484375" style="2" customWidth="1"/>
    <col min="11031" max="11264" width="7.59765625" style="2"/>
    <col min="11265" max="11266" width="2.59765625" style="2" customWidth="1"/>
    <col min="11267" max="11267" width="5.59765625" style="2" customWidth="1"/>
    <col min="11268" max="11268" width="7.59765625" style="2" customWidth="1"/>
    <col min="11269" max="11269" width="2.59765625" style="2" customWidth="1"/>
    <col min="11270" max="11270" width="6.59765625" style="2" customWidth="1"/>
    <col min="11271" max="11271" width="10.46484375" style="2" customWidth="1"/>
    <col min="11272" max="11275" width="10.59765625" style="2" customWidth="1"/>
    <col min="11276" max="11280" width="11.1328125" style="2" customWidth="1"/>
    <col min="11281" max="11282" width="12.59765625" style="2" customWidth="1"/>
    <col min="11283" max="11283" width="7.59765625" style="2" customWidth="1"/>
    <col min="11284" max="11285" width="9.3984375" style="2" customWidth="1"/>
    <col min="11286" max="11286" width="7.46484375" style="2" customWidth="1"/>
    <col min="11287" max="11520" width="7.59765625" style="2"/>
    <col min="11521" max="11522" width="2.59765625" style="2" customWidth="1"/>
    <col min="11523" max="11523" width="5.59765625" style="2" customWidth="1"/>
    <col min="11524" max="11524" width="7.59765625" style="2" customWidth="1"/>
    <col min="11525" max="11525" width="2.59765625" style="2" customWidth="1"/>
    <col min="11526" max="11526" width="6.59765625" style="2" customWidth="1"/>
    <col min="11527" max="11527" width="10.46484375" style="2" customWidth="1"/>
    <col min="11528" max="11531" width="10.59765625" style="2" customWidth="1"/>
    <col min="11532" max="11536" width="11.1328125" style="2" customWidth="1"/>
    <col min="11537" max="11538" width="12.59765625" style="2" customWidth="1"/>
    <col min="11539" max="11539" width="7.59765625" style="2" customWidth="1"/>
    <col min="11540" max="11541" width="9.3984375" style="2" customWidth="1"/>
    <col min="11542" max="11542" width="7.46484375" style="2" customWidth="1"/>
    <col min="11543" max="11776" width="7.59765625" style="2"/>
    <col min="11777" max="11778" width="2.59765625" style="2" customWidth="1"/>
    <col min="11779" max="11779" width="5.59765625" style="2" customWidth="1"/>
    <col min="11780" max="11780" width="7.59765625" style="2" customWidth="1"/>
    <col min="11781" max="11781" width="2.59765625" style="2" customWidth="1"/>
    <col min="11782" max="11782" width="6.59765625" style="2" customWidth="1"/>
    <col min="11783" max="11783" width="10.46484375" style="2" customWidth="1"/>
    <col min="11784" max="11787" width="10.59765625" style="2" customWidth="1"/>
    <col min="11788" max="11792" width="11.1328125" style="2" customWidth="1"/>
    <col min="11793" max="11794" width="12.59765625" style="2" customWidth="1"/>
    <col min="11795" max="11795" width="7.59765625" style="2" customWidth="1"/>
    <col min="11796" max="11797" width="9.3984375" style="2" customWidth="1"/>
    <col min="11798" max="11798" width="7.46484375" style="2" customWidth="1"/>
    <col min="11799" max="12032" width="7.59765625" style="2"/>
    <col min="12033" max="12034" width="2.59765625" style="2" customWidth="1"/>
    <col min="12035" max="12035" width="5.59765625" style="2" customWidth="1"/>
    <col min="12036" max="12036" width="7.59765625" style="2" customWidth="1"/>
    <col min="12037" max="12037" width="2.59765625" style="2" customWidth="1"/>
    <col min="12038" max="12038" width="6.59765625" style="2" customWidth="1"/>
    <col min="12039" max="12039" width="10.46484375" style="2" customWidth="1"/>
    <col min="12040" max="12043" width="10.59765625" style="2" customWidth="1"/>
    <col min="12044" max="12048" width="11.1328125" style="2" customWidth="1"/>
    <col min="12049" max="12050" width="12.59765625" style="2" customWidth="1"/>
    <col min="12051" max="12051" width="7.59765625" style="2" customWidth="1"/>
    <col min="12052" max="12053" width="9.3984375" style="2" customWidth="1"/>
    <col min="12054" max="12054" width="7.46484375" style="2" customWidth="1"/>
    <col min="12055" max="12288" width="7.59765625" style="2"/>
    <col min="12289" max="12290" width="2.59765625" style="2" customWidth="1"/>
    <col min="12291" max="12291" width="5.59765625" style="2" customWidth="1"/>
    <col min="12292" max="12292" width="7.59765625" style="2" customWidth="1"/>
    <col min="12293" max="12293" width="2.59765625" style="2" customWidth="1"/>
    <col min="12294" max="12294" width="6.59765625" style="2" customWidth="1"/>
    <col min="12295" max="12295" width="10.46484375" style="2" customWidth="1"/>
    <col min="12296" max="12299" width="10.59765625" style="2" customWidth="1"/>
    <col min="12300" max="12304" width="11.1328125" style="2" customWidth="1"/>
    <col min="12305" max="12306" width="12.59765625" style="2" customWidth="1"/>
    <col min="12307" max="12307" width="7.59765625" style="2" customWidth="1"/>
    <col min="12308" max="12309" width="9.3984375" style="2" customWidth="1"/>
    <col min="12310" max="12310" width="7.46484375" style="2" customWidth="1"/>
    <col min="12311" max="12544" width="7.59765625" style="2"/>
    <col min="12545" max="12546" width="2.59765625" style="2" customWidth="1"/>
    <col min="12547" max="12547" width="5.59765625" style="2" customWidth="1"/>
    <col min="12548" max="12548" width="7.59765625" style="2" customWidth="1"/>
    <col min="12549" max="12549" width="2.59765625" style="2" customWidth="1"/>
    <col min="12550" max="12550" width="6.59765625" style="2" customWidth="1"/>
    <col min="12551" max="12551" width="10.46484375" style="2" customWidth="1"/>
    <col min="12552" max="12555" width="10.59765625" style="2" customWidth="1"/>
    <col min="12556" max="12560" width="11.1328125" style="2" customWidth="1"/>
    <col min="12561" max="12562" width="12.59765625" style="2" customWidth="1"/>
    <col min="12563" max="12563" width="7.59765625" style="2" customWidth="1"/>
    <col min="12564" max="12565" width="9.3984375" style="2" customWidth="1"/>
    <col min="12566" max="12566" width="7.46484375" style="2" customWidth="1"/>
    <col min="12567" max="12800" width="7.59765625" style="2"/>
    <col min="12801" max="12802" width="2.59765625" style="2" customWidth="1"/>
    <col min="12803" max="12803" width="5.59765625" style="2" customWidth="1"/>
    <col min="12804" max="12804" width="7.59765625" style="2" customWidth="1"/>
    <col min="12805" max="12805" width="2.59765625" style="2" customWidth="1"/>
    <col min="12806" max="12806" width="6.59765625" style="2" customWidth="1"/>
    <col min="12807" max="12807" width="10.46484375" style="2" customWidth="1"/>
    <col min="12808" max="12811" width="10.59765625" style="2" customWidth="1"/>
    <col min="12812" max="12816" width="11.1328125" style="2" customWidth="1"/>
    <col min="12817" max="12818" width="12.59765625" style="2" customWidth="1"/>
    <col min="12819" max="12819" width="7.59765625" style="2" customWidth="1"/>
    <col min="12820" max="12821" width="9.3984375" style="2" customWidth="1"/>
    <col min="12822" max="12822" width="7.46484375" style="2" customWidth="1"/>
    <col min="12823" max="13056" width="7.59765625" style="2"/>
    <col min="13057" max="13058" width="2.59765625" style="2" customWidth="1"/>
    <col min="13059" max="13059" width="5.59765625" style="2" customWidth="1"/>
    <col min="13060" max="13060" width="7.59765625" style="2" customWidth="1"/>
    <col min="13061" max="13061" width="2.59765625" style="2" customWidth="1"/>
    <col min="13062" max="13062" width="6.59765625" style="2" customWidth="1"/>
    <col min="13063" max="13063" width="10.46484375" style="2" customWidth="1"/>
    <col min="13064" max="13067" width="10.59765625" style="2" customWidth="1"/>
    <col min="13068" max="13072" width="11.1328125" style="2" customWidth="1"/>
    <col min="13073" max="13074" width="12.59765625" style="2" customWidth="1"/>
    <col min="13075" max="13075" width="7.59765625" style="2" customWidth="1"/>
    <col min="13076" max="13077" width="9.3984375" style="2" customWidth="1"/>
    <col min="13078" max="13078" width="7.46484375" style="2" customWidth="1"/>
    <col min="13079" max="13312" width="7.59765625" style="2"/>
    <col min="13313" max="13314" width="2.59765625" style="2" customWidth="1"/>
    <col min="13315" max="13315" width="5.59765625" style="2" customWidth="1"/>
    <col min="13316" max="13316" width="7.59765625" style="2" customWidth="1"/>
    <col min="13317" max="13317" width="2.59765625" style="2" customWidth="1"/>
    <col min="13318" max="13318" width="6.59765625" style="2" customWidth="1"/>
    <col min="13319" max="13319" width="10.46484375" style="2" customWidth="1"/>
    <col min="13320" max="13323" width="10.59765625" style="2" customWidth="1"/>
    <col min="13324" max="13328" width="11.1328125" style="2" customWidth="1"/>
    <col min="13329" max="13330" width="12.59765625" style="2" customWidth="1"/>
    <col min="13331" max="13331" width="7.59765625" style="2" customWidth="1"/>
    <col min="13332" max="13333" width="9.3984375" style="2" customWidth="1"/>
    <col min="13334" max="13334" width="7.46484375" style="2" customWidth="1"/>
    <col min="13335" max="13568" width="7.59765625" style="2"/>
    <col min="13569" max="13570" width="2.59765625" style="2" customWidth="1"/>
    <col min="13571" max="13571" width="5.59765625" style="2" customWidth="1"/>
    <col min="13572" max="13572" width="7.59765625" style="2" customWidth="1"/>
    <col min="13573" max="13573" width="2.59765625" style="2" customWidth="1"/>
    <col min="13574" max="13574" width="6.59765625" style="2" customWidth="1"/>
    <col min="13575" max="13575" width="10.46484375" style="2" customWidth="1"/>
    <col min="13576" max="13579" width="10.59765625" style="2" customWidth="1"/>
    <col min="13580" max="13584" width="11.1328125" style="2" customWidth="1"/>
    <col min="13585" max="13586" width="12.59765625" style="2" customWidth="1"/>
    <col min="13587" max="13587" width="7.59765625" style="2" customWidth="1"/>
    <col min="13588" max="13589" width="9.3984375" style="2" customWidth="1"/>
    <col min="13590" max="13590" width="7.46484375" style="2" customWidth="1"/>
    <col min="13591" max="13824" width="7.59765625" style="2"/>
    <col min="13825" max="13826" width="2.59765625" style="2" customWidth="1"/>
    <col min="13827" max="13827" width="5.59765625" style="2" customWidth="1"/>
    <col min="13828" max="13828" width="7.59765625" style="2" customWidth="1"/>
    <col min="13829" max="13829" width="2.59765625" style="2" customWidth="1"/>
    <col min="13830" max="13830" width="6.59765625" style="2" customWidth="1"/>
    <col min="13831" max="13831" width="10.46484375" style="2" customWidth="1"/>
    <col min="13832" max="13835" width="10.59765625" style="2" customWidth="1"/>
    <col min="13836" max="13840" width="11.1328125" style="2" customWidth="1"/>
    <col min="13841" max="13842" width="12.59765625" style="2" customWidth="1"/>
    <col min="13843" max="13843" width="7.59765625" style="2" customWidth="1"/>
    <col min="13844" max="13845" width="9.3984375" style="2" customWidth="1"/>
    <col min="13846" max="13846" width="7.46484375" style="2" customWidth="1"/>
    <col min="13847" max="14080" width="7.59765625" style="2"/>
    <col min="14081" max="14082" width="2.59765625" style="2" customWidth="1"/>
    <col min="14083" max="14083" width="5.59765625" style="2" customWidth="1"/>
    <col min="14084" max="14084" width="7.59765625" style="2" customWidth="1"/>
    <col min="14085" max="14085" width="2.59765625" style="2" customWidth="1"/>
    <col min="14086" max="14086" width="6.59765625" style="2" customWidth="1"/>
    <col min="14087" max="14087" width="10.46484375" style="2" customWidth="1"/>
    <col min="14088" max="14091" width="10.59765625" style="2" customWidth="1"/>
    <col min="14092" max="14096" width="11.1328125" style="2" customWidth="1"/>
    <col min="14097" max="14098" width="12.59765625" style="2" customWidth="1"/>
    <col min="14099" max="14099" width="7.59765625" style="2" customWidth="1"/>
    <col min="14100" max="14101" width="9.3984375" style="2" customWidth="1"/>
    <col min="14102" max="14102" width="7.46484375" style="2" customWidth="1"/>
    <col min="14103" max="14336" width="7.59765625" style="2"/>
    <col min="14337" max="14338" width="2.59765625" style="2" customWidth="1"/>
    <col min="14339" max="14339" width="5.59765625" style="2" customWidth="1"/>
    <col min="14340" max="14340" width="7.59765625" style="2" customWidth="1"/>
    <col min="14341" max="14341" width="2.59765625" style="2" customWidth="1"/>
    <col min="14342" max="14342" width="6.59765625" style="2" customWidth="1"/>
    <col min="14343" max="14343" width="10.46484375" style="2" customWidth="1"/>
    <col min="14344" max="14347" width="10.59765625" style="2" customWidth="1"/>
    <col min="14348" max="14352" width="11.1328125" style="2" customWidth="1"/>
    <col min="14353" max="14354" width="12.59765625" style="2" customWidth="1"/>
    <col min="14355" max="14355" width="7.59765625" style="2" customWidth="1"/>
    <col min="14356" max="14357" width="9.3984375" style="2" customWidth="1"/>
    <col min="14358" max="14358" width="7.46484375" style="2" customWidth="1"/>
    <col min="14359" max="14592" width="7.59765625" style="2"/>
    <col min="14593" max="14594" width="2.59765625" style="2" customWidth="1"/>
    <col min="14595" max="14595" width="5.59765625" style="2" customWidth="1"/>
    <col min="14596" max="14596" width="7.59765625" style="2" customWidth="1"/>
    <col min="14597" max="14597" width="2.59765625" style="2" customWidth="1"/>
    <col min="14598" max="14598" width="6.59765625" style="2" customWidth="1"/>
    <col min="14599" max="14599" width="10.46484375" style="2" customWidth="1"/>
    <col min="14600" max="14603" width="10.59765625" style="2" customWidth="1"/>
    <col min="14604" max="14608" width="11.1328125" style="2" customWidth="1"/>
    <col min="14609" max="14610" width="12.59765625" style="2" customWidth="1"/>
    <col min="14611" max="14611" width="7.59765625" style="2" customWidth="1"/>
    <col min="14612" max="14613" width="9.3984375" style="2" customWidth="1"/>
    <col min="14614" max="14614" width="7.46484375" style="2" customWidth="1"/>
    <col min="14615" max="14848" width="7.59765625" style="2"/>
    <col min="14849" max="14850" width="2.59765625" style="2" customWidth="1"/>
    <col min="14851" max="14851" width="5.59765625" style="2" customWidth="1"/>
    <col min="14852" max="14852" width="7.59765625" style="2" customWidth="1"/>
    <col min="14853" max="14853" width="2.59765625" style="2" customWidth="1"/>
    <col min="14854" max="14854" width="6.59765625" style="2" customWidth="1"/>
    <col min="14855" max="14855" width="10.46484375" style="2" customWidth="1"/>
    <col min="14856" max="14859" width="10.59765625" style="2" customWidth="1"/>
    <col min="14860" max="14864" width="11.1328125" style="2" customWidth="1"/>
    <col min="14865" max="14866" width="12.59765625" style="2" customWidth="1"/>
    <col min="14867" max="14867" width="7.59765625" style="2" customWidth="1"/>
    <col min="14868" max="14869" width="9.3984375" style="2" customWidth="1"/>
    <col min="14870" max="14870" width="7.46484375" style="2" customWidth="1"/>
    <col min="14871" max="15104" width="7.59765625" style="2"/>
    <col min="15105" max="15106" width="2.59765625" style="2" customWidth="1"/>
    <col min="15107" max="15107" width="5.59765625" style="2" customWidth="1"/>
    <col min="15108" max="15108" width="7.59765625" style="2" customWidth="1"/>
    <col min="15109" max="15109" width="2.59765625" style="2" customWidth="1"/>
    <col min="15110" max="15110" width="6.59765625" style="2" customWidth="1"/>
    <col min="15111" max="15111" width="10.46484375" style="2" customWidth="1"/>
    <col min="15112" max="15115" width="10.59765625" style="2" customWidth="1"/>
    <col min="15116" max="15120" width="11.1328125" style="2" customWidth="1"/>
    <col min="15121" max="15122" width="12.59765625" style="2" customWidth="1"/>
    <col min="15123" max="15123" width="7.59765625" style="2" customWidth="1"/>
    <col min="15124" max="15125" width="9.3984375" style="2" customWidth="1"/>
    <col min="15126" max="15126" width="7.46484375" style="2" customWidth="1"/>
    <col min="15127" max="15360" width="7.59765625" style="2"/>
    <col min="15361" max="15362" width="2.59765625" style="2" customWidth="1"/>
    <col min="15363" max="15363" width="5.59765625" style="2" customWidth="1"/>
    <col min="15364" max="15364" width="7.59765625" style="2" customWidth="1"/>
    <col min="15365" max="15365" width="2.59765625" style="2" customWidth="1"/>
    <col min="15366" max="15366" width="6.59765625" style="2" customWidth="1"/>
    <col min="15367" max="15367" width="10.46484375" style="2" customWidth="1"/>
    <col min="15368" max="15371" width="10.59765625" style="2" customWidth="1"/>
    <col min="15372" max="15376" width="11.1328125" style="2" customWidth="1"/>
    <col min="15377" max="15378" width="12.59765625" style="2" customWidth="1"/>
    <col min="15379" max="15379" width="7.59765625" style="2" customWidth="1"/>
    <col min="15380" max="15381" width="9.3984375" style="2" customWidth="1"/>
    <col min="15382" max="15382" width="7.46484375" style="2" customWidth="1"/>
    <col min="15383" max="15616" width="7.59765625" style="2"/>
    <col min="15617" max="15618" width="2.59765625" style="2" customWidth="1"/>
    <col min="15619" max="15619" width="5.59765625" style="2" customWidth="1"/>
    <col min="15620" max="15620" width="7.59765625" style="2" customWidth="1"/>
    <col min="15621" max="15621" width="2.59765625" style="2" customWidth="1"/>
    <col min="15622" max="15622" width="6.59765625" style="2" customWidth="1"/>
    <col min="15623" max="15623" width="10.46484375" style="2" customWidth="1"/>
    <col min="15624" max="15627" width="10.59765625" style="2" customWidth="1"/>
    <col min="15628" max="15632" width="11.1328125" style="2" customWidth="1"/>
    <col min="15633" max="15634" width="12.59765625" style="2" customWidth="1"/>
    <col min="15635" max="15635" width="7.59765625" style="2" customWidth="1"/>
    <col min="15636" max="15637" width="9.3984375" style="2" customWidth="1"/>
    <col min="15638" max="15638" width="7.46484375" style="2" customWidth="1"/>
    <col min="15639" max="15872" width="7.59765625" style="2"/>
    <col min="15873" max="15874" width="2.59765625" style="2" customWidth="1"/>
    <col min="15875" max="15875" width="5.59765625" style="2" customWidth="1"/>
    <col min="15876" max="15876" width="7.59765625" style="2" customWidth="1"/>
    <col min="15877" max="15877" width="2.59765625" style="2" customWidth="1"/>
    <col min="15878" max="15878" width="6.59765625" style="2" customWidth="1"/>
    <col min="15879" max="15879" width="10.46484375" style="2" customWidth="1"/>
    <col min="15880" max="15883" width="10.59765625" style="2" customWidth="1"/>
    <col min="15884" max="15888" width="11.1328125" style="2" customWidth="1"/>
    <col min="15889" max="15890" width="12.59765625" style="2" customWidth="1"/>
    <col min="15891" max="15891" width="7.59765625" style="2" customWidth="1"/>
    <col min="15892" max="15893" width="9.3984375" style="2" customWidth="1"/>
    <col min="15894" max="15894" width="7.46484375" style="2" customWidth="1"/>
    <col min="15895" max="16128" width="7.59765625" style="2"/>
    <col min="16129" max="16130" width="2.59765625" style="2" customWidth="1"/>
    <col min="16131" max="16131" width="5.59765625" style="2" customWidth="1"/>
    <col min="16132" max="16132" width="7.59765625" style="2" customWidth="1"/>
    <col min="16133" max="16133" width="2.59765625" style="2" customWidth="1"/>
    <col min="16134" max="16134" width="6.59765625" style="2" customWidth="1"/>
    <col min="16135" max="16135" width="10.46484375" style="2" customWidth="1"/>
    <col min="16136" max="16139" width="10.59765625" style="2" customWidth="1"/>
    <col min="16140" max="16144" width="11.1328125" style="2" customWidth="1"/>
    <col min="16145" max="16146" width="12.59765625" style="2" customWidth="1"/>
    <col min="16147" max="16147" width="7.59765625" style="2" customWidth="1"/>
    <col min="16148" max="16149" width="9.3984375" style="2" customWidth="1"/>
    <col min="16150" max="16150" width="7.46484375" style="2" customWidth="1"/>
    <col min="16151" max="16384" width="7.59765625" style="2"/>
  </cols>
  <sheetData>
    <row r="1" spans="1:18" ht="17.100000000000001" customHeight="1" thickTop="1" thickBot="1">
      <c r="A1" s="1" t="str">
        <f>"介護保険事業状況報告　平成" &amp; DBCS($A$2) &amp; "年（" &amp; DBCS($B$2) &amp; "年）" &amp; DBCS($C$2) &amp; "月※"</f>
        <v>介護保険事業状況報告　平成３１年（２０１９年）４月※</v>
      </c>
      <c r="J1" s="664" t="s">
        <v>0</v>
      </c>
      <c r="K1" s="665"/>
      <c r="L1" s="665"/>
      <c r="M1" s="665"/>
      <c r="N1" s="665"/>
      <c r="O1" s="666"/>
      <c r="P1" s="667" t="s">
        <v>167</v>
      </c>
      <c r="Q1" s="667"/>
      <c r="R1" s="3" t="s">
        <v>1</v>
      </c>
    </row>
    <row r="2" spans="1:18" ht="17.100000000000001" customHeight="1" thickTop="1">
      <c r="A2" s="4">
        <v>31</v>
      </c>
      <c r="B2" s="4">
        <v>2019</v>
      </c>
      <c r="C2" s="4">
        <v>4</v>
      </c>
      <c r="D2" s="4">
        <v>1</v>
      </c>
      <c r="E2" s="4">
        <v>30</v>
      </c>
      <c r="Q2" s="3"/>
    </row>
    <row r="3" spans="1:18" ht="17.100000000000001" customHeight="1">
      <c r="A3" s="1" t="s">
        <v>2</v>
      </c>
    </row>
    <row r="4" spans="1:18" ht="17.100000000000001" customHeight="1">
      <c r="B4" s="5"/>
      <c r="C4" s="5"/>
      <c r="D4" s="5"/>
      <c r="E4" s="6"/>
      <c r="F4" s="6"/>
      <c r="G4" s="6"/>
      <c r="H4" s="593" t="s">
        <v>3</v>
      </c>
      <c r="I4" s="593"/>
    </row>
    <row r="5" spans="1:18" ht="17.100000000000001" customHeight="1">
      <c r="B5" s="668" t="str">
        <f>"平成" &amp; DBCS($A$2) &amp; "年（" &amp; DBCS($B$2) &amp; "年）" &amp; DBCS($C$2) &amp; "月末日現在"</f>
        <v>平成３１年（２０１９年）４月末日現在</v>
      </c>
      <c r="C5" s="669"/>
      <c r="D5" s="669"/>
      <c r="E5" s="669"/>
      <c r="F5" s="669"/>
      <c r="G5" s="670"/>
      <c r="H5" s="671" t="s">
        <v>4</v>
      </c>
      <c r="I5" s="672"/>
      <c r="K5" s="20"/>
      <c r="L5" s="382"/>
      <c r="M5" s="20"/>
      <c r="Q5" s="7" t="s">
        <v>5</v>
      </c>
    </row>
    <row r="6" spans="1:18" ht="17.100000000000001" customHeight="1">
      <c r="B6" s="8" t="s">
        <v>6</v>
      </c>
      <c r="C6" s="9"/>
      <c r="D6" s="9"/>
      <c r="E6" s="9"/>
      <c r="F6" s="9"/>
      <c r="G6" s="10"/>
      <c r="H6" s="11"/>
      <c r="I6" s="12">
        <v>47272</v>
      </c>
      <c r="K6" s="383"/>
      <c r="L6" s="243"/>
      <c r="M6" s="20"/>
      <c r="Q6" s="243">
        <f>R42</f>
        <v>19707</v>
      </c>
      <c r="R6" s="663">
        <f>Q6/Q7</f>
        <v>0.20560464897912342</v>
      </c>
    </row>
    <row r="7" spans="1:18" s="252" customFormat="1" ht="17.100000000000001" customHeight="1">
      <c r="B7" s="244" t="s">
        <v>162</v>
      </c>
      <c r="C7" s="245"/>
      <c r="D7" s="245"/>
      <c r="E7" s="245"/>
      <c r="F7" s="245"/>
      <c r="G7" s="246"/>
      <c r="H7" s="247"/>
      <c r="I7" s="248">
        <v>31321</v>
      </c>
      <c r="K7" s="384"/>
      <c r="L7" s="384"/>
      <c r="M7" s="20"/>
      <c r="Q7" s="334">
        <f>I9</f>
        <v>95849</v>
      </c>
      <c r="R7" s="663"/>
    </row>
    <row r="8" spans="1:18" s="252" customFormat="1" ht="17.100000000000001" customHeight="1">
      <c r="B8" s="13" t="s">
        <v>163</v>
      </c>
      <c r="C8" s="14"/>
      <c r="D8" s="14"/>
      <c r="E8" s="14"/>
      <c r="F8" s="14"/>
      <c r="G8" s="249"/>
      <c r="H8" s="250"/>
      <c r="I8" s="251">
        <v>17256</v>
      </c>
      <c r="K8" s="384"/>
      <c r="L8" s="384"/>
      <c r="M8" s="20"/>
      <c r="Q8" s="335"/>
      <c r="R8" s="340"/>
    </row>
    <row r="9" spans="1:18" ht="17.100000000000001" customHeight="1">
      <c r="B9" s="15" t="s">
        <v>7</v>
      </c>
      <c r="C9" s="16"/>
      <c r="D9" s="16"/>
      <c r="E9" s="16"/>
      <c r="F9" s="16"/>
      <c r="G9" s="17"/>
      <c r="H9" s="18"/>
      <c r="I9" s="19">
        <f>I6+I7+I8</f>
        <v>95849</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"平成" &amp; DBCS($A$2) &amp; "年（" &amp; DBCS($B$2) &amp; "年）" &amp; DBCS($C$2) &amp; "月末日現在"</f>
        <v>平成３１年（２０１９年）４月末日現在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832</v>
      </c>
      <c r="I14" s="34">
        <f>I15+I16+I17+I18+I19+I20</f>
        <v>629</v>
      </c>
      <c r="J14" s="35">
        <f t="shared" ref="J14:J22" si="0">SUM(H14:I14)</f>
        <v>1461</v>
      </c>
      <c r="K14" s="342" t="s">
        <v>81</v>
      </c>
      <c r="L14" s="36">
        <f>L15+L16+L17+L18+L19+L20</f>
        <v>1472</v>
      </c>
      <c r="M14" s="36">
        <f>M15+M16+M17+M18+M19+M20</f>
        <v>952</v>
      </c>
      <c r="N14" s="36">
        <f>N15+N16+N17+N18+N19+N20</f>
        <v>703</v>
      </c>
      <c r="O14" s="36">
        <f>O15+O16+O17+O18+O19+O20</f>
        <v>654</v>
      </c>
      <c r="P14" s="36">
        <f>P15+P16+P17+P18+P19+P20</f>
        <v>520</v>
      </c>
      <c r="Q14" s="37">
        <f t="shared" ref="Q14:Q22" si="1">SUM(K14:P14)</f>
        <v>4301</v>
      </c>
      <c r="R14" s="38">
        <f t="shared" ref="R14:R22" si="2">SUM(J14,Q14)</f>
        <v>5762</v>
      </c>
    </row>
    <row r="15" spans="1:18" ht="17.100000000000001" customHeight="1">
      <c r="A15" s="4">
        <v>156</v>
      </c>
      <c r="B15" s="655"/>
      <c r="C15" s="39"/>
      <c r="D15" s="40" t="s">
        <v>22</v>
      </c>
      <c r="E15" s="40"/>
      <c r="F15" s="40"/>
      <c r="G15" s="40"/>
      <c r="H15" s="41">
        <v>70</v>
      </c>
      <c r="I15" s="42">
        <v>72</v>
      </c>
      <c r="J15" s="43">
        <f t="shared" si="0"/>
        <v>142</v>
      </c>
      <c r="K15" s="343" t="s">
        <v>81</v>
      </c>
      <c r="L15" s="44">
        <v>97</v>
      </c>
      <c r="M15" s="44">
        <v>70</v>
      </c>
      <c r="N15" s="44">
        <v>45</v>
      </c>
      <c r="O15" s="44">
        <v>51</v>
      </c>
      <c r="P15" s="42">
        <v>37</v>
      </c>
      <c r="Q15" s="43">
        <f t="shared" si="1"/>
        <v>300</v>
      </c>
      <c r="R15" s="45">
        <f t="shared" si="2"/>
        <v>442</v>
      </c>
    </row>
    <row r="16" spans="1:18" ht="17.100000000000001" customHeight="1">
      <c r="A16" s="4"/>
      <c r="B16" s="655"/>
      <c r="C16" s="46"/>
      <c r="D16" s="47" t="s">
        <v>23</v>
      </c>
      <c r="E16" s="47"/>
      <c r="F16" s="47"/>
      <c r="G16" s="47"/>
      <c r="H16" s="41">
        <v>110</v>
      </c>
      <c r="I16" s="42">
        <v>107</v>
      </c>
      <c r="J16" s="43">
        <f t="shared" si="0"/>
        <v>217</v>
      </c>
      <c r="K16" s="343" t="s">
        <v>81</v>
      </c>
      <c r="L16" s="44">
        <v>172</v>
      </c>
      <c r="M16" s="44">
        <v>138</v>
      </c>
      <c r="N16" s="44">
        <v>102</v>
      </c>
      <c r="O16" s="44">
        <v>71</v>
      </c>
      <c r="P16" s="42">
        <v>78</v>
      </c>
      <c r="Q16" s="43">
        <f t="shared" si="1"/>
        <v>561</v>
      </c>
      <c r="R16" s="48">
        <f t="shared" si="2"/>
        <v>778</v>
      </c>
    </row>
    <row r="17" spans="1:18" ht="17.100000000000001" customHeight="1">
      <c r="A17" s="4"/>
      <c r="B17" s="655"/>
      <c r="C17" s="46"/>
      <c r="D17" s="47" t="s">
        <v>24</v>
      </c>
      <c r="E17" s="47"/>
      <c r="F17" s="47"/>
      <c r="G17" s="47"/>
      <c r="H17" s="41">
        <v>138</v>
      </c>
      <c r="I17" s="42">
        <v>123</v>
      </c>
      <c r="J17" s="43">
        <f t="shared" si="0"/>
        <v>261</v>
      </c>
      <c r="K17" s="343" t="s">
        <v>81</v>
      </c>
      <c r="L17" s="44">
        <v>249</v>
      </c>
      <c r="M17" s="44">
        <v>167</v>
      </c>
      <c r="N17" s="44">
        <v>113</v>
      </c>
      <c r="O17" s="44">
        <v>108</v>
      </c>
      <c r="P17" s="42">
        <v>80</v>
      </c>
      <c r="Q17" s="43">
        <f t="shared" si="1"/>
        <v>717</v>
      </c>
      <c r="R17" s="48">
        <f t="shared" si="2"/>
        <v>978</v>
      </c>
    </row>
    <row r="18" spans="1:18" ht="17.100000000000001" customHeight="1">
      <c r="A18" s="4"/>
      <c r="B18" s="655"/>
      <c r="C18" s="46"/>
      <c r="D18" s="47" t="s">
        <v>25</v>
      </c>
      <c r="E18" s="47"/>
      <c r="F18" s="47"/>
      <c r="G18" s="47"/>
      <c r="H18" s="41">
        <v>190</v>
      </c>
      <c r="I18" s="42">
        <v>108</v>
      </c>
      <c r="J18" s="43">
        <f t="shared" si="0"/>
        <v>298</v>
      </c>
      <c r="K18" s="343" t="s">
        <v>81</v>
      </c>
      <c r="L18" s="44">
        <v>341</v>
      </c>
      <c r="M18" s="44">
        <v>202</v>
      </c>
      <c r="N18" s="44">
        <v>154</v>
      </c>
      <c r="O18" s="44">
        <v>134</v>
      </c>
      <c r="P18" s="42">
        <v>121</v>
      </c>
      <c r="Q18" s="43">
        <f t="shared" si="1"/>
        <v>952</v>
      </c>
      <c r="R18" s="48">
        <f t="shared" si="2"/>
        <v>1250</v>
      </c>
    </row>
    <row r="19" spans="1:18" ht="17.100000000000001" customHeight="1">
      <c r="A19" s="4"/>
      <c r="B19" s="655"/>
      <c r="C19" s="46"/>
      <c r="D19" s="47" t="s">
        <v>26</v>
      </c>
      <c r="E19" s="47"/>
      <c r="F19" s="47"/>
      <c r="G19" s="47"/>
      <c r="H19" s="41">
        <v>194</v>
      </c>
      <c r="I19" s="42">
        <v>118</v>
      </c>
      <c r="J19" s="43">
        <f t="shared" si="0"/>
        <v>312</v>
      </c>
      <c r="K19" s="343" t="s">
        <v>81</v>
      </c>
      <c r="L19" s="44">
        <v>358</v>
      </c>
      <c r="M19" s="44">
        <v>201</v>
      </c>
      <c r="N19" s="44">
        <v>166</v>
      </c>
      <c r="O19" s="44">
        <v>151</v>
      </c>
      <c r="P19" s="42">
        <v>111</v>
      </c>
      <c r="Q19" s="43">
        <f t="shared" si="1"/>
        <v>987</v>
      </c>
      <c r="R19" s="48">
        <f t="shared" si="2"/>
        <v>1299</v>
      </c>
    </row>
    <row r="20" spans="1:18" ht="17.100000000000001" customHeight="1">
      <c r="A20" s="4">
        <v>719</v>
      </c>
      <c r="B20" s="655"/>
      <c r="C20" s="49"/>
      <c r="D20" s="50" t="s">
        <v>27</v>
      </c>
      <c r="E20" s="50"/>
      <c r="F20" s="50"/>
      <c r="G20" s="50"/>
      <c r="H20" s="51">
        <v>130</v>
      </c>
      <c r="I20" s="52">
        <v>101</v>
      </c>
      <c r="J20" s="53">
        <f t="shared" si="0"/>
        <v>231</v>
      </c>
      <c r="K20" s="344" t="s">
        <v>81</v>
      </c>
      <c r="L20" s="54">
        <v>255</v>
      </c>
      <c r="M20" s="54">
        <v>174</v>
      </c>
      <c r="N20" s="54">
        <v>123</v>
      </c>
      <c r="O20" s="54">
        <v>139</v>
      </c>
      <c r="P20" s="52">
        <v>93</v>
      </c>
      <c r="Q20" s="43">
        <f t="shared" si="1"/>
        <v>784</v>
      </c>
      <c r="R20" s="55">
        <f t="shared" si="2"/>
        <v>1015</v>
      </c>
    </row>
    <row r="21" spans="1:18" ht="17.100000000000001" customHeight="1">
      <c r="A21" s="4">
        <v>25</v>
      </c>
      <c r="B21" s="655"/>
      <c r="C21" s="56" t="s">
        <v>28</v>
      </c>
      <c r="D21" s="56"/>
      <c r="E21" s="56"/>
      <c r="F21" s="56"/>
      <c r="G21" s="56"/>
      <c r="H21" s="33">
        <v>16</v>
      </c>
      <c r="I21" s="57">
        <v>28</v>
      </c>
      <c r="J21" s="35">
        <f t="shared" si="0"/>
        <v>44</v>
      </c>
      <c r="K21" s="342" t="s">
        <v>81</v>
      </c>
      <c r="L21" s="36">
        <v>46</v>
      </c>
      <c r="M21" s="36">
        <v>34</v>
      </c>
      <c r="N21" s="36">
        <v>16</v>
      </c>
      <c r="O21" s="36">
        <v>10</v>
      </c>
      <c r="P21" s="58">
        <v>21</v>
      </c>
      <c r="Q21" s="59">
        <f t="shared" si="1"/>
        <v>127</v>
      </c>
      <c r="R21" s="60">
        <f t="shared" si="2"/>
        <v>171</v>
      </c>
    </row>
    <row r="22" spans="1:18" ht="17.100000000000001" customHeight="1" thickBot="1">
      <c r="A22" s="4">
        <v>900</v>
      </c>
      <c r="B22" s="656"/>
      <c r="C22" s="650" t="s">
        <v>29</v>
      </c>
      <c r="D22" s="651"/>
      <c r="E22" s="651"/>
      <c r="F22" s="651"/>
      <c r="G22" s="652"/>
      <c r="H22" s="61">
        <f>H14+H21</f>
        <v>848</v>
      </c>
      <c r="I22" s="62">
        <f>I14+I21</f>
        <v>657</v>
      </c>
      <c r="J22" s="63">
        <f t="shared" si="0"/>
        <v>1505</v>
      </c>
      <c r="K22" s="345" t="s">
        <v>81</v>
      </c>
      <c r="L22" s="64">
        <f>L14+L21</f>
        <v>1518</v>
      </c>
      <c r="M22" s="64">
        <f>M14+M21</f>
        <v>986</v>
      </c>
      <c r="N22" s="64">
        <f>N14+N21</f>
        <v>719</v>
      </c>
      <c r="O22" s="64">
        <f>O14+O21</f>
        <v>664</v>
      </c>
      <c r="P22" s="62">
        <f>P14+P21</f>
        <v>541</v>
      </c>
      <c r="Q22" s="63">
        <f t="shared" si="1"/>
        <v>4428</v>
      </c>
      <c r="R22" s="65">
        <f t="shared" si="2"/>
        <v>5933</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2095</v>
      </c>
      <c r="I24" s="34">
        <f>I25+I26+I27+I28+I29+I30</f>
        <v>1764</v>
      </c>
      <c r="J24" s="35">
        <f t="shared" ref="J24:J32" si="3">SUM(H24:I24)</f>
        <v>3859</v>
      </c>
      <c r="K24" s="342" t="s">
        <v>168</v>
      </c>
      <c r="L24" s="36">
        <f>L25+L26+L27+L28+L29+L30</f>
        <v>3145</v>
      </c>
      <c r="M24" s="36">
        <f>M25+M26+M27+M28+M29+M30</f>
        <v>1941</v>
      </c>
      <c r="N24" s="36">
        <f>N25+N26+N27+N28+N29+N30</f>
        <v>1528</v>
      </c>
      <c r="O24" s="36">
        <f>O25+O26+O27+O28+O29+O30</f>
        <v>1688</v>
      </c>
      <c r="P24" s="36">
        <f>P25+P26+P27+P28+P29+P30</f>
        <v>1476</v>
      </c>
      <c r="Q24" s="37">
        <f t="shared" ref="Q24:Q32" si="4">SUM(K24:P24)</f>
        <v>9778</v>
      </c>
      <c r="R24" s="38">
        <f t="shared" ref="R24:R32" si="5">SUM(J24,Q24)</f>
        <v>13637</v>
      </c>
    </row>
    <row r="25" spans="1:18" ht="17.100000000000001" customHeight="1">
      <c r="B25" s="661"/>
      <c r="C25" s="68"/>
      <c r="D25" s="40" t="s">
        <v>22</v>
      </c>
      <c r="E25" s="40"/>
      <c r="F25" s="40"/>
      <c r="G25" s="40"/>
      <c r="H25" s="41">
        <v>70</v>
      </c>
      <c r="I25" s="42">
        <v>63</v>
      </c>
      <c r="J25" s="43">
        <f t="shared" si="3"/>
        <v>133</v>
      </c>
      <c r="K25" s="343" t="s">
        <v>168</v>
      </c>
      <c r="L25" s="44">
        <v>73</v>
      </c>
      <c r="M25" s="44">
        <v>60</v>
      </c>
      <c r="N25" s="44">
        <v>38</v>
      </c>
      <c r="O25" s="44">
        <v>29</v>
      </c>
      <c r="P25" s="42">
        <v>39</v>
      </c>
      <c r="Q25" s="43">
        <f t="shared" si="4"/>
        <v>239</v>
      </c>
      <c r="R25" s="45">
        <f t="shared" si="5"/>
        <v>372</v>
      </c>
    </row>
    <row r="26" spans="1:18" ht="17.100000000000001" customHeight="1">
      <c r="B26" s="661"/>
      <c r="C26" s="40"/>
      <c r="D26" s="47" t="s">
        <v>23</v>
      </c>
      <c r="E26" s="47"/>
      <c r="F26" s="47"/>
      <c r="G26" s="47"/>
      <c r="H26" s="41">
        <v>146</v>
      </c>
      <c r="I26" s="42">
        <v>143</v>
      </c>
      <c r="J26" s="43">
        <f t="shared" si="3"/>
        <v>289</v>
      </c>
      <c r="K26" s="343" t="s">
        <v>168</v>
      </c>
      <c r="L26" s="44">
        <v>150</v>
      </c>
      <c r="M26" s="44">
        <v>109</v>
      </c>
      <c r="N26" s="44">
        <v>72</v>
      </c>
      <c r="O26" s="44">
        <v>64</v>
      </c>
      <c r="P26" s="42">
        <v>70</v>
      </c>
      <c r="Q26" s="43">
        <f t="shared" si="4"/>
        <v>465</v>
      </c>
      <c r="R26" s="48">
        <f t="shared" si="5"/>
        <v>754</v>
      </c>
    </row>
    <row r="27" spans="1:18" ht="17.100000000000001" customHeight="1">
      <c r="B27" s="661"/>
      <c r="C27" s="40"/>
      <c r="D27" s="47" t="s">
        <v>24</v>
      </c>
      <c r="E27" s="47"/>
      <c r="F27" s="47"/>
      <c r="G27" s="47"/>
      <c r="H27" s="41">
        <v>352</v>
      </c>
      <c r="I27" s="42">
        <v>233</v>
      </c>
      <c r="J27" s="43">
        <f t="shared" si="3"/>
        <v>585</v>
      </c>
      <c r="K27" s="343" t="s">
        <v>168</v>
      </c>
      <c r="L27" s="44">
        <v>353</v>
      </c>
      <c r="M27" s="44">
        <v>205</v>
      </c>
      <c r="N27" s="44">
        <v>141</v>
      </c>
      <c r="O27" s="44">
        <v>140</v>
      </c>
      <c r="P27" s="42">
        <v>130</v>
      </c>
      <c r="Q27" s="43">
        <f t="shared" si="4"/>
        <v>969</v>
      </c>
      <c r="R27" s="48">
        <f t="shared" si="5"/>
        <v>1554</v>
      </c>
    </row>
    <row r="28" spans="1:18" ht="17.100000000000001" customHeight="1">
      <c r="B28" s="661"/>
      <c r="C28" s="40"/>
      <c r="D28" s="47" t="s">
        <v>25</v>
      </c>
      <c r="E28" s="47"/>
      <c r="F28" s="47"/>
      <c r="G28" s="47"/>
      <c r="H28" s="41">
        <v>522</v>
      </c>
      <c r="I28" s="42">
        <v>394</v>
      </c>
      <c r="J28" s="43">
        <f t="shared" si="3"/>
        <v>916</v>
      </c>
      <c r="K28" s="343" t="s">
        <v>168</v>
      </c>
      <c r="L28" s="44">
        <v>720</v>
      </c>
      <c r="M28" s="44">
        <v>344</v>
      </c>
      <c r="N28" s="44">
        <v>230</v>
      </c>
      <c r="O28" s="44">
        <v>243</v>
      </c>
      <c r="P28" s="42">
        <v>206</v>
      </c>
      <c r="Q28" s="43">
        <f t="shared" si="4"/>
        <v>1743</v>
      </c>
      <c r="R28" s="48">
        <f t="shared" si="5"/>
        <v>2659</v>
      </c>
    </row>
    <row r="29" spans="1:18" ht="17.100000000000001" customHeight="1">
      <c r="B29" s="661"/>
      <c r="C29" s="40"/>
      <c r="D29" s="47" t="s">
        <v>26</v>
      </c>
      <c r="E29" s="47"/>
      <c r="F29" s="47"/>
      <c r="G29" s="47"/>
      <c r="H29" s="41">
        <v>658</v>
      </c>
      <c r="I29" s="42">
        <v>550</v>
      </c>
      <c r="J29" s="43">
        <f t="shared" si="3"/>
        <v>1208</v>
      </c>
      <c r="K29" s="343" t="s">
        <v>168</v>
      </c>
      <c r="L29" s="44">
        <v>952</v>
      </c>
      <c r="M29" s="44">
        <v>540</v>
      </c>
      <c r="N29" s="44">
        <v>417</v>
      </c>
      <c r="O29" s="44">
        <v>464</v>
      </c>
      <c r="P29" s="42">
        <v>397</v>
      </c>
      <c r="Q29" s="43">
        <f t="shared" si="4"/>
        <v>2770</v>
      </c>
      <c r="R29" s="48">
        <f t="shared" si="5"/>
        <v>3978</v>
      </c>
    </row>
    <row r="30" spans="1:18" ht="17.100000000000001" customHeight="1">
      <c r="B30" s="661"/>
      <c r="C30" s="50"/>
      <c r="D30" s="50" t="s">
        <v>27</v>
      </c>
      <c r="E30" s="50"/>
      <c r="F30" s="50"/>
      <c r="G30" s="50"/>
      <c r="H30" s="51">
        <v>347</v>
      </c>
      <c r="I30" s="52">
        <v>381</v>
      </c>
      <c r="J30" s="53">
        <f t="shared" si="3"/>
        <v>728</v>
      </c>
      <c r="K30" s="344" t="s">
        <v>168</v>
      </c>
      <c r="L30" s="54">
        <v>897</v>
      </c>
      <c r="M30" s="54">
        <v>683</v>
      </c>
      <c r="N30" s="54">
        <v>630</v>
      </c>
      <c r="O30" s="54">
        <v>748</v>
      </c>
      <c r="P30" s="52">
        <v>634</v>
      </c>
      <c r="Q30" s="53">
        <f t="shared" si="4"/>
        <v>3592</v>
      </c>
      <c r="R30" s="55">
        <f t="shared" si="5"/>
        <v>4320</v>
      </c>
    </row>
    <row r="31" spans="1:18" ht="17.100000000000001" customHeight="1">
      <c r="B31" s="661"/>
      <c r="C31" s="56" t="s">
        <v>28</v>
      </c>
      <c r="D31" s="56"/>
      <c r="E31" s="56"/>
      <c r="F31" s="56"/>
      <c r="G31" s="56"/>
      <c r="H31" s="33">
        <v>14</v>
      </c>
      <c r="I31" s="57">
        <v>30</v>
      </c>
      <c r="J31" s="35">
        <f t="shared" si="3"/>
        <v>44</v>
      </c>
      <c r="K31" s="342" t="s">
        <v>168</v>
      </c>
      <c r="L31" s="36">
        <v>26</v>
      </c>
      <c r="M31" s="36">
        <v>16</v>
      </c>
      <c r="N31" s="36">
        <v>18</v>
      </c>
      <c r="O31" s="36">
        <v>13</v>
      </c>
      <c r="P31" s="58">
        <v>20</v>
      </c>
      <c r="Q31" s="59">
        <f t="shared" si="4"/>
        <v>93</v>
      </c>
      <c r="R31" s="60">
        <f t="shared" si="5"/>
        <v>137</v>
      </c>
    </row>
    <row r="32" spans="1:18" ht="17.100000000000001" customHeight="1" thickBot="1">
      <c r="B32" s="662"/>
      <c r="C32" s="650" t="s">
        <v>29</v>
      </c>
      <c r="D32" s="651"/>
      <c r="E32" s="651"/>
      <c r="F32" s="651"/>
      <c r="G32" s="652"/>
      <c r="H32" s="61">
        <f>H24+H31</f>
        <v>2109</v>
      </c>
      <c r="I32" s="62">
        <f>I24+I31</f>
        <v>1794</v>
      </c>
      <c r="J32" s="63">
        <f t="shared" si="3"/>
        <v>3903</v>
      </c>
      <c r="K32" s="345" t="s">
        <v>168</v>
      </c>
      <c r="L32" s="64">
        <f>L24+L31</f>
        <v>3171</v>
      </c>
      <c r="M32" s="64">
        <f>M24+M31</f>
        <v>1957</v>
      </c>
      <c r="N32" s="64">
        <f>N24+N31</f>
        <v>1546</v>
      </c>
      <c r="O32" s="64">
        <f>O24+O31</f>
        <v>1701</v>
      </c>
      <c r="P32" s="62">
        <f>P24+P31</f>
        <v>1496</v>
      </c>
      <c r="Q32" s="63">
        <f t="shared" si="4"/>
        <v>9871</v>
      </c>
      <c r="R32" s="65">
        <f t="shared" si="5"/>
        <v>13774</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2927</v>
      </c>
      <c r="I34" s="34">
        <f t="shared" si="6"/>
        <v>2393</v>
      </c>
      <c r="J34" s="35">
        <f>SUM(H34:I34)</f>
        <v>5320</v>
      </c>
      <c r="K34" s="342" t="s">
        <v>168</v>
      </c>
      <c r="L34" s="69">
        <f>L14+L24</f>
        <v>4617</v>
      </c>
      <c r="M34" s="69">
        <f>M14+M24</f>
        <v>2893</v>
      </c>
      <c r="N34" s="69">
        <f>N14+N24</f>
        <v>2231</v>
      </c>
      <c r="O34" s="69">
        <f>O14+O24</f>
        <v>2342</v>
      </c>
      <c r="P34" s="69">
        <f>P14+P24</f>
        <v>1996</v>
      </c>
      <c r="Q34" s="37">
        <f t="shared" ref="Q34:Q42" si="7">SUM(K34:P34)</f>
        <v>14079</v>
      </c>
      <c r="R34" s="38">
        <f t="shared" ref="R34:R42" si="8">SUM(J34,Q34)</f>
        <v>19399</v>
      </c>
    </row>
    <row r="35" spans="1:18" ht="17.100000000000001" customHeight="1">
      <c r="B35" s="648"/>
      <c r="C35" s="39"/>
      <c r="D35" s="40" t="s">
        <v>22</v>
      </c>
      <c r="E35" s="40"/>
      <c r="F35" s="40"/>
      <c r="G35" s="40"/>
      <c r="H35" s="70">
        <f t="shared" si="6"/>
        <v>140</v>
      </c>
      <c r="I35" s="71">
        <f t="shared" si="6"/>
        <v>135</v>
      </c>
      <c r="J35" s="43">
        <f>SUM(H35:I35)</f>
        <v>275</v>
      </c>
      <c r="K35" s="346" t="s">
        <v>168</v>
      </c>
      <c r="L35" s="72">
        <f t="shared" ref="L35:P41" si="9">L15+L25</f>
        <v>170</v>
      </c>
      <c r="M35" s="72">
        <f t="shared" si="9"/>
        <v>130</v>
      </c>
      <c r="N35" s="72">
        <f t="shared" si="9"/>
        <v>83</v>
      </c>
      <c r="O35" s="72">
        <f t="shared" si="9"/>
        <v>80</v>
      </c>
      <c r="P35" s="73">
        <f>P15+P25</f>
        <v>76</v>
      </c>
      <c r="Q35" s="43">
        <f>SUM(K35:P35)</f>
        <v>539</v>
      </c>
      <c r="R35" s="45">
        <f>SUM(J35,Q35)</f>
        <v>814</v>
      </c>
    </row>
    <row r="36" spans="1:18" ht="17.100000000000001" customHeight="1">
      <c r="B36" s="648"/>
      <c r="C36" s="46"/>
      <c r="D36" s="47" t="s">
        <v>23</v>
      </c>
      <c r="E36" s="47"/>
      <c r="F36" s="47"/>
      <c r="G36" s="47"/>
      <c r="H36" s="74">
        <f t="shared" si="6"/>
        <v>256</v>
      </c>
      <c r="I36" s="75">
        <f t="shared" si="6"/>
        <v>250</v>
      </c>
      <c r="J36" s="43">
        <f t="shared" ref="J36:J42" si="10">SUM(H36:I36)</f>
        <v>506</v>
      </c>
      <c r="K36" s="347" t="s">
        <v>168</v>
      </c>
      <c r="L36" s="76">
        <f t="shared" si="9"/>
        <v>322</v>
      </c>
      <c r="M36" s="76">
        <f t="shared" si="9"/>
        <v>247</v>
      </c>
      <c r="N36" s="76">
        <f t="shared" si="9"/>
        <v>174</v>
      </c>
      <c r="O36" s="76">
        <f t="shared" si="9"/>
        <v>135</v>
      </c>
      <c r="P36" s="77">
        <f t="shared" si="9"/>
        <v>148</v>
      </c>
      <c r="Q36" s="43">
        <f t="shared" si="7"/>
        <v>1026</v>
      </c>
      <c r="R36" s="48">
        <f t="shared" si="8"/>
        <v>1532</v>
      </c>
    </row>
    <row r="37" spans="1:18" ht="17.100000000000001" customHeight="1">
      <c r="B37" s="648"/>
      <c r="C37" s="46"/>
      <c r="D37" s="47" t="s">
        <v>24</v>
      </c>
      <c r="E37" s="47"/>
      <c r="F37" s="47"/>
      <c r="G37" s="47"/>
      <c r="H37" s="74">
        <f t="shared" si="6"/>
        <v>490</v>
      </c>
      <c r="I37" s="75">
        <f t="shared" si="6"/>
        <v>356</v>
      </c>
      <c r="J37" s="43">
        <f t="shared" si="10"/>
        <v>846</v>
      </c>
      <c r="K37" s="347" t="s">
        <v>168</v>
      </c>
      <c r="L37" s="76">
        <f t="shared" si="9"/>
        <v>602</v>
      </c>
      <c r="M37" s="76">
        <f t="shared" si="9"/>
        <v>372</v>
      </c>
      <c r="N37" s="76">
        <f t="shared" si="9"/>
        <v>254</v>
      </c>
      <c r="O37" s="76">
        <f t="shared" si="9"/>
        <v>248</v>
      </c>
      <c r="P37" s="77">
        <f t="shared" si="9"/>
        <v>210</v>
      </c>
      <c r="Q37" s="43">
        <f t="shared" si="7"/>
        <v>1686</v>
      </c>
      <c r="R37" s="48">
        <f>SUM(J37,Q37)</f>
        <v>2532</v>
      </c>
    </row>
    <row r="38" spans="1:18" ht="17.100000000000001" customHeight="1">
      <c r="B38" s="648"/>
      <c r="C38" s="46"/>
      <c r="D38" s="47" t="s">
        <v>25</v>
      </c>
      <c r="E38" s="47"/>
      <c r="F38" s="47"/>
      <c r="G38" s="47"/>
      <c r="H38" s="74">
        <f t="shared" si="6"/>
        <v>712</v>
      </c>
      <c r="I38" s="75">
        <f t="shared" si="6"/>
        <v>502</v>
      </c>
      <c r="J38" s="43">
        <f t="shared" si="10"/>
        <v>1214</v>
      </c>
      <c r="K38" s="347" t="s">
        <v>168</v>
      </c>
      <c r="L38" s="76">
        <f t="shared" si="9"/>
        <v>1061</v>
      </c>
      <c r="M38" s="76">
        <f t="shared" si="9"/>
        <v>546</v>
      </c>
      <c r="N38" s="76">
        <f t="shared" si="9"/>
        <v>384</v>
      </c>
      <c r="O38" s="76">
        <f t="shared" si="9"/>
        <v>377</v>
      </c>
      <c r="P38" s="77">
        <f t="shared" si="9"/>
        <v>327</v>
      </c>
      <c r="Q38" s="43">
        <f t="shared" si="7"/>
        <v>2695</v>
      </c>
      <c r="R38" s="48">
        <f t="shared" si="8"/>
        <v>3909</v>
      </c>
    </row>
    <row r="39" spans="1:18" ht="17.100000000000001" customHeight="1">
      <c r="B39" s="648"/>
      <c r="C39" s="46"/>
      <c r="D39" s="47" t="s">
        <v>26</v>
      </c>
      <c r="E39" s="47"/>
      <c r="F39" s="47"/>
      <c r="G39" s="47"/>
      <c r="H39" s="74">
        <f t="shared" si="6"/>
        <v>852</v>
      </c>
      <c r="I39" s="75">
        <f t="shared" si="6"/>
        <v>668</v>
      </c>
      <c r="J39" s="43">
        <f t="shared" si="10"/>
        <v>1520</v>
      </c>
      <c r="K39" s="347" t="s">
        <v>168</v>
      </c>
      <c r="L39" s="76">
        <f t="shared" si="9"/>
        <v>1310</v>
      </c>
      <c r="M39" s="76">
        <f t="shared" si="9"/>
        <v>741</v>
      </c>
      <c r="N39" s="76">
        <f t="shared" si="9"/>
        <v>583</v>
      </c>
      <c r="O39" s="76">
        <f t="shared" si="9"/>
        <v>615</v>
      </c>
      <c r="P39" s="77">
        <f t="shared" si="9"/>
        <v>508</v>
      </c>
      <c r="Q39" s="43">
        <f t="shared" si="7"/>
        <v>3757</v>
      </c>
      <c r="R39" s="48">
        <f t="shared" si="8"/>
        <v>5277</v>
      </c>
    </row>
    <row r="40" spans="1:18" ht="17.100000000000001" customHeight="1">
      <c r="B40" s="648"/>
      <c r="C40" s="49"/>
      <c r="D40" s="50" t="s">
        <v>27</v>
      </c>
      <c r="E40" s="50"/>
      <c r="F40" s="50"/>
      <c r="G40" s="50"/>
      <c r="H40" s="51">
        <f t="shared" si="6"/>
        <v>477</v>
      </c>
      <c r="I40" s="78">
        <f t="shared" si="6"/>
        <v>482</v>
      </c>
      <c r="J40" s="53">
        <f t="shared" si="10"/>
        <v>959</v>
      </c>
      <c r="K40" s="348" t="s">
        <v>168</v>
      </c>
      <c r="L40" s="79">
        <f t="shared" si="9"/>
        <v>1152</v>
      </c>
      <c r="M40" s="79">
        <f t="shared" si="9"/>
        <v>857</v>
      </c>
      <c r="N40" s="79">
        <f t="shared" si="9"/>
        <v>753</v>
      </c>
      <c r="O40" s="79">
        <f t="shared" si="9"/>
        <v>887</v>
      </c>
      <c r="P40" s="80">
        <f t="shared" si="9"/>
        <v>727</v>
      </c>
      <c r="Q40" s="81">
        <f t="shared" si="7"/>
        <v>4376</v>
      </c>
      <c r="R40" s="55">
        <f t="shared" si="8"/>
        <v>5335</v>
      </c>
    </row>
    <row r="41" spans="1:18" ht="17.100000000000001" customHeight="1">
      <c r="B41" s="648"/>
      <c r="C41" s="56" t="s">
        <v>28</v>
      </c>
      <c r="D41" s="56"/>
      <c r="E41" s="56"/>
      <c r="F41" s="56"/>
      <c r="G41" s="56"/>
      <c r="H41" s="33">
        <f t="shared" si="6"/>
        <v>30</v>
      </c>
      <c r="I41" s="34">
        <f t="shared" si="6"/>
        <v>58</v>
      </c>
      <c r="J41" s="33">
        <f>SUM(H41:I41)</f>
        <v>88</v>
      </c>
      <c r="K41" s="349" t="s">
        <v>168</v>
      </c>
      <c r="L41" s="82">
        <f>L21+L31</f>
        <v>72</v>
      </c>
      <c r="M41" s="82">
        <f t="shared" si="9"/>
        <v>50</v>
      </c>
      <c r="N41" s="82">
        <f t="shared" si="9"/>
        <v>34</v>
      </c>
      <c r="O41" s="82">
        <f t="shared" si="9"/>
        <v>23</v>
      </c>
      <c r="P41" s="83">
        <f t="shared" si="9"/>
        <v>41</v>
      </c>
      <c r="Q41" s="37">
        <f t="shared" si="7"/>
        <v>220</v>
      </c>
      <c r="R41" s="84">
        <f t="shared" si="8"/>
        <v>308</v>
      </c>
    </row>
    <row r="42" spans="1:18" ht="17.100000000000001" customHeight="1" thickBot="1">
      <c r="B42" s="649"/>
      <c r="C42" s="650" t="s">
        <v>29</v>
      </c>
      <c r="D42" s="651"/>
      <c r="E42" s="651"/>
      <c r="F42" s="651"/>
      <c r="G42" s="652"/>
      <c r="H42" s="61">
        <f>H34+H41</f>
        <v>2957</v>
      </c>
      <c r="I42" s="62">
        <f>I34+I41</f>
        <v>2451</v>
      </c>
      <c r="J42" s="63">
        <f t="shared" si="10"/>
        <v>5408</v>
      </c>
      <c r="K42" s="345" t="s">
        <v>168</v>
      </c>
      <c r="L42" s="64">
        <f>L34+L41</f>
        <v>4689</v>
      </c>
      <c r="M42" s="64">
        <f>M34+M41</f>
        <v>2943</v>
      </c>
      <c r="N42" s="64">
        <f>N34+N41</f>
        <v>2265</v>
      </c>
      <c r="O42" s="64">
        <f>O34+O41</f>
        <v>2365</v>
      </c>
      <c r="P42" s="62">
        <f>P34+P41</f>
        <v>2037</v>
      </c>
      <c r="Q42" s="63">
        <f t="shared" si="7"/>
        <v>14299</v>
      </c>
      <c r="R42" s="65">
        <f t="shared" si="8"/>
        <v>19707</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"平成" &amp; DBCS($A$2) &amp; "年（" &amp; DBCS($B$2) &amp; "年）" &amp; DBCS($C$2) &amp; "月"</f>
        <v>平成３１年（２０１９年）４月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336" t="s">
        <v>13</v>
      </c>
      <c r="R48" s="606"/>
    </row>
    <row r="49" spans="1:18" ht="17.100000000000001" customHeight="1">
      <c r="B49" s="8" t="s">
        <v>21</v>
      </c>
      <c r="C49" s="10"/>
      <c r="D49" s="10"/>
      <c r="E49" s="10"/>
      <c r="F49" s="10"/>
      <c r="G49" s="10"/>
      <c r="H49" s="90">
        <v>865</v>
      </c>
      <c r="I49" s="91">
        <v>1135</v>
      </c>
      <c r="J49" s="92">
        <f>SUM(H49:I49)</f>
        <v>2000</v>
      </c>
      <c r="K49" s="351">
        <v>0</v>
      </c>
      <c r="L49" s="94">
        <v>3473</v>
      </c>
      <c r="M49" s="94">
        <v>2225</v>
      </c>
      <c r="N49" s="94">
        <v>1381</v>
      </c>
      <c r="O49" s="94">
        <v>886</v>
      </c>
      <c r="P49" s="95">
        <v>441</v>
      </c>
      <c r="Q49" s="96">
        <f>SUM(K49:P49)</f>
        <v>8406</v>
      </c>
      <c r="R49" s="97">
        <f>SUM(J49,Q49)</f>
        <v>10406</v>
      </c>
    </row>
    <row r="50" spans="1:18" ht="17.100000000000001" customHeight="1">
      <c r="B50" s="98" t="s">
        <v>28</v>
      </c>
      <c r="C50" s="99"/>
      <c r="D50" s="99"/>
      <c r="E50" s="99"/>
      <c r="F50" s="99"/>
      <c r="G50" s="99"/>
      <c r="H50" s="100">
        <v>8</v>
      </c>
      <c r="I50" s="101">
        <v>28</v>
      </c>
      <c r="J50" s="102">
        <f>SUM(H50:I50)</f>
        <v>36</v>
      </c>
      <c r="K50" s="352">
        <v>0</v>
      </c>
      <c r="L50" s="104">
        <v>50</v>
      </c>
      <c r="M50" s="104">
        <v>41</v>
      </c>
      <c r="N50" s="104">
        <v>26</v>
      </c>
      <c r="O50" s="104">
        <v>9</v>
      </c>
      <c r="P50" s="105">
        <v>16</v>
      </c>
      <c r="Q50" s="106">
        <f>SUM(K50:P50)</f>
        <v>142</v>
      </c>
      <c r="R50" s="107">
        <f>SUM(J50,Q50)</f>
        <v>178</v>
      </c>
    </row>
    <row r="51" spans="1:18" ht="17.100000000000001" customHeight="1">
      <c r="B51" s="15" t="s">
        <v>35</v>
      </c>
      <c r="C51" s="16"/>
      <c r="D51" s="16"/>
      <c r="E51" s="16"/>
      <c r="F51" s="16"/>
      <c r="G51" s="16"/>
      <c r="H51" s="108">
        <f t="shared" ref="H51:P51" si="11">H49+H50</f>
        <v>873</v>
      </c>
      <c r="I51" s="109">
        <f t="shared" si="11"/>
        <v>1163</v>
      </c>
      <c r="J51" s="110">
        <f t="shared" si="11"/>
        <v>2036</v>
      </c>
      <c r="K51" s="353">
        <f t="shared" si="11"/>
        <v>0</v>
      </c>
      <c r="L51" s="112">
        <f t="shared" si="11"/>
        <v>3523</v>
      </c>
      <c r="M51" s="112">
        <f t="shared" si="11"/>
        <v>2266</v>
      </c>
      <c r="N51" s="112">
        <f t="shared" si="11"/>
        <v>1407</v>
      </c>
      <c r="O51" s="112">
        <f t="shared" si="11"/>
        <v>895</v>
      </c>
      <c r="P51" s="109">
        <f t="shared" si="11"/>
        <v>457</v>
      </c>
      <c r="Q51" s="110">
        <f>SUM(K51:P51)</f>
        <v>8548</v>
      </c>
      <c r="R51" s="113">
        <f>SUM(J51,Q51)</f>
        <v>10584</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"平成" &amp; DBCS($A$2) &amp; "年（" &amp; DBCS($B$2) &amp; "年）" &amp; DBCS($C$2) &amp; "月"</f>
        <v>平成３１年（２０１９年）４月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11</v>
      </c>
      <c r="I57" s="91">
        <v>16</v>
      </c>
      <c r="J57" s="92">
        <f>SUM(H57:I57)</f>
        <v>27</v>
      </c>
      <c r="K57" s="351">
        <v>0</v>
      </c>
      <c r="L57" s="94">
        <v>1277</v>
      </c>
      <c r="M57" s="94">
        <v>930</v>
      </c>
      <c r="N57" s="94">
        <v>723</v>
      </c>
      <c r="O57" s="94">
        <v>468</v>
      </c>
      <c r="P57" s="95">
        <v>204</v>
      </c>
      <c r="Q57" s="115">
        <f>SUM(K57:P57)</f>
        <v>3602</v>
      </c>
      <c r="R57" s="116">
        <f>SUM(J57,Q57)</f>
        <v>3629</v>
      </c>
    </row>
    <row r="58" spans="1:18" ht="17.100000000000001" customHeight="1">
      <c r="B58" s="98" t="s">
        <v>28</v>
      </c>
      <c r="C58" s="99"/>
      <c r="D58" s="99"/>
      <c r="E58" s="99"/>
      <c r="F58" s="99"/>
      <c r="G58" s="99"/>
      <c r="H58" s="100">
        <v>0</v>
      </c>
      <c r="I58" s="101">
        <v>1</v>
      </c>
      <c r="J58" s="102">
        <f>SUM(H58:I58)</f>
        <v>1</v>
      </c>
      <c r="K58" s="352">
        <v>0</v>
      </c>
      <c r="L58" s="104">
        <v>12</v>
      </c>
      <c r="M58" s="104">
        <v>6</v>
      </c>
      <c r="N58" s="104">
        <v>8</v>
      </c>
      <c r="O58" s="104">
        <v>1</v>
      </c>
      <c r="P58" s="105">
        <v>6</v>
      </c>
      <c r="Q58" s="117">
        <f>SUM(K58:P58)</f>
        <v>33</v>
      </c>
      <c r="R58" s="118">
        <f>SUM(J58,Q58)</f>
        <v>34</v>
      </c>
    </row>
    <row r="59" spans="1:18" ht="17.100000000000001" customHeight="1">
      <c r="B59" s="15" t="s">
        <v>35</v>
      </c>
      <c r="C59" s="16"/>
      <c r="D59" s="16"/>
      <c r="E59" s="16"/>
      <c r="F59" s="16"/>
      <c r="G59" s="16"/>
      <c r="H59" s="108">
        <f>H57+H58</f>
        <v>11</v>
      </c>
      <c r="I59" s="109">
        <f>I57+I58</f>
        <v>17</v>
      </c>
      <c r="J59" s="110">
        <f>SUM(H59:I59)</f>
        <v>28</v>
      </c>
      <c r="K59" s="353">
        <f t="shared" ref="K59:P59" si="12">K57+K58</f>
        <v>0</v>
      </c>
      <c r="L59" s="112">
        <f t="shared" si="12"/>
        <v>1289</v>
      </c>
      <c r="M59" s="112">
        <f t="shared" si="12"/>
        <v>936</v>
      </c>
      <c r="N59" s="112">
        <f t="shared" si="12"/>
        <v>731</v>
      </c>
      <c r="O59" s="112">
        <f t="shared" si="12"/>
        <v>469</v>
      </c>
      <c r="P59" s="109">
        <f t="shared" si="12"/>
        <v>210</v>
      </c>
      <c r="Q59" s="119">
        <f>SUM(K59:P59)</f>
        <v>3635</v>
      </c>
      <c r="R59" s="120">
        <f>SUM(J59,Q59)</f>
        <v>3663</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"平成" &amp; DBCS($A$2) &amp; "年（" &amp; DBCS($B$2) &amp; "年）" &amp; DBCS($C$2) &amp; "月"</f>
        <v>平成３１年（２０１９年）４月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2</v>
      </c>
      <c r="L66" s="94">
        <v>8</v>
      </c>
      <c r="M66" s="94">
        <v>188</v>
      </c>
      <c r="N66" s="94">
        <v>483</v>
      </c>
      <c r="O66" s="95">
        <v>411</v>
      </c>
      <c r="P66" s="115">
        <f>SUM(K66:O66)</f>
        <v>1092</v>
      </c>
      <c r="Q66" s="116">
        <f>SUM(J66,P66)</f>
        <v>1092</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2</v>
      </c>
      <c r="P67" s="117">
        <f>SUM(K67:O67)</f>
        <v>4</v>
      </c>
      <c r="Q67" s="118">
        <f>SUM(J67,P67)</f>
        <v>4</v>
      </c>
    </row>
    <row r="68" spans="1:17" ht="17.100000000000001" customHeight="1">
      <c r="B68" s="15" t="s">
        <v>35</v>
      </c>
      <c r="C68" s="16"/>
      <c r="D68" s="16"/>
      <c r="E68" s="16"/>
      <c r="F68" s="16"/>
      <c r="G68" s="16"/>
      <c r="H68" s="108">
        <f>H66+H67</f>
        <v>0</v>
      </c>
      <c r="I68" s="109">
        <f>I66+I67</f>
        <v>0</v>
      </c>
      <c r="J68" s="110">
        <f>SUM(H68:I68)</f>
        <v>0</v>
      </c>
      <c r="K68" s="111">
        <f>K66+K67</f>
        <v>2</v>
      </c>
      <c r="L68" s="112">
        <f>L66+L67</f>
        <v>8</v>
      </c>
      <c r="M68" s="112">
        <f>M66+M67</f>
        <v>189</v>
      </c>
      <c r="N68" s="112">
        <f>N66+N67</f>
        <v>484</v>
      </c>
      <c r="O68" s="109">
        <f>O66+O67</f>
        <v>413</v>
      </c>
      <c r="P68" s="119">
        <f>SUM(K68:O68)</f>
        <v>1096</v>
      </c>
      <c r="Q68" s="120">
        <f>SUM(J68,P68)</f>
        <v>1096</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"平成" &amp; DBCS($A$2) &amp; "年（" &amp; DBCS($B$2) &amp; "年）" &amp; DBCS($C$2) &amp; "月"</f>
        <v>平成３１年（２０１９年）４月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57</v>
      </c>
      <c r="L74" s="94">
        <v>79</v>
      </c>
      <c r="M74" s="94">
        <v>125</v>
      </c>
      <c r="N74" s="94">
        <v>126</v>
      </c>
      <c r="O74" s="95">
        <v>93</v>
      </c>
      <c r="P74" s="115">
        <f>SUM(K74:O74)</f>
        <v>480</v>
      </c>
      <c r="Q74" s="116">
        <f>SUM(J74,P74)</f>
        <v>480</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0</v>
      </c>
      <c r="P75" s="117">
        <f>SUM(K75:O75)</f>
        <v>1</v>
      </c>
      <c r="Q75" s="118">
        <f>SUM(J75,P75)</f>
        <v>1</v>
      </c>
    </row>
    <row r="76" spans="1:17" ht="17.100000000000001" customHeight="1">
      <c r="B76" s="15" t="s">
        <v>35</v>
      </c>
      <c r="C76" s="16"/>
      <c r="D76" s="16"/>
      <c r="E76" s="16"/>
      <c r="F76" s="16"/>
      <c r="G76" s="16"/>
      <c r="H76" s="108">
        <f>H74+H75</f>
        <v>0</v>
      </c>
      <c r="I76" s="109">
        <f>I74+I75</f>
        <v>0</v>
      </c>
      <c r="J76" s="110">
        <f>SUM(H76:I76)</f>
        <v>0</v>
      </c>
      <c r="K76" s="111">
        <f>K74+K75</f>
        <v>58</v>
      </c>
      <c r="L76" s="112">
        <f>L74+L75</f>
        <v>79</v>
      </c>
      <c r="M76" s="112">
        <f>M74+M75</f>
        <v>125</v>
      </c>
      <c r="N76" s="112">
        <f>N74+N75</f>
        <v>126</v>
      </c>
      <c r="O76" s="109">
        <f>O74+O75</f>
        <v>93</v>
      </c>
      <c r="P76" s="119">
        <f>SUM(K76:O76)</f>
        <v>481</v>
      </c>
      <c r="Q76" s="120">
        <f>SUM(J76,P76)</f>
        <v>481</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"平成" &amp; DBCS($A$2) &amp; "年（" &amp; DBCS($B$2) &amp; "年）" &amp; DBCS($C$2) &amp; "月"</f>
        <v>平成３１年（２０１９年）４月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337"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1</v>
      </c>
      <c r="L82" s="94">
        <v>3</v>
      </c>
      <c r="M82" s="94">
        <v>38</v>
      </c>
      <c r="N82" s="94">
        <v>297</v>
      </c>
      <c r="O82" s="95">
        <v>485</v>
      </c>
      <c r="P82" s="115">
        <f>SUM(K82:O82)</f>
        <v>824</v>
      </c>
      <c r="Q82" s="116">
        <f>SUM(J82,P82)</f>
        <v>824</v>
      </c>
    </row>
    <row r="83" spans="1:18" ht="17.100000000000001" customHeight="1">
      <c r="B83" s="98" t="s">
        <v>28</v>
      </c>
      <c r="C83" s="99"/>
      <c r="D83" s="99"/>
      <c r="E83" s="99"/>
      <c r="F83" s="99"/>
      <c r="G83" s="99"/>
      <c r="H83" s="100">
        <v>0</v>
      </c>
      <c r="I83" s="101">
        <v>0</v>
      </c>
      <c r="J83" s="102">
        <f>SUM(H83:I83)</f>
        <v>0</v>
      </c>
      <c r="K83" s="103">
        <v>0</v>
      </c>
      <c r="L83" s="104">
        <v>0</v>
      </c>
      <c r="M83" s="104">
        <v>0</v>
      </c>
      <c r="N83" s="104">
        <v>4</v>
      </c>
      <c r="O83" s="105">
        <v>5</v>
      </c>
      <c r="P83" s="117">
        <f>SUM(K83:O83)</f>
        <v>9</v>
      </c>
      <c r="Q83" s="118">
        <f>SUM(J83,P83)</f>
        <v>9</v>
      </c>
    </row>
    <row r="84" spans="1:18" ht="17.100000000000001" customHeight="1">
      <c r="B84" s="15" t="s">
        <v>35</v>
      </c>
      <c r="C84" s="16"/>
      <c r="D84" s="16"/>
      <c r="E84" s="16"/>
      <c r="F84" s="16"/>
      <c r="G84" s="16"/>
      <c r="H84" s="108">
        <f>H82+H83</f>
        <v>0</v>
      </c>
      <c r="I84" s="109">
        <f>I82+I83</f>
        <v>0</v>
      </c>
      <c r="J84" s="110">
        <f>SUM(H84:I84)</f>
        <v>0</v>
      </c>
      <c r="K84" s="111">
        <f>K82+K83</f>
        <v>1</v>
      </c>
      <c r="L84" s="112">
        <f>L82+L83</f>
        <v>3</v>
      </c>
      <c r="M84" s="112">
        <f>M82+M83</f>
        <v>38</v>
      </c>
      <c r="N84" s="112">
        <f>N82+N83</f>
        <v>301</v>
      </c>
      <c r="O84" s="109">
        <f>O82+O83</f>
        <v>490</v>
      </c>
      <c r="P84" s="119">
        <f>SUM(K84:O84)</f>
        <v>833</v>
      </c>
      <c r="Q84" s="120">
        <f>SUM(J84,P84)</f>
        <v>833</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"平成" &amp; DBCS($A$2) &amp; "年（" &amp; DBCS($B$2) &amp; "年）" &amp; DBCS($C$2) &amp; "月"</f>
        <v>平成３１年（２０１９年）４月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339"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2</v>
      </c>
      <c r="N90" s="259">
        <v>17</v>
      </c>
      <c r="O90" s="260">
        <v>13</v>
      </c>
      <c r="P90" s="261">
        <f>SUM(K90:O90)</f>
        <v>32</v>
      </c>
      <c r="Q90" s="262">
        <f>SUM(J90,P90)</f>
        <v>32</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2</v>
      </c>
      <c r="P91" s="271">
        <f>SUM(K91:O91)</f>
        <v>2</v>
      </c>
      <c r="Q91" s="272">
        <f>SUM(J91,P91)</f>
        <v>2</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2</v>
      </c>
      <c r="N92" s="279">
        <f>N90+N91</f>
        <v>17</v>
      </c>
      <c r="O92" s="276">
        <f>O90+O91</f>
        <v>15</v>
      </c>
      <c r="P92" s="280">
        <f>SUM(K92:O92)</f>
        <v>34</v>
      </c>
      <c r="Q92" s="281">
        <f>SUM(J92,P92)</f>
        <v>34</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"平成" &amp; DBCS($A$2) &amp; "年（" &amp; DBCS($B$2) &amp; "年）" &amp; DBCS($C$2) &amp; "月"</f>
        <v>平成３１年（２０１９年）４月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338" t="s">
        <v>13</v>
      </c>
      <c r="R97" s="619"/>
    </row>
    <row r="98" spans="2:18" s="190" customFormat="1" ht="17.100000000000001" customHeight="1">
      <c r="B98" s="295" t="s">
        <v>43</v>
      </c>
      <c r="C98" s="296"/>
      <c r="D98" s="296"/>
      <c r="E98" s="296"/>
      <c r="F98" s="296"/>
      <c r="G98" s="297"/>
      <c r="H98" s="298">
        <f t="shared" ref="H98:R98" si="13">SUM(H99,H105,H108,H113,H117:H118)</f>
        <v>1801</v>
      </c>
      <c r="I98" s="299">
        <f t="shared" si="13"/>
        <v>2557</v>
      </c>
      <c r="J98" s="300">
        <f t="shared" si="13"/>
        <v>4358</v>
      </c>
      <c r="K98" s="357">
        <f t="shared" si="13"/>
        <v>0</v>
      </c>
      <c r="L98" s="301">
        <f t="shared" si="13"/>
        <v>9262</v>
      </c>
      <c r="M98" s="301">
        <f t="shared" si="13"/>
        <v>6662</v>
      </c>
      <c r="N98" s="301">
        <f t="shared" si="13"/>
        <v>4246</v>
      </c>
      <c r="O98" s="301">
        <f t="shared" si="13"/>
        <v>2827</v>
      </c>
      <c r="P98" s="302">
        <f t="shared" si="13"/>
        <v>1743</v>
      </c>
      <c r="Q98" s="303">
        <f t="shared" si="13"/>
        <v>24740</v>
      </c>
      <c r="R98" s="304">
        <f t="shared" si="13"/>
        <v>29098</v>
      </c>
    </row>
    <row r="99" spans="2:18" s="190" customFormat="1" ht="17.100000000000001" customHeight="1">
      <c r="B99" s="180"/>
      <c r="C99" s="295" t="s">
        <v>44</v>
      </c>
      <c r="D99" s="296"/>
      <c r="E99" s="296"/>
      <c r="F99" s="296"/>
      <c r="G99" s="297"/>
      <c r="H99" s="298">
        <f t="shared" ref="H99:Q99" si="14">SUM(H100:H104)</f>
        <v>92</v>
      </c>
      <c r="I99" s="299">
        <f t="shared" si="14"/>
        <v>181</v>
      </c>
      <c r="J99" s="300">
        <f t="shared" si="14"/>
        <v>273</v>
      </c>
      <c r="K99" s="357">
        <f t="shared" si="14"/>
        <v>0</v>
      </c>
      <c r="L99" s="301">
        <f t="shared" si="14"/>
        <v>2346</v>
      </c>
      <c r="M99" s="301">
        <f t="shared" si="14"/>
        <v>1686</v>
      </c>
      <c r="N99" s="301">
        <f t="shared" si="14"/>
        <v>1184</v>
      </c>
      <c r="O99" s="301">
        <f t="shared" si="14"/>
        <v>931</v>
      </c>
      <c r="P99" s="302">
        <f t="shared" si="14"/>
        <v>666</v>
      </c>
      <c r="Q99" s="303">
        <f t="shared" si="14"/>
        <v>6813</v>
      </c>
      <c r="R99" s="304">
        <f t="shared" ref="R99:R104" si="15">SUM(J99,Q99)</f>
        <v>7086</v>
      </c>
    </row>
    <row r="100" spans="2:18" s="190" customFormat="1" ht="17.100000000000001" customHeight="1">
      <c r="B100" s="180"/>
      <c r="C100" s="180"/>
      <c r="D100" s="305" t="s">
        <v>45</v>
      </c>
      <c r="E100" s="306"/>
      <c r="F100" s="306"/>
      <c r="G100" s="307"/>
      <c r="H100" s="308">
        <v>-2</v>
      </c>
      <c r="I100" s="309">
        <v>-1</v>
      </c>
      <c r="J100" s="310">
        <f>SUM(H100:I100)</f>
        <v>-3</v>
      </c>
      <c r="K100" s="354">
        <v>0</v>
      </c>
      <c r="L100" s="311">
        <v>1385</v>
      </c>
      <c r="M100" s="311">
        <v>885</v>
      </c>
      <c r="N100" s="311">
        <v>489</v>
      </c>
      <c r="O100" s="311">
        <v>294</v>
      </c>
      <c r="P100" s="309">
        <v>199</v>
      </c>
      <c r="Q100" s="310">
        <f>SUM(K100:P100)</f>
        <v>3252</v>
      </c>
      <c r="R100" s="312">
        <f t="shared" si="15"/>
        <v>3249</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1</v>
      </c>
      <c r="N101" s="187">
        <v>5</v>
      </c>
      <c r="O101" s="187">
        <v>9</v>
      </c>
      <c r="P101" s="185">
        <v>20</v>
      </c>
      <c r="Q101" s="188">
        <f>SUM(K101:P101)</f>
        <v>35</v>
      </c>
      <c r="R101" s="189">
        <f t="shared" si="15"/>
        <v>35</v>
      </c>
    </row>
    <row r="102" spans="2:18" s="190" customFormat="1" ht="17.100000000000001" customHeight="1">
      <c r="B102" s="180"/>
      <c r="C102" s="180"/>
      <c r="D102" s="181" t="s">
        <v>47</v>
      </c>
      <c r="E102" s="182"/>
      <c r="F102" s="182"/>
      <c r="G102" s="183"/>
      <c r="H102" s="184">
        <v>34</v>
      </c>
      <c r="I102" s="185">
        <v>66</v>
      </c>
      <c r="J102" s="188">
        <f>SUM(H102:I102)</f>
        <v>100</v>
      </c>
      <c r="K102" s="355">
        <v>0</v>
      </c>
      <c r="L102" s="187">
        <v>296</v>
      </c>
      <c r="M102" s="187">
        <v>201</v>
      </c>
      <c r="N102" s="187">
        <v>138</v>
      </c>
      <c r="O102" s="187">
        <v>127</v>
      </c>
      <c r="P102" s="185">
        <v>97</v>
      </c>
      <c r="Q102" s="188">
        <f>SUM(K102:P102)</f>
        <v>859</v>
      </c>
      <c r="R102" s="189">
        <f t="shared" si="15"/>
        <v>959</v>
      </c>
    </row>
    <row r="103" spans="2:18" s="190" customFormat="1" ht="17.100000000000001" customHeight="1">
      <c r="B103" s="180"/>
      <c r="C103" s="180"/>
      <c r="D103" s="181" t="s">
        <v>48</v>
      </c>
      <c r="E103" s="182"/>
      <c r="F103" s="182"/>
      <c r="G103" s="183"/>
      <c r="H103" s="184">
        <v>4</v>
      </c>
      <c r="I103" s="185">
        <v>43</v>
      </c>
      <c r="J103" s="188">
        <f>SUM(H103:I103)</f>
        <v>47</v>
      </c>
      <c r="K103" s="355">
        <v>0</v>
      </c>
      <c r="L103" s="187">
        <v>82</v>
      </c>
      <c r="M103" s="187">
        <v>96</v>
      </c>
      <c r="N103" s="187">
        <v>51</v>
      </c>
      <c r="O103" s="187">
        <v>44</v>
      </c>
      <c r="P103" s="185">
        <v>29</v>
      </c>
      <c r="Q103" s="188">
        <f>SUM(K103:P103)</f>
        <v>302</v>
      </c>
      <c r="R103" s="189">
        <f t="shared" si="15"/>
        <v>349</v>
      </c>
    </row>
    <row r="104" spans="2:18" s="190" customFormat="1" ht="17.100000000000001" customHeight="1">
      <c r="B104" s="180"/>
      <c r="C104" s="180"/>
      <c r="D104" s="325" t="s">
        <v>49</v>
      </c>
      <c r="E104" s="326"/>
      <c r="F104" s="326"/>
      <c r="G104" s="327"/>
      <c r="H104" s="328">
        <v>56</v>
      </c>
      <c r="I104" s="329">
        <v>73</v>
      </c>
      <c r="J104" s="331">
        <f>SUM(H104:I104)</f>
        <v>129</v>
      </c>
      <c r="K104" s="356">
        <v>0</v>
      </c>
      <c r="L104" s="216">
        <v>583</v>
      </c>
      <c r="M104" s="216">
        <v>503</v>
      </c>
      <c r="N104" s="216">
        <v>501</v>
      </c>
      <c r="O104" s="216">
        <v>457</v>
      </c>
      <c r="P104" s="329">
        <v>321</v>
      </c>
      <c r="Q104" s="331">
        <f>SUM(K104:P104)</f>
        <v>2365</v>
      </c>
      <c r="R104" s="332">
        <f t="shared" si="15"/>
        <v>2494</v>
      </c>
    </row>
    <row r="105" spans="2:18" s="190" customFormat="1" ht="17.100000000000001" customHeight="1">
      <c r="B105" s="180"/>
      <c r="C105" s="295" t="s">
        <v>50</v>
      </c>
      <c r="D105" s="296"/>
      <c r="E105" s="296"/>
      <c r="F105" s="296"/>
      <c r="G105" s="297"/>
      <c r="H105" s="298">
        <f t="shared" ref="H105:R105" si="16">SUM(H106:H107)</f>
        <v>107</v>
      </c>
      <c r="I105" s="299">
        <f t="shared" si="16"/>
        <v>167</v>
      </c>
      <c r="J105" s="300">
        <f t="shared" si="16"/>
        <v>274</v>
      </c>
      <c r="K105" s="357">
        <f t="shared" si="16"/>
        <v>0</v>
      </c>
      <c r="L105" s="301">
        <f t="shared" si="16"/>
        <v>1830</v>
      </c>
      <c r="M105" s="301">
        <f t="shared" si="16"/>
        <v>1202</v>
      </c>
      <c r="N105" s="301">
        <f t="shared" si="16"/>
        <v>688</v>
      </c>
      <c r="O105" s="301">
        <f t="shared" si="16"/>
        <v>385</v>
      </c>
      <c r="P105" s="302">
        <f t="shared" si="16"/>
        <v>213</v>
      </c>
      <c r="Q105" s="303">
        <f t="shared" si="16"/>
        <v>4318</v>
      </c>
      <c r="R105" s="304">
        <f t="shared" si="16"/>
        <v>4592</v>
      </c>
    </row>
    <row r="106" spans="2:18" s="190" customFormat="1" ht="17.100000000000001" customHeight="1">
      <c r="B106" s="180"/>
      <c r="C106" s="180"/>
      <c r="D106" s="305" t="s">
        <v>51</v>
      </c>
      <c r="E106" s="306"/>
      <c r="F106" s="306"/>
      <c r="G106" s="307"/>
      <c r="H106" s="308">
        <v>0</v>
      </c>
      <c r="I106" s="309">
        <v>0</v>
      </c>
      <c r="J106" s="324">
        <f>SUM(H106:I106)</f>
        <v>0</v>
      </c>
      <c r="K106" s="354">
        <v>0</v>
      </c>
      <c r="L106" s="311">
        <v>1376</v>
      </c>
      <c r="M106" s="311">
        <v>848</v>
      </c>
      <c r="N106" s="311">
        <v>480</v>
      </c>
      <c r="O106" s="311">
        <v>277</v>
      </c>
      <c r="P106" s="309">
        <v>148</v>
      </c>
      <c r="Q106" s="310">
        <f>SUM(K106:P106)</f>
        <v>3129</v>
      </c>
      <c r="R106" s="312">
        <f>SUM(J106,Q106)</f>
        <v>3129</v>
      </c>
    </row>
    <row r="107" spans="2:18" s="190" customFormat="1" ht="17.100000000000001" customHeight="1">
      <c r="B107" s="180"/>
      <c r="C107" s="180"/>
      <c r="D107" s="325" t="s">
        <v>52</v>
      </c>
      <c r="E107" s="326"/>
      <c r="F107" s="326"/>
      <c r="G107" s="327"/>
      <c r="H107" s="328">
        <v>107</v>
      </c>
      <c r="I107" s="329">
        <v>167</v>
      </c>
      <c r="J107" s="330">
        <f>SUM(H107:I107)</f>
        <v>274</v>
      </c>
      <c r="K107" s="356">
        <v>0</v>
      </c>
      <c r="L107" s="216">
        <v>454</v>
      </c>
      <c r="M107" s="216">
        <v>354</v>
      </c>
      <c r="N107" s="216">
        <v>208</v>
      </c>
      <c r="O107" s="216">
        <v>108</v>
      </c>
      <c r="P107" s="329">
        <v>65</v>
      </c>
      <c r="Q107" s="331">
        <f>SUM(K107:P107)</f>
        <v>1189</v>
      </c>
      <c r="R107" s="332">
        <f>SUM(J107,Q107)</f>
        <v>1463</v>
      </c>
    </row>
    <row r="108" spans="2:18" s="190" customFormat="1" ht="17.100000000000001" customHeight="1">
      <c r="B108" s="180"/>
      <c r="C108" s="295" t="s">
        <v>53</v>
      </c>
      <c r="D108" s="296"/>
      <c r="E108" s="296"/>
      <c r="F108" s="296"/>
      <c r="G108" s="297"/>
      <c r="H108" s="298">
        <f t="shared" ref="H108:R108" si="17">SUM(H109:H112)</f>
        <v>7</v>
      </c>
      <c r="I108" s="299">
        <f t="shared" si="17"/>
        <v>8</v>
      </c>
      <c r="J108" s="300">
        <f t="shared" si="17"/>
        <v>15</v>
      </c>
      <c r="K108" s="357">
        <f t="shared" si="17"/>
        <v>0</v>
      </c>
      <c r="L108" s="301">
        <f t="shared" si="17"/>
        <v>173</v>
      </c>
      <c r="M108" s="301">
        <f t="shared" si="17"/>
        <v>218</v>
      </c>
      <c r="N108" s="301">
        <f t="shared" si="17"/>
        <v>202</v>
      </c>
      <c r="O108" s="301">
        <f t="shared" si="17"/>
        <v>131</v>
      </c>
      <c r="P108" s="302">
        <f t="shared" si="17"/>
        <v>92</v>
      </c>
      <c r="Q108" s="303">
        <f t="shared" si="17"/>
        <v>816</v>
      </c>
      <c r="R108" s="304">
        <f t="shared" si="17"/>
        <v>831</v>
      </c>
    </row>
    <row r="109" spans="2:18" s="190" customFormat="1" ht="17.100000000000001" customHeight="1">
      <c r="B109" s="180"/>
      <c r="C109" s="180"/>
      <c r="D109" s="305" t="s">
        <v>54</v>
      </c>
      <c r="E109" s="306"/>
      <c r="F109" s="306"/>
      <c r="G109" s="307"/>
      <c r="H109" s="308">
        <v>7</v>
      </c>
      <c r="I109" s="309">
        <v>7</v>
      </c>
      <c r="J109" s="324">
        <f>SUM(H109:I109)</f>
        <v>14</v>
      </c>
      <c r="K109" s="354">
        <v>0</v>
      </c>
      <c r="L109" s="311">
        <v>154</v>
      </c>
      <c r="M109" s="311">
        <v>180</v>
      </c>
      <c r="N109" s="311">
        <v>166</v>
      </c>
      <c r="O109" s="311">
        <v>99</v>
      </c>
      <c r="P109" s="309">
        <v>69</v>
      </c>
      <c r="Q109" s="310">
        <f>SUM(K109:P109)</f>
        <v>668</v>
      </c>
      <c r="R109" s="312">
        <f>SUM(J109,Q109)</f>
        <v>682</v>
      </c>
    </row>
    <row r="110" spans="2:18" s="190" customFormat="1" ht="17.100000000000001" customHeight="1">
      <c r="B110" s="180"/>
      <c r="C110" s="180"/>
      <c r="D110" s="181" t="s">
        <v>55</v>
      </c>
      <c r="E110" s="182"/>
      <c r="F110" s="182"/>
      <c r="G110" s="183"/>
      <c r="H110" s="184">
        <v>0</v>
      </c>
      <c r="I110" s="185">
        <v>1</v>
      </c>
      <c r="J110" s="186">
        <f>SUM(H110:I110)</f>
        <v>1</v>
      </c>
      <c r="K110" s="355">
        <v>0</v>
      </c>
      <c r="L110" s="187">
        <v>16</v>
      </c>
      <c r="M110" s="187">
        <v>37</v>
      </c>
      <c r="N110" s="187">
        <v>34</v>
      </c>
      <c r="O110" s="187">
        <v>30</v>
      </c>
      <c r="P110" s="185">
        <v>19</v>
      </c>
      <c r="Q110" s="188">
        <f>SUM(K110:P110)</f>
        <v>136</v>
      </c>
      <c r="R110" s="189">
        <f>SUM(J110,Q110)</f>
        <v>137</v>
      </c>
    </row>
    <row r="111" spans="2:18" s="190" customFormat="1" ht="17.100000000000001" customHeight="1">
      <c r="B111" s="180"/>
      <c r="C111" s="313"/>
      <c r="D111" s="181" t="s">
        <v>56</v>
      </c>
      <c r="E111" s="182"/>
      <c r="F111" s="182"/>
      <c r="G111" s="183"/>
      <c r="H111" s="184">
        <v>0</v>
      </c>
      <c r="I111" s="185">
        <v>0</v>
      </c>
      <c r="J111" s="186">
        <f>SUM(H111:I111)</f>
        <v>0</v>
      </c>
      <c r="K111" s="355">
        <v>0</v>
      </c>
      <c r="L111" s="187">
        <v>3</v>
      </c>
      <c r="M111" s="187">
        <v>1</v>
      </c>
      <c r="N111" s="187">
        <v>2</v>
      </c>
      <c r="O111" s="187">
        <v>2</v>
      </c>
      <c r="P111" s="185">
        <v>4</v>
      </c>
      <c r="Q111" s="188">
        <f>SUM(K111:P111)</f>
        <v>12</v>
      </c>
      <c r="R111" s="189">
        <f>SUM(J111,Q111)</f>
        <v>12</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760</v>
      </c>
      <c r="I113" s="299">
        <f t="shared" si="18"/>
        <v>1072</v>
      </c>
      <c r="J113" s="300">
        <f t="shared" si="18"/>
        <v>1832</v>
      </c>
      <c r="K113" s="357">
        <f t="shared" si="18"/>
        <v>0</v>
      </c>
      <c r="L113" s="301">
        <f t="shared" si="18"/>
        <v>1531</v>
      </c>
      <c r="M113" s="301">
        <f t="shared" si="18"/>
        <v>1446</v>
      </c>
      <c r="N113" s="301">
        <f t="shared" si="18"/>
        <v>955</v>
      </c>
      <c r="O113" s="301">
        <f t="shared" si="18"/>
        <v>644</v>
      </c>
      <c r="P113" s="302">
        <f t="shared" si="18"/>
        <v>381</v>
      </c>
      <c r="Q113" s="303">
        <f t="shared" si="18"/>
        <v>4957</v>
      </c>
      <c r="R113" s="304">
        <f t="shared" si="18"/>
        <v>6789</v>
      </c>
    </row>
    <row r="114" spans="2:18" s="135" customFormat="1" ht="17.100000000000001" customHeight="1">
      <c r="B114" s="148"/>
      <c r="C114" s="148"/>
      <c r="D114" s="39" t="s">
        <v>58</v>
      </c>
      <c r="E114" s="68"/>
      <c r="F114" s="68"/>
      <c r="G114" s="149"/>
      <c r="H114" s="150">
        <v>710</v>
      </c>
      <c r="I114" s="151">
        <v>1034</v>
      </c>
      <c r="J114" s="168">
        <f>SUM(H114:I114)</f>
        <v>1744</v>
      </c>
      <c r="K114" s="354">
        <v>0</v>
      </c>
      <c r="L114" s="153">
        <v>1476</v>
      </c>
      <c r="M114" s="153">
        <v>1421</v>
      </c>
      <c r="N114" s="153">
        <v>927</v>
      </c>
      <c r="O114" s="153">
        <v>621</v>
      </c>
      <c r="P114" s="151">
        <v>379</v>
      </c>
      <c r="Q114" s="152">
        <f>SUM(K114:P114)</f>
        <v>4824</v>
      </c>
      <c r="R114" s="154">
        <f>SUM(J114,Q114)</f>
        <v>6568</v>
      </c>
    </row>
    <row r="115" spans="2:18" s="135" customFormat="1" ht="17.100000000000001" customHeight="1">
      <c r="B115" s="148"/>
      <c r="C115" s="148"/>
      <c r="D115" s="155" t="s">
        <v>59</v>
      </c>
      <c r="E115" s="47"/>
      <c r="F115" s="47"/>
      <c r="G115" s="156"/>
      <c r="H115" s="157">
        <v>23</v>
      </c>
      <c r="I115" s="158">
        <v>22</v>
      </c>
      <c r="J115" s="170">
        <f>SUM(H115:I115)</f>
        <v>45</v>
      </c>
      <c r="K115" s="355">
        <v>0</v>
      </c>
      <c r="L115" s="160">
        <v>24</v>
      </c>
      <c r="M115" s="160">
        <v>15</v>
      </c>
      <c r="N115" s="160">
        <v>18</v>
      </c>
      <c r="O115" s="160">
        <v>13</v>
      </c>
      <c r="P115" s="158">
        <v>1</v>
      </c>
      <c r="Q115" s="159">
        <f>SUM(K115:P115)</f>
        <v>71</v>
      </c>
      <c r="R115" s="161">
        <f>SUM(J115,Q115)</f>
        <v>116</v>
      </c>
    </row>
    <row r="116" spans="2:18" s="135" customFormat="1" ht="17.100000000000001" customHeight="1">
      <c r="B116" s="148"/>
      <c r="C116" s="148"/>
      <c r="D116" s="49" t="s">
        <v>60</v>
      </c>
      <c r="E116" s="50"/>
      <c r="F116" s="50"/>
      <c r="G116" s="162"/>
      <c r="H116" s="163">
        <v>27</v>
      </c>
      <c r="I116" s="164">
        <v>16</v>
      </c>
      <c r="J116" s="169">
        <f>SUM(H116:I116)</f>
        <v>43</v>
      </c>
      <c r="K116" s="356">
        <v>0</v>
      </c>
      <c r="L116" s="166">
        <v>31</v>
      </c>
      <c r="M116" s="166">
        <v>10</v>
      </c>
      <c r="N116" s="166">
        <v>10</v>
      </c>
      <c r="O116" s="166">
        <v>10</v>
      </c>
      <c r="P116" s="164">
        <v>1</v>
      </c>
      <c r="Q116" s="165">
        <f>SUM(K116:P116)</f>
        <v>62</v>
      </c>
      <c r="R116" s="167">
        <f>SUM(J116,Q116)</f>
        <v>105</v>
      </c>
    </row>
    <row r="117" spans="2:18" s="135" customFormat="1" ht="17.100000000000001" customHeight="1">
      <c r="B117" s="148"/>
      <c r="C117" s="172" t="s">
        <v>61</v>
      </c>
      <c r="D117" s="173"/>
      <c r="E117" s="173"/>
      <c r="F117" s="173"/>
      <c r="G117" s="174"/>
      <c r="H117" s="141">
        <v>24</v>
      </c>
      <c r="I117" s="142">
        <v>18</v>
      </c>
      <c r="J117" s="143">
        <f>SUM(H117:I117)</f>
        <v>42</v>
      </c>
      <c r="K117" s="357">
        <v>0</v>
      </c>
      <c r="L117" s="144">
        <v>121</v>
      </c>
      <c r="M117" s="144">
        <v>111</v>
      </c>
      <c r="N117" s="144">
        <v>85</v>
      </c>
      <c r="O117" s="144">
        <v>83</v>
      </c>
      <c r="P117" s="145">
        <v>44</v>
      </c>
      <c r="Q117" s="146">
        <f>SUM(K117:P117)</f>
        <v>444</v>
      </c>
      <c r="R117" s="147">
        <f>SUM(J117,Q117)</f>
        <v>486</v>
      </c>
    </row>
    <row r="118" spans="2:18" s="135" customFormat="1" ht="17.100000000000001" customHeight="1">
      <c r="B118" s="171"/>
      <c r="C118" s="172" t="s">
        <v>62</v>
      </c>
      <c r="D118" s="173"/>
      <c r="E118" s="173"/>
      <c r="F118" s="173"/>
      <c r="G118" s="174"/>
      <c r="H118" s="141">
        <v>811</v>
      </c>
      <c r="I118" s="142">
        <v>1111</v>
      </c>
      <c r="J118" s="143">
        <f>SUM(H118:I118)</f>
        <v>1922</v>
      </c>
      <c r="K118" s="357">
        <v>0</v>
      </c>
      <c r="L118" s="144">
        <v>3261</v>
      </c>
      <c r="M118" s="144">
        <v>1999</v>
      </c>
      <c r="N118" s="144">
        <v>1132</v>
      </c>
      <c r="O118" s="144">
        <v>653</v>
      </c>
      <c r="P118" s="145">
        <v>347</v>
      </c>
      <c r="Q118" s="146">
        <f>SUM(K118:P118)</f>
        <v>7392</v>
      </c>
      <c r="R118" s="147">
        <f>SUM(J118,Q118)</f>
        <v>9314</v>
      </c>
    </row>
    <row r="119" spans="2:18" s="135" customFormat="1" ht="17.100000000000001" customHeight="1">
      <c r="B119" s="138" t="s">
        <v>63</v>
      </c>
      <c r="C119" s="139"/>
      <c r="D119" s="139"/>
      <c r="E119" s="139"/>
      <c r="F119" s="139"/>
      <c r="G119" s="140"/>
      <c r="H119" s="141">
        <f t="shared" ref="H119:R119" si="19">SUM(H120:H128)</f>
        <v>11</v>
      </c>
      <c r="I119" s="142">
        <f t="shared" si="19"/>
        <v>18</v>
      </c>
      <c r="J119" s="143">
        <f t="shared" si="19"/>
        <v>29</v>
      </c>
      <c r="K119" s="357">
        <f>SUM(K120:K128)</f>
        <v>0</v>
      </c>
      <c r="L119" s="144">
        <f>SUM(L120:L128)</f>
        <v>1371</v>
      </c>
      <c r="M119" s="144">
        <f>SUM(M120:M128)</f>
        <v>994</v>
      </c>
      <c r="N119" s="144">
        <f t="shared" si="19"/>
        <v>776</v>
      </c>
      <c r="O119" s="144">
        <f t="shared" si="19"/>
        <v>497</v>
      </c>
      <c r="P119" s="145">
        <f t="shared" si="19"/>
        <v>227</v>
      </c>
      <c r="Q119" s="146">
        <f t="shared" si="19"/>
        <v>3865</v>
      </c>
      <c r="R119" s="147">
        <f t="shared" si="19"/>
        <v>3894</v>
      </c>
    </row>
    <row r="120" spans="2:18" s="135" customFormat="1" ht="17.100000000000001" customHeight="1">
      <c r="B120" s="148"/>
      <c r="C120" s="39" t="s">
        <v>64</v>
      </c>
      <c r="D120" s="68"/>
      <c r="E120" s="68"/>
      <c r="F120" s="68"/>
      <c r="G120" s="149"/>
      <c r="H120" s="150">
        <v>0</v>
      </c>
      <c r="I120" s="151">
        <v>0</v>
      </c>
      <c r="J120" s="168">
        <f>SUM(H120:I120)</f>
        <v>0</v>
      </c>
      <c r="K120" s="358"/>
      <c r="L120" s="153">
        <v>53</v>
      </c>
      <c r="M120" s="153">
        <v>30</v>
      </c>
      <c r="N120" s="153">
        <v>19</v>
      </c>
      <c r="O120" s="153">
        <v>17</v>
      </c>
      <c r="P120" s="151">
        <v>7</v>
      </c>
      <c r="Q120" s="152">
        <f t="shared" ref="Q120:Q128" si="20">SUM(K120:P120)</f>
        <v>126</v>
      </c>
      <c r="R120" s="154">
        <f t="shared" ref="R120:R128" si="21">SUM(J120,Q120)</f>
        <v>126</v>
      </c>
    </row>
    <row r="121" spans="2:18" s="135" customFormat="1" ht="17.100000000000001" customHeight="1">
      <c r="B121" s="148"/>
      <c r="C121" s="46" t="s">
        <v>65</v>
      </c>
      <c r="D121" s="40"/>
      <c r="E121" s="40"/>
      <c r="F121" s="40"/>
      <c r="G121" s="175"/>
      <c r="H121" s="157">
        <v>0</v>
      </c>
      <c r="I121" s="158">
        <v>0</v>
      </c>
      <c r="J121" s="170">
        <f t="shared" ref="J121:J128" si="22">SUM(H121:I121)</f>
        <v>0</v>
      </c>
      <c r="K121" s="359"/>
      <c r="L121" s="176">
        <v>0</v>
      </c>
      <c r="M121" s="176">
        <v>0</v>
      </c>
      <c r="N121" s="176">
        <v>1</v>
      </c>
      <c r="O121" s="176">
        <v>0</v>
      </c>
      <c r="P121" s="177">
        <v>0</v>
      </c>
      <c r="Q121" s="178">
        <f>SUM(K121:P121)</f>
        <v>1</v>
      </c>
      <c r="R121" s="179">
        <f>SUM(J121,Q121)</f>
        <v>1</v>
      </c>
    </row>
    <row r="122" spans="2:18" s="190" customFormat="1" ht="17.100000000000001" customHeight="1">
      <c r="B122" s="180"/>
      <c r="C122" s="181" t="s">
        <v>66</v>
      </c>
      <c r="D122" s="182"/>
      <c r="E122" s="182"/>
      <c r="F122" s="182"/>
      <c r="G122" s="183"/>
      <c r="H122" s="184">
        <v>0</v>
      </c>
      <c r="I122" s="185">
        <v>0</v>
      </c>
      <c r="J122" s="186">
        <f t="shared" si="22"/>
        <v>0</v>
      </c>
      <c r="K122" s="360"/>
      <c r="L122" s="187">
        <v>902</v>
      </c>
      <c r="M122" s="187">
        <v>534</v>
      </c>
      <c r="N122" s="187">
        <v>319</v>
      </c>
      <c r="O122" s="187">
        <v>163</v>
      </c>
      <c r="P122" s="185">
        <v>67</v>
      </c>
      <c r="Q122" s="188">
        <f>SUM(K122:P122)</f>
        <v>1985</v>
      </c>
      <c r="R122" s="189">
        <f>SUM(J122,Q122)</f>
        <v>1985</v>
      </c>
    </row>
    <row r="123" spans="2:18" s="135" customFormat="1" ht="17.100000000000001" customHeight="1">
      <c r="B123" s="148"/>
      <c r="C123" s="155" t="s">
        <v>67</v>
      </c>
      <c r="D123" s="47"/>
      <c r="E123" s="47"/>
      <c r="F123" s="47"/>
      <c r="G123" s="156"/>
      <c r="H123" s="157">
        <v>0</v>
      </c>
      <c r="I123" s="158">
        <v>1</v>
      </c>
      <c r="J123" s="170">
        <f t="shared" si="22"/>
        <v>1</v>
      </c>
      <c r="K123" s="355">
        <v>0</v>
      </c>
      <c r="L123" s="160">
        <v>120</v>
      </c>
      <c r="M123" s="160">
        <v>87</v>
      </c>
      <c r="N123" s="160">
        <v>77</v>
      </c>
      <c r="O123" s="160">
        <v>57</v>
      </c>
      <c r="P123" s="158">
        <v>20</v>
      </c>
      <c r="Q123" s="159">
        <f t="shared" si="20"/>
        <v>361</v>
      </c>
      <c r="R123" s="161">
        <f t="shared" si="21"/>
        <v>362</v>
      </c>
    </row>
    <row r="124" spans="2:18" s="135" customFormat="1" ht="17.100000000000001" customHeight="1">
      <c r="B124" s="148"/>
      <c r="C124" s="155" t="s">
        <v>68</v>
      </c>
      <c r="D124" s="47"/>
      <c r="E124" s="47"/>
      <c r="F124" s="47"/>
      <c r="G124" s="156"/>
      <c r="H124" s="157">
        <v>11</v>
      </c>
      <c r="I124" s="158">
        <v>16</v>
      </c>
      <c r="J124" s="170">
        <f t="shared" si="22"/>
        <v>27</v>
      </c>
      <c r="K124" s="355">
        <v>0</v>
      </c>
      <c r="L124" s="160">
        <v>88</v>
      </c>
      <c r="M124" s="160">
        <v>77</v>
      </c>
      <c r="N124" s="160">
        <v>87</v>
      </c>
      <c r="O124" s="160">
        <v>65</v>
      </c>
      <c r="P124" s="158">
        <v>34</v>
      </c>
      <c r="Q124" s="159">
        <f t="shared" si="20"/>
        <v>351</v>
      </c>
      <c r="R124" s="161">
        <f t="shared" si="21"/>
        <v>378</v>
      </c>
    </row>
    <row r="125" spans="2:18" s="135" customFormat="1" ht="17.100000000000001" customHeight="1">
      <c r="B125" s="148"/>
      <c r="C125" s="155" t="s">
        <v>69</v>
      </c>
      <c r="D125" s="47"/>
      <c r="E125" s="47"/>
      <c r="F125" s="47"/>
      <c r="G125" s="156"/>
      <c r="H125" s="157">
        <v>0</v>
      </c>
      <c r="I125" s="158">
        <v>1</v>
      </c>
      <c r="J125" s="170">
        <f t="shared" si="22"/>
        <v>1</v>
      </c>
      <c r="K125" s="360"/>
      <c r="L125" s="160">
        <v>172</v>
      </c>
      <c r="M125" s="160">
        <v>214</v>
      </c>
      <c r="N125" s="160">
        <v>215</v>
      </c>
      <c r="O125" s="160">
        <v>134</v>
      </c>
      <c r="P125" s="158">
        <v>53</v>
      </c>
      <c r="Q125" s="159">
        <f t="shared" si="20"/>
        <v>788</v>
      </c>
      <c r="R125" s="161">
        <f t="shared" si="21"/>
        <v>789</v>
      </c>
    </row>
    <row r="126" spans="2:18" s="135" customFormat="1" ht="17.100000000000001" customHeight="1">
      <c r="B126" s="148"/>
      <c r="C126" s="191" t="s">
        <v>70</v>
      </c>
      <c r="D126" s="192"/>
      <c r="E126" s="192"/>
      <c r="F126" s="192"/>
      <c r="G126" s="193"/>
      <c r="H126" s="157">
        <v>0</v>
      </c>
      <c r="I126" s="158">
        <v>0</v>
      </c>
      <c r="J126" s="170">
        <f t="shared" si="22"/>
        <v>0</v>
      </c>
      <c r="K126" s="360"/>
      <c r="L126" s="160">
        <v>26</v>
      </c>
      <c r="M126" s="160">
        <v>40</v>
      </c>
      <c r="N126" s="160">
        <v>38</v>
      </c>
      <c r="O126" s="160">
        <v>22</v>
      </c>
      <c r="P126" s="158">
        <v>17</v>
      </c>
      <c r="Q126" s="159">
        <f t="shared" si="20"/>
        <v>143</v>
      </c>
      <c r="R126" s="161">
        <f t="shared" si="21"/>
        <v>143</v>
      </c>
    </row>
    <row r="127" spans="2:18" s="135" customFormat="1" ht="17.100000000000001" customHeight="1">
      <c r="B127" s="194"/>
      <c r="C127" s="195" t="s">
        <v>71</v>
      </c>
      <c r="D127" s="192"/>
      <c r="E127" s="192"/>
      <c r="F127" s="192"/>
      <c r="G127" s="193"/>
      <c r="H127" s="157">
        <v>0</v>
      </c>
      <c r="I127" s="158">
        <v>0</v>
      </c>
      <c r="J127" s="170">
        <f t="shared" si="22"/>
        <v>0</v>
      </c>
      <c r="K127" s="360"/>
      <c r="L127" s="160">
        <v>0</v>
      </c>
      <c r="M127" s="160">
        <v>0</v>
      </c>
      <c r="N127" s="160">
        <v>8</v>
      </c>
      <c r="O127" s="160">
        <v>23</v>
      </c>
      <c r="P127" s="158">
        <v>18</v>
      </c>
      <c r="Q127" s="159">
        <f>SUM(K127:P127)</f>
        <v>49</v>
      </c>
      <c r="R127" s="161">
        <f>SUM(J127,Q127)</f>
        <v>49</v>
      </c>
    </row>
    <row r="128" spans="2:18" s="135" customFormat="1" ht="17.100000000000001" customHeight="1">
      <c r="B128" s="196"/>
      <c r="C128" s="197" t="s">
        <v>72</v>
      </c>
      <c r="D128" s="198"/>
      <c r="E128" s="198"/>
      <c r="F128" s="198"/>
      <c r="G128" s="199"/>
      <c r="H128" s="200">
        <v>0</v>
      </c>
      <c r="I128" s="201">
        <v>0</v>
      </c>
      <c r="J128" s="202">
        <f t="shared" si="22"/>
        <v>0</v>
      </c>
      <c r="K128" s="361"/>
      <c r="L128" s="203">
        <v>10</v>
      </c>
      <c r="M128" s="203">
        <v>12</v>
      </c>
      <c r="N128" s="203">
        <v>12</v>
      </c>
      <c r="O128" s="203">
        <v>16</v>
      </c>
      <c r="P128" s="201">
        <v>11</v>
      </c>
      <c r="Q128" s="204">
        <f t="shared" si="20"/>
        <v>61</v>
      </c>
      <c r="R128" s="205">
        <f t="shared" si="21"/>
        <v>61</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62</v>
      </c>
      <c r="M129" s="144">
        <f t="shared" si="23"/>
        <v>89</v>
      </c>
      <c r="N129" s="144">
        <f t="shared" si="23"/>
        <v>361</v>
      </c>
      <c r="O129" s="144">
        <f t="shared" si="23"/>
        <v>934</v>
      </c>
      <c r="P129" s="145">
        <f t="shared" si="23"/>
        <v>1000</v>
      </c>
      <c r="Q129" s="146">
        <f t="shared" si="23"/>
        <v>2446</v>
      </c>
      <c r="R129" s="147">
        <f t="shared" si="23"/>
        <v>2446</v>
      </c>
    </row>
    <row r="130" spans="1:18" s="135" customFormat="1" ht="17.100000000000001" customHeight="1">
      <c r="B130" s="148"/>
      <c r="C130" s="39" t="s">
        <v>74</v>
      </c>
      <c r="D130" s="68"/>
      <c r="E130" s="68"/>
      <c r="F130" s="68"/>
      <c r="G130" s="149"/>
      <c r="H130" s="150">
        <v>0</v>
      </c>
      <c r="I130" s="151">
        <v>0</v>
      </c>
      <c r="J130" s="168">
        <f>SUM(H130:I130)</f>
        <v>0</v>
      </c>
      <c r="K130" s="358"/>
      <c r="L130" s="153">
        <v>2</v>
      </c>
      <c r="M130" s="153">
        <v>8</v>
      </c>
      <c r="N130" s="153">
        <v>188</v>
      </c>
      <c r="O130" s="153">
        <v>496</v>
      </c>
      <c r="P130" s="151">
        <v>416</v>
      </c>
      <c r="Q130" s="152">
        <f>SUM(K130:P130)</f>
        <v>1110</v>
      </c>
      <c r="R130" s="154">
        <f>SUM(J130,Q130)</f>
        <v>1110</v>
      </c>
    </row>
    <row r="131" spans="1:18" s="135" customFormat="1" ht="17.100000000000001" customHeight="1">
      <c r="B131" s="148"/>
      <c r="C131" s="155" t="s">
        <v>75</v>
      </c>
      <c r="D131" s="47"/>
      <c r="E131" s="47"/>
      <c r="F131" s="47"/>
      <c r="G131" s="156"/>
      <c r="H131" s="157">
        <v>0</v>
      </c>
      <c r="I131" s="158">
        <v>0</v>
      </c>
      <c r="J131" s="170">
        <f>SUM(H131:I131)</f>
        <v>0</v>
      </c>
      <c r="K131" s="360"/>
      <c r="L131" s="160">
        <v>59</v>
      </c>
      <c r="M131" s="160">
        <v>79</v>
      </c>
      <c r="N131" s="160">
        <v>135</v>
      </c>
      <c r="O131" s="160">
        <v>128</v>
      </c>
      <c r="P131" s="158">
        <v>99</v>
      </c>
      <c r="Q131" s="159">
        <f>SUM(K131:P131)</f>
        <v>500</v>
      </c>
      <c r="R131" s="161">
        <f>SUM(J131,Q131)</f>
        <v>500</v>
      </c>
    </row>
    <row r="132" spans="1:18" s="135" customFormat="1" ht="16.5" customHeight="1">
      <c r="B132" s="194"/>
      <c r="C132" s="155" t="s">
        <v>76</v>
      </c>
      <c r="D132" s="47"/>
      <c r="E132" s="47"/>
      <c r="F132" s="47"/>
      <c r="G132" s="156"/>
      <c r="H132" s="157">
        <v>0</v>
      </c>
      <c r="I132" s="158">
        <v>0</v>
      </c>
      <c r="J132" s="170">
        <f>SUM(H132:I132)</f>
        <v>0</v>
      </c>
      <c r="K132" s="360"/>
      <c r="L132" s="160">
        <v>1</v>
      </c>
      <c r="M132" s="160">
        <v>2</v>
      </c>
      <c r="N132" s="160">
        <v>36</v>
      </c>
      <c r="O132" s="160">
        <v>293</v>
      </c>
      <c r="P132" s="158">
        <v>470</v>
      </c>
      <c r="Q132" s="159">
        <f>SUM(K132:P132)</f>
        <v>802</v>
      </c>
      <c r="R132" s="161">
        <f>SUM(J132,Q132)</f>
        <v>802</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2</v>
      </c>
      <c r="O133" s="321">
        <v>17</v>
      </c>
      <c r="P133" s="319">
        <v>15</v>
      </c>
      <c r="Q133" s="322">
        <f>SUM(K133:P133)</f>
        <v>34</v>
      </c>
      <c r="R133" s="323">
        <f>SUM(J133,Q133)</f>
        <v>34</v>
      </c>
    </row>
    <row r="134" spans="1:18" s="135" customFormat="1" ht="17.100000000000001" customHeight="1">
      <c r="B134" s="206" t="s">
        <v>77</v>
      </c>
      <c r="C134" s="31"/>
      <c r="D134" s="31"/>
      <c r="E134" s="31"/>
      <c r="F134" s="31"/>
      <c r="G134" s="32"/>
      <c r="H134" s="141">
        <f t="shared" ref="H134:R134" si="24">SUM(H98,H119,H129)</f>
        <v>1812</v>
      </c>
      <c r="I134" s="142">
        <f t="shared" si="24"/>
        <v>2575</v>
      </c>
      <c r="J134" s="143">
        <f t="shared" si="24"/>
        <v>4387</v>
      </c>
      <c r="K134" s="357">
        <f t="shared" si="24"/>
        <v>0</v>
      </c>
      <c r="L134" s="144">
        <f t="shared" si="24"/>
        <v>10695</v>
      </c>
      <c r="M134" s="144">
        <f t="shared" si="24"/>
        <v>7745</v>
      </c>
      <c r="N134" s="144">
        <f t="shared" si="24"/>
        <v>5383</v>
      </c>
      <c r="O134" s="144">
        <f t="shared" si="24"/>
        <v>4258</v>
      </c>
      <c r="P134" s="145">
        <f t="shared" si="24"/>
        <v>2970</v>
      </c>
      <c r="Q134" s="146">
        <f t="shared" si="24"/>
        <v>31051</v>
      </c>
      <c r="R134" s="147">
        <f t="shared" si="24"/>
        <v>35438</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136"/>
      <c r="I136" s="136"/>
      <c r="J136" s="136"/>
      <c r="K136" s="136"/>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"平成" &amp; DBCS($A$2) &amp; "年（" &amp; DBCS($B$2) &amp; "年）" &amp; DBCS($C$2) &amp; "月"</f>
        <v>平成３１年（２０１９年）４月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336" t="s">
        <v>13</v>
      </c>
      <c r="R139" s="606"/>
    </row>
    <row r="140" spans="1:18" s="135" customFormat="1" ht="17.100000000000001" customHeight="1">
      <c r="B140" s="138" t="s">
        <v>43</v>
      </c>
      <c r="C140" s="139"/>
      <c r="D140" s="139"/>
      <c r="E140" s="139"/>
      <c r="F140" s="139"/>
      <c r="G140" s="140"/>
      <c r="H140" s="141">
        <f t="shared" ref="H140:R140" si="25">SUM(H141,H147,H150,H155,H159:H160)</f>
        <v>13957782</v>
      </c>
      <c r="I140" s="142">
        <f t="shared" si="25"/>
        <v>25957823</v>
      </c>
      <c r="J140" s="143">
        <f t="shared" si="25"/>
        <v>39915605</v>
      </c>
      <c r="K140" s="357">
        <f t="shared" si="25"/>
        <v>0</v>
      </c>
      <c r="L140" s="144">
        <f t="shared" si="25"/>
        <v>230920562</v>
      </c>
      <c r="M140" s="144">
        <f t="shared" si="25"/>
        <v>196599497</v>
      </c>
      <c r="N140" s="144">
        <f t="shared" si="25"/>
        <v>156954315</v>
      </c>
      <c r="O140" s="144">
        <f t="shared" si="25"/>
        <v>117779366</v>
      </c>
      <c r="P140" s="145">
        <f t="shared" si="25"/>
        <v>76653822</v>
      </c>
      <c r="Q140" s="146">
        <f t="shared" si="25"/>
        <v>778907562</v>
      </c>
      <c r="R140" s="147">
        <f t="shared" si="25"/>
        <v>818823167</v>
      </c>
    </row>
    <row r="141" spans="1:18" s="135" customFormat="1" ht="17.100000000000001" customHeight="1">
      <c r="B141" s="148"/>
      <c r="C141" s="138" t="s">
        <v>44</v>
      </c>
      <c r="D141" s="139"/>
      <c r="E141" s="139"/>
      <c r="F141" s="139"/>
      <c r="G141" s="140"/>
      <c r="H141" s="141">
        <f t="shared" ref="H141:Q141" si="26">SUM(H142:H146)</f>
        <v>1135274</v>
      </c>
      <c r="I141" s="142">
        <f t="shared" si="26"/>
        <v>3860112</v>
      </c>
      <c r="J141" s="143">
        <f t="shared" si="26"/>
        <v>4995386</v>
      </c>
      <c r="K141" s="357">
        <f t="shared" si="26"/>
        <v>0</v>
      </c>
      <c r="L141" s="144">
        <f t="shared" si="26"/>
        <v>48582343</v>
      </c>
      <c r="M141" s="144">
        <f t="shared" si="26"/>
        <v>41287374</v>
      </c>
      <c r="N141" s="144">
        <f t="shared" si="26"/>
        <v>35022650</v>
      </c>
      <c r="O141" s="144">
        <f t="shared" si="26"/>
        <v>30833844</v>
      </c>
      <c r="P141" s="145">
        <f t="shared" si="26"/>
        <v>24923604</v>
      </c>
      <c r="Q141" s="146">
        <f t="shared" si="26"/>
        <v>180649815</v>
      </c>
      <c r="R141" s="147">
        <f t="shared" ref="R141:R146" si="27">SUM(J141,Q141)</f>
        <v>185645201</v>
      </c>
    </row>
    <row r="142" spans="1:18" s="135" customFormat="1" ht="17.100000000000001" customHeight="1">
      <c r="B142" s="148"/>
      <c r="C142" s="148"/>
      <c r="D142" s="39" t="s">
        <v>45</v>
      </c>
      <c r="E142" s="68"/>
      <c r="F142" s="68"/>
      <c r="G142" s="149"/>
      <c r="H142" s="150">
        <v>-86742</v>
      </c>
      <c r="I142" s="151">
        <v>-24858</v>
      </c>
      <c r="J142" s="152">
        <f>SUM(H142:I142)</f>
        <v>-111600</v>
      </c>
      <c r="K142" s="354">
        <v>0</v>
      </c>
      <c r="L142" s="153">
        <v>32591013</v>
      </c>
      <c r="M142" s="153">
        <v>27334577</v>
      </c>
      <c r="N142" s="153">
        <v>24644864</v>
      </c>
      <c r="O142" s="153">
        <v>21232309</v>
      </c>
      <c r="P142" s="151">
        <v>16361519</v>
      </c>
      <c r="Q142" s="152">
        <f>SUM(K142:P142)</f>
        <v>122164282</v>
      </c>
      <c r="R142" s="154">
        <f t="shared" si="27"/>
        <v>122052682</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83322</v>
      </c>
      <c r="N143" s="160">
        <v>181303</v>
      </c>
      <c r="O143" s="160">
        <v>392285</v>
      </c>
      <c r="P143" s="158">
        <v>1019804</v>
      </c>
      <c r="Q143" s="159">
        <f>SUM(K143:P143)</f>
        <v>1676714</v>
      </c>
      <c r="R143" s="161">
        <f t="shared" si="27"/>
        <v>1676714</v>
      </c>
    </row>
    <row r="144" spans="1:18" s="135" customFormat="1" ht="17.100000000000001" customHeight="1">
      <c r="B144" s="148"/>
      <c r="C144" s="148"/>
      <c r="D144" s="155" t="s">
        <v>47</v>
      </c>
      <c r="E144" s="47"/>
      <c r="F144" s="47"/>
      <c r="G144" s="156"/>
      <c r="H144" s="157">
        <v>751026</v>
      </c>
      <c r="I144" s="158">
        <v>1956642</v>
      </c>
      <c r="J144" s="159">
        <f>SUM(H144:I144)</f>
        <v>2707668</v>
      </c>
      <c r="K144" s="355">
        <v>0</v>
      </c>
      <c r="L144" s="160">
        <v>9453757</v>
      </c>
      <c r="M144" s="160">
        <v>7267284</v>
      </c>
      <c r="N144" s="160">
        <v>5072085</v>
      </c>
      <c r="O144" s="160">
        <v>4747048</v>
      </c>
      <c r="P144" s="158">
        <v>4471954</v>
      </c>
      <c r="Q144" s="159">
        <f>SUM(K144:P144)</f>
        <v>31012128</v>
      </c>
      <c r="R144" s="161">
        <f t="shared" si="27"/>
        <v>33719796</v>
      </c>
    </row>
    <row r="145" spans="2:18" s="135" customFormat="1" ht="17.100000000000001" customHeight="1">
      <c r="B145" s="148"/>
      <c r="C145" s="148"/>
      <c r="D145" s="155" t="s">
        <v>48</v>
      </c>
      <c r="E145" s="47"/>
      <c r="F145" s="47"/>
      <c r="G145" s="156"/>
      <c r="H145" s="157">
        <v>106322</v>
      </c>
      <c r="I145" s="158">
        <v>1482064</v>
      </c>
      <c r="J145" s="159">
        <f>SUM(H145:I145)</f>
        <v>1588386</v>
      </c>
      <c r="K145" s="355">
        <v>0</v>
      </c>
      <c r="L145" s="160">
        <v>2748383</v>
      </c>
      <c r="M145" s="160">
        <v>3282110</v>
      </c>
      <c r="N145" s="160">
        <v>1922181</v>
      </c>
      <c r="O145" s="160">
        <v>1559683</v>
      </c>
      <c r="P145" s="158">
        <v>1062531</v>
      </c>
      <c r="Q145" s="159">
        <f>SUM(K145:P145)</f>
        <v>10574888</v>
      </c>
      <c r="R145" s="161">
        <f t="shared" si="27"/>
        <v>12163274</v>
      </c>
    </row>
    <row r="146" spans="2:18" s="135" customFormat="1" ht="17.100000000000001" customHeight="1">
      <c r="B146" s="148"/>
      <c r="C146" s="148"/>
      <c r="D146" s="49" t="s">
        <v>49</v>
      </c>
      <c r="E146" s="50"/>
      <c r="F146" s="50"/>
      <c r="G146" s="162"/>
      <c r="H146" s="163">
        <v>364668</v>
      </c>
      <c r="I146" s="164">
        <v>446264</v>
      </c>
      <c r="J146" s="165">
        <f>SUM(H146:I146)</f>
        <v>810932</v>
      </c>
      <c r="K146" s="356">
        <v>0</v>
      </c>
      <c r="L146" s="166">
        <v>3789190</v>
      </c>
      <c r="M146" s="166">
        <v>3320081</v>
      </c>
      <c r="N146" s="166">
        <v>3202217</v>
      </c>
      <c r="O146" s="166">
        <v>2902519</v>
      </c>
      <c r="P146" s="164">
        <v>2007796</v>
      </c>
      <c r="Q146" s="165">
        <f>SUM(K146:P146)</f>
        <v>15221803</v>
      </c>
      <c r="R146" s="167">
        <f t="shared" si="27"/>
        <v>16032735</v>
      </c>
    </row>
    <row r="147" spans="2:18" s="135" customFormat="1" ht="17.100000000000001" customHeight="1">
      <c r="B147" s="148"/>
      <c r="C147" s="138" t="s">
        <v>50</v>
      </c>
      <c r="D147" s="139"/>
      <c r="E147" s="139"/>
      <c r="F147" s="139"/>
      <c r="G147" s="140"/>
      <c r="H147" s="141">
        <f t="shared" ref="H147:R147" si="28">SUM(H148:H149)</f>
        <v>2276914</v>
      </c>
      <c r="I147" s="142">
        <f t="shared" si="28"/>
        <v>6467370</v>
      </c>
      <c r="J147" s="143">
        <f t="shared" si="28"/>
        <v>8744284</v>
      </c>
      <c r="K147" s="357">
        <f t="shared" si="28"/>
        <v>0</v>
      </c>
      <c r="L147" s="144">
        <f t="shared" si="28"/>
        <v>102561920</v>
      </c>
      <c r="M147" s="144">
        <f t="shared" si="28"/>
        <v>84065347</v>
      </c>
      <c r="N147" s="144">
        <f t="shared" si="28"/>
        <v>63390926</v>
      </c>
      <c r="O147" s="144">
        <f t="shared" si="28"/>
        <v>40135993</v>
      </c>
      <c r="P147" s="145">
        <f t="shared" si="28"/>
        <v>23016630</v>
      </c>
      <c r="Q147" s="146">
        <f t="shared" si="28"/>
        <v>313170816</v>
      </c>
      <c r="R147" s="147">
        <f t="shared" si="28"/>
        <v>321915100</v>
      </c>
    </row>
    <row r="148" spans="2:18" s="135" customFormat="1" ht="17.100000000000001" customHeight="1">
      <c r="B148" s="148"/>
      <c r="C148" s="148"/>
      <c r="D148" s="39" t="s">
        <v>51</v>
      </c>
      <c r="E148" s="68"/>
      <c r="F148" s="68"/>
      <c r="G148" s="149"/>
      <c r="H148" s="150">
        <v>0</v>
      </c>
      <c r="I148" s="151">
        <v>0</v>
      </c>
      <c r="J148" s="168">
        <f>SUM(H148:I148)</f>
        <v>0</v>
      </c>
      <c r="K148" s="354">
        <v>0</v>
      </c>
      <c r="L148" s="153">
        <v>76867449</v>
      </c>
      <c r="M148" s="153">
        <v>61198958</v>
      </c>
      <c r="N148" s="153">
        <v>45736758</v>
      </c>
      <c r="O148" s="153">
        <v>29764746</v>
      </c>
      <c r="P148" s="151">
        <v>15969162</v>
      </c>
      <c r="Q148" s="152">
        <f>SUM(K148:P148)</f>
        <v>229537073</v>
      </c>
      <c r="R148" s="154">
        <f>SUM(J148,Q148)</f>
        <v>229537073</v>
      </c>
    </row>
    <row r="149" spans="2:18" s="135" customFormat="1" ht="17.100000000000001" customHeight="1">
      <c r="B149" s="148"/>
      <c r="C149" s="148"/>
      <c r="D149" s="49" t="s">
        <v>52</v>
      </c>
      <c r="E149" s="50"/>
      <c r="F149" s="50"/>
      <c r="G149" s="162"/>
      <c r="H149" s="163">
        <v>2276914</v>
      </c>
      <c r="I149" s="164">
        <v>6467370</v>
      </c>
      <c r="J149" s="169">
        <f>SUM(H149:I149)</f>
        <v>8744284</v>
      </c>
      <c r="K149" s="356">
        <v>0</v>
      </c>
      <c r="L149" s="166">
        <v>25694471</v>
      </c>
      <c r="M149" s="166">
        <v>22866389</v>
      </c>
      <c r="N149" s="166">
        <v>17654168</v>
      </c>
      <c r="O149" s="166">
        <v>10371247</v>
      </c>
      <c r="P149" s="164">
        <v>7047468</v>
      </c>
      <c r="Q149" s="165">
        <f>SUM(K149:P149)</f>
        <v>83633743</v>
      </c>
      <c r="R149" s="167">
        <f>SUM(J149,Q149)</f>
        <v>92378027</v>
      </c>
    </row>
    <row r="150" spans="2:18" s="135" customFormat="1" ht="17.100000000000001" customHeight="1">
      <c r="B150" s="148"/>
      <c r="C150" s="138" t="s">
        <v>53</v>
      </c>
      <c r="D150" s="139"/>
      <c r="E150" s="139"/>
      <c r="F150" s="139"/>
      <c r="G150" s="140"/>
      <c r="H150" s="141">
        <f>SUM(H151:H154)</f>
        <v>161468</v>
      </c>
      <c r="I150" s="142">
        <f t="shared" ref="I150:Q150" si="29">SUM(I151:I154)</f>
        <v>203829</v>
      </c>
      <c r="J150" s="143">
        <f>SUM(J151:J154)</f>
        <v>365297</v>
      </c>
      <c r="K150" s="357">
        <f t="shared" si="29"/>
        <v>0</v>
      </c>
      <c r="L150" s="144">
        <f t="shared" si="29"/>
        <v>8105317</v>
      </c>
      <c r="M150" s="144">
        <f>SUM(M151:M154)</f>
        <v>11751017</v>
      </c>
      <c r="N150" s="144">
        <f t="shared" si="29"/>
        <v>13307301</v>
      </c>
      <c r="O150" s="144">
        <f t="shared" si="29"/>
        <v>10412374</v>
      </c>
      <c r="P150" s="145">
        <f>SUM(P151:P154)</f>
        <v>7063643</v>
      </c>
      <c r="Q150" s="146">
        <f t="shared" si="29"/>
        <v>50639652</v>
      </c>
      <c r="R150" s="147">
        <f>SUM(R151:R154)</f>
        <v>51004949</v>
      </c>
    </row>
    <row r="151" spans="2:18" s="135" customFormat="1" ht="17.100000000000001" customHeight="1">
      <c r="B151" s="148"/>
      <c r="C151" s="148"/>
      <c r="D151" s="39" t="s">
        <v>54</v>
      </c>
      <c r="E151" s="68"/>
      <c r="F151" s="68"/>
      <c r="G151" s="149"/>
      <c r="H151" s="150">
        <v>161468</v>
      </c>
      <c r="I151" s="151">
        <v>174821</v>
      </c>
      <c r="J151" s="168">
        <f>SUM(H151:I151)</f>
        <v>336289</v>
      </c>
      <c r="K151" s="354">
        <v>0</v>
      </c>
      <c r="L151" s="153">
        <v>7248634</v>
      </c>
      <c r="M151" s="153">
        <v>9594532</v>
      </c>
      <c r="N151" s="153">
        <v>10329050</v>
      </c>
      <c r="O151" s="153">
        <v>7420998</v>
      </c>
      <c r="P151" s="151">
        <v>5205728</v>
      </c>
      <c r="Q151" s="152">
        <f>SUM(K151:P151)</f>
        <v>39798942</v>
      </c>
      <c r="R151" s="154">
        <f>SUM(J151,Q151)</f>
        <v>40135231</v>
      </c>
    </row>
    <row r="152" spans="2:18" s="135" customFormat="1" ht="17.100000000000001" customHeight="1">
      <c r="B152" s="148"/>
      <c r="C152" s="148"/>
      <c r="D152" s="155" t="s">
        <v>55</v>
      </c>
      <c r="E152" s="47"/>
      <c r="F152" s="47"/>
      <c r="G152" s="156"/>
      <c r="H152" s="157">
        <v>0</v>
      </c>
      <c r="I152" s="158">
        <v>29008</v>
      </c>
      <c r="J152" s="170">
        <f>SUM(H152:I152)</f>
        <v>29008</v>
      </c>
      <c r="K152" s="355">
        <v>0</v>
      </c>
      <c r="L152" s="160">
        <v>695421</v>
      </c>
      <c r="M152" s="160">
        <v>2077339</v>
      </c>
      <c r="N152" s="160">
        <v>2669497</v>
      </c>
      <c r="O152" s="160">
        <v>2769202</v>
      </c>
      <c r="P152" s="158">
        <v>1456398</v>
      </c>
      <c r="Q152" s="159">
        <f>SUM(K152:P152)</f>
        <v>9667857</v>
      </c>
      <c r="R152" s="161">
        <f>SUM(J152,Q152)</f>
        <v>9696865</v>
      </c>
    </row>
    <row r="153" spans="2:18" s="135" customFormat="1" ht="16.5" customHeight="1">
      <c r="B153" s="148"/>
      <c r="C153" s="194"/>
      <c r="D153" s="155" t="s">
        <v>56</v>
      </c>
      <c r="E153" s="47"/>
      <c r="F153" s="47"/>
      <c r="G153" s="156"/>
      <c r="H153" s="157">
        <v>0</v>
      </c>
      <c r="I153" s="158">
        <v>0</v>
      </c>
      <c r="J153" s="170">
        <f>SUM(H153:I153)</f>
        <v>0</v>
      </c>
      <c r="K153" s="355">
        <v>0</v>
      </c>
      <c r="L153" s="160">
        <v>161262</v>
      </c>
      <c r="M153" s="160">
        <v>79146</v>
      </c>
      <c r="N153" s="160">
        <v>308754</v>
      </c>
      <c r="O153" s="160">
        <v>222174</v>
      </c>
      <c r="P153" s="158">
        <v>401517</v>
      </c>
      <c r="Q153" s="159">
        <f>SUM(K153:P153)</f>
        <v>1172853</v>
      </c>
      <c r="R153" s="161">
        <f>SUM(J153,Q153)</f>
        <v>1172853</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5611768</v>
      </c>
      <c r="I155" s="142">
        <f t="shared" si="30"/>
        <v>8980523</v>
      </c>
      <c r="J155" s="143">
        <f t="shared" si="30"/>
        <v>14592291</v>
      </c>
      <c r="K155" s="357">
        <f t="shared" si="30"/>
        <v>0</v>
      </c>
      <c r="L155" s="144">
        <f t="shared" si="30"/>
        <v>13152953</v>
      </c>
      <c r="M155" s="144">
        <f t="shared" si="30"/>
        <v>16984477</v>
      </c>
      <c r="N155" s="144">
        <f t="shared" si="30"/>
        <v>12965841</v>
      </c>
      <c r="O155" s="144">
        <f t="shared" si="30"/>
        <v>10362533</v>
      </c>
      <c r="P155" s="145">
        <f t="shared" si="30"/>
        <v>7375126</v>
      </c>
      <c r="Q155" s="146">
        <f t="shared" si="30"/>
        <v>60840930</v>
      </c>
      <c r="R155" s="147">
        <f t="shared" si="30"/>
        <v>75433221</v>
      </c>
    </row>
    <row r="156" spans="2:18" s="135" customFormat="1" ht="17.100000000000001" customHeight="1">
      <c r="B156" s="148"/>
      <c r="C156" s="148"/>
      <c r="D156" s="39" t="s">
        <v>58</v>
      </c>
      <c r="E156" s="68"/>
      <c r="F156" s="68"/>
      <c r="G156" s="149"/>
      <c r="H156" s="150">
        <v>3532236</v>
      </c>
      <c r="I156" s="151">
        <v>7295730</v>
      </c>
      <c r="J156" s="168">
        <f>SUM(H156:I156)</f>
        <v>10827966</v>
      </c>
      <c r="K156" s="354">
        <v>0</v>
      </c>
      <c r="L156" s="153">
        <v>10162581</v>
      </c>
      <c r="M156" s="153">
        <v>15938522</v>
      </c>
      <c r="N156" s="153">
        <v>11801682</v>
      </c>
      <c r="O156" s="153">
        <v>9137653</v>
      </c>
      <c r="P156" s="151">
        <v>7178746</v>
      </c>
      <c r="Q156" s="152">
        <f>SUM(K156:P156)</f>
        <v>54219184</v>
      </c>
      <c r="R156" s="154">
        <f>SUM(J156,Q156)</f>
        <v>65047150</v>
      </c>
    </row>
    <row r="157" spans="2:18" s="135" customFormat="1" ht="17.100000000000001" customHeight="1">
      <c r="B157" s="148"/>
      <c r="C157" s="148"/>
      <c r="D157" s="155" t="s">
        <v>59</v>
      </c>
      <c r="E157" s="47"/>
      <c r="F157" s="47"/>
      <c r="G157" s="156"/>
      <c r="H157" s="157">
        <v>439147</v>
      </c>
      <c r="I157" s="158">
        <v>491034</v>
      </c>
      <c r="J157" s="170">
        <f>SUM(H157:I157)</f>
        <v>930181</v>
      </c>
      <c r="K157" s="355">
        <v>0</v>
      </c>
      <c r="L157" s="160">
        <v>737402</v>
      </c>
      <c r="M157" s="160">
        <v>383088</v>
      </c>
      <c r="N157" s="160">
        <v>388359</v>
      </c>
      <c r="O157" s="160">
        <v>416936</v>
      </c>
      <c r="P157" s="158">
        <v>16380</v>
      </c>
      <c r="Q157" s="159">
        <f>SUM(K157:P157)</f>
        <v>1942165</v>
      </c>
      <c r="R157" s="161">
        <f>SUM(J157,Q157)</f>
        <v>2872346</v>
      </c>
    </row>
    <row r="158" spans="2:18" s="135" customFormat="1" ht="17.100000000000001" customHeight="1">
      <c r="B158" s="148"/>
      <c r="C158" s="148"/>
      <c r="D158" s="49" t="s">
        <v>60</v>
      </c>
      <c r="E158" s="50"/>
      <c r="F158" s="50"/>
      <c r="G158" s="162"/>
      <c r="H158" s="163">
        <v>1640385</v>
      </c>
      <c r="I158" s="164">
        <v>1193759</v>
      </c>
      <c r="J158" s="169">
        <f>SUM(H158:I158)</f>
        <v>2834144</v>
      </c>
      <c r="K158" s="356">
        <v>0</v>
      </c>
      <c r="L158" s="166">
        <v>2252970</v>
      </c>
      <c r="M158" s="166">
        <v>662867</v>
      </c>
      <c r="N158" s="166">
        <v>775800</v>
      </c>
      <c r="O158" s="166">
        <v>807944</v>
      </c>
      <c r="P158" s="164">
        <v>180000</v>
      </c>
      <c r="Q158" s="165">
        <f>SUM(K158:P158)</f>
        <v>4679581</v>
      </c>
      <c r="R158" s="167">
        <f>SUM(J158,Q158)</f>
        <v>7513725</v>
      </c>
    </row>
    <row r="159" spans="2:18" s="135" customFormat="1" ht="17.100000000000001" customHeight="1">
      <c r="B159" s="148"/>
      <c r="C159" s="172" t="s">
        <v>61</v>
      </c>
      <c r="D159" s="173"/>
      <c r="E159" s="173"/>
      <c r="F159" s="173"/>
      <c r="G159" s="174"/>
      <c r="H159" s="141">
        <v>1206878</v>
      </c>
      <c r="I159" s="142">
        <v>1578689</v>
      </c>
      <c r="J159" s="143">
        <f>SUM(H159:I159)</f>
        <v>2785567</v>
      </c>
      <c r="K159" s="357">
        <v>0</v>
      </c>
      <c r="L159" s="144">
        <v>17055869</v>
      </c>
      <c r="M159" s="144">
        <v>17079388</v>
      </c>
      <c r="N159" s="144">
        <v>14355566</v>
      </c>
      <c r="O159" s="144">
        <v>15834434</v>
      </c>
      <c r="P159" s="145">
        <v>8891834</v>
      </c>
      <c r="Q159" s="146">
        <f>SUM(K159:P159)</f>
        <v>73217091</v>
      </c>
      <c r="R159" s="147">
        <f>SUM(J159,Q159)</f>
        <v>76002658</v>
      </c>
    </row>
    <row r="160" spans="2:18" s="135" customFormat="1" ht="17.100000000000001" customHeight="1">
      <c r="B160" s="171"/>
      <c r="C160" s="172" t="s">
        <v>62</v>
      </c>
      <c r="D160" s="173"/>
      <c r="E160" s="173"/>
      <c r="F160" s="173"/>
      <c r="G160" s="174"/>
      <c r="H160" s="141">
        <v>3565480</v>
      </c>
      <c r="I160" s="142">
        <v>4867300</v>
      </c>
      <c r="J160" s="143">
        <f>SUM(H160:I160)</f>
        <v>8432780</v>
      </c>
      <c r="K160" s="357">
        <v>0</v>
      </c>
      <c r="L160" s="144">
        <v>41462160</v>
      </c>
      <c r="M160" s="144">
        <v>25431894</v>
      </c>
      <c r="N160" s="144">
        <v>17912031</v>
      </c>
      <c r="O160" s="144">
        <v>10200188</v>
      </c>
      <c r="P160" s="145">
        <v>5382985</v>
      </c>
      <c r="Q160" s="146">
        <f>SUM(K160:P160)</f>
        <v>100389258</v>
      </c>
      <c r="R160" s="147">
        <f>SUM(J160,Q160)</f>
        <v>108822038</v>
      </c>
    </row>
    <row r="161" spans="2:18" s="135" customFormat="1" ht="17.100000000000001" customHeight="1">
      <c r="B161" s="138" t="s">
        <v>63</v>
      </c>
      <c r="C161" s="139"/>
      <c r="D161" s="139"/>
      <c r="E161" s="139"/>
      <c r="F161" s="139"/>
      <c r="G161" s="140"/>
      <c r="H161" s="141">
        <f t="shared" ref="H161:R161" si="31">SUM(H162:H170)</f>
        <v>530894</v>
      </c>
      <c r="I161" s="142">
        <f t="shared" si="31"/>
        <v>1575091</v>
      </c>
      <c r="J161" s="143">
        <f t="shared" si="31"/>
        <v>2105985</v>
      </c>
      <c r="K161" s="357">
        <f t="shared" si="31"/>
        <v>0</v>
      </c>
      <c r="L161" s="144">
        <f t="shared" si="31"/>
        <v>126250505</v>
      </c>
      <c r="M161" s="144">
        <f t="shared" si="31"/>
        <v>124214429</v>
      </c>
      <c r="N161" s="144">
        <f t="shared" si="31"/>
        <v>129383284</v>
      </c>
      <c r="O161" s="144">
        <f t="shared" si="31"/>
        <v>93068266</v>
      </c>
      <c r="P161" s="145">
        <f t="shared" si="31"/>
        <v>48165775</v>
      </c>
      <c r="Q161" s="146">
        <f>SUM(Q162:Q170)</f>
        <v>521082259</v>
      </c>
      <c r="R161" s="147">
        <f t="shared" si="31"/>
        <v>523188244</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3594916</v>
      </c>
      <c r="M162" s="212">
        <v>3106853</v>
      </c>
      <c r="N162" s="212">
        <v>3025507</v>
      </c>
      <c r="O162" s="212">
        <v>3052119</v>
      </c>
      <c r="P162" s="213">
        <v>1732389</v>
      </c>
      <c r="Q162" s="214">
        <f>SUM(K162:P162)</f>
        <v>14511784</v>
      </c>
      <c r="R162" s="215">
        <f>SUM(J162,Q162)</f>
        <v>14511784</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128286</v>
      </c>
      <c r="O163" s="160">
        <v>0</v>
      </c>
      <c r="P163" s="158">
        <v>0</v>
      </c>
      <c r="Q163" s="159">
        <f t="shared" ref="Q163:Q170" si="33">SUM(K163:P163)</f>
        <v>128286</v>
      </c>
      <c r="R163" s="161">
        <f t="shared" ref="R163:R170" si="34">SUM(J163,Q163)</f>
        <v>128286</v>
      </c>
    </row>
    <row r="164" spans="2:18" s="190" customFormat="1" ht="17.100000000000001" customHeight="1">
      <c r="B164" s="180"/>
      <c r="C164" s="181" t="s">
        <v>66</v>
      </c>
      <c r="D164" s="182"/>
      <c r="E164" s="182"/>
      <c r="F164" s="182"/>
      <c r="G164" s="183"/>
      <c r="H164" s="184">
        <v>0</v>
      </c>
      <c r="I164" s="185">
        <v>0</v>
      </c>
      <c r="J164" s="186">
        <f>SUM(H164:I164)</f>
        <v>0</v>
      </c>
      <c r="K164" s="360"/>
      <c r="L164" s="187">
        <v>58438340</v>
      </c>
      <c r="M164" s="187">
        <v>42162228</v>
      </c>
      <c r="N164" s="187">
        <v>36108216</v>
      </c>
      <c r="O164" s="187">
        <v>19027917</v>
      </c>
      <c r="P164" s="185">
        <v>9424973</v>
      </c>
      <c r="Q164" s="188">
        <f>SUM(K164:P164)</f>
        <v>165161674</v>
      </c>
      <c r="R164" s="189">
        <f>SUM(J164,Q164)</f>
        <v>165161674</v>
      </c>
    </row>
    <row r="165" spans="2:18" s="135" customFormat="1" ht="17.100000000000001" customHeight="1">
      <c r="B165" s="148"/>
      <c r="C165" s="155" t="s">
        <v>67</v>
      </c>
      <c r="D165" s="47"/>
      <c r="E165" s="47"/>
      <c r="F165" s="47"/>
      <c r="G165" s="156"/>
      <c r="H165" s="157">
        <v>0</v>
      </c>
      <c r="I165" s="158">
        <v>57078</v>
      </c>
      <c r="J165" s="170">
        <f t="shared" si="32"/>
        <v>57078</v>
      </c>
      <c r="K165" s="355">
        <v>0</v>
      </c>
      <c r="L165" s="160">
        <v>11364029</v>
      </c>
      <c r="M165" s="160">
        <v>9867779</v>
      </c>
      <c r="N165" s="160">
        <v>10315205</v>
      </c>
      <c r="O165" s="160">
        <v>8892999</v>
      </c>
      <c r="P165" s="158">
        <v>3011940</v>
      </c>
      <c r="Q165" s="159">
        <f t="shared" si="33"/>
        <v>43451952</v>
      </c>
      <c r="R165" s="161">
        <f t="shared" si="34"/>
        <v>43509030</v>
      </c>
    </row>
    <row r="166" spans="2:18" s="135" customFormat="1" ht="17.100000000000001" customHeight="1">
      <c r="B166" s="148"/>
      <c r="C166" s="155" t="s">
        <v>68</v>
      </c>
      <c r="D166" s="47"/>
      <c r="E166" s="47"/>
      <c r="F166" s="47"/>
      <c r="G166" s="156"/>
      <c r="H166" s="157">
        <v>530894</v>
      </c>
      <c r="I166" s="158">
        <v>1315315</v>
      </c>
      <c r="J166" s="170">
        <f t="shared" si="32"/>
        <v>1846209</v>
      </c>
      <c r="K166" s="355">
        <v>0</v>
      </c>
      <c r="L166" s="160">
        <v>10823635</v>
      </c>
      <c r="M166" s="160">
        <v>12951875</v>
      </c>
      <c r="N166" s="160">
        <v>20115575</v>
      </c>
      <c r="O166" s="160">
        <v>16414444</v>
      </c>
      <c r="P166" s="158">
        <v>9524733</v>
      </c>
      <c r="Q166" s="159">
        <f t="shared" si="33"/>
        <v>69830262</v>
      </c>
      <c r="R166" s="161">
        <f t="shared" si="34"/>
        <v>71676471</v>
      </c>
    </row>
    <row r="167" spans="2:18" s="135" customFormat="1" ht="17.100000000000001" customHeight="1">
      <c r="B167" s="148"/>
      <c r="C167" s="155" t="s">
        <v>69</v>
      </c>
      <c r="D167" s="47"/>
      <c r="E167" s="47"/>
      <c r="F167" s="47"/>
      <c r="G167" s="156"/>
      <c r="H167" s="157">
        <v>0</v>
      </c>
      <c r="I167" s="158">
        <v>202698</v>
      </c>
      <c r="J167" s="170">
        <f t="shared" si="32"/>
        <v>202698</v>
      </c>
      <c r="K167" s="360"/>
      <c r="L167" s="160">
        <v>36989812</v>
      </c>
      <c r="M167" s="160">
        <v>47508552</v>
      </c>
      <c r="N167" s="160">
        <v>48356150</v>
      </c>
      <c r="O167" s="160">
        <v>31226263</v>
      </c>
      <c r="P167" s="158">
        <v>12930267</v>
      </c>
      <c r="Q167" s="159">
        <f t="shared" si="33"/>
        <v>177011044</v>
      </c>
      <c r="R167" s="161">
        <f t="shared" si="34"/>
        <v>177213742</v>
      </c>
    </row>
    <row r="168" spans="2:18" s="135" customFormat="1" ht="17.100000000000001" customHeight="1">
      <c r="B168" s="148"/>
      <c r="C168" s="191" t="s">
        <v>70</v>
      </c>
      <c r="D168" s="192"/>
      <c r="E168" s="192"/>
      <c r="F168" s="192"/>
      <c r="G168" s="193"/>
      <c r="H168" s="157">
        <v>0</v>
      </c>
      <c r="I168" s="158">
        <v>0</v>
      </c>
      <c r="J168" s="170">
        <f t="shared" si="32"/>
        <v>0</v>
      </c>
      <c r="K168" s="360"/>
      <c r="L168" s="160">
        <v>3687512</v>
      </c>
      <c r="M168" s="160">
        <v>6410999</v>
      </c>
      <c r="N168" s="160">
        <v>6652227</v>
      </c>
      <c r="O168" s="160">
        <v>4372325</v>
      </c>
      <c r="P168" s="158">
        <v>3425728</v>
      </c>
      <c r="Q168" s="159">
        <f t="shared" si="33"/>
        <v>24548791</v>
      </c>
      <c r="R168" s="161">
        <f t="shared" si="34"/>
        <v>24548791</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1777968</v>
      </c>
      <c r="O169" s="160">
        <v>5525157</v>
      </c>
      <c r="P169" s="158">
        <v>4837276</v>
      </c>
      <c r="Q169" s="159">
        <f>SUM(K169:P169)</f>
        <v>12140401</v>
      </c>
      <c r="R169" s="161">
        <f>SUM(J169,Q169)</f>
        <v>12140401</v>
      </c>
    </row>
    <row r="170" spans="2:18" s="135" customFormat="1" ht="17.100000000000001" customHeight="1">
      <c r="B170" s="196"/>
      <c r="C170" s="197" t="s">
        <v>72</v>
      </c>
      <c r="D170" s="198"/>
      <c r="E170" s="198"/>
      <c r="F170" s="198"/>
      <c r="G170" s="199"/>
      <c r="H170" s="200">
        <v>0</v>
      </c>
      <c r="I170" s="201">
        <v>0</v>
      </c>
      <c r="J170" s="202">
        <f t="shared" si="32"/>
        <v>0</v>
      </c>
      <c r="K170" s="361"/>
      <c r="L170" s="203">
        <v>1352261</v>
      </c>
      <c r="M170" s="203">
        <v>2206143</v>
      </c>
      <c r="N170" s="203">
        <v>2904150</v>
      </c>
      <c r="O170" s="203">
        <v>4557042</v>
      </c>
      <c r="P170" s="201">
        <v>3278469</v>
      </c>
      <c r="Q170" s="204">
        <f t="shared" si="33"/>
        <v>14298065</v>
      </c>
      <c r="R170" s="205">
        <f t="shared" si="34"/>
        <v>14298065</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12757262</v>
      </c>
      <c r="M171" s="144">
        <f t="shared" si="35"/>
        <v>19310087</v>
      </c>
      <c r="N171" s="144">
        <f t="shared" si="35"/>
        <v>82504179</v>
      </c>
      <c r="O171" s="144">
        <f t="shared" si="35"/>
        <v>245374220</v>
      </c>
      <c r="P171" s="145">
        <f t="shared" si="35"/>
        <v>295221427</v>
      </c>
      <c r="Q171" s="146">
        <f t="shared" si="35"/>
        <v>655167175</v>
      </c>
      <c r="R171" s="147">
        <f t="shared" si="35"/>
        <v>655167175</v>
      </c>
    </row>
    <row r="172" spans="2:18" s="135" customFormat="1" ht="17.100000000000001" customHeight="1">
      <c r="B172" s="148"/>
      <c r="C172" s="39" t="s">
        <v>74</v>
      </c>
      <c r="D172" s="68"/>
      <c r="E172" s="68"/>
      <c r="F172" s="68"/>
      <c r="G172" s="149"/>
      <c r="H172" s="150">
        <v>0</v>
      </c>
      <c r="I172" s="151">
        <v>0</v>
      </c>
      <c r="J172" s="168">
        <f>SUM(H172:I172)</f>
        <v>0</v>
      </c>
      <c r="K172" s="358"/>
      <c r="L172" s="153">
        <v>272150</v>
      </c>
      <c r="M172" s="153">
        <v>1525473</v>
      </c>
      <c r="N172" s="153">
        <v>40332788</v>
      </c>
      <c r="O172" s="153">
        <v>111737186</v>
      </c>
      <c r="P172" s="151">
        <v>100381005</v>
      </c>
      <c r="Q172" s="152">
        <f>SUM(K172:P172)</f>
        <v>254248602</v>
      </c>
      <c r="R172" s="154">
        <f>SUM(J172,Q172)</f>
        <v>254248602</v>
      </c>
    </row>
    <row r="173" spans="2:18" s="135" customFormat="1" ht="17.100000000000001" customHeight="1">
      <c r="B173" s="148"/>
      <c r="C173" s="155" t="s">
        <v>75</v>
      </c>
      <c r="D173" s="47"/>
      <c r="E173" s="47"/>
      <c r="F173" s="47"/>
      <c r="G173" s="156"/>
      <c r="H173" s="157">
        <v>0</v>
      </c>
      <c r="I173" s="158">
        <v>0</v>
      </c>
      <c r="J173" s="170">
        <f>SUM(H173:I173)</f>
        <v>0</v>
      </c>
      <c r="K173" s="360"/>
      <c r="L173" s="160">
        <v>12450282</v>
      </c>
      <c r="M173" s="160">
        <v>17754497</v>
      </c>
      <c r="N173" s="160">
        <v>32150284</v>
      </c>
      <c r="O173" s="160">
        <v>32788679</v>
      </c>
      <c r="P173" s="158">
        <v>27228524</v>
      </c>
      <c r="Q173" s="159">
        <f>SUM(K173:P173)</f>
        <v>122372266</v>
      </c>
      <c r="R173" s="161">
        <f>SUM(J173,Q173)</f>
        <v>122372266</v>
      </c>
    </row>
    <row r="174" spans="2:18" s="135" customFormat="1" ht="17.100000000000001" customHeight="1">
      <c r="B174" s="194"/>
      <c r="C174" s="155" t="s">
        <v>76</v>
      </c>
      <c r="D174" s="47"/>
      <c r="E174" s="47"/>
      <c r="F174" s="47"/>
      <c r="G174" s="156"/>
      <c r="H174" s="157">
        <v>0</v>
      </c>
      <c r="I174" s="158">
        <v>0</v>
      </c>
      <c r="J174" s="170">
        <f>SUM(H174:I174)</f>
        <v>0</v>
      </c>
      <c r="K174" s="360"/>
      <c r="L174" s="160">
        <v>34830</v>
      </c>
      <c r="M174" s="160">
        <v>30117</v>
      </c>
      <c r="N174" s="160">
        <v>9314625</v>
      </c>
      <c r="O174" s="160">
        <v>94584761</v>
      </c>
      <c r="P174" s="158">
        <v>161889765</v>
      </c>
      <c r="Q174" s="159">
        <f>SUM(K174:P174)</f>
        <v>265854098</v>
      </c>
      <c r="R174" s="161">
        <f>SUM(J174,Q174)</f>
        <v>265854098</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706482</v>
      </c>
      <c r="O175" s="321">
        <v>6263594</v>
      </c>
      <c r="P175" s="319">
        <v>5722133</v>
      </c>
      <c r="Q175" s="322">
        <f>SUM(K175:P175)</f>
        <v>12692209</v>
      </c>
      <c r="R175" s="323">
        <f>SUM(J175,Q175)</f>
        <v>12692209</v>
      </c>
    </row>
    <row r="176" spans="2:18" s="135" customFormat="1" ht="17.100000000000001" customHeight="1">
      <c r="B176" s="206" t="s">
        <v>77</v>
      </c>
      <c r="C176" s="31"/>
      <c r="D176" s="31"/>
      <c r="E176" s="31"/>
      <c r="F176" s="31"/>
      <c r="G176" s="32"/>
      <c r="H176" s="141">
        <f t="shared" ref="H176:R176" si="36">SUM(H140,H161,H171)</f>
        <v>14488676</v>
      </c>
      <c r="I176" s="142">
        <f t="shared" si="36"/>
        <v>27532914</v>
      </c>
      <c r="J176" s="143">
        <f t="shared" si="36"/>
        <v>42021590</v>
      </c>
      <c r="K176" s="357">
        <f t="shared" si="36"/>
        <v>0</v>
      </c>
      <c r="L176" s="144">
        <f t="shared" si="36"/>
        <v>369928329</v>
      </c>
      <c r="M176" s="144">
        <f t="shared" si="36"/>
        <v>340124013</v>
      </c>
      <c r="N176" s="144">
        <f t="shared" si="36"/>
        <v>368841778</v>
      </c>
      <c r="O176" s="144">
        <f t="shared" si="36"/>
        <v>456221852</v>
      </c>
      <c r="P176" s="145">
        <f t="shared" si="36"/>
        <v>420041024</v>
      </c>
      <c r="Q176" s="146">
        <f t="shared" si="36"/>
        <v>1955156996</v>
      </c>
      <c r="R176" s="147">
        <f t="shared" si="36"/>
        <v>1997178586</v>
      </c>
    </row>
  </sheetData>
  <mergeCells count="54">
    <mergeCell ref="R6:R7"/>
    <mergeCell ref="J1:O1"/>
    <mergeCell ref="P1:Q1"/>
    <mergeCell ref="H4:I4"/>
    <mergeCell ref="B5:G5"/>
    <mergeCell ref="H5:I5"/>
    <mergeCell ref="Q12:R12"/>
    <mergeCell ref="B13:B22"/>
    <mergeCell ref="C13:G13"/>
    <mergeCell ref="C22:G22"/>
    <mergeCell ref="B23:B32"/>
    <mergeCell ref="C32:G32"/>
    <mergeCell ref="B33:B42"/>
    <mergeCell ref="C42:G42"/>
    <mergeCell ref="K46:R46"/>
    <mergeCell ref="B47:G48"/>
    <mergeCell ref="H47:J47"/>
    <mergeCell ref="K47:Q47"/>
    <mergeCell ref="R47:R48"/>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I137:R137"/>
    <mergeCell ref="B138:G139"/>
    <mergeCell ref="H138:J138"/>
    <mergeCell ref="K138:Q138"/>
    <mergeCell ref="R138:R139"/>
  </mergeCells>
  <phoneticPr fontId="6"/>
  <pageMargins left="0.35433070866141736" right="0.78740157480314965" top="0.59055118110236227" bottom="0.39370078740157483" header="0.39370078740157483" footer="0.39370078740157483"/>
  <pageSetup paperSize="9" scale="70" orientation="landscape" r:id="rId1"/>
  <headerFooter alignWithMargins="0">
    <oddFooter>&amp;P ページ</oddFooter>
  </headerFooter>
  <rowBreaks count="3" manualBreakCount="3">
    <brk id="44" max="17" man="1"/>
    <brk id="93" max="17" man="1"/>
    <brk id="135"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view="pageBreakPreview" zoomScale="85" zoomScaleNormal="55" zoomScaleSheetLayoutView="85"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1.1328125" style="2" customWidth="1"/>
    <col min="17" max="18" width="12.59765625" style="2" customWidth="1"/>
    <col min="19" max="19" width="7.59765625" style="2" customWidth="1"/>
    <col min="20" max="22" width="9.3984375" style="2" customWidth="1"/>
    <col min="23" max="256" width="7.59765625" style="2"/>
    <col min="257" max="258" width="2.59765625" style="2" customWidth="1"/>
    <col min="259" max="259" width="5.59765625" style="2" customWidth="1"/>
    <col min="260" max="260" width="7.59765625" style="2" customWidth="1"/>
    <col min="261" max="261" width="2.59765625" style="2" customWidth="1"/>
    <col min="262" max="262" width="6.59765625" style="2" customWidth="1"/>
    <col min="263" max="263" width="10.46484375" style="2" customWidth="1"/>
    <col min="264" max="266" width="10.86328125" style="2" customWidth="1"/>
    <col min="267" max="267" width="10.59765625" style="2" customWidth="1"/>
    <col min="268" max="272" width="12.73046875" style="2" customWidth="1"/>
    <col min="273" max="274" width="13.86328125" style="2" customWidth="1"/>
    <col min="275" max="275" width="7.59765625" style="2" customWidth="1"/>
    <col min="276" max="278" width="9.3984375" style="2" customWidth="1"/>
    <col min="279" max="512" width="7.59765625" style="2"/>
    <col min="513" max="514" width="2.59765625" style="2" customWidth="1"/>
    <col min="515" max="515" width="5.59765625" style="2" customWidth="1"/>
    <col min="516" max="516" width="7.59765625" style="2" customWidth="1"/>
    <col min="517" max="517" width="2.59765625" style="2" customWidth="1"/>
    <col min="518" max="518" width="6.59765625" style="2" customWidth="1"/>
    <col min="519" max="519" width="10.46484375" style="2" customWidth="1"/>
    <col min="520" max="522" width="10.86328125" style="2" customWidth="1"/>
    <col min="523" max="523" width="10.59765625" style="2" customWidth="1"/>
    <col min="524" max="528" width="12.73046875" style="2" customWidth="1"/>
    <col min="529" max="530" width="13.86328125" style="2" customWidth="1"/>
    <col min="531" max="531" width="7.59765625" style="2" customWidth="1"/>
    <col min="532" max="534" width="9.3984375" style="2" customWidth="1"/>
    <col min="535" max="768" width="7.59765625" style="2"/>
    <col min="769" max="770" width="2.59765625" style="2" customWidth="1"/>
    <col min="771" max="771" width="5.59765625" style="2" customWidth="1"/>
    <col min="772" max="772" width="7.59765625" style="2" customWidth="1"/>
    <col min="773" max="773" width="2.59765625" style="2" customWidth="1"/>
    <col min="774" max="774" width="6.59765625" style="2" customWidth="1"/>
    <col min="775" max="775" width="10.46484375" style="2" customWidth="1"/>
    <col min="776" max="778" width="10.86328125" style="2" customWidth="1"/>
    <col min="779" max="779" width="10.59765625" style="2" customWidth="1"/>
    <col min="780" max="784" width="12.73046875" style="2" customWidth="1"/>
    <col min="785" max="786" width="13.86328125" style="2" customWidth="1"/>
    <col min="787" max="787" width="7.59765625" style="2" customWidth="1"/>
    <col min="788" max="790" width="9.3984375" style="2" customWidth="1"/>
    <col min="791" max="1024" width="7.59765625" style="2"/>
    <col min="1025" max="1026" width="2.59765625" style="2" customWidth="1"/>
    <col min="1027" max="1027" width="5.59765625" style="2" customWidth="1"/>
    <col min="1028" max="1028" width="7.59765625" style="2" customWidth="1"/>
    <col min="1029" max="1029" width="2.59765625" style="2" customWidth="1"/>
    <col min="1030" max="1030" width="6.59765625" style="2" customWidth="1"/>
    <col min="1031" max="1031" width="10.46484375" style="2" customWidth="1"/>
    <col min="1032" max="1034" width="10.86328125" style="2" customWidth="1"/>
    <col min="1035" max="1035" width="10.59765625" style="2" customWidth="1"/>
    <col min="1036" max="1040" width="12.73046875" style="2" customWidth="1"/>
    <col min="1041" max="1042" width="13.86328125" style="2" customWidth="1"/>
    <col min="1043" max="1043" width="7.59765625" style="2" customWidth="1"/>
    <col min="1044" max="1046" width="9.3984375" style="2" customWidth="1"/>
    <col min="1047" max="1280" width="7.59765625" style="2"/>
    <col min="1281" max="1282" width="2.59765625" style="2" customWidth="1"/>
    <col min="1283" max="1283" width="5.59765625" style="2" customWidth="1"/>
    <col min="1284" max="1284" width="7.59765625" style="2" customWidth="1"/>
    <col min="1285" max="1285" width="2.59765625" style="2" customWidth="1"/>
    <col min="1286" max="1286" width="6.59765625" style="2" customWidth="1"/>
    <col min="1287" max="1287" width="10.46484375" style="2" customWidth="1"/>
    <col min="1288" max="1290" width="10.86328125" style="2" customWidth="1"/>
    <col min="1291" max="1291" width="10.59765625" style="2" customWidth="1"/>
    <col min="1292" max="1296" width="12.73046875" style="2" customWidth="1"/>
    <col min="1297" max="1298" width="13.86328125" style="2" customWidth="1"/>
    <col min="1299" max="1299" width="7.59765625" style="2" customWidth="1"/>
    <col min="1300" max="1302" width="9.3984375" style="2" customWidth="1"/>
    <col min="1303" max="1536" width="7.59765625" style="2"/>
    <col min="1537" max="1538" width="2.59765625" style="2" customWidth="1"/>
    <col min="1539" max="1539" width="5.59765625" style="2" customWidth="1"/>
    <col min="1540" max="1540" width="7.59765625" style="2" customWidth="1"/>
    <col min="1541" max="1541" width="2.59765625" style="2" customWidth="1"/>
    <col min="1542" max="1542" width="6.59765625" style="2" customWidth="1"/>
    <col min="1543" max="1543" width="10.46484375" style="2" customWidth="1"/>
    <col min="1544" max="1546" width="10.86328125" style="2" customWidth="1"/>
    <col min="1547" max="1547" width="10.59765625" style="2" customWidth="1"/>
    <col min="1548" max="1552" width="12.73046875" style="2" customWidth="1"/>
    <col min="1553" max="1554" width="13.86328125" style="2" customWidth="1"/>
    <col min="1555" max="1555" width="7.59765625" style="2" customWidth="1"/>
    <col min="1556" max="1558" width="9.3984375" style="2" customWidth="1"/>
    <col min="1559" max="1792" width="7.59765625" style="2"/>
    <col min="1793" max="1794" width="2.59765625" style="2" customWidth="1"/>
    <col min="1795" max="1795" width="5.59765625" style="2" customWidth="1"/>
    <col min="1796" max="1796" width="7.59765625" style="2" customWidth="1"/>
    <col min="1797" max="1797" width="2.59765625" style="2" customWidth="1"/>
    <col min="1798" max="1798" width="6.59765625" style="2" customWidth="1"/>
    <col min="1799" max="1799" width="10.46484375" style="2" customWidth="1"/>
    <col min="1800" max="1802" width="10.86328125" style="2" customWidth="1"/>
    <col min="1803" max="1803" width="10.59765625" style="2" customWidth="1"/>
    <col min="1804" max="1808" width="12.73046875" style="2" customWidth="1"/>
    <col min="1809" max="1810" width="13.86328125" style="2" customWidth="1"/>
    <col min="1811" max="1811" width="7.59765625" style="2" customWidth="1"/>
    <col min="1812" max="1814" width="9.3984375" style="2" customWidth="1"/>
    <col min="1815" max="2048" width="7.59765625" style="2"/>
    <col min="2049" max="2050" width="2.59765625" style="2" customWidth="1"/>
    <col min="2051" max="2051" width="5.59765625" style="2" customWidth="1"/>
    <col min="2052" max="2052" width="7.59765625" style="2" customWidth="1"/>
    <col min="2053" max="2053" width="2.59765625" style="2" customWidth="1"/>
    <col min="2054" max="2054" width="6.59765625" style="2" customWidth="1"/>
    <col min="2055" max="2055" width="10.46484375" style="2" customWidth="1"/>
    <col min="2056" max="2058" width="10.86328125" style="2" customWidth="1"/>
    <col min="2059" max="2059" width="10.59765625" style="2" customWidth="1"/>
    <col min="2060" max="2064" width="12.73046875" style="2" customWidth="1"/>
    <col min="2065" max="2066" width="13.86328125" style="2" customWidth="1"/>
    <col min="2067" max="2067" width="7.59765625" style="2" customWidth="1"/>
    <col min="2068" max="2070" width="9.3984375" style="2" customWidth="1"/>
    <col min="2071" max="2304" width="7.59765625" style="2"/>
    <col min="2305" max="2306" width="2.59765625" style="2" customWidth="1"/>
    <col min="2307" max="2307" width="5.59765625" style="2" customWidth="1"/>
    <col min="2308" max="2308" width="7.59765625" style="2" customWidth="1"/>
    <col min="2309" max="2309" width="2.59765625" style="2" customWidth="1"/>
    <col min="2310" max="2310" width="6.59765625" style="2" customWidth="1"/>
    <col min="2311" max="2311" width="10.46484375" style="2" customWidth="1"/>
    <col min="2312" max="2314" width="10.86328125" style="2" customWidth="1"/>
    <col min="2315" max="2315" width="10.59765625" style="2" customWidth="1"/>
    <col min="2316" max="2320" width="12.73046875" style="2" customWidth="1"/>
    <col min="2321" max="2322" width="13.86328125" style="2" customWidth="1"/>
    <col min="2323" max="2323" width="7.59765625" style="2" customWidth="1"/>
    <col min="2324" max="2326" width="9.3984375" style="2" customWidth="1"/>
    <col min="2327" max="2560" width="7.59765625" style="2"/>
    <col min="2561" max="2562" width="2.59765625" style="2" customWidth="1"/>
    <col min="2563" max="2563" width="5.59765625" style="2" customWidth="1"/>
    <col min="2564" max="2564" width="7.59765625" style="2" customWidth="1"/>
    <col min="2565" max="2565" width="2.59765625" style="2" customWidth="1"/>
    <col min="2566" max="2566" width="6.59765625" style="2" customWidth="1"/>
    <col min="2567" max="2567" width="10.46484375" style="2" customWidth="1"/>
    <col min="2568" max="2570" width="10.86328125" style="2" customWidth="1"/>
    <col min="2571" max="2571" width="10.59765625" style="2" customWidth="1"/>
    <col min="2572" max="2576" width="12.73046875" style="2" customWidth="1"/>
    <col min="2577" max="2578" width="13.86328125" style="2" customWidth="1"/>
    <col min="2579" max="2579" width="7.59765625" style="2" customWidth="1"/>
    <col min="2580" max="2582" width="9.3984375" style="2" customWidth="1"/>
    <col min="2583" max="2816" width="7.59765625" style="2"/>
    <col min="2817" max="2818" width="2.59765625" style="2" customWidth="1"/>
    <col min="2819" max="2819" width="5.59765625" style="2" customWidth="1"/>
    <col min="2820" max="2820" width="7.59765625" style="2" customWidth="1"/>
    <col min="2821" max="2821" width="2.59765625" style="2" customWidth="1"/>
    <col min="2822" max="2822" width="6.59765625" style="2" customWidth="1"/>
    <col min="2823" max="2823" width="10.46484375" style="2" customWidth="1"/>
    <col min="2824" max="2826" width="10.86328125" style="2" customWidth="1"/>
    <col min="2827" max="2827" width="10.59765625" style="2" customWidth="1"/>
    <col min="2828" max="2832" width="12.73046875" style="2" customWidth="1"/>
    <col min="2833" max="2834" width="13.86328125" style="2" customWidth="1"/>
    <col min="2835" max="2835" width="7.59765625" style="2" customWidth="1"/>
    <col min="2836" max="2838" width="9.3984375" style="2" customWidth="1"/>
    <col min="2839" max="3072" width="7.59765625" style="2"/>
    <col min="3073" max="3074" width="2.59765625" style="2" customWidth="1"/>
    <col min="3075" max="3075" width="5.59765625" style="2" customWidth="1"/>
    <col min="3076" max="3076" width="7.59765625" style="2" customWidth="1"/>
    <col min="3077" max="3077" width="2.59765625" style="2" customWidth="1"/>
    <col min="3078" max="3078" width="6.59765625" style="2" customWidth="1"/>
    <col min="3079" max="3079" width="10.46484375" style="2" customWidth="1"/>
    <col min="3080" max="3082" width="10.86328125" style="2" customWidth="1"/>
    <col min="3083" max="3083" width="10.59765625" style="2" customWidth="1"/>
    <col min="3084" max="3088" width="12.73046875" style="2" customWidth="1"/>
    <col min="3089" max="3090" width="13.86328125" style="2" customWidth="1"/>
    <col min="3091" max="3091" width="7.59765625" style="2" customWidth="1"/>
    <col min="3092" max="3094" width="9.3984375" style="2" customWidth="1"/>
    <col min="3095" max="3328" width="7.59765625" style="2"/>
    <col min="3329" max="3330" width="2.59765625" style="2" customWidth="1"/>
    <col min="3331" max="3331" width="5.59765625" style="2" customWidth="1"/>
    <col min="3332" max="3332" width="7.59765625" style="2" customWidth="1"/>
    <col min="3333" max="3333" width="2.59765625" style="2" customWidth="1"/>
    <col min="3334" max="3334" width="6.59765625" style="2" customWidth="1"/>
    <col min="3335" max="3335" width="10.46484375" style="2" customWidth="1"/>
    <col min="3336" max="3338" width="10.86328125" style="2" customWidth="1"/>
    <col min="3339" max="3339" width="10.59765625" style="2" customWidth="1"/>
    <col min="3340" max="3344" width="12.73046875" style="2" customWidth="1"/>
    <col min="3345" max="3346" width="13.86328125" style="2" customWidth="1"/>
    <col min="3347" max="3347" width="7.59765625" style="2" customWidth="1"/>
    <col min="3348" max="3350" width="9.3984375" style="2" customWidth="1"/>
    <col min="3351" max="3584" width="7.59765625" style="2"/>
    <col min="3585" max="3586" width="2.59765625" style="2" customWidth="1"/>
    <col min="3587" max="3587" width="5.59765625" style="2" customWidth="1"/>
    <col min="3588" max="3588" width="7.59765625" style="2" customWidth="1"/>
    <col min="3589" max="3589" width="2.59765625" style="2" customWidth="1"/>
    <col min="3590" max="3590" width="6.59765625" style="2" customWidth="1"/>
    <col min="3591" max="3591" width="10.46484375" style="2" customWidth="1"/>
    <col min="3592" max="3594" width="10.86328125" style="2" customWidth="1"/>
    <col min="3595" max="3595" width="10.59765625" style="2" customWidth="1"/>
    <col min="3596" max="3600" width="12.73046875" style="2" customWidth="1"/>
    <col min="3601" max="3602" width="13.86328125" style="2" customWidth="1"/>
    <col min="3603" max="3603" width="7.59765625" style="2" customWidth="1"/>
    <col min="3604" max="3606" width="9.3984375" style="2" customWidth="1"/>
    <col min="3607" max="3840" width="7.59765625" style="2"/>
    <col min="3841" max="3842" width="2.59765625" style="2" customWidth="1"/>
    <col min="3843" max="3843" width="5.59765625" style="2" customWidth="1"/>
    <col min="3844" max="3844" width="7.59765625" style="2" customWidth="1"/>
    <col min="3845" max="3845" width="2.59765625" style="2" customWidth="1"/>
    <col min="3846" max="3846" width="6.59765625" style="2" customWidth="1"/>
    <col min="3847" max="3847" width="10.46484375" style="2" customWidth="1"/>
    <col min="3848" max="3850" width="10.86328125" style="2" customWidth="1"/>
    <col min="3851" max="3851" width="10.59765625" style="2" customWidth="1"/>
    <col min="3852" max="3856" width="12.73046875" style="2" customWidth="1"/>
    <col min="3857" max="3858" width="13.86328125" style="2" customWidth="1"/>
    <col min="3859" max="3859" width="7.59765625" style="2" customWidth="1"/>
    <col min="3860" max="3862" width="9.3984375" style="2" customWidth="1"/>
    <col min="3863" max="4096" width="7.59765625" style="2"/>
    <col min="4097" max="4098" width="2.59765625" style="2" customWidth="1"/>
    <col min="4099" max="4099" width="5.59765625" style="2" customWidth="1"/>
    <col min="4100" max="4100" width="7.59765625" style="2" customWidth="1"/>
    <col min="4101" max="4101" width="2.59765625" style="2" customWidth="1"/>
    <col min="4102" max="4102" width="6.59765625" style="2" customWidth="1"/>
    <col min="4103" max="4103" width="10.46484375" style="2" customWidth="1"/>
    <col min="4104" max="4106" width="10.86328125" style="2" customWidth="1"/>
    <col min="4107" max="4107" width="10.59765625" style="2" customWidth="1"/>
    <col min="4108" max="4112" width="12.73046875" style="2" customWidth="1"/>
    <col min="4113" max="4114" width="13.86328125" style="2" customWidth="1"/>
    <col min="4115" max="4115" width="7.59765625" style="2" customWidth="1"/>
    <col min="4116" max="4118" width="9.3984375" style="2" customWidth="1"/>
    <col min="4119" max="4352" width="7.59765625" style="2"/>
    <col min="4353" max="4354" width="2.59765625" style="2" customWidth="1"/>
    <col min="4355" max="4355" width="5.59765625" style="2" customWidth="1"/>
    <col min="4356" max="4356" width="7.59765625" style="2" customWidth="1"/>
    <col min="4357" max="4357" width="2.59765625" style="2" customWidth="1"/>
    <col min="4358" max="4358" width="6.59765625" style="2" customWidth="1"/>
    <col min="4359" max="4359" width="10.46484375" style="2" customWidth="1"/>
    <col min="4360" max="4362" width="10.86328125" style="2" customWidth="1"/>
    <col min="4363" max="4363" width="10.59765625" style="2" customWidth="1"/>
    <col min="4364" max="4368" width="12.73046875" style="2" customWidth="1"/>
    <col min="4369" max="4370" width="13.86328125" style="2" customWidth="1"/>
    <col min="4371" max="4371" width="7.59765625" style="2" customWidth="1"/>
    <col min="4372" max="4374" width="9.3984375" style="2" customWidth="1"/>
    <col min="4375" max="4608" width="7.59765625" style="2"/>
    <col min="4609" max="4610" width="2.59765625" style="2" customWidth="1"/>
    <col min="4611" max="4611" width="5.59765625" style="2" customWidth="1"/>
    <col min="4612" max="4612" width="7.59765625" style="2" customWidth="1"/>
    <col min="4613" max="4613" width="2.59765625" style="2" customWidth="1"/>
    <col min="4614" max="4614" width="6.59765625" style="2" customWidth="1"/>
    <col min="4615" max="4615" width="10.46484375" style="2" customWidth="1"/>
    <col min="4616" max="4618" width="10.86328125" style="2" customWidth="1"/>
    <col min="4619" max="4619" width="10.59765625" style="2" customWidth="1"/>
    <col min="4620" max="4624" width="12.73046875" style="2" customWidth="1"/>
    <col min="4625" max="4626" width="13.86328125" style="2" customWidth="1"/>
    <col min="4627" max="4627" width="7.59765625" style="2" customWidth="1"/>
    <col min="4628" max="4630" width="9.3984375" style="2" customWidth="1"/>
    <col min="4631" max="4864" width="7.59765625" style="2"/>
    <col min="4865" max="4866" width="2.59765625" style="2" customWidth="1"/>
    <col min="4867" max="4867" width="5.59765625" style="2" customWidth="1"/>
    <col min="4868" max="4868" width="7.59765625" style="2" customWidth="1"/>
    <col min="4869" max="4869" width="2.59765625" style="2" customWidth="1"/>
    <col min="4870" max="4870" width="6.59765625" style="2" customWidth="1"/>
    <col min="4871" max="4871" width="10.46484375" style="2" customWidth="1"/>
    <col min="4872" max="4874" width="10.86328125" style="2" customWidth="1"/>
    <col min="4875" max="4875" width="10.59765625" style="2" customWidth="1"/>
    <col min="4876" max="4880" width="12.73046875" style="2" customWidth="1"/>
    <col min="4881" max="4882" width="13.86328125" style="2" customWidth="1"/>
    <col min="4883" max="4883" width="7.59765625" style="2" customWidth="1"/>
    <col min="4884" max="4886" width="9.3984375" style="2" customWidth="1"/>
    <col min="4887" max="5120" width="7.59765625" style="2"/>
    <col min="5121" max="5122" width="2.59765625" style="2" customWidth="1"/>
    <col min="5123" max="5123" width="5.59765625" style="2" customWidth="1"/>
    <col min="5124" max="5124" width="7.59765625" style="2" customWidth="1"/>
    <col min="5125" max="5125" width="2.59765625" style="2" customWidth="1"/>
    <col min="5126" max="5126" width="6.59765625" style="2" customWidth="1"/>
    <col min="5127" max="5127" width="10.46484375" style="2" customWidth="1"/>
    <col min="5128" max="5130" width="10.86328125" style="2" customWidth="1"/>
    <col min="5131" max="5131" width="10.59765625" style="2" customWidth="1"/>
    <col min="5132" max="5136" width="12.73046875" style="2" customWidth="1"/>
    <col min="5137" max="5138" width="13.86328125" style="2" customWidth="1"/>
    <col min="5139" max="5139" width="7.59765625" style="2" customWidth="1"/>
    <col min="5140" max="5142" width="9.3984375" style="2" customWidth="1"/>
    <col min="5143" max="5376" width="7.59765625" style="2"/>
    <col min="5377" max="5378" width="2.59765625" style="2" customWidth="1"/>
    <col min="5379" max="5379" width="5.59765625" style="2" customWidth="1"/>
    <col min="5380" max="5380" width="7.59765625" style="2" customWidth="1"/>
    <col min="5381" max="5381" width="2.59765625" style="2" customWidth="1"/>
    <col min="5382" max="5382" width="6.59765625" style="2" customWidth="1"/>
    <col min="5383" max="5383" width="10.46484375" style="2" customWidth="1"/>
    <col min="5384" max="5386" width="10.86328125" style="2" customWidth="1"/>
    <col min="5387" max="5387" width="10.59765625" style="2" customWidth="1"/>
    <col min="5388" max="5392" width="12.73046875" style="2" customWidth="1"/>
    <col min="5393" max="5394" width="13.86328125" style="2" customWidth="1"/>
    <col min="5395" max="5395" width="7.59765625" style="2" customWidth="1"/>
    <col min="5396" max="5398" width="9.3984375" style="2" customWidth="1"/>
    <col min="5399" max="5632" width="7.59765625" style="2"/>
    <col min="5633" max="5634" width="2.59765625" style="2" customWidth="1"/>
    <col min="5635" max="5635" width="5.59765625" style="2" customWidth="1"/>
    <col min="5636" max="5636" width="7.59765625" style="2" customWidth="1"/>
    <col min="5637" max="5637" width="2.59765625" style="2" customWidth="1"/>
    <col min="5638" max="5638" width="6.59765625" style="2" customWidth="1"/>
    <col min="5639" max="5639" width="10.46484375" style="2" customWidth="1"/>
    <col min="5640" max="5642" width="10.86328125" style="2" customWidth="1"/>
    <col min="5643" max="5643" width="10.59765625" style="2" customWidth="1"/>
    <col min="5644" max="5648" width="12.73046875" style="2" customWidth="1"/>
    <col min="5649" max="5650" width="13.86328125" style="2" customWidth="1"/>
    <col min="5651" max="5651" width="7.59765625" style="2" customWidth="1"/>
    <col min="5652" max="5654" width="9.3984375" style="2" customWidth="1"/>
    <col min="5655" max="5888" width="7.59765625" style="2"/>
    <col min="5889" max="5890" width="2.59765625" style="2" customWidth="1"/>
    <col min="5891" max="5891" width="5.59765625" style="2" customWidth="1"/>
    <col min="5892" max="5892" width="7.59765625" style="2" customWidth="1"/>
    <col min="5893" max="5893" width="2.59765625" style="2" customWidth="1"/>
    <col min="5894" max="5894" width="6.59765625" style="2" customWidth="1"/>
    <col min="5895" max="5895" width="10.46484375" style="2" customWidth="1"/>
    <col min="5896" max="5898" width="10.86328125" style="2" customWidth="1"/>
    <col min="5899" max="5899" width="10.59765625" style="2" customWidth="1"/>
    <col min="5900" max="5904" width="12.73046875" style="2" customWidth="1"/>
    <col min="5905" max="5906" width="13.86328125" style="2" customWidth="1"/>
    <col min="5907" max="5907" width="7.59765625" style="2" customWidth="1"/>
    <col min="5908" max="5910" width="9.3984375" style="2" customWidth="1"/>
    <col min="5911" max="6144" width="7.59765625" style="2"/>
    <col min="6145" max="6146" width="2.59765625" style="2" customWidth="1"/>
    <col min="6147" max="6147" width="5.59765625" style="2" customWidth="1"/>
    <col min="6148" max="6148" width="7.59765625" style="2" customWidth="1"/>
    <col min="6149" max="6149" width="2.59765625" style="2" customWidth="1"/>
    <col min="6150" max="6150" width="6.59765625" style="2" customWidth="1"/>
    <col min="6151" max="6151" width="10.46484375" style="2" customWidth="1"/>
    <col min="6152" max="6154" width="10.86328125" style="2" customWidth="1"/>
    <col min="6155" max="6155" width="10.59765625" style="2" customWidth="1"/>
    <col min="6156" max="6160" width="12.73046875" style="2" customWidth="1"/>
    <col min="6161" max="6162" width="13.86328125" style="2" customWidth="1"/>
    <col min="6163" max="6163" width="7.59765625" style="2" customWidth="1"/>
    <col min="6164" max="6166" width="9.3984375" style="2" customWidth="1"/>
    <col min="6167" max="6400" width="7.59765625" style="2"/>
    <col min="6401" max="6402" width="2.59765625" style="2" customWidth="1"/>
    <col min="6403" max="6403" width="5.59765625" style="2" customWidth="1"/>
    <col min="6404" max="6404" width="7.59765625" style="2" customWidth="1"/>
    <col min="6405" max="6405" width="2.59765625" style="2" customWidth="1"/>
    <col min="6406" max="6406" width="6.59765625" style="2" customWidth="1"/>
    <col min="6407" max="6407" width="10.46484375" style="2" customWidth="1"/>
    <col min="6408" max="6410" width="10.86328125" style="2" customWidth="1"/>
    <col min="6411" max="6411" width="10.59765625" style="2" customWidth="1"/>
    <col min="6412" max="6416" width="12.73046875" style="2" customWidth="1"/>
    <col min="6417" max="6418" width="13.86328125" style="2" customWidth="1"/>
    <col min="6419" max="6419" width="7.59765625" style="2" customWidth="1"/>
    <col min="6420" max="6422" width="9.3984375" style="2" customWidth="1"/>
    <col min="6423" max="6656" width="7.59765625" style="2"/>
    <col min="6657" max="6658" width="2.59765625" style="2" customWidth="1"/>
    <col min="6659" max="6659" width="5.59765625" style="2" customWidth="1"/>
    <col min="6660" max="6660" width="7.59765625" style="2" customWidth="1"/>
    <col min="6661" max="6661" width="2.59765625" style="2" customWidth="1"/>
    <col min="6662" max="6662" width="6.59765625" style="2" customWidth="1"/>
    <col min="6663" max="6663" width="10.46484375" style="2" customWidth="1"/>
    <col min="6664" max="6666" width="10.86328125" style="2" customWidth="1"/>
    <col min="6667" max="6667" width="10.59765625" style="2" customWidth="1"/>
    <col min="6668" max="6672" width="12.73046875" style="2" customWidth="1"/>
    <col min="6673" max="6674" width="13.86328125" style="2" customWidth="1"/>
    <col min="6675" max="6675" width="7.59765625" style="2" customWidth="1"/>
    <col min="6676" max="6678" width="9.3984375" style="2" customWidth="1"/>
    <col min="6679" max="6912" width="7.59765625" style="2"/>
    <col min="6913" max="6914" width="2.59765625" style="2" customWidth="1"/>
    <col min="6915" max="6915" width="5.59765625" style="2" customWidth="1"/>
    <col min="6916" max="6916" width="7.59765625" style="2" customWidth="1"/>
    <col min="6917" max="6917" width="2.59765625" style="2" customWidth="1"/>
    <col min="6918" max="6918" width="6.59765625" style="2" customWidth="1"/>
    <col min="6919" max="6919" width="10.46484375" style="2" customWidth="1"/>
    <col min="6920" max="6922" width="10.86328125" style="2" customWidth="1"/>
    <col min="6923" max="6923" width="10.59765625" style="2" customWidth="1"/>
    <col min="6924" max="6928" width="12.73046875" style="2" customWidth="1"/>
    <col min="6929" max="6930" width="13.86328125" style="2" customWidth="1"/>
    <col min="6931" max="6931" width="7.59765625" style="2" customWidth="1"/>
    <col min="6932" max="6934" width="9.3984375" style="2" customWidth="1"/>
    <col min="6935" max="7168" width="7.59765625" style="2"/>
    <col min="7169" max="7170" width="2.59765625" style="2" customWidth="1"/>
    <col min="7171" max="7171" width="5.59765625" style="2" customWidth="1"/>
    <col min="7172" max="7172" width="7.59765625" style="2" customWidth="1"/>
    <col min="7173" max="7173" width="2.59765625" style="2" customWidth="1"/>
    <col min="7174" max="7174" width="6.59765625" style="2" customWidth="1"/>
    <col min="7175" max="7175" width="10.46484375" style="2" customWidth="1"/>
    <col min="7176" max="7178" width="10.86328125" style="2" customWidth="1"/>
    <col min="7179" max="7179" width="10.59765625" style="2" customWidth="1"/>
    <col min="7180" max="7184" width="12.73046875" style="2" customWidth="1"/>
    <col min="7185" max="7186" width="13.86328125" style="2" customWidth="1"/>
    <col min="7187" max="7187" width="7.59765625" style="2" customWidth="1"/>
    <col min="7188" max="7190" width="9.3984375" style="2" customWidth="1"/>
    <col min="7191" max="7424" width="7.59765625" style="2"/>
    <col min="7425" max="7426" width="2.59765625" style="2" customWidth="1"/>
    <col min="7427" max="7427" width="5.59765625" style="2" customWidth="1"/>
    <col min="7428" max="7428" width="7.59765625" style="2" customWidth="1"/>
    <col min="7429" max="7429" width="2.59765625" style="2" customWidth="1"/>
    <col min="7430" max="7430" width="6.59765625" style="2" customWidth="1"/>
    <col min="7431" max="7431" width="10.46484375" style="2" customWidth="1"/>
    <col min="7432" max="7434" width="10.86328125" style="2" customWidth="1"/>
    <col min="7435" max="7435" width="10.59765625" style="2" customWidth="1"/>
    <col min="7436" max="7440" width="12.73046875" style="2" customWidth="1"/>
    <col min="7441" max="7442" width="13.86328125" style="2" customWidth="1"/>
    <col min="7443" max="7443" width="7.59765625" style="2" customWidth="1"/>
    <col min="7444" max="7446" width="9.3984375" style="2" customWidth="1"/>
    <col min="7447" max="7680" width="7.59765625" style="2"/>
    <col min="7681" max="7682" width="2.59765625" style="2" customWidth="1"/>
    <col min="7683" max="7683" width="5.59765625" style="2" customWidth="1"/>
    <col min="7684" max="7684" width="7.59765625" style="2" customWidth="1"/>
    <col min="7685" max="7685" width="2.59765625" style="2" customWidth="1"/>
    <col min="7686" max="7686" width="6.59765625" style="2" customWidth="1"/>
    <col min="7687" max="7687" width="10.46484375" style="2" customWidth="1"/>
    <col min="7688" max="7690" width="10.86328125" style="2" customWidth="1"/>
    <col min="7691" max="7691" width="10.59765625" style="2" customWidth="1"/>
    <col min="7692" max="7696" width="12.73046875" style="2" customWidth="1"/>
    <col min="7697" max="7698" width="13.86328125" style="2" customWidth="1"/>
    <col min="7699" max="7699" width="7.59765625" style="2" customWidth="1"/>
    <col min="7700" max="7702" width="9.3984375" style="2" customWidth="1"/>
    <col min="7703" max="7936" width="7.59765625" style="2"/>
    <col min="7937" max="7938" width="2.59765625" style="2" customWidth="1"/>
    <col min="7939" max="7939" width="5.59765625" style="2" customWidth="1"/>
    <col min="7940" max="7940" width="7.59765625" style="2" customWidth="1"/>
    <col min="7941" max="7941" width="2.59765625" style="2" customWidth="1"/>
    <col min="7942" max="7942" width="6.59765625" style="2" customWidth="1"/>
    <col min="7943" max="7943" width="10.46484375" style="2" customWidth="1"/>
    <col min="7944" max="7946" width="10.86328125" style="2" customWidth="1"/>
    <col min="7947" max="7947" width="10.59765625" style="2" customWidth="1"/>
    <col min="7948" max="7952" width="12.73046875" style="2" customWidth="1"/>
    <col min="7953" max="7954" width="13.86328125" style="2" customWidth="1"/>
    <col min="7955" max="7955" width="7.59765625" style="2" customWidth="1"/>
    <col min="7956" max="7958" width="9.3984375" style="2" customWidth="1"/>
    <col min="7959" max="8192" width="7.59765625" style="2"/>
    <col min="8193" max="8194" width="2.59765625" style="2" customWidth="1"/>
    <col min="8195" max="8195" width="5.59765625" style="2" customWidth="1"/>
    <col min="8196" max="8196" width="7.59765625" style="2" customWidth="1"/>
    <col min="8197" max="8197" width="2.59765625" style="2" customWidth="1"/>
    <col min="8198" max="8198" width="6.59765625" style="2" customWidth="1"/>
    <col min="8199" max="8199" width="10.46484375" style="2" customWidth="1"/>
    <col min="8200" max="8202" width="10.86328125" style="2" customWidth="1"/>
    <col min="8203" max="8203" width="10.59765625" style="2" customWidth="1"/>
    <col min="8204" max="8208" width="12.73046875" style="2" customWidth="1"/>
    <col min="8209" max="8210" width="13.86328125" style="2" customWidth="1"/>
    <col min="8211" max="8211" width="7.59765625" style="2" customWidth="1"/>
    <col min="8212" max="8214" width="9.3984375" style="2" customWidth="1"/>
    <col min="8215" max="8448" width="7.59765625" style="2"/>
    <col min="8449" max="8450" width="2.59765625" style="2" customWidth="1"/>
    <col min="8451" max="8451" width="5.59765625" style="2" customWidth="1"/>
    <col min="8452" max="8452" width="7.59765625" style="2" customWidth="1"/>
    <col min="8453" max="8453" width="2.59765625" style="2" customWidth="1"/>
    <col min="8454" max="8454" width="6.59765625" style="2" customWidth="1"/>
    <col min="8455" max="8455" width="10.46484375" style="2" customWidth="1"/>
    <col min="8456" max="8458" width="10.86328125" style="2" customWidth="1"/>
    <col min="8459" max="8459" width="10.59765625" style="2" customWidth="1"/>
    <col min="8460" max="8464" width="12.73046875" style="2" customWidth="1"/>
    <col min="8465" max="8466" width="13.86328125" style="2" customWidth="1"/>
    <col min="8467" max="8467" width="7.59765625" style="2" customWidth="1"/>
    <col min="8468" max="8470" width="9.3984375" style="2" customWidth="1"/>
    <col min="8471" max="8704" width="7.59765625" style="2"/>
    <col min="8705" max="8706" width="2.59765625" style="2" customWidth="1"/>
    <col min="8707" max="8707" width="5.59765625" style="2" customWidth="1"/>
    <col min="8708" max="8708" width="7.59765625" style="2" customWidth="1"/>
    <col min="8709" max="8709" width="2.59765625" style="2" customWidth="1"/>
    <col min="8710" max="8710" width="6.59765625" style="2" customWidth="1"/>
    <col min="8711" max="8711" width="10.46484375" style="2" customWidth="1"/>
    <col min="8712" max="8714" width="10.86328125" style="2" customWidth="1"/>
    <col min="8715" max="8715" width="10.59765625" style="2" customWidth="1"/>
    <col min="8716" max="8720" width="12.73046875" style="2" customWidth="1"/>
    <col min="8721" max="8722" width="13.86328125" style="2" customWidth="1"/>
    <col min="8723" max="8723" width="7.59765625" style="2" customWidth="1"/>
    <col min="8724" max="8726" width="9.3984375" style="2" customWidth="1"/>
    <col min="8727" max="8960" width="7.59765625" style="2"/>
    <col min="8961" max="8962" width="2.59765625" style="2" customWidth="1"/>
    <col min="8963" max="8963" width="5.59765625" style="2" customWidth="1"/>
    <col min="8964" max="8964" width="7.59765625" style="2" customWidth="1"/>
    <col min="8965" max="8965" width="2.59765625" style="2" customWidth="1"/>
    <col min="8966" max="8966" width="6.59765625" style="2" customWidth="1"/>
    <col min="8967" max="8967" width="10.46484375" style="2" customWidth="1"/>
    <col min="8968" max="8970" width="10.86328125" style="2" customWidth="1"/>
    <col min="8971" max="8971" width="10.59765625" style="2" customWidth="1"/>
    <col min="8972" max="8976" width="12.73046875" style="2" customWidth="1"/>
    <col min="8977" max="8978" width="13.86328125" style="2" customWidth="1"/>
    <col min="8979" max="8979" width="7.59765625" style="2" customWidth="1"/>
    <col min="8980" max="8982" width="9.3984375" style="2" customWidth="1"/>
    <col min="8983" max="9216" width="7.59765625" style="2"/>
    <col min="9217" max="9218" width="2.59765625" style="2" customWidth="1"/>
    <col min="9219" max="9219" width="5.59765625" style="2" customWidth="1"/>
    <col min="9220" max="9220" width="7.59765625" style="2" customWidth="1"/>
    <col min="9221" max="9221" width="2.59765625" style="2" customWidth="1"/>
    <col min="9222" max="9222" width="6.59765625" style="2" customWidth="1"/>
    <col min="9223" max="9223" width="10.46484375" style="2" customWidth="1"/>
    <col min="9224" max="9226" width="10.86328125" style="2" customWidth="1"/>
    <col min="9227" max="9227" width="10.59765625" style="2" customWidth="1"/>
    <col min="9228" max="9232" width="12.73046875" style="2" customWidth="1"/>
    <col min="9233" max="9234" width="13.86328125" style="2" customWidth="1"/>
    <col min="9235" max="9235" width="7.59765625" style="2" customWidth="1"/>
    <col min="9236" max="9238" width="9.3984375" style="2" customWidth="1"/>
    <col min="9239" max="9472" width="7.59765625" style="2"/>
    <col min="9473" max="9474" width="2.59765625" style="2" customWidth="1"/>
    <col min="9475" max="9475" width="5.59765625" style="2" customWidth="1"/>
    <col min="9476" max="9476" width="7.59765625" style="2" customWidth="1"/>
    <col min="9477" max="9477" width="2.59765625" style="2" customWidth="1"/>
    <col min="9478" max="9478" width="6.59765625" style="2" customWidth="1"/>
    <col min="9479" max="9479" width="10.46484375" style="2" customWidth="1"/>
    <col min="9480" max="9482" width="10.86328125" style="2" customWidth="1"/>
    <col min="9483" max="9483" width="10.59765625" style="2" customWidth="1"/>
    <col min="9484" max="9488" width="12.73046875" style="2" customWidth="1"/>
    <col min="9489" max="9490" width="13.86328125" style="2" customWidth="1"/>
    <col min="9491" max="9491" width="7.59765625" style="2" customWidth="1"/>
    <col min="9492" max="9494" width="9.3984375" style="2" customWidth="1"/>
    <col min="9495" max="9728" width="7.59765625" style="2"/>
    <col min="9729" max="9730" width="2.59765625" style="2" customWidth="1"/>
    <col min="9731" max="9731" width="5.59765625" style="2" customWidth="1"/>
    <col min="9732" max="9732" width="7.59765625" style="2" customWidth="1"/>
    <col min="9733" max="9733" width="2.59765625" style="2" customWidth="1"/>
    <col min="9734" max="9734" width="6.59765625" style="2" customWidth="1"/>
    <col min="9735" max="9735" width="10.46484375" style="2" customWidth="1"/>
    <col min="9736" max="9738" width="10.86328125" style="2" customWidth="1"/>
    <col min="9739" max="9739" width="10.59765625" style="2" customWidth="1"/>
    <col min="9740" max="9744" width="12.73046875" style="2" customWidth="1"/>
    <col min="9745" max="9746" width="13.86328125" style="2" customWidth="1"/>
    <col min="9747" max="9747" width="7.59765625" style="2" customWidth="1"/>
    <col min="9748" max="9750" width="9.3984375" style="2" customWidth="1"/>
    <col min="9751" max="9984" width="7.59765625" style="2"/>
    <col min="9985" max="9986" width="2.59765625" style="2" customWidth="1"/>
    <col min="9987" max="9987" width="5.59765625" style="2" customWidth="1"/>
    <col min="9988" max="9988" width="7.59765625" style="2" customWidth="1"/>
    <col min="9989" max="9989" width="2.59765625" style="2" customWidth="1"/>
    <col min="9990" max="9990" width="6.59765625" style="2" customWidth="1"/>
    <col min="9991" max="9991" width="10.46484375" style="2" customWidth="1"/>
    <col min="9992" max="9994" width="10.86328125" style="2" customWidth="1"/>
    <col min="9995" max="9995" width="10.59765625" style="2" customWidth="1"/>
    <col min="9996" max="10000" width="12.73046875" style="2" customWidth="1"/>
    <col min="10001" max="10002" width="13.86328125" style="2" customWidth="1"/>
    <col min="10003" max="10003" width="7.59765625" style="2" customWidth="1"/>
    <col min="10004" max="10006" width="9.3984375" style="2" customWidth="1"/>
    <col min="10007" max="10240" width="7.59765625" style="2"/>
    <col min="10241" max="10242" width="2.59765625" style="2" customWidth="1"/>
    <col min="10243" max="10243" width="5.59765625" style="2" customWidth="1"/>
    <col min="10244" max="10244" width="7.59765625" style="2" customWidth="1"/>
    <col min="10245" max="10245" width="2.59765625" style="2" customWidth="1"/>
    <col min="10246" max="10246" width="6.59765625" style="2" customWidth="1"/>
    <col min="10247" max="10247" width="10.46484375" style="2" customWidth="1"/>
    <col min="10248" max="10250" width="10.86328125" style="2" customWidth="1"/>
    <col min="10251" max="10251" width="10.59765625" style="2" customWidth="1"/>
    <col min="10252" max="10256" width="12.73046875" style="2" customWidth="1"/>
    <col min="10257" max="10258" width="13.86328125" style="2" customWidth="1"/>
    <col min="10259" max="10259" width="7.59765625" style="2" customWidth="1"/>
    <col min="10260" max="10262" width="9.3984375" style="2" customWidth="1"/>
    <col min="10263" max="10496" width="7.59765625" style="2"/>
    <col min="10497" max="10498" width="2.59765625" style="2" customWidth="1"/>
    <col min="10499" max="10499" width="5.59765625" style="2" customWidth="1"/>
    <col min="10500" max="10500" width="7.59765625" style="2" customWidth="1"/>
    <col min="10501" max="10501" width="2.59765625" style="2" customWidth="1"/>
    <col min="10502" max="10502" width="6.59765625" style="2" customWidth="1"/>
    <col min="10503" max="10503" width="10.46484375" style="2" customWidth="1"/>
    <col min="10504" max="10506" width="10.86328125" style="2" customWidth="1"/>
    <col min="10507" max="10507" width="10.59765625" style="2" customWidth="1"/>
    <col min="10508" max="10512" width="12.73046875" style="2" customWidth="1"/>
    <col min="10513" max="10514" width="13.86328125" style="2" customWidth="1"/>
    <col min="10515" max="10515" width="7.59765625" style="2" customWidth="1"/>
    <col min="10516" max="10518" width="9.3984375" style="2" customWidth="1"/>
    <col min="10519" max="10752" width="7.59765625" style="2"/>
    <col min="10753" max="10754" width="2.59765625" style="2" customWidth="1"/>
    <col min="10755" max="10755" width="5.59765625" style="2" customWidth="1"/>
    <col min="10756" max="10756" width="7.59765625" style="2" customWidth="1"/>
    <col min="10757" max="10757" width="2.59765625" style="2" customWidth="1"/>
    <col min="10758" max="10758" width="6.59765625" style="2" customWidth="1"/>
    <col min="10759" max="10759" width="10.46484375" style="2" customWidth="1"/>
    <col min="10760" max="10762" width="10.86328125" style="2" customWidth="1"/>
    <col min="10763" max="10763" width="10.59765625" style="2" customWidth="1"/>
    <col min="10764" max="10768" width="12.73046875" style="2" customWidth="1"/>
    <col min="10769" max="10770" width="13.86328125" style="2" customWidth="1"/>
    <col min="10771" max="10771" width="7.59765625" style="2" customWidth="1"/>
    <col min="10772" max="10774" width="9.3984375" style="2" customWidth="1"/>
    <col min="10775" max="11008" width="7.59765625" style="2"/>
    <col min="11009" max="11010" width="2.59765625" style="2" customWidth="1"/>
    <col min="11011" max="11011" width="5.59765625" style="2" customWidth="1"/>
    <col min="11012" max="11012" width="7.59765625" style="2" customWidth="1"/>
    <col min="11013" max="11013" width="2.59765625" style="2" customWidth="1"/>
    <col min="11014" max="11014" width="6.59765625" style="2" customWidth="1"/>
    <col min="11015" max="11015" width="10.46484375" style="2" customWidth="1"/>
    <col min="11016" max="11018" width="10.86328125" style="2" customWidth="1"/>
    <col min="11019" max="11019" width="10.59765625" style="2" customWidth="1"/>
    <col min="11020" max="11024" width="12.73046875" style="2" customWidth="1"/>
    <col min="11025" max="11026" width="13.86328125" style="2" customWidth="1"/>
    <col min="11027" max="11027" width="7.59765625" style="2" customWidth="1"/>
    <col min="11028" max="11030" width="9.3984375" style="2" customWidth="1"/>
    <col min="11031" max="11264" width="7.59765625" style="2"/>
    <col min="11265" max="11266" width="2.59765625" style="2" customWidth="1"/>
    <col min="11267" max="11267" width="5.59765625" style="2" customWidth="1"/>
    <col min="11268" max="11268" width="7.59765625" style="2" customWidth="1"/>
    <col min="11269" max="11269" width="2.59765625" style="2" customWidth="1"/>
    <col min="11270" max="11270" width="6.59765625" style="2" customWidth="1"/>
    <col min="11271" max="11271" width="10.46484375" style="2" customWidth="1"/>
    <col min="11272" max="11274" width="10.86328125" style="2" customWidth="1"/>
    <col min="11275" max="11275" width="10.59765625" style="2" customWidth="1"/>
    <col min="11276" max="11280" width="12.73046875" style="2" customWidth="1"/>
    <col min="11281" max="11282" width="13.86328125" style="2" customWidth="1"/>
    <col min="11283" max="11283" width="7.59765625" style="2" customWidth="1"/>
    <col min="11284" max="11286" width="9.3984375" style="2" customWidth="1"/>
    <col min="11287" max="11520" width="7.59765625" style="2"/>
    <col min="11521" max="11522" width="2.59765625" style="2" customWidth="1"/>
    <col min="11523" max="11523" width="5.59765625" style="2" customWidth="1"/>
    <col min="11524" max="11524" width="7.59765625" style="2" customWidth="1"/>
    <col min="11525" max="11525" width="2.59765625" style="2" customWidth="1"/>
    <col min="11526" max="11526" width="6.59765625" style="2" customWidth="1"/>
    <col min="11527" max="11527" width="10.46484375" style="2" customWidth="1"/>
    <col min="11528" max="11530" width="10.86328125" style="2" customWidth="1"/>
    <col min="11531" max="11531" width="10.59765625" style="2" customWidth="1"/>
    <col min="11532" max="11536" width="12.73046875" style="2" customWidth="1"/>
    <col min="11537" max="11538" width="13.86328125" style="2" customWidth="1"/>
    <col min="11539" max="11539" width="7.59765625" style="2" customWidth="1"/>
    <col min="11540" max="11542" width="9.3984375" style="2" customWidth="1"/>
    <col min="11543" max="11776" width="7.59765625" style="2"/>
    <col min="11777" max="11778" width="2.59765625" style="2" customWidth="1"/>
    <col min="11779" max="11779" width="5.59765625" style="2" customWidth="1"/>
    <col min="11780" max="11780" width="7.59765625" style="2" customWidth="1"/>
    <col min="11781" max="11781" width="2.59765625" style="2" customWidth="1"/>
    <col min="11782" max="11782" width="6.59765625" style="2" customWidth="1"/>
    <col min="11783" max="11783" width="10.46484375" style="2" customWidth="1"/>
    <col min="11784" max="11786" width="10.86328125" style="2" customWidth="1"/>
    <col min="11787" max="11787" width="10.59765625" style="2" customWidth="1"/>
    <col min="11788" max="11792" width="12.73046875" style="2" customWidth="1"/>
    <col min="11793" max="11794" width="13.86328125" style="2" customWidth="1"/>
    <col min="11795" max="11795" width="7.59765625" style="2" customWidth="1"/>
    <col min="11796" max="11798" width="9.3984375" style="2" customWidth="1"/>
    <col min="11799" max="12032" width="7.59765625" style="2"/>
    <col min="12033" max="12034" width="2.59765625" style="2" customWidth="1"/>
    <col min="12035" max="12035" width="5.59765625" style="2" customWidth="1"/>
    <col min="12036" max="12036" width="7.59765625" style="2" customWidth="1"/>
    <col min="12037" max="12037" width="2.59765625" style="2" customWidth="1"/>
    <col min="12038" max="12038" width="6.59765625" style="2" customWidth="1"/>
    <col min="12039" max="12039" width="10.46484375" style="2" customWidth="1"/>
    <col min="12040" max="12042" width="10.86328125" style="2" customWidth="1"/>
    <col min="12043" max="12043" width="10.59765625" style="2" customWidth="1"/>
    <col min="12044" max="12048" width="12.73046875" style="2" customWidth="1"/>
    <col min="12049" max="12050" width="13.86328125" style="2" customWidth="1"/>
    <col min="12051" max="12051" width="7.59765625" style="2" customWidth="1"/>
    <col min="12052" max="12054" width="9.3984375" style="2" customWidth="1"/>
    <col min="12055" max="12288" width="7.59765625" style="2"/>
    <col min="12289" max="12290" width="2.59765625" style="2" customWidth="1"/>
    <col min="12291" max="12291" width="5.59765625" style="2" customWidth="1"/>
    <col min="12292" max="12292" width="7.59765625" style="2" customWidth="1"/>
    <col min="12293" max="12293" width="2.59765625" style="2" customWidth="1"/>
    <col min="12294" max="12294" width="6.59765625" style="2" customWidth="1"/>
    <col min="12295" max="12295" width="10.46484375" style="2" customWidth="1"/>
    <col min="12296" max="12298" width="10.86328125" style="2" customWidth="1"/>
    <col min="12299" max="12299" width="10.59765625" style="2" customWidth="1"/>
    <col min="12300" max="12304" width="12.73046875" style="2" customWidth="1"/>
    <col min="12305" max="12306" width="13.86328125" style="2" customWidth="1"/>
    <col min="12307" max="12307" width="7.59765625" style="2" customWidth="1"/>
    <col min="12308" max="12310" width="9.3984375" style="2" customWidth="1"/>
    <col min="12311" max="12544" width="7.59765625" style="2"/>
    <col min="12545" max="12546" width="2.59765625" style="2" customWidth="1"/>
    <col min="12547" max="12547" width="5.59765625" style="2" customWidth="1"/>
    <col min="12548" max="12548" width="7.59765625" style="2" customWidth="1"/>
    <col min="12549" max="12549" width="2.59765625" style="2" customWidth="1"/>
    <col min="12550" max="12550" width="6.59765625" style="2" customWidth="1"/>
    <col min="12551" max="12551" width="10.46484375" style="2" customWidth="1"/>
    <col min="12552" max="12554" width="10.86328125" style="2" customWidth="1"/>
    <col min="12555" max="12555" width="10.59765625" style="2" customWidth="1"/>
    <col min="12556" max="12560" width="12.73046875" style="2" customWidth="1"/>
    <col min="12561" max="12562" width="13.86328125" style="2" customWidth="1"/>
    <col min="12563" max="12563" width="7.59765625" style="2" customWidth="1"/>
    <col min="12564" max="12566" width="9.3984375" style="2" customWidth="1"/>
    <col min="12567" max="12800" width="7.59765625" style="2"/>
    <col min="12801" max="12802" width="2.59765625" style="2" customWidth="1"/>
    <col min="12803" max="12803" width="5.59765625" style="2" customWidth="1"/>
    <col min="12804" max="12804" width="7.59765625" style="2" customWidth="1"/>
    <col min="12805" max="12805" width="2.59765625" style="2" customWidth="1"/>
    <col min="12806" max="12806" width="6.59765625" style="2" customWidth="1"/>
    <col min="12807" max="12807" width="10.46484375" style="2" customWidth="1"/>
    <col min="12808" max="12810" width="10.86328125" style="2" customWidth="1"/>
    <col min="12811" max="12811" width="10.59765625" style="2" customWidth="1"/>
    <col min="12812" max="12816" width="12.73046875" style="2" customWidth="1"/>
    <col min="12817" max="12818" width="13.86328125" style="2" customWidth="1"/>
    <col min="12819" max="12819" width="7.59765625" style="2" customWidth="1"/>
    <col min="12820" max="12822" width="9.3984375" style="2" customWidth="1"/>
    <col min="12823" max="13056" width="7.59765625" style="2"/>
    <col min="13057" max="13058" width="2.59765625" style="2" customWidth="1"/>
    <col min="13059" max="13059" width="5.59765625" style="2" customWidth="1"/>
    <col min="13060" max="13060" width="7.59765625" style="2" customWidth="1"/>
    <col min="13061" max="13061" width="2.59765625" style="2" customWidth="1"/>
    <col min="13062" max="13062" width="6.59765625" style="2" customWidth="1"/>
    <col min="13063" max="13063" width="10.46484375" style="2" customWidth="1"/>
    <col min="13064" max="13066" width="10.86328125" style="2" customWidth="1"/>
    <col min="13067" max="13067" width="10.59765625" style="2" customWidth="1"/>
    <col min="13068" max="13072" width="12.73046875" style="2" customWidth="1"/>
    <col min="13073" max="13074" width="13.86328125" style="2" customWidth="1"/>
    <col min="13075" max="13075" width="7.59765625" style="2" customWidth="1"/>
    <col min="13076" max="13078" width="9.3984375" style="2" customWidth="1"/>
    <col min="13079" max="13312" width="7.59765625" style="2"/>
    <col min="13313" max="13314" width="2.59765625" style="2" customWidth="1"/>
    <col min="13315" max="13315" width="5.59765625" style="2" customWidth="1"/>
    <col min="13316" max="13316" width="7.59765625" style="2" customWidth="1"/>
    <col min="13317" max="13317" width="2.59765625" style="2" customWidth="1"/>
    <col min="13318" max="13318" width="6.59765625" style="2" customWidth="1"/>
    <col min="13319" max="13319" width="10.46484375" style="2" customWidth="1"/>
    <col min="13320" max="13322" width="10.86328125" style="2" customWidth="1"/>
    <col min="13323" max="13323" width="10.59765625" style="2" customWidth="1"/>
    <col min="13324" max="13328" width="12.73046875" style="2" customWidth="1"/>
    <col min="13329" max="13330" width="13.86328125" style="2" customWidth="1"/>
    <col min="13331" max="13331" width="7.59765625" style="2" customWidth="1"/>
    <col min="13332" max="13334" width="9.3984375" style="2" customWidth="1"/>
    <col min="13335" max="13568" width="7.59765625" style="2"/>
    <col min="13569" max="13570" width="2.59765625" style="2" customWidth="1"/>
    <col min="13571" max="13571" width="5.59765625" style="2" customWidth="1"/>
    <col min="13572" max="13572" width="7.59765625" style="2" customWidth="1"/>
    <col min="13573" max="13573" width="2.59765625" style="2" customWidth="1"/>
    <col min="13574" max="13574" width="6.59765625" style="2" customWidth="1"/>
    <col min="13575" max="13575" width="10.46484375" style="2" customWidth="1"/>
    <col min="13576" max="13578" width="10.86328125" style="2" customWidth="1"/>
    <col min="13579" max="13579" width="10.59765625" style="2" customWidth="1"/>
    <col min="13580" max="13584" width="12.73046875" style="2" customWidth="1"/>
    <col min="13585" max="13586" width="13.86328125" style="2" customWidth="1"/>
    <col min="13587" max="13587" width="7.59765625" style="2" customWidth="1"/>
    <col min="13588" max="13590" width="9.3984375" style="2" customWidth="1"/>
    <col min="13591" max="13824" width="7.59765625" style="2"/>
    <col min="13825" max="13826" width="2.59765625" style="2" customWidth="1"/>
    <col min="13827" max="13827" width="5.59765625" style="2" customWidth="1"/>
    <col min="13828" max="13828" width="7.59765625" style="2" customWidth="1"/>
    <col min="13829" max="13829" width="2.59765625" style="2" customWidth="1"/>
    <col min="13830" max="13830" width="6.59765625" style="2" customWidth="1"/>
    <col min="13831" max="13831" width="10.46484375" style="2" customWidth="1"/>
    <col min="13832" max="13834" width="10.86328125" style="2" customWidth="1"/>
    <col min="13835" max="13835" width="10.59765625" style="2" customWidth="1"/>
    <col min="13836" max="13840" width="12.73046875" style="2" customWidth="1"/>
    <col min="13841" max="13842" width="13.86328125" style="2" customWidth="1"/>
    <col min="13843" max="13843" width="7.59765625" style="2" customWidth="1"/>
    <col min="13844" max="13846" width="9.3984375" style="2" customWidth="1"/>
    <col min="13847" max="14080" width="7.59765625" style="2"/>
    <col min="14081" max="14082" width="2.59765625" style="2" customWidth="1"/>
    <col min="14083" max="14083" width="5.59765625" style="2" customWidth="1"/>
    <col min="14084" max="14084" width="7.59765625" style="2" customWidth="1"/>
    <col min="14085" max="14085" width="2.59765625" style="2" customWidth="1"/>
    <col min="14086" max="14086" width="6.59765625" style="2" customWidth="1"/>
    <col min="14087" max="14087" width="10.46484375" style="2" customWidth="1"/>
    <col min="14088" max="14090" width="10.86328125" style="2" customWidth="1"/>
    <col min="14091" max="14091" width="10.59765625" style="2" customWidth="1"/>
    <col min="14092" max="14096" width="12.73046875" style="2" customWidth="1"/>
    <col min="14097" max="14098" width="13.86328125" style="2" customWidth="1"/>
    <col min="14099" max="14099" width="7.59765625" style="2" customWidth="1"/>
    <col min="14100" max="14102" width="9.3984375" style="2" customWidth="1"/>
    <col min="14103" max="14336" width="7.59765625" style="2"/>
    <col min="14337" max="14338" width="2.59765625" style="2" customWidth="1"/>
    <col min="14339" max="14339" width="5.59765625" style="2" customWidth="1"/>
    <col min="14340" max="14340" width="7.59765625" style="2" customWidth="1"/>
    <col min="14341" max="14341" width="2.59765625" style="2" customWidth="1"/>
    <col min="14342" max="14342" width="6.59765625" style="2" customWidth="1"/>
    <col min="14343" max="14343" width="10.46484375" style="2" customWidth="1"/>
    <col min="14344" max="14346" width="10.86328125" style="2" customWidth="1"/>
    <col min="14347" max="14347" width="10.59765625" style="2" customWidth="1"/>
    <col min="14348" max="14352" width="12.73046875" style="2" customWidth="1"/>
    <col min="14353" max="14354" width="13.86328125" style="2" customWidth="1"/>
    <col min="14355" max="14355" width="7.59765625" style="2" customWidth="1"/>
    <col min="14356" max="14358" width="9.3984375" style="2" customWidth="1"/>
    <col min="14359" max="14592" width="7.59765625" style="2"/>
    <col min="14593" max="14594" width="2.59765625" style="2" customWidth="1"/>
    <col min="14595" max="14595" width="5.59765625" style="2" customWidth="1"/>
    <col min="14596" max="14596" width="7.59765625" style="2" customWidth="1"/>
    <col min="14597" max="14597" width="2.59765625" style="2" customWidth="1"/>
    <col min="14598" max="14598" width="6.59765625" style="2" customWidth="1"/>
    <col min="14599" max="14599" width="10.46484375" style="2" customWidth="1"/>
    <col min="14600" max="14602" width="10.86328125" style="2" customWidth="1"/>
    <col min="14603" max="14603" width="10.59765625" style="2" customWidth="1"/>
    <col min="14604" max="14608" width="12.73046875" style="2" customWidth="1"/>
    <col min="14609" max="14610" width="13.86328125" style="2" customWidth="1"/>
    <col min="14611" max="14611" width="7.59765625" style="2" customWidth="1"/>
    <col min="14612" max="14614" width="9.3984375" style="2" customWidth="1"/>
    <col min="14615" max="14848" width="7.59765625" style="2"/>
    <col min="14849" max="14850" width="2.59765625" style="2" customWidth="1"/>
    <col min="14851" max="14851" width="5.59765625" style="2" customWidth="1"/>
    <col min="14852" max="14852" width="7.59765625" style="2" customWidth="1"/>
    <col min="14853" max="14853" width="2.59765625" style="2" customWidth="1"/>
    <col min="14854" max="14854" width="6.59765625" style="2" customWidth="1"/>
    <col min="14855" max="14855" width="10.46484375" style="2" customWidth="1"/>
    <col min="14856" max="14858" width="10.86328125" style="2" customWidth="1"/>
    <col min="14859" max="14859" width="10.59765625" style="2" customWidth="1"/>
    <col min="14860" max="14864" width="12.73046875" style="2" customWidth="1"/>
    <col min="14865" max="14866" width="13.86328125" style="2" customWidth="1"/>
    <col min="14867" max="14867" width="7.59765625" style="2" customWidth="1"/>
    <col min="14868" max="14870" width="9.3984375" style="2" customWidth="1"/>
    <col min="14871" max="15104" width="7.59765625" style="2"/>
    <col min="15105" max="15106" width="2.59765625" style="2" customWidth="1"/>
    <col min="15107" max="15107" width="5.59765625" style="2" customWidth="1"/>
    <col min="15108" max="15108" width="7.59765625" style="2" customWidth="1"/>
    <col min="15109" max="15109" width="2.59765625" style="2" customWidth="1"/>
    <col min="15110" max="15110" width="6.59765625" style="2" customWidth="1"/>
    <col min="15111" max="15111" width="10.46484375" style="2" customWidth="1"/>
    <col min="15112" max="15114" width="10.86328125" style="2" customWidth="1"/>
    <col min="15115" max="15115" width="10.59765625" style="2" customWidth="1"/>
    <col min="15116" max="15120" width="12.73046875" style="2" customWidth="1"/>
    <col min="15121" max="15122" width="13.86328125" style="2" customWidth="1"/>
    <col min="15123" max="15123" width="7.59765625" style="2" customWidth="1"/>
    <col min="15124" max="15126" width="9.3984375" style="2" customWidth="1"/>
    <col min="15127" max="15360" width="7.59765625" style="2"/>
    <col min="15361" max="15362" width="2.59765625" style="2" customWidth="1"/>
    <col min="15363" max="15363" width="5.59765625" style="2" customWidth="1"/>
    <col min="15364" max="15364" width="7.59765625" style="2" customWidth="1"/>
    <col min="15365" max="15365" width="2.59765625" style="2" customWidth="1"/>
    <col min="15366" max="15366" width="6.59765625" style="2" customWidth="1"/>
    <col min="15367" max="15367" width="10.46484375" style="2" customWidth="1"/>
    <col min="15368" max="15370" width="10.86328125" style="2" customWidth="1"/>
    <col min="15371" max="15371" width="10.59765625" style="2" customWidth="1"/>
    <col min="15372" max="15376" width="12.73046875" style="2" customWidth="1"/>
    <col min="15377" max="15378" width="13.86328125" style="2" customWidth="1"/>
    <col min="15379" max="15379" width="7.59765625" style="2" customWidth="1"/>
    <col min="15380" max="15382" width="9.3984375" style="2" customWidth="1"/>
    <col min="15383" max="15616" width="7.59765625" style="2"/>
    <col min="15617" max="15618" width="2.59765625" style="2" customWidth="1"/>
    <col min="15619" max="15619" width="5.59765625" style="2" customWidth="1"/>
    <col min="15620" max="15620" width="7.59765625" style="2" customWidth="1"/>
    <col min="15621" max="15621" width="2.59765625" style="2" customWidth="1"/>
    <col min="15622" max="15622" width="6.59765625" style="2" customWidth="1"/>
    <col min="15623" max="15623" width="10.46484375" style="2" customWidth="1"/>
    <col min="15624" max="15626" width="10.86328125" style="2" customWidth="1"/>
    <col min="15627" max="15627" width="10.59765625" style="2" customWidth="1"/>
    <col min="15628" max="15632" width="12.73046875" style="2" customWidth="1"/>
    <col min="15633" max="15634" width="13.86328125" style="2" customWidth="1"/>
    <col min="15635" max="15635" width="7.59765625" style="2" customWidth="1"/>
    <col min="15636" max="15638" width="9.3984375" style="2" customWidth="1"/>
    <col min="15639" max="15872" width="7.59765625" style="2"/>
    <col min="15873" max="15874" width="2.59765625" style="2" customWidth="1"/>
    <col min="15875" max="15875" width="5.59765625" style="2" customWidth="1"/>
    <col min="15876" max="15876" width="7.59765625" style="2" customWidth="1"/>
    <col min="15877" max="15877" width="2.59765625" style="2" customWidth="1"/>
    <col min="15878" max="15878" width="6.59765625" style="2" customWidth="1"/>
    <col min="15879" max="15879" width="10.46484375" style="2" customWidth="1"/>
    <col min="15880" max="15882" width="10.86328125" style="2" customWidth="1"/>
    <col min="15883" max="15883" width="10.59765625" style="2" customWidth="1"/>
    <col min="15884" max="15888" width="12.73046875" style="2" customWidth="1"/>
    <col min="15889" max="15890" width="13.86328125" style="2" customWidth="1"/>
    <col min="15891" max="15891" width="7.59765625" style="2" customWidth="1"/>
    <col min="15892" max="15894" width="9.3984375" style="2" customWidth="1"/>
    <col min="15895" max="16128" width="7.59765625" style="2"/>
    <col min="16129" max="16130" width="2.59765625" style="2" customWidth="1"/>
    <col min="16131" max="16131" width="5.59765625" style="2" customWidth="1"/>
    <col min="16132" max="16132" width="7.59765625" style="2" customWidth="1"/>
    <col min="16133" max="16133" width="2.59765625" style="2" customWidth="1"/>
    <col min="16134" max="16134" width="6.59765625" style="2" customWidth="1"/>
    <col min="16135" max="16135" width="10.46484375" style="2" customWidth="1"/>
    <col min="16136" max="16138" width="10.86328125" style="2" customWidth="1"/>
    <col min="16139" max="16139" width="10.59765625" style="2" customWidth="1"/>
    <col min="16140" max="16144" width="12.73046875" style="2" customWidth="1"/>
    <col min="16145" max="16146" width="13.86328125" style="2" customWidth="1"/>
    <col min="16147" max="16147" width="7.59765625" style="2" customWidth="1"/>
    <col min="16148" max="16150" width="9.3984375" style="2" customWidth="1"/>
    <col min="16151" max="16384" width="7.59765625" style="2"/>
  </cols>
  <sheetData>
    <row r="1" spans="1:18" ht="17.100000000000001" customHeight="1" thickTop="1" thickBot="1">
      <c r="A1" s="1" t="str">
        <f>"介護保険事業状況報告　令和" &amp; DBCS($A$2) &amp; "年（" &amp; DBCS($B$2) &amp; "年）" &amp; DBCS($C$2) &amp; "月※"</f>
        <v>介護保険事業状況報告　令和元年（２０１９年）５月※</v>
      </c>
      <c r="J1" s="664" t="s">
        <v>0</v>
      </c>
      <c r="K1" s="665"/>
      <c r="L1" s="665"/>
      <c r="M1" s="665"/>
      <c r="N1" s="665"/>
      <c r="O1" s="666"/>
      <c r="P1" s="667" t="s">
        <v>172</v>
      </c>
      <c r="Q1" s="667"/>
      <c r="R1" s="3" t="s">
        <v>1</v>
      </c>
    </row>
    <row r="2" spans="1:18" ht="17.100000000000001" customHeight="1" thickTop="1">
      <c r="A2" s="4" t="s">
        <v>169</v>
      </c>
      <c r="B2" s="4">
        <v>2019</v>
      </c>
      <c r="C2" s="4">
        <v>5</v>
      </c>
      <c r="D2" s="4">
        <v>1</v>
      </c>
      <c r="E2" s="4">
        <v>31</v>
      </c>
      <c r="Q2" s="3"/>
    </row>
    <row r="3" spans="1:18" ht="17.100000000000001" customHeight="1">
      <c r="A3" s="1" t="s">
        <v>2</v>
      </c>
    </row>
    <row r="4" spans="1:18" ht="17.100000000000001" customHeight="1">
      <c r="B4" s="5"/>
      <c r="C4" s="5"/>
      <c r="D4" s="5"/>
      <c r="E4" s="6"/>
      <c r="F4" s="6"/>
      <c r="G4" s="6"/>
      <c r="H4" s="593" t="s">
        <v>3</v>
      </c>
      <c r="I4" s="593"/>
      <c r="K4" s="20"/>
      <c r="L4" s="20"/>
    </row>
    <row r="5" spans="1:18" ht="17.100000000000001" customHeight="1">
      <c r="B5" s="668" t="str">
        <f>"令和" &amp; DBCS($A$2) &amp; "年（" &amp; DBCS($B$2) &amp; "年）" &amp; DBCS($C$2) &amp; "月末日現在"</f>
        <v>令和元年（２０１９年）５月末日現在</v>
      </c>
      <c r="C5" s="669"/>
      <c r="D5" s="669"/>
      <c r="E5" s="669"/>
      <c r="F5" s="669"/>
      <c r="G5" s="670"/>
      <c r="H5" s="671" t="s">
        <v>4</v>
      </c>
      <c r="I5" s="672"/>
      <c r="K5" s="20"/>
      <c r="L5" s="382"/>
      <c r="Q5" s="7" t="s">
        <v>5</v>
      </c>
    </row>
    <row r="6" spans="1:18" ht="17.100000000000001" customHeight="1">
      <c r="B6" s="8" t="s">
        <v>6</v>
      </c>
      <c r="C6" s="9"/>
      <c r="D6" s="9"/>
      <c r="E6" s="9"/>
      <c r="F6" s="9"/>
      <c r="G6" s="10"/>
      <c r="H6" s="11"/>
      <c r="I6" s="12">
        <v>47222</v>
      </c>
      <c r="K6" s="383"/>
      <c r="L6" s="243"/>
      <c r="Q6" s="243">
        <f>R42</f>
        <v>19651</v>
      </c>
      <c r="R6" s="663">
        <f>Q6/Q7</f>
        <v>0.20502681384721325</v>
      </c>
    </row>
    <row r="7" spans="1:18" s="252" customFormat="1" ht="17.100000000000001" customHeight="1">
      <c r="B7" s="244" t="s">
        <v>162</v>
      </c>
      <c r="C7" s="245"/>
      <c r="D7" s="245"/>
      <c r="E7" s="245"/>
      <c r="F7" s="245"/>
      <c r="G7" s="246"/>
      <c r="H7" s="247"/>
      <c r="I7" s="248">
        <v>31403</v>
      </c>
      <c r="K7" s="384"/>
      <c r="L7" s="384"/>
      <c r="Q7" s="334">
        <f>I9</f>
        <v>95846</v>
      </c>
      <c r="R7" s="663"/>
    </row>
    <row r="8" spans="1:18" s="252" customFormat="1" ht="17.100000000000001" customHeight="1">
      <c r="B8" s="13" t="s">
        <v>163</v>
      </c>
      <c r="C8" s="14"/>
      <c r="D8" s="14"/>
      <c r="E8" s="14"/>
      <c r="F8" s="14"/>
      <c r="G8" s="249"/>
      <c r="H8" s="250"/>
      <c r="I8" s="251">
        <v>17221</v>
      </c>
      <c r="K8" s="384"/>
      <c r="L8" s="384"/>
      <c r="Q8" s="335"/>
      <c r="R8" s="340"/>
    </row>
    <row r="9" spans="1:18" ht="17.100000000000001" customHeight="1">
      <c r="B9" s="15" t="s">
        <v>7</v>
      </c>
      <c r="C9" s="16"/>
      <c r="D9" s="16"/>
      <c r="E9" s="16"/>
      <c r="F9" s="16"/>
      <c r="G9" s="17"/>
      <c r="H9" s="18"/>
      <c r="I9" s="19">
        <f>I6+I7+I8</f>
        <v>95846</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令和元年（２０１９年）５月末日現在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810</v>
      </c>
      <c r="I14" s="34">
        <f>I15+I16+I17+I18+I19+I20</f>
        <v>630</v>
      </c>
      <c r="J14" s="35">
        <f t="shared" ref="J14:J22" si="0">SUM(H14:I14)</f>
        <v>1440</v>
      </c>
      <c r="K14" s="342" t="s">
        <v>170</v>
      </c>
      <c r="L14" s="36">
        <f>L15+L16+L17+L18+L19+L20</f>
        <v>1491</v>
      </c>
      <c r="M14" s="36">
        <f>M15+M16+M17+M18+M19+M20</f>
        <v>954</v>
      </c>
      <c r="N14" s="36">
        <f>N15+N16+N17+N18+N19+N20</f>
        <v>705</v>
      </c>
      <c r="O14" s="36">
        <f>O15+O16+O17+O18+O19+O20</f>
        <v>646</v>
      </c>
      <c r="P14" s="36">
        <f>P15+P16+P17+P18+P19+P20</f>
        <v>519</v>
      </c>
      <c r="Q14" s="37">
        <f t="shared" ref="Q14:Q22" si="1">SUM(K14:P14)</f>
        <v>4315</v>
      </c>
      <c r="R14" s="38">
        <f t="shared" ref="R14:R22" si="2">SUM(J14,Q14)</f>
        <v>5755</v>
      </c>
    </row>
    <row r="15" spans="1:18" ht="17.100000000000001" customHeight="1">
      <c r="A15" s="4">
        <v>156</v>
      </c>
      <c r="B15" s="655"/>
      <c r="C15" s="39"/>
      <c r="D15" s="40" t="s">
        <v>22</v>
      </c>
      <c r="E15" s="40"/>
      <c r="F15" s="40"/>
      <c r="G15" s="40"/>
      <c r="H15" s="41">
        <v>66</v>
      </c>
      <c r="I15" s="42">
        <v>76</v>
      </c>
      <c r="J15" s="43">
        <f t="shared" si="0"/>
        <v>142</v>
      </c>
      <c r="K15" s="343" t="s">
        <v>170</v>
      </c>
      <c r="L15" s="44">
        <v>100</v>
      </c>
      <c r="M15" s="44">
        <v>66</v>
      </c>
      <c r="N15" s="44">
        <v>42</v>
      </c>
      <c r="O15" s="44">
        <v>50</v>
      </c>
      <c r="P15" s="42">
        <v>37</v>
      </c>
      <c r="Q15" s="43">
        <f t="shared" si="1"/>
        <v>295</v>
      </c>
      <c r="R15" s="45">
        <f t="shared" si="2"/>
        <v>437</v>
      </c>
    </row>
    <row r="16" spans="1:18" ht="17.100000000000001" customHeight="1">
      <c r="A16" s="4"/>
      <c r="B16" s="655"/>
      <c r="C16" s="46"/>
      <c r="D16" s="47" t="s">
        <v>23</v>
      </c>
      <c r="E16" s="47"/>
      <c r="F16" s="47"/>
      <c r="G16" s="47"/>
      <c r="H16" s="41">
        <v>108</v>
      </c>
      <c r="I16" s="42">
        <v>106</v>
      </c>
      <c r="J16" s="43">
        <f t="shared" si="0"/>
        <v>214</v>
      </c>
      <c r="K16" s="343" t="s">
        <v>170</v>
      </c>
      <c r="L16" s="44">
        <v>174</v>
      </c>
      <c r="M16" s="44">
        <v>139</v>
      </c>
      <c r="N16" s="44">
        <v>102</v>
      </c>
      <c r="O16" s="44">
        <v>70</v>
      </c>
      <c r="P16" s="42">
        <v>76</v>
      </c>
      <c r="Q16" s="43">
        <f t="shared" si="1"/>
        <v>561</v>
      </c>
      <c r="R16" s="48">
        <f t="shared" si="2"/>
        <v>775</v>
      </c>
    </row>
    <row r="17" spans="1:18" ht="17.100000000000001" customHeight="1">
      <c r="A17" s="4"/>
      <c r="B17" s="655"/>
      <c r="C17" s="46"/>
      <c r="D17" s="47" t="s">
        <v>24</v>
      </c>
      <c r="E17" s="47"/>
      <c r="F17" s="47"/>
      <c r="G17" s="47"/>
      <c r="H17" s="41">
        <v>143</v>
      </c>
      <c r="I17" s="42">
        <v>119</v>
      </c>
      <c r="J17" s="43">
        <f t="shared" si="0"/>
        <v>262</v>
      </c>
      <c r="K17" s="343" t="s">
        <v>170</v>
      </c>
      <c r="L17" s="44">
        <v>254</v>
      </c>
      <c r="M17" s="44">
        <v>172</v>
      </c>
      <c r="N17" s="44">
        <v>114</v>
      </c>
      <c r="O17" s="44">
        <v>108</v>
      </c>
      <c r="P17" s="42">
        <v>83</v>
      </c>
      <c r="Q17" s="43">
        <f t="shared" si="1"/>
        <v>731</v>
      </c>
      <c r="R17" s="48">
        <f t="shared" si="2"/>
        <v>993</v>
      </c>
    </row>
    <row r="18" spans="1:18" ht="17.100000000000001" customHeight="1">
      <c r="A18" s="4"/>
      <c r="B18" s="655"/>
      <c r="C18" s="46"/>
      <c r="D18" s="47" t="s">
        <v>25</v>
      </c>
      <c r="E18" s="47"/>
      <c r="F18" s="47"/>
      <c r="G18" s="47"/>
      <c r="H18" s="41">
        <v>177</v>
      </c>
      <c r="I18" s="42">
        <v>108</v>
      </c>
      <c r="J18" s="43">
        <f t="shared" si="0"/>
        <v>285</v>
      </c>
      <c r="K18" s="343" t="s">
        <v>170</v>
      </c>
      <c r="L18" s="44">
        <v>350</v>
      </c>
      <c r="M18" s="44">
        <v>206</v>
      </c>
      <c r="N18" s="44">
        <v>153</v>
      </c>
      <c r="O18" s="44">
        <v>136</v>
      </c>
      <c r="P18" s="42">
        <v>120</v>
      </c>
      <c r="Q18" s="43">
        <f t="shared" si="1"/>
        <v>965</v>
      </c>
      <c r="R18" s="48">
        <f t="shared" si="2"/>
        <v>1250</v>
      </c>
    </row>
    <row r="19" spans="1:18" ht="17.100000000000001" customHeight="1">
      <c r="A19" s="4"/>
      <c r="B19" s="655"/>
      <c r="C19" s="46"/>
      <c r="D19" s="47" t="s">
        <v>26</v>
      </c>
      <c r="E19" s="47"/>
      <c r="F19" s="47"/>
      <c r="G19" s="47"/>
      <c r="H19" s="41">
        <v>192</v>
      </c>
      <c r="I19" s="42">
        <v>120</v>
      </c>
      <c r="J19" s="43">
        <f t="shared" si="0"/>
        <v>312</v>
      </c>
      <c r="K19" s="343" t="s">
        <v>170</v>
      </c>
      <c r="L19" s="44">
        <v>357</v>
      </c>
      <c r="M19" s="44">
        <v>203</v>
      </c>
      <c r="N19" s="44">
        <v>168</v>
      </c>
      <c r="O19" s="44">
        <v>148</v>
      </c>
      <c r="P19" s="42">
        <v>109</v>
      </c>
      <c r="Q19" s="43">
        <f t="shared" si="1"/>
        <v>985</v>
      </c>
      <c r="R19" s="48">
        <f t="shared" si="2"/>
        <v>1297</v>
      </c>
    </row>
    <row r="20" spans="1:18" ht="17.100000000000001" customHeight="1">
      <c r="A20" s="4">
        <v>719</v>
      </c>
      <c r="B20" s="655"/>
      <c r="C20" s="49"/>
      <c r="D20" s="50" t="s">
        <v>27</v>
      </c>
      <c r="E20" s="50"/>
      <c r="F20" s="50"/>
      <c r="G20" s="50"/>
      <c r="H20" s="51">
        <v>124</v>
      </c>
      <c r="I20" s="52">
        <v>101</v>
      </c>
      <c r="J20" s="53">
        <f t="shared" si="0"/>
        <v>225</v>
      </c>
      <c r="K20" s="344" t="s">
        <v>170</v>
      </c>
      <c r="L20" s="54">
        <v>256</v>
      </c>
      <c r="M20" s="54">
        <v>168</v>
      </c>
      <c r="N20" s="54">
        <v>126</v>
      </c>
      <c r="O20" s="54">
        <v>134</v>
      </c>
      <c r="P20" s="52">
        <v>94</v>
      </c>
      <c r="Q20" s="43">
        <f t="shared" si="1"/>
        <v>778</v>
      </c>
      <c r="R20" s="55">
        <f t="shared" si="2"/>
        <v>1003</v>
      </c>
    </row>
    <row r="21" spans="1:18" ht="17.100000000000001" customHeight="1">
      <c r="A21" s="4">
        <v>25</v>
      </c>
      <c r="B21" s="655"/>
      <c r="C21" s="56" t="s">
        <v>28</v>
      </c>
      <c r="D21" s="56"/>
      <c r="E21" s="56"/>
      <c r="F21" s="56"/>
      <c r="G21" s="56"/>
      <c r="H21" s="33">
        <v>17</v>
      </c>
      <c r="I21" s="57">
        <v>28</v>
      </c>
      <c r="J21" s="35">
        <f t="shared" si="0"/>
        <v>45</v>
      </c>
      <c r="K21" s="342" t="s">
        <v>170</v>
      </c>
      <c r="L21" s="36">
        <v>40</v>
      </c>
      <c r="M21" s="36">
        <v>36</v>
      </c>
      <c r="N21" s="36">
        <v>16</v>
      </c>
      <c r="O21" s="36">
        <v>10</v>
      </c>
      <c r="P21" s="58">
        <v>21</v>
      </c>
      <c r="Q21" s="59">
        <f t="shared" si="1"/>
        <v>123</v>
      </c>
      <c r="R21" s="60">
        <f t="shared" si="2"/>
        <v>168</v>
      </c>
    </row>
    <row r="22" spans="1:18" ht="17.100000000000001" customHeight="1" thickBot="1">
      <c r="A22" s="4">
        <v>900</v>
      </c>
      <c r="B22" s="656"/>
      <c r="C22" s="650" t="s">
        <v>29</v>
      </c>
      <c r="D22" s="651"/>
      <c r="E22" s="651"/>
      <c r="F22" s="651"/>
      <c r="G22" s="652"/>
      <c r="H22" s="61">
        <f>H14+H21</f>
        <v>827</v>
      </c>
      <c r="I22" s="62">
        <f>I14+I21</f>
        <v>658</v>
      </c>
      <c r="J22" s="63">
        <f t="shared" si="0"/>
        <v>1485</v>
      </c>
      <c r="K22" s="345" t="s">
        <v>170</v>
      </c>
      <c r="L22" s="64">
        <f>L14+L21</f>
        <v>1531</v>
      </c>
      <c r="M22" s="64">
        <f>M14+M21</f>
        <v>990</v>
      </c>
      <c r="N22" s="64">
        <f>N14+N21</f>
        <v>721</v>
      </c>
      <c r="O22" s="64">
        <f>O14+O21</f>
        <v>656</v>
      </c>
      <c r="P22" s="62">
        <f>P14+P21</f>
        <v>540</v>
      </c>
      <c r="Q22" s="63">
        <f t="shared" si="1"/>
        <v>4438</v>
      </c>
      <c r="R22" s="65">
        <f t="shared" si="2"/>
        <v>5923</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2080</v>
      </c>
      <c r="I24" s="34">
        <f>I25+I26+I27+I28+I29+I30</f>
        <v>1754</v>
      </c>
      <c r="J24" s="35">
        <f t="shared" ref="J24:J32" si="3">SUM(H24:I24)</f>
        <v>3834</v>
      </c>
      <c r="K24" s="342" t="s">
        <v>171</v>
      </c>
      <c r="L24" s="36">
        <f>L25+L26+L27+L28+L29+L30</f>
        <v>3131</v>
      </c>
      <c r="M24" s="36">
        <f>M25+M26+M27+M28+M29+M30</f>
        <v>1930</v>
      </c>
      <c r="N24" s="36">
        <f>N25+N26+N27+N28+N29+N30</f>
        <v>1545</v>
      </c>
      <c r="O24" s="36">
        <f>O25+O26+O27+O28+O29+O30</f>
        <v>1677</v>
      </c>
      <c r="P24" s="36">
        <f>P25+P26+P27+P28+P29+P30</f>
        <v>1470</v>
      </c>
      <c r="Q24" s="37">
        <f t="shared" ref="Q24:Q32" si="4">SUM(K24:P24)</f>
        <v>9753</v>
      </c>
      <c r="R24" s="38">
        <f t="shared" ref="R24:R32" si="5">SUM(J24,Q24)</f>
        <v>13587</v>
      </c>
    </row>
    <row r="25" spans="1:18" ht="17.100000000000001" customHeight="1">
      <c r="B25" s="661"/>
      <c r="C25" s="68"/>
      <c r="D25" s="40" t="s">
        <v>22</v>
      </c>
      <c r="E25" s="40"/>
      <c r="F25" s="40"/>
      <c r="G25" s="40"/>
      <c r="H25" s="41">
        <v>72</v>
      </c>
      <c r="I25" s="42">
        <v>61</v>
      </c>
      <c r="J25" s="43">
        <f t="shared" si="3"/>
        <v>133</v>
      </c>
      <c r="K25" s="343" t="s">
        <v>171</v>
      </c>
      <c r="L25" s="44">
        <v>75</v>
      </c>
      <c r="M25" s="44">
        <v>59</v>
      </c>
      <c r="N25" s="44">
        <v>36</v>
      </c>
      <c r="O25" s="44">
        <v>30</v>
      </c>
      <c r="P25" s="42">
        <v>38</v>
      </c>
      <c r="Q25" s="43">
        <f t="shared" si="4"/>
        <v>238</v>
      </c>
      <c r="R25" s="45">
        <f t="shared" si="5"/>
        <v>371</v>
      </c>
    </row>
    <row r="26" spans="1:18" ht="17.100000000000001" customHeight="1">
      <c r="B26" s="661"/>
      <c r="C26" s="40"/>
      <c r="D26" s="47" t="s">
        <v>23</v>
      </c>
      <c r="E26" s="47"/>
      <c r="F26" s="47"/>
      <c r="G26" s="47"/>
      <c r="H26" s="41">
        <v>138</v>
      </c>
      <c r="I26" s="42">
        <v>141</v>
      </c>
      <c r="J26" s="43">
        <f t="shared" si="3"/>
        <v>279</v>
      </c>
      <c r="K26" s="343" t="s">
        <v>171</v>
      </c>
      <c r="L26" s="44">
        <v>152</v>
      </c>
      <c r="M26" s="44">
        <v>104</v>
      </c>
      <c r="N26" s="44">
        <v>81</v>
      </c>
      <c r="O26" s="44">
        <v>65</v>
      </c>
      <c r="P26" s="42">
        <v>70</v>
      </c>
      <c r="Q26" s="43">
        <f t="shared" si="4"/>
        <v>472</v>
      </c>
      <c r="R26" s="48">
        <f t="shared" si="5"/>
        <v>751</v>
      </c>
    </row>
    <row r="27" spans="1:18" ht="17.100000000000001" customHeight="1">
      <c r="B27" s="661"/>
      <c r="C27" s="40"/>
      <c r="D27" s="47" t="s">
        <v>24</v>
      </c>
      <c r="E27" s="47"/>
      <c r="F27" s="47"/>
      <c r="G27" s="47"/>
      <c r="H27" s="41">
        <v>359</v>
      </c>
      <c r="I27" s="42">
        <v>242</v>
      </c>
      <c r="J27" s="43">
        <f t="shared" si="3"/>
        <v>601</v>
      </c>
      <c r="K27" s="343" t="s">
        <v>171</v>
      </c>
      <c r="L27" s="44">
        <v>348</v>
      </c>
      <c r="M27" s="44">
        <v>201</v>
      </c>
      <c r="N27" s="44">
        <v>141</v>
      </c>
      <c r="O27" s="44">
        <v>141</v>
      </c>
      <c r="P27" s="42">
        <v>130</v>
      </c>
      <c r="Q27" s="43">
        <f t="shared" si="4"/>
        <v>961</v>
      </c>
      <c r="R27" s="48">
        <f t="shared" si="5"/>
        <v>1562</v>
      </c>
    </row>
    <row r="28" spans="1:18" ht="17.100000000000001" customHeight="1">
      <c r="B28" s="661"/>
      <c r="C28" s="40"/>
      <c r="D28" s="47" t="s">
        <v>25</v>
      </c>
      <c r="E28" s="47"/>
      <c r="F28" s="47"/>
      <c r="G28" s="47"/>
      <c r="H28" s="41">
        <v>506</v>
      </c>
      <c r="I28" s="42">
        <v>385</v>
      </c>
      <c r="J28" s="43">
        <f t="shared" si="3"/>
        <v>891</v>
      </c>
      <c r="K28" s="343" t="s">
        <v>171</v>
      </c>
      <c r="L28" s="44">
        <v>713</v>
      </c>
      <c r="M28" s="44">
        <v>342</v>
      </c>
      <c r="N28" s="44">
        <v>244</v>
      </c>
      <c r="O28" s="44">
        <v>244</v>
      </c>
      <c r="P28" s="42">
        <v>200</v>
      </c>
      <c r="Q28" s="43">
        <f t="shared" si="4"/>
        <v>1743</v>
      </c>
      <c r="R28" s="48">
        <f t="shared" si="5"/>
        <v>2634</v>
      </c>
    </row>
    <row r="29" spans="1:18" ht="17.100000000000001" customHeight="1">
      <c r="B29" s="661"/>
      <c r="C29" s="40"/>
      <c r="D29" s="47" t="s">
        <v>26</v>
      </c>
      <c r="E29" s="47"/>
      <c r="F29" s="47"/>
      <c r="G29" s="47"/>
      <c r="H29" s="41">
        <v>651</v>
      </c>
      <c r="I29" s="42">
        <v>550</v>
      </c>
      <c r="J29" s="43">
        <f t="shared" si="3"/>
        <v>1201</v>
      </c>
      <c r="K29" s="343" t="s">
        <v>171</v>
      </c>
      <c r="L29" s="44">
        <v>960</v>
      </c>
      <c r="M29" s="44">
        <v>528</v>
      </c>
      <c r="N29" s="44">
        <v>412</v>
      </c>
      <c r="O29" s="44">
        <v>454</v>
      </c>
      <c r="P29" s="42">
        <v>392</v>
      </c>
      <c r="Q29" s="43">
        <f t="shared" si="4"/>
        <v>2746</v>
      </c>
      <c r="R29" s="48">
        <f t="shared" si="5"/>
        <v>3947</v>
      </c>
    </row>
    <row r="30" spans="1:18" ht="17.100000000000001" customHeight="1">
      <c r="B30" s="661"/>
      <c r="C30" s="50"/>
      <c r="D30" s="50" t="s">
        <v>27</v>
      </c>
      <c r="E30" s="50"/>
      <c r="F30" s="50"/>
      <c r="G30" s="50"/>
      <c r="H30" s="51">
        <v>354</v>
      </c>
      <c r="I30" s="52">
        <v>375</v>
      </c>
      <c r="J30" s="53">
        <f t="shared" si="3"/>
        <v>729</v>
      </c>
      <c r="K30" s="344" t="s">
        <v>171</v>
      </c>
      <c r="L30" s="54">
        <v>883</v>
      </c>
      <c r="M30" s="54">
        <v>696</v>
      </c>
      <c r="N30" s="54">
        <v>631</v>
      </c>
      <c r="O30" s="54">
        <v>743</v>
      </c>
      <c r="P30" s="52">
        <v>640</v>
      </c>
      <c r="Q30" s="53">
        <f t="shared" si="4"/>
        <v>3593</v>
      </c>
      <c r="R30" s="55">
        <f t="shared" si="5"/>
        <v>4322</v>
      </c>
    </row>
    <row r="31" spans="1:18" ht="17.100000000000001" customHeight="1">
      <c r="B31" s="661"/>
      <c r="C31" s="56" t="s">
        <v>28</v>
      </c>
      <c r="D31" s="56"/>
      <c r="E31" s="56"/>
      <c r="F31" s="56"/>
      <c r="G31" s="56"/>
      <c r="H31" s="33">
        <v>14</v>
      </c>
      <c r="I31" s="57">
        <v>31</v>
      </c>
      <c r="J31" s="35">
        <f t="shared" si="3"/>
        <v>45</v>
      </c>
      <c r="K31" s="342" t="s">
        <v>171</v>
      </c>
      <c r="L31" s="36">
        <v>28</v>
      </c>
      <c r="M31" s="36">
        <v>15</v>
      </c>
      <c r="N31" s="36">
        <v>18</v>
      </c>
      <c r="O31" s="36">
        <v>12</v>
      </c>
      <c r="P31" s="58">
        <v>23</v>
      </c>
      <c r="Q31" s="59">
        <f t="shared" si="4"/>
        <v>96</v>
      </c>
      <c r="R31" s="60">
        <f t="shared" si="5"/>
        <v>141</v>
      </c>
    </row>
    <row r="32" spans="1:18" ht="17.100000000000001" customHeight="1" thickBot="1">
      <c r="B32" s="662"/>
      <c r="C32" s="650" t="s">
        <v>29</v>
      </c>
      <c r="D32" s="651"/>
      <c r="E32" s="651"/>
      <c r="F32" s="651"/>
      <c r="G32" s="652"/>
      <c r="H32" s="61">
        <f>H24+H31</f>
        <v>2094</v>
      </c>
      <c r="I32" s="62">
        <f>I24+I31</f>
        <v>1785</v>
      </c>
      <c r="J32" s="63">
        <f t="shared" si="3"/>
        <v>3879</v>
      </c>
      <c r="K32" s="345" t="s">
        <v>171</v>
      </c>
      <c r="L32" s="64">
        <f>L24+L31</f>
        <v>3159</v>
      </c>
      <c r="M32" s="64">
        <f>M24+M31</f>
        <v>1945</v>
      </c>
      <c r="N32" s="64">
        <f>N24+N31</f>
        <v>1563</v>
      </c>
      <c r="O32" s="64">
        <f>O24+O31</f>
        <v>1689</v>
      </c>
      <c r="P32" s="62">
        <f>P24+P31</f>
        <v>1493</v>
      </c>
      <c r="Q32" s="63">
        <f t="shared" si="4"/>
        <v>9849</v>
      </c>
      <c r="R32" s="65">
        <f t="shared" si="5"/>
        <v>13728</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2890</v>
      </c>
      <c r="I34" s="34">
        <f t="shared" si="6"/>
        <v>2384</v>
      </c>
      <c r="J34" s="35">
        <f>SUM(H34:I34)</f>
        <v>5274</v>
      </c>
      <c r="K34" s="342" t="s">
        <v>171</v>
      </c>
      <c r="L34" s="69">
        <f>L14+L24</f>
        <v>4622</v>
      </c>
      <c r="M34" s="69">
        <f>M14+M24</f>
        <v>2884</v>
      </c>
      <c r="N34" s="69">
        <f>N14+N24</f>
        <v>2250</v>
      </c>
      <c r="O34" s="69">
        <f>O14+O24</f>
        <v>2323</v>
      </c>
      <c r="P34" s="69">
        <f>P14+P24</f>
        <v>1989</v>
      </c>
      <c r="Q34" s="37">
        <f t="shared" ref="Q34:Q42" si="7">SUM(K34:P34)</f>
        <v>14068</v>
      </c>
      <c r="R34" s="38">
        <f t="shared" ref="R34:R42" si="8">SUM(J34,Q34)</f>
        <v>19342</v>
      </c>
    </row>
    <row r="35" spans="1:18" ht="17.100000000000001" customHeight="1">
      <c r="B35" s="648"/>
      <c r="C35" s="39"/>
      <c r="D35" s="40" t="s">
        <v>22</v>
      </c>
      <c r="E35" s="40"/>
      <c r="F35" s="40"/>
      <c r="G35" s="40"/>
      <c r="H35" s="70">
        <f t="shared" si="6"/>
        <v>138</v>
      </c>
      <c r="I35" s="71">
        <f t="shared" si="6"/>
        <v>137</v>
      </c>
      <c r="J35" s="43">
        <f>SUM(H35:I35)</f>
        <v>275</v>
      </c>
      <c r="K35" s="346" t="s">
        <v>171</v>
      </c>
      <c r="L35" s="72">
        <f t="shared" ref="L35:P41" si="9">L15+L25</f>
        <v>175</v>
      </c>
      <c r="M35" s="72">
        <f t="shared" si="9"/>
        <v>125</v>
      </c>
      <c r="N35" s="72">
        <f t="shared" si="9"/>
        <v>78</v>
      </c>
      <c r="O35" s="72">
        <f t="shared" si="9"/>
        <v>80</v>
      </c>
      <c r="P35" s="73">
        <f>P15+P25</f>
        <v>75</v>
      </c>
      <c r="Q35" s="43">
        <f>SUM(K35:P35)</f>
        <v>533</v>
      </c>
      <c r="R35" s="45">
        <f>SUM(J35,Q35)</f>
        <v>808</v>
      </c>
    </row>
    <row r="36" spans="1:18" ht="17.100000000000001" customHeight="1">
      <c r="B36" s="648"/>
      <c r="C36" s="46"/>
      <c r="D36" s="47" t="s">
        <v>23</v>
      </c>
      <c r="E36" s="47"/>
      <c r="F36" s="47"/>
      <c r="G36" s="47"/>
      <c r="H36" s="74">
        <f t="shared" si="6"/>
        <v>246</v>
      </c>
      <c r="I36" s="75">
        <f t="shared" si="6"/>
        <v>247</v>
      </c>
      <c r="J36" s="43">
        <f t="shared" ref="J36:J42" si="10">SUM(H36:I36)</f>
        <v>493</v>
      </c>
      <c r="K36" s="347" t="s">
        <v>171</v>
      </c>
      <c r="L36" s="76">
        <f t="shared" si="9"/>
        <v>326</v>
      </c>
      <c r="M36" s="76">
        <f t="shared" si="9"/>
        <v>243</v>
      </c>
      <c r="N36" s="76">
        <f t="shared" si="9"/>
        <v>183</v>
      </c>
      <c r="O36" s="76">
        <f t="shared" si="9"/>
        <v>135</v>
      </c>
      <c r="P36" s="77">
        <f t="shared" si="9"/>
        <v>146</v>
      </c>
      <c r="Q36" s="43">
        <f t="shared" si="7"/>
        <v>1033</v>
      </c>
      <c r="R36" s="48">
        <f t="shared" si="8"/>
        <v>1526</v>
      </c>
    </row>
    <row r="37" spans="1:18" ht="17.100000000000001" customHeight="1">
      <c r="B37" s="648"/>
      <c r="C37" s="46"/>
      <c r="D37" s="47" t="s">
        <v>24</v>
      </c>
      <c r="E37" s="47"/>
      <c r="F37" s="47"/>
      <c r="G37" s="47"/>
      <c r="H37" s="74">
        <f t="shared" si="6"/>
        <v>502</v>
      </c>
      <c r="I37" s="75">
        <f t="shared" si="6"/>
        <v>361</v>
      </c>
      <c r="J37" s="43">
        <f t="shared" si="10"/>
        <v>863</v>
      </c>
      <c r="K37" s="347" t="s">
        <v>171</v>
      </c>
      <c r="L37" s="76">
        <f t="shared" si="9"/>
        <v>602</v>
      </c>
      <c r="M37" s="76">
        <f t="shared" si="9"/>
        <v>373</v>
      </c>
      <c r="N37" s="76">
        <f t="shared" si="9"/>
        <v>255</v>
      </c>
      <c r="O37" s="76">
        <f t="shared" si="9"/>
        <v>249</v>
      </c>
      <c r="P37" s="77">
        <f t="shared" si="9"/>
        <v>213</v>
      </c>
      <c r="Q37" s="43">
        <f t="shared" si="7"/>
        <v>1692</v>
      </c>
      <c r="R37" s="48">
        <f>SUM(J37,Q37)</f>
        <v>2555</v>
      </c>
    </row>
    <row r="38" spans="1:18" ht="17.100000000000001" customHeight="1">
      <c r="B38" s="648"/>
      <c r="C38" s="46"/>
      <c r="D38" s="47" t="s">
        <v>25</v>
      </c>
      <c r="E38" s="47"/>
      <c r="F38" s="47"/>
      <c r="G38" s="47"/>
      <c r="H38" s="74">
        <f t="shared" si="6"/>
        <v>683</v>
      </c>
      <c r="I38" s="75">
        <f t="shared" si="6"/>
        <v>493</v>
      </c>
      <c r="J38" s="43">
        <f t="shared" si="10"/>
        <v>1176</v>
      </c>
      <c r="K38" s="347" t="s">
        <v>171</v>
      </c>
      <c r="L38" s="76">
        <f t="shared" si="9"/>
        <v>1063</v>
      </c>
      <c r="M38" s="76">
        <f t="shared" si="9"/>
        <v>548</v>
      </c>
      <c r="N38" s="76">
        <f t="shared" si="9"/>
        <v>397</v>
      </c>
      <c r="O38" s="76">
        <f t="shared" si="9"/>
        <v>380</v>
      </c>
      <c r="P38" s="77">
        <f t="shared" si="9"/>
        <v>320</v>
      </c>
      <c r="Q38" s="43">
        <f t="shared" si="7"/>
        <v>2708</v>
      </c>
      <c r="R38" s="48">
        <f t="shared" si="8"/>
        <v>3884</v>
      </c>
    </row>
    <row r="39" spans="1:18" ht="17.100000000000001" customHeight="1">
      <c r="B39" s="648"/>
      <c r="C39" s="46"/>
      <c r="D39" s="47" t="s">
        <v>26</v>
      </c>
      <c r="E39" s="47"/>
      <c r="F39" s="47"/>
      <c r="G39" s="47"/>
      <c r="H39" s="74">
        <f t="shared" si="6"/>
        <v>843</v>
      </c>
      <c r="I39" s="75">
        <f t="shared" si="6"/>
        <v>670</v>
      </c>
      <c r="J39" s="43">
        <f t="shared" si="10"/>
        <v>1513</v>
      </c>
      <c r="K39" s="347" t="s">
        <v>171</v>
      </c>
      <c r="L39" s="76">
        <f t="shared" si="9"/>
        <v>1317</v>
      </c>
      <c r="M39" s="76">
        <f t="shared" si="9"/>
        <v>731</v>
      </c>
      <c r="N39" s="76">
        <f t="shared" si="9"/>
        <v>580</v>
      </c>
      <c r="O39" s="76">
        <f t="shared" si="9"/>
        <v>602</v>
      </c>
      <c r="P39" s="77">
        <f t="shared" si="9"/>
        <v>501</v>
      </c>
      <c r="Q39" s="43">
        <f t="shared" si="7"/>
        <v>3731</v>
      </c>
      <c r="R39" s="48">
        <f t="shared" si="8"/>
        <v>5244</v>
      </c>
    </row>
    <row r="40" spans="1:18" ht="17.100000000000001" customHeight="1">
      <c r="B40" s="648"/>
      <c r="C40" s="49"/>
      <c r="D40" s="50" t="s">
        <v>27</v>
      </c>
      <c r="E40" s="50"/>
      <c r="F40" s="50"/>
      <c r="G40" s="50"/>
      <c r="H40" s="51">
        <f t="shared" si="6"/>
        <v>478</v>
      </c>
      <c r="I40" s="78">
        <f t="shared" si="6"/>
        <v>476</v>
      </c>
      <c r="J40" s="53">
        <f t="shared" si="10"/>
        <v>954</v>
      </c>
      <c r="K40" s="348" t="s">
        <v>171</v>
      </c>
      <c r="L40" s="79">
        <f t="shared" si="9"/>
        <v>1139</v>
      </c>
      <c r="M40" s="79">
        <f t="shared" si="9"/>
        <v>864</v>
      </c>
      <c r="N40" s="79">
        <f t="shared" si="9"/>
        <v>757</v>
      </c>
      <c r="O40" s="79">
        <f t="shared" si="9"/>
        <v>877</v>
      </c>
      <c r="P40" s="80">
        <f t="shared" si="9"/>
        <v>734</v>
      </c>
      <c r="Q40" s="81">
        <f t="shared" si="7"/>
        <v>4371</v>
      </c>
      <c r="R40" s="55">
        <f t="shared" si="8"/>
        <v>5325</v>
      </c>
    </row>
    <row r="41" spans="1:18" ht="17.100000000000001" customHeight="1">
      <c r="B41" s="648"/>
      <c r="C41" s="56" t="s">
        <v>28</v>
      </c>
      <c r="D41" s="56"/>
      <c r="E41" s="56"/>
      <c r="F41" s="56"/>
      <c r="G41" s="56"/>
      <c r="H41" s="33">
        <f t="shared" si="6"/>
        <v>31</v>
      </c>
      <c r="I41" s="34">
        <f t="shared" si="6"/>
        <v>59</v>
      </c>
      <c r="J41" s="33">
        <f>SUM(H41:I41)</f>
        <v>90</v>
      </c>
      <c r="K41" s="349" t="s">
        <v>171</v>
      </c>
      <c r="L41" s="82">
        <f>L21+L31</f>
        <v>68</v>
      </c>
      <c r="M41" s="82">
        <f t="shared" si="9"/>
        <v>51</v>
      </c>
      <c r="N41" s="82">
        <f t="shared" si="9"/>
        <v>34</v>
      </c>
      <c r="O41" s="82">
        <f t="shared" si="9"/>
        <v>22</v>
      </c>
      <c r="P41" s="83">
        <f t="shared" si="9"/>
        <v>44</v>
      </c>
      <c r="Q41" s="37">
        <f t="shared" si="7"/>
        <v>219</v>
      </c>
      <c r="R41" s="84">
        <f t="shared" si="8"/>
        <v>309</v>
      </c>
    </row>
    <row r="42" spans="1:18" ht="17.100000000000001" customHeight="1" thickBot="1">
      <c r="B42" s="649"/>
      <c r="C42" s="650" t="s">
        <v>29</v>
      </c>
      <c r="D42" s="651"/>
      <c r="E42" s="651"/>
      <c r="F42" s="651"/>
      <c r="G42" s="652"/>
      <c r="H42" s="61">
        <f>H34+H41</f>
        <v>2921</v>
      </c>
      <c r="I42" s="62">
        <f>I34+I41</f>
        <v>2443</v>
      </c>
      <c r="J42" s="63">
        <f t="shared" si="10"/>
        <v>5364</v>
      </c>
      <c r="K42" s="345" t="s">
        <v>171</v>
      </c>
      <c r="L42" s="64">
        <f>L34+L41</f>
        <v>4690</v>
      </c>
      <c r="M42" s="64">
        <f>M34+M41</f>
        <v>2935</v>
      </c>
      <c r="N42" s="64">
        <f>N34+N41</f>
        <v>2284</v>
      </c>
      <c r="O42" s="64">
        <f>O34+O41</f>
        <v>2345</v>
      </c>
      <c r="P42" s="62">
        <f>P34+P41</f>
        <v>2033</v>
      </c>
      <c r="Q42" s="63">
        <f t="shared" si="7"/>
        <v>14287</v>
      </c>
      <c r="R42" s="65">
        <f t="shared" si="8"/>
        <v>19651</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令和元年（２０１９年）５月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364" t="s">
        <v>13</v>
      </c>
      <c r="R48" s="606"/>
    </row>
    <row r="49" spans="1:18" ht="17.100000000000001" customHeight="1">
      <c r="B49" s="8" t="s">
        <v>21</v>
      </c>
      <c r="C49" s="10"/>
      <c r="D49" s="10"/>
      <c r="E49" s="10"/>
      <c r="F49" s="10"/>
      <c r="G49" s="10"/>
      <c r="H49" s="90">
        <v>885</v>
      </c>
      <c r="I49" s="91">
        <v>1139</v>
      </c>
      <c r="J49" s="92">
        <f>SUM(H49:I49)</f>
        <v>2024</v>
      </c>
      <c r="K49" s="351">
        <v>0</v>
      </c>
      <c r="L49" s="94">
        <v>3506</v>
      </c>
      <c r="M49" s="94">
        <v>2223</v>
      </c>
      <c r="N49" s="94">
        <v>1398</v>
      </c>
      <c r="O49" s="94">
        <v>891</v>
      </c>
      <c r="P49" s="95">
        <v>443</v>
      </c>
      <c r="Q49" s="96">
        <f>SUM(K49:P49)</f>
        <v>8461</v>
      </c>
      <c r="R49" s="97">
        <f>SUM(J49,Q49)</f>
        <v>10485</v>
      </c>
    </row>
    <row r="50" spans="1:18" ht="17.100000000000001" customHeight="1">
      <c r="B50" s="98" t="s">
        <v>28</v>
      </c>
      <c r="C50" s="99"/>
      <c r="D50" s="99"/>
      <c r="E50" s="99"/>
      <c r="F50" s="99"/>
      <c r="G50" s="99"/>
      <c r="H50" s="100">
        <v>7</v>
      </c>
      <c r="I50" s="101">
        <v>27</v>
      </c>
      <c r="J50" s="102">
        <f>SUM(H50:I50)</f>
        <v>34</v>
      </c>
      <c r="K50" s="352">
        <v>0</v>
      </c>
      <c r="L50" s="104">
        <v>45</v>
      </c>
      <c r="M50" s="104">
        <v>43</v>
      </c>
      <c r="N50" s="104">
        <v>27</v>
      </c>
      <c r="O50" s="104">
        <v>8</v>
      </c>
      <c r="P50" s="105">
        <v>16</v>
      </c>
      <c r="Q50" s="106">
        <f>SUM(K50:P50)</f>
        <v>139</v>
      </c>
      <c r="R50" s="107">
        <f>SUM(J50,Q50)</f>
        <v>173</v>
      </c>
    </row>
    <row r="51" spans="1:18" ht="17.100000000000001" customHeight="1">
      <c r="B51" s="15" t="s">
        <v>35</v>
      </c>
      <c r="C51" s="16"/>
      <c r="D51" s="16"/>
      <c r="E51" s="16"/>
      <c r="F51" s="16"/>
      <c r="G51" s="16"/>
      <c r="H51" s="108">
        <f t="shared" ref="H51:P51" si="11">H49+H50</f>
        <v>892</v>
      </c>
      <c r="I51" s="109">
        <f t="shared" si="11"/>
        <v>1166</v>
      </c>
      <c r="J51" s="110">
        <f t="shared" si="11"/>
        <v>2058</v>
      </c>
      <c r="K51" s="353">
        <f t="shared" si="11"/>
        <v>0</v>
      </c>
      <c r="L51" s="112">
        <f t="shared" si="11"/>
        <v>3551</v>
      </c>
      <c r="M51" s="112">
        <f t="shared" si="11"/>
        <v>2266</v>
      </c>
      <c r="N51" s="112">
        <f t="shared" si="11"/>
        <v>1425</v>
      </c>
      <c r="O51" s="112">
        <f t="shared" si="11"/>
        <v>899</v>
      </c>
      <c r="P51" s="109">
        <f t="shared" si="11"/>
        <v>459</v>
      </c>
      <c r="Q51" s="110">
        <f>SUM(K51:P51)</f>
        <v>8600</v>
      </c>
      <c r="R51" s="113">
        <f>SUM(J51,Q51)</f>
        <v>10658</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令和元年（２０１９年）５月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13</v>
      </c>
      <c r="I57" s="91">
        <v>15</v>
      </c>
      <c r="J57" s="92">
        <f>SUM(H57:I57)</f>
        <v>28</v>
      </c>
      <c r="K57" s="351">
        <v>0</v>
      </c>
      <c r="L57" s="94">
        <v>1306</v>
      </c>
      <c r="M57" s="94">
        <v>930</v>
      </c>
      <c r="N57" s="94">
        <v>721</v>
      </c>
      <c r="O57" s="94">
        <v>478</v>
      </c>
      <c r="P57" s="95">
        <v>208</v>
      </c>
      <c r="Q57" s="115">
        <f>SUM(K57:P57)</f>
        <v>3643</v>
      </c>
      <c r="R57" s="116">
        <f>SUM(J57,Q57)</f>
        <v>3671</v>
      </c>
    </row>
    <row r="58" spans="1:18" ht="17.100000000000001" customHeight="1">
      <c r="B58" s="98" t="s">
        <v>28</v>
      </c>
      <c r="C58" s="99"/>
      <c r="D58" s="99"/>
      <c r="E58" s="99"/>
      <c r="F58" s="99"/>
      <c r="G58" s="99"/>
      <c r="H58" s="100">
        <v>0</v>
      </c>
      <c r="I58" s="101">
        <v>1</v>
      </c>
      <c r="J58" s="102">
        <f>SUM(H58:I58)</f>
        <v>1</v>
      </c>
      <c r="K58" s="352">
        <v>0</v>
      </c>
      <c r="L58" s="104">
        <v>12</v>
      </c>
      <c r="M58" s="104">
        <v>7</v>
      </c>
      <c r="N58" s="104">
        <v>10</v>
      </c>
      <c r="O58" s="104">
        <v>1</v>
      </c>
      <c r="P58" s="105">
        <v>6</v>
      </c>
      <c r="Q58" s="117">
        <f>SUM(K58:P58)</f>
        <v>36</v>
      </c>
      <c r="R58" s="118">
        <f>SUM(J58,Q58)</f>
        <v>37</v>
      </c>
    </row>
    <row r="59" spans="1:18" ht="17.100000000000001" customHeight="1">
      <c r="B59" s="15" t="s">
        <v>35</v>
      </c>
      <c r="C59" s="16"/>
      <c r="D59" s="16"/>
      <c r="E59" s="16"/>
      <c r="F59" s="16"/>
      <c r="G59" s="16"/>
      <c r="H59" s="108">
        <f>H57+H58</f>
        <v>13</v>
      </c>
      <c r="I59" s="109">
        <f>I57+I58</f>
        <v>16</v>
      </c>
      <c r="J59" s="110">
        <f>SUM(H59:I59)</f>
        <v>29</v>
      </c>
      <c r="K59" s="353">
        <f t="shared" ref="K59:P59" si="12">K57+K58</f>
        <v>0</v>
      </c>
      <c r="L59" s="112">
        <f t="shared" si="12"/>
        <v>1318</v>
      </c>
      <c r="M59" s="112">
        <f t="shared" si="12"/>
        <v>937</v>
      </c>
      <c r="N59" s="112">
        <f t="shared" si="12"/>
        <v>731</v>
      </c>
      <c r="O59" s="112">
        <f t="shared" si="12"/>
        <v>479</v>
      </c>
      <c r="P59" s="109">
        <f t="shared" si="12"/>
        <v>214</v>
      </c>
      <c r="Q59" s="119">
        <f>SUM(K59:P59)</f>
        <v>3679</v>
      </c>
      <c r="R59" s="120">
        <f>SUM(J59,Q59)</f>
        <v>3708</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令和元年（２０１９年）５月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1</v>
      </c>
      <c r="L66" s="94">
        <v>8</v>
      </c>
      <c r="M66" s="94">
        <v>185</v>
      </c>
      <c r="N66" s="94">
        <v>486</v>
      </c>
      <c r="O66" s="95">
        <v>422</v>
      </c>
      <c r="P66" s="115">
        <f>SUM(K66:O66)</f>
        <v>1102</v>
      </c>
      <c r="Q66" s="116">
        <f>SUM(J66,P66)</f>
        <v>1102</v>
      </c>
    </row>
    <row r="67" spans="1:17" ht="17.100000000000001" customHeight="1">
      <c r="B67" s="98" t="s">
        <v>28</v>
      </c>
      <c r="C67" s="99"/>
      <c r="D67" s="99"/>
      <c r="E67" s="99"/>
      <c r="F67" s="99"/>
      <c r="G67" s="99"/>
      <c r="H67" s="100">
        <v>0</v>
      </c>
      <c r="I67" s="101">
        <v>0</v>
      </c>
      <c r="J67" s="102">
        <f>SUM(H67:I67)</f>
        <v>0</v>
      </c>
      <c r="K67" s="103">
        <v>0</v>
      </c>
      <c r="L67" s="104">
        <v>0</v>
      </c>
      <c r="M67" s="104">
        <v>0</v>
      </c>
      <c r="N67" s="104">
        <v>1</v>
      </c>
      <c r="O67" s="105">
        <v>4</v>
      </c>
      <c r="P67" s="117">
        <f>SUM(K67:O67)</f>
        <v>5</v>
      </c>
      <c r="Q67" s="118">
        <f>SUM(J67,P67)</f>
        <v>5</v>
      </c>
    </row>
    <row r="68" spans="1:17" ht="17.100000000000001" customHeight="1">
      <c r="B68" s="15" t="s">
        <v>35</v>
      </c>
      <c r="C68" s="16"/>
      <c r="D68" s="16"/>
      <c r="E68" s="16"/>
      <c r="F68" s="16"/>
      <c r="G68" s="16"/>
      <c r="H68" s="108">
        <f>H66+H67</f>
        <v>0</v>
      </c>
      <c r="I68" s="109">
        <f>I66+I67</f>
        <v>0</v>
      </c>
      <c r="J68" s="110">
        <f>SUM(H68:I68)</f>
        <v>0</v>
      </c>
      <c r="K68" s="111">
        <f>K66+K67</f>
        <v>1</v>
      </c>
      <c r="L68" s="112">
        <f>L66+L67</f>
        <v>8</v>
      </c>
      <c r="M68" s="112">
        <f>M66+M67</f>
        <v>185</v>
      </c>
      <c r="N68" s="112">
        <f>N66+N67</f>
        <v>487</v>
      </c>
      <c r="O68" s="109">
        <f>O66+O67</f>
        <v>426</v>
      </c>
      <c r="P68" s="119">
        <f>SUM(K68:O68)</f>
        <v>1107</v>
      </c>
      <c r="Q68" s="120">
        <f>SUM(J68,P68)</f>
        <v>1107</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令和元年（２０１９年）５月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54</v>
      </c>
      <c r="L74" s="94">
        <v>76</v>
      </c>
      <c r="M74" s="94">
        <v>114</v>
      </c>
      <c r="N74" s="94">
        <v>120</v>
      </c>
      <c r="O74" s="95">
        <v>89</v>
      </c>
      <c r="P74" s="115">
        <f>SUM(K74:O74)</f>
        <v>453</v>
      </c>
      <c r="Q74" s="116">
        <f>SUM(J74,P74)</f>
        <v>453</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0</v>
      </c>
      <c r="P75" s="117">
        <f>SUM(K75:O75)</f>
        <v>1</v>
      </c>
      <c r="Q75" s="118">
        <f>SUM(J75,P75)</f>
        <v>1</v>
      </c>
    </row>
    <row r="76" spans="1:17" ht="17.100000000000001" customHeight="1">
      <c r="B76" s="15" t="s">
        <v>35</v>
      </c>
      <c r="C76" s="16"/>
      <c r="D76" s="16"/>
      <c r="E76" s="16"/>
      <c r="F76" s="16"/>
      <c r="G76" s="16"/>
      <c r="H76" s="108">
        <f>H74+H75</f>
        <v>0</v>
      </c>
      <c r="I76" s="109">
        <f>I74+I75</f>
        <v>0</v>
      </c>
      <c r="J76" s="110">
        <f>SUM(H76:I76)</f>
        <v>0</v>
      </c>
      <c r="K76" s="111">
        <f>K74+K75</f>
        <v>55</v>
      </c>
      <c r="L76" s="112">
        <f>L74+L75</f>
        <v>76</v>
      </c>
      <c r="M76" s="112">
        <f>M74+M75</f>
        <v>114</v>
      </c>
      <c r="N76" s="112">
        <f>N74+N75</f>
        <v>120</v>
      </c>
      <c r="O76" s="109">
        <f>O74+O75</f>
        <v>89</v>
      </c>
      <c r="P76" s="119">
        <f>SUM(K76:O76)</f>
        <v>454</v>
      </c>
      <c r="Q76" s="120">
        <f>SUM(J76,P76)</f>
        <v>454</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令和元年（２０１９年）５月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365"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1</v>
      </c>
      <c r="L82" s="94">
        <v>2</v>
      </c>
      <c r="M82" s="94">
        <v>35</v>
      </c>
      <c r="N82" s="94">
        <v>280</v>
      </c>
      <c r="O82" s="95">
        <v>463</v>
      </c>
      <c r="P82" s="115">
        <f>SUM(K82:O82)</f>
        <v>781</v>
      </c>
      <c r="Q82" s="116">
        <f>SUM(J82,P82)</f>
        <v>781</v>
      </c>
    </row>
    <row r="83" spans="1:18" ht="17.100000000000001" customHeight="1">
      <c r="B83" s="98" t="s">
        <v>28</v>
      </c>
      <c r="C83" s="99"/>
      <c r="D83" s="99"/>
      <c r="E83" s="99"/>
      <c r="F83" s="99"/>
      <c r="G83" s="99"/>
      <c r="H83" s="100">
        <v>0</v>
      </c>
      <c r="I83" s="101">
        <v>0</v>
      </c>
      <c r="J83" s="102">
        <f>SUM(H83:I83)</f>
        <v>0</v>
      </c>
      <c r="K83" s="103">
        <v>0</v>
      </c>
      <c r="L83" s="104">
        <v>0</v>
      </c>
      <c r="M83" s="104">
        <v>0</v>
      </c>
      <c r="N83" s="104">
        <v>4</v>
      </c>
      <c r="O83" s="105">
        <v>5</v>
      </c>
      <c r="P83" s="117">
        <f>SUM(K83:O83)</f>
        <v>9</v>
      </c>
      <c r="Q83" s="118">
        <f>SUM(J83,P83)</f>
        <v>9</v>
      </c>
    </row>
    <row r="84" spans="1:18" ht="17.100000000000001" customHeight="1">
      <c r="B84" s="15" t="s">
        <v>35</v>
      </c>
      <c r="C84" s="16"/>
      <c r="D84" s="16"/>
      <c r="E84" s="16"/>
      <c r="F84" s="16"/>
      <c r="G84" s="16"/>
      <c r="H84" s="108">
        <f>H82+H83</f>
        <v>0</v>
      </c>
      <c r="I84" s="109">
        <f>I82+I83</f>
        <v>0</v>
      </c>
      <c r="J84" s="110">
        <f>SUM(H84:I84)</f>
        <v>0</v>
      </c>
      <c r="K84" s="111">
        <f>K82+K83</f>
        <v>1</v>
      </c>
      <c r="L84" s="112">
        <f>L82+L83</f>
        <v>2</v>
      </c>
      <c r="M84" s="112">
        <f>M82+M83</f>
        <v>35</v>
      </c>
      <c r="N84" s="112">
        <f>N82+N83</f>
        <v>284</v>
      </c>
      <c r="O84" s="109">
        <f>O82+O83</f>
        <v>468</v>
      </c>
      <c r="P84" s="119">
        <f>SUM(K84:O84)</f>
        <v>790</v>
      </c>
      <c r="Q84" s="120">
        <f>SUM(J84,P84)</f>
        <v>790</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令和元年（２０１９年）５月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367"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2</v>
      </c>
      <c r="N90" s="259">
        <v>19</v>
      </c>
      <c r="O90" s="260">
        <v>14</v>
      </c>
      <c r="P90" s="261">
        <f>SUM(K90:O90)</f>
        <v>35</v>
      </c>
      <c r="Q90" s="262">
        <f>SUM(J90,P90)</f>
        <v>35</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2</v>
      </c>
      <c r="P91" s="271">
        <f>SUM(K91:O91)</f>
        <v>2</v>
      </c>
      <c r="Q91" s="272">
        <f>SUM(J91,P91)</f>
        <v>2</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2</v>
      </c>
      <c r="N92" s="279">
        <f>N90+N91</f>
        <v>19</v>
      </c>
      <c r="O92" s="276">
        <f>O90+O91</f>
        <v>16</v>
      </c>
      <c r="P92" s="280">
        <f>SUM(K92:O92)</f>
        <v>37</v>
      </c>
      <c r="Q92" s="281">
        <f>SUM(J92,P92)</f>
        <v>37</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令和元年（２０１９年）５月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366" t="s">
        <v>13</v>
      </c>
      <c r="R97" s="619"/>
    </row>
    <row r="98" spans="2:18" s="190" customFormat="1" ht="17.100000000000001" customHeight="1">
      <c r="B98" s="295" t="s">
        <v>43</v>
      </c>
      <c r="C98" s="296"/>
      <c r="D98" s="296"/>
      <c r="E98" s="296"/>
      <c r="F98" s="296"/>
      <c r="G98" s="297"/>
      <c r="H98" s="298">
        <f t="shared" ref="H98:R98" si="13">SUM(H99,H105,H108,H113,H117:H118)</f>
        <v>1847</v>
      </c>
      <c r="I98" s="299">
        <f t="shared" si="13"/>
        <v>2585</v>
      </c>
      <c r="J98" s="300">
        <f t="shared" si="13"/>
        <v>4432</v>
      </c>
      <c r="K98" s="357">
        <f t="shared" si="13"/>
        <v>0</v>
      </c>
      <c r="L98" s="301">
        <f t="shared" si="13"/>
        <v>9331</v>
      </c>
      <c r="M98" s="301">
        <f t="shared" si="13"/>
        <v>6662</v>
      </c>
      <c r="N98" s="301">
        <f t="shared" si="13"/>
        <v>4312</v>
      </c>
      <c r="O98" s="301">
        <f t="shared" si="13"/>
        <v>2897</v>
      </c>
      <c r="P98" s="302">
        <f t="shared" si="13"/>
        <v>1729</v>
      </c>
      <c r="Q98" s="303">
        <f t="shared" si="13"/>
        <v>24931</v>
      </c>
      <c r="R98" s="304">
        <f t="shared" si="13"/>
        <v>29363</v>
      </c>
    </row>
    <row r="99" spans="2:18" s="190" customFormat="1" ht="17.100000000000001" customHeight="1">
      <c r="B99" s="180"/>
      <c r="C99" s="295" t="s">
        <v>44</v>
      </c>
      <c r="D99" s="296"/>
      <c r="E99" s="296"/>
      <c r="F99" s="296"/>
      <c r="G99" s="297"/>
      <c r="H99" s="298">
        <f t="shared" ref="H99:Q99" si="14">SUM(H100:H104)</f>
        <v>102</v>
      </c>
      <c r="I99" s="299">
        <f t="shared" si="14"/>
        <v>176</v>
      </c>
      <c r="J99" s="300">
        <f t="shared" si="14"/>
        <v>278</v>
      </c>
      <c r="K99" s="357">
        <f t="shared" si="14"/>
        <v>0</v>
      </c>
      <c r="L99" s="301">
        <f t="shared" si="14"/>
        <v>2363</v>
      </c>
      <c r="M99" s="301">
        <f t="shared" si="14"/>
        <v>1683</v>
      </c>
      <c r="N99" s="301">
        <f t="shared" si="14"/>
        <v>1208</v>
      </c>
      <c r="O99" s="301">
        <f t="shared" si="14"/>
        <v>962</v>
      </c>
      <c r="P99" s="302">
        <f t="shared" si="14"/>
        <v>672</v>
      </c>
      <c r="Q99" s="303">
        <f t="shared" si="14"/>
        <v>6888</v>
      </c>
      <c r="R99" s="304">
        <f t="shared" ref="R99:R104" si="15">SUM(J99,Q99)</f>
        <v>7166</v>
      </c>
    </row>
    <row r="100" spans="2:18" s="190" customFormat="1" ht="17.100000000000001" customHeight="1">
      <c r="B100" s="180"/>
      <c r="C100" s="180"/>
      <c r="D100" s="305" t="s">
        <v>45</v>
      </c>
      <c r="E100" s="306"/>
      <c r="F100" s="306"/>
      <c r="G100" s="307"/>
      <c r="H100" s="308">
        <v>-3</v>
      </c>
      <c r="I100" s="309">
        <v>0</v>
      </c>
      <c r="J100" s="310">
        <f>SUM(H100:I100)</f>
        <v>-3</v>
      </c>
      <c r="K100" s="354">
        <v>0</v>
      </c>
      <c r="L100" s="311">
        <v>1394</v>
      </c>
      <c r="M100" s="311">
        <v>890</v>
      </c>
      <c r="N100" s="311">
        <v>492</v>
      </c>
      <c r="O100" s="311">
        <v>298</v>
      </c>
      <c r="P100" s="309">
        <v>199</v>
      </c>
      <c r="Q100" s="310">
        <f>SUM(K100:P100)</f>
        <v>3273</v>
      </c>
      <c r="R100" s="312">
        <f t="shared" si="15"/>
        <v>3270</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1</v>
      </c>
      <c r="N101" s="187">
        <v>5</v>
      </c>
      <c r="O101" s="187">
        <v>17</v>
      </c>
      <c r="P101" s="185">
        <v>20</v>
      </c>
      <c r="Q101" s="188">
        <f>SUM(K101:P101)</f>
        <v>43</v>
      </c>
      <c r="R101" s="189">
        <f t="shared" si="15"/>
        <v>43</v>
      </c>
    </row>
    <row r="102" spans="2:18" s="190" customFormat="1" ht="17.100000000000001" customHeight="1">
      <c r="B102" s="180"/>
      <c r="C102" s="180"/>
      <c r="D102" s="181" t="s">
        <v>47</v>
      </c>
      <c r="E102" s="182"/>
      <c r="F102" s="182"/>
      <c r="G102" s="183"/>
      <c r="H102" s="184">
        <v>42</v>
      </c>
      <c r="I102" s="185">
        <v>62</v>
      </c>
      <c r="J102" s="188">
        <f>SUM(H102:I102)</f>
        <v>104</v>
      </c>
      <c r="K102" s="355">
        <v>0</v>
      </c>
      <c r="L102" s="187">
        <v>292</v>
      </c>
      <c r="M102" s="187">
        <v>200</v>
      </c>
      <c r="N102" s="187">
        <v>139</v>
      </c>
      <c r="O102" s="187">
        <v>146</v>
      </c>
      <c r="P102" s="185">
        <v>101</v>
      </c>
      <c r="Q102" s="188">
        <f>SUM(K102:P102)</f>
        <v>878</v>
      </c>
      <c r="R102" s="189">
        <f t="shared" si="15"/>
        <v>982</v>
      </c>
    </row>
    <row r="103" spans="2:18" s="190" customFormat="1" ht="17.100000000000001" customHeight="1">
      <c r="B103" s="180"/>
      <c r="C103" s="180"/>
      <c r="D103" s="181" t="s">
        <v>48</v>
      </c>
      <c r="E103" s="182"/>
      <c r="F103" s="182"/>
      <c r="G103" s="183"/>
      <c r="H103" s="184">
        <v>9</v>
      </c>
      <c r="I103" s="185">
        <v>43</v>
      </c>
      <c r="J103" s="188">
        <f>SUM(H103:I103)</f>
        <v>52</v>
      </c>
      <c r="K103" s="355">
        <v>0</v>
      </c>
      <c r="L103" s="187">
        <v>85</v>
      </c>
      <c r="M103" s="187">
        <v>99</v>
      </c>
      <c r="N103" s="187">
        <v>50</v>
      </c>
      <c r="O103" s="187">
        <v>41</v>
      </c>
      <c r="P103" s="185">
        <v>25</v>
      </c>
      <c r="Q103" s="188">
        <f>SUM(K103:P103)</f>
        <v>300</v>
      </c>
      <c r="R103" s="189">
        <f t="shared" si="15"/>
        <v>352</v>
      </c>
    </row>
    <row r="104" spans="2:18" s="190" customFormat="1" ht="17.100000000000001" customHeight="1">
      <c r="B104" s="180"/>
      <c r="C104" s="180"/>
      <c r="D104" s="325" t="s">
        <v>49</v>
      </c>
      <c r="E104" s="326"/>
      <c r="F104" s="326"/>
      <c r="G104" s="327"/>
      <c r="H104" s="328">
        <v>54</v>
      </c>
      <c r="I104" s="329">
        <v>71</v>
      </c>
      <c r="J104" s="331">
        <f>SUM(H104:I104)</f>
        <v>125</v>
      </c>
      <c r="K104" s="356">
        <v>0</v>
      </c>
      <c r="L104" s="216">
        <v>592</v>
      </c>
      <c r="M104" s="216">
        <v>493</v>
      </c>
      <c r="N104" s="216">
        <v>522</v>
      </c>
      <c r="O104" s="216">
        <v>460</v>
      </c>
      <c r="P104" s="329">
        <v>327</v>
      </c>
      <c r="Q104" s="331">
        <f>SUM(K104:P104)</f>
        <v>2394</v>
      </c>
      <c r="R104" s="332">
        <f t="shared" si="15"/>
        <v>2519</v>
      </c>
    </row>
    <row r="105" spans="2:18" s="190" customFormat="1" ht="17.100000000000001" customHeight="1">
      <c r="B105" s="180"/>
      <c r="C105" s="295" t="s">
        <v>50</v>
      </c>
      <c r="D105" s="296"/>
      <c r="E105" s="296"/>
      <c r="F105" s="296"/>
      <c r="G105" s="297"/>
      <c r="H105" s="298">
        <f t="shared" ref="H105:R105" si="16">SUM(H106:H107)</f>
        <v>110</v>
      </c>
      <c r="I105" s="299">
        <f t="shared" si="16"/>
        <v>171</v>
      </c>
      <c r="J105" s="300">
        <f t="shared" si="16"/>
        <v>281</v>
      </c>
      <c r="K105" s="357">
        <f t="shared" si="16"/>
        <v>0</v>
      </c>
      <c r="L105" s="301">
        <f t="shared" si="16"/>
        <v>1841</v>
      </c>
      <c r="M105" s="301">
        <f t="shared" si="16"/>
        <v>1224</v>
      </c>
      <c r="N105" s="301">
        <f t="shared" si="16"/>
        <v>700</v>
      </c>
      <c r="O105" s="301">
        <f t="shared" si="16"/>
        <v>379</v>
      </c>
      <c r="P105" s="302">
        <f t="shared" si="16"/>
        <v>206</v>
      </c>
      <c r="Q105" s="303">
        <f t="shared" si="16"/>
        <v>4350</v>
      </c>
      <c r="R105" s="304">
        <f t="shared" si="16"/>
        <v>4631</v>
      </c>
    </row>
    <row r="106" spans="2:18" s="190" customFormat="1" ht="17.100000000000001" customHeight="1">
      <c r="B106" s="180"/>
      <c r="C106" s="180"/>
      <c r="D106" s="305" t="s">
        <v>51</v>
      </c>
      <c r="E106" s="306"/>
      <c r="F106" s="306"/>
      <c r="G106" s="307"/>
      <c r="H106" s="308">
        <v>0</v>
      </c>
      <c r="I106" s="309">
        <v>0</v>
      </c>
      <c r="J106" s="324">
        <f>SUM(H106:I106)</f>
        <v>0</v>
      </c>
      <c r="K106" s="354">
        <v>0</v>
      </c>
      <c r="L106" s="311">
        <v>1400</v>
      </c>
      <c r="M106" s="311">
        <v>864</v>
      </c>
      <c r="N106" s="311">
        <v>489</v>
      </c>
      <c r="O106" s="311">
        <v>283</v>
      </c>
      <c r="P106" s="309">
        <v>140</v>
      </c>
      <c r="Q106" s="310">
        <f>SUM(K106:P106)</f>
        <v>3176</v>
      </c>
      <c r="R106" s="312">
        <f>SUM(J106,Q106)</f>
        <v>3176</v>
      </c>
    </row>
    <row r="107" spans="2:18" s="190" customFormat="1" ht="17.100000000000001" customHeight="1">
      <c r="B107" s="180"/>
      <c r="C107" s="180"/>
      <c r="D107" s="325" t="s">
        <v>52</v>
      </c>
      <c r="E107" s="326"/>
      <c r="F107" s="326"/>
      <c r="G107" s="327"/>
      <c r="H107" s="328">
        <v>110</v>
      </c>
      <c r="I107" s="329">
        <v>171</v>
      </c>
      <c r="J107" s="330">
        <f>SUM(H107:I107)</f>
        <v>281</v>
      </c>
      <c r="K107" s="356">
        <v>0</v>
      </c>
      <c r="L107" s="216">
        <v>441</v>
      </c>
      <c r="M107" s="216">
        <v>360</v>
      </c>
      <c r="N107" s="216">
        <v>211</v>
      </c>
      <c r="O107" s="216">
        <v>96</v>
      </c>
      <c r="P107" s="329">
        <v>66</v>
      </c>
      <c r="Q107" s="331">
        <f>SUM(K107:P107)</f>
        <v>1174</v>
      </c>
      <c r="R107" s="332">
        <f>SUM(J107,Q107)</f>
        <v>1455</v>
      </c>
    </row>
    <row r="108" spans="2:18" s="190" customFormat="1" ht="17.100000000000001" customHeight="1">
      <c r="B108" s="180"/>
      <c r="C108" s="295" t="s">
        <v>53</v>
      </c>
      <c r="D108" s="296"/>
      <c r="E108" s="296"/>
      <c r="F108" s="296"/>
      <c r="G108" s="297"/>
      <c r="H108" s="298">
        <f t="shared" ref="H108:R108" si="17">SUM(H109:H112)</f>
        <v>2</v>
      </c>
      <c r="I108" s="299">
        <f t="shared" si="17"/>
        <v>7</v>
      </c>
      <c r="J108" s="300">
        <f t="shared" si="17"/>
        <v>9</v>
      </c>
      <c r="K108" s="357">
        <f t="shared" si="17"/>
        <v>0</v>
      </c>
      <c r="L108" s="301">
        <f t="shared" si="17"/>
        <v>191</v>
      </c>
      <c r="M108" s="301">
        <f t="shared" si="17"/>
        <v>220</v>
      </c>
      <c r="N108" s="301">
        <f t="shared" si="17"/>
        <v>224</v>
      </c>
      <c r="O108" s="301">
        <f t="shared" si="17"/>
        <v>145</v>
      </c>
      <c r="P108" s="302">
        <f t="shared" si="17"/>
        <v>84</v>
      </c>
      <c r="Q108" s="303">
        <f t="shared" si="17"/>
        <v>864</v>
      </c>
      <c r="R108" s="304">
        <f t="shared" si="17"/>
        <v>873</v>
      </c>
    </row>
    <row r="109" spans="2:18" s="190" customFormat="1" ht="17.100000000000001" customHeight="1">
      <c r="B109" s="180"/>
      <c r="C109" s="180"/>
      <c r="D109" s="305" t="s">
        <v>54</v>
      </c>
      <c r="E109" s="306"/>
      <c r="F109" s="306"/>
      <c r="G109" s="307"/>
      <c r="H109" s="308">
        <v>2</v>
      </c>
      <c r="I109" s="309">
        <v>6</v>
      </c>
      <c r="J109" s="324">
        <f>SUM(H109:I109)</f>
        <v>8</v>
      </c>
      <c r="K109" s="354">
        <v>0</v>
      </c>
      <c r="L109" s="311">
        <v>170</v>
      </c>
      <c r="M109" s="311">
        <v>185</v>
      </c>
      <c r="N109" s="311">
        <v>186</v>
      </c>
      <c r="O109" s="311">
        <v>110</v>
      </c>
      <c r="P109" s="309">
        <v>59</v>
      </c>
      <c r="Q109" s="310">
        <f>SUM(K109:P109)</f>
        <v>710</v>
      </c>
      <c r="R109" s="312">
        <f>SUM(J109,Q109)</f>
        <v>718</v>
      </c>
    </row>
    <row r="110" spans="2:18" s="190" customFormat="1" ht="17.100000000000001" customHeight="1">
      <c r="B110" s="180"/>
      <c r="C110" s="180"/>
      <c r="D110" s="181" t="s">
        <v>55</v>
      </c>
      <c r="E110" s="182"/>
      <c r="F110" s="182"/>
      <c r="G110" s="183"/>
      <c r="H110" s="184">
        <v>0</v>
      </c>
      <c r="I110" s="185">
        <v>1</v>
      </c>
      <c r="J110" s="186">
        <f>SUM(H110:I110)</f>
        <v>1</v>
      </c>
      <c r="K110" s="355">
        <v>0</v>
      </c>
      <c r="L110" s="187">
        <v>19</v>
      </c>
      <c r="M110" s="187">
        <v>34</v>
      </c>
      <c r="N110" s="187">
        <v>35</v>
      </c>
      <c r="O110" s="187">
        <v>32</v>
      </c>
      <c r="P110" s="185">
        <v>21</v>
      </c>
      <c r="Q110" s="188">
        <f>SUM(K110:P110)</f>
        <v>141</v>
      </c>
      <c r="R110" s="189">
        <f>SUM(J110,Q110)</f>
        <v>142</v>
      </c>
    </row>
    <row r="111" spans="2:18" s="190" customFormat="1" ht="17.100000000000001" customHeight="1">
      <c r="B111" s="180"/>
      <c r="C111" s="313"/>
      <c r="D111" s="181" t="s">
        <v>56</v>
      </c>
      <c r="E111" s="182"/>
      <c r="F111" s="182"/>
      <c r="G111" s="183"/>
      <c r="H111" s="184">
        <v>0</v>
      </c>
      <c r="I111" s="185">
        <v>0</v>
      </c>
      <c r="J111" s="186">
        <f>SUM(H111:I111)</f>
        <v>0</v>
      </c>
      <c r="K111" s="355">
        <v>0</v>
      </c>
      <c r="L111" s="187">
        <v>2</v>
      </c>
      <c r="M111" s="187">
        <v>1</v>
      </c>
      <c r="N111" s="187">
        <v>3</v>
      </c>
      <c r="O111" s="187">
        <v>3</v>
      </c>
      <c r="P111" s="185">
        <v>4</v>
      </c>
      <c r="Q111" s="188">
        <f>SUM(K111:P111)</f>
        <v>13</v>
      </c>
      <c r="R111" s="189">
        <f>SUM(J111,Q111)</f>
        <v>13</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775</v>
      </c>
      <c r="I113" s="299">
        <f t="shared" si="18"/>
        <v>1100</v>
      </c>
      <c r="J113" s="300">
        <f t="shared" si="18"/>
        <v>1875</v>
      </c>
      <c r="K113" s="357">
        <f t="shared" si="18"/>
        <v>0</v>
      </c>
      <c r="L113" s="301">
        <f t="shared" si="18"/>
        <v>1543</v>
      </c>
      <c r="M113" s="301">
        <f t="shared" si="18"/>
        <v>1463</v>
      </c>
      <c r="N113" s="301">
        <f t="shared" si="18"/>
        <v>949</v>
      </c>
      <c r="O113" s="301">
        <f t="shared" si="18"/>
        <v>659</v>
      </c>
      <c r="P113" s="302">
        <f t="shared" si="18"/>
        <v>379</v>
      </c>
      <c r="Q113" s="303">
        <f t="shared" si="18"/>
        <v>4993</v>
      </c>
      <c r="R113" s="304">
        <f t="shared" si="18"/>
        <v>6868</v>
      </c>
    </row>
    <row r="114" spans="2:18" s="135" customFormat="1" ht="17.100000000000001" customHeight="1">
      <c r="B114" s="148"/>
      <c r="C114" s="148"/>
      <c r="D114" s="39" t="s">
        <v>58</v>
      </c>
      <c r="E114" s="68"/>
      <c r="F114" s="68"/>
      <c r="G114" s="149"/>
      <c r="H114" s="150">
        <v>727</v>
      </c>
      <c r="I114" s="151">
        <v>1042</v>
      </c>
      <c r="J114" s="168">
        <f>SUM(H114:I114)</f>
        <v>1769</v>
      </c>
      <c r="K114" s="354">
        <v>0</v>
      </c>
      <c r="L114" s="153">
        <v>1474</v>
      </c>
      <c r="M114" s="153">
        <v>1422</v>
      </c>
      <c r="N114" s="153">
        <v>929</v>
      </c>
      <c r="O114" s="153">
        <v>642</v>
      </c>
      <c r="P114" s="151">
        <v>374</v>
      </c>
      <c r="Q114" s="152">
        <f>SUM(K114:P114)</f>
        <v>4841</v>
      </c>
      <c r="R114" s="154">
        <f>SUM(J114,Q114)</f>
        <v>6610</v>
      </c>
    </row>
    <row r="115" spans="2:18" s="135" customFormat="1" ht="17.100000000000001" customHeight="1">
      <c r="B115" s="148"/>
      <c r="C115" s="148"/>
      <c r="D115" s="155" t="s">
        <v>59</v>
      </c>
      <c r="E115" s="47"/>
      <c r="F115" s="47"/>
      <c r="G115" s="156"/>
      <c r="H115" s="157">
        <v>17</v>
      </c>
      <c r="I115" s="158">
        <v>25</v>
      </c>
      <c r="J115" s="170">
        <f>SUM(H115:I115)</f>
        <v>42</v>
      </c>
      <c r="K115" s="355">
        <v>0</v>
      </c>
      <c r="L115" s="160">
        <v>31</v>
      </c>
      <c r="M115" s="160">
        <v>25</v>
      </c>
      <c r="N115" s="160">
        <v>13</v>
      </c>
      <c r="O115" s="160">
        <v>11</v>
      </c>
      <c r="P115" s="158">
        <v>2</v>
      </c>
      <c r="Q115" s="159">
        <f>SUM(K115:P115)</f>
        <v>82</v>
      </c>
      <c r="R115" s="161">
        <f>SUM(J115,Q115)</f>
        <v>124</v>
      </c>
    </row>
    <row r="116" spans="2:18" s="135" customFormat="1" ht="17.100000000000001" customHeight="1">
      <c r="B116" s="148"/>
      <c r="C116" s="148"/>
      <c r="D116" s="49" t="s">
        <v>60</v>
      </c>
      <c r="E116" s="50"/>
      <c r="F116" s="50"/>
      <c r="G116" s="162"/>
      <c r="H116" s="163">
        <v>31</v>
      </c>
      <c r="I116" s="164">
        <v>33</v>
      </c>
      <c r="J116" s="169">
        <f>SUM(H116:I116)</f>
        <v>64</v>
      </c>
      <c r="K116" s="356">
        <v>0</v>
      </c>
      <c r="L116" s="166">
        <v>38</v>
      </c>
      <c r="M116" s="166">
        <v>16</v>
      </c>
      <c r="N116" s="166">
        <v>7</v>
      </c>
      <c r="O116" s="166">
        <v>6</v>
      </c>
      <c r="P116" s="164">
        <v>3</v>
      </c>
      <c r="Q116" s="165">
        <f>SUM(K116:P116)</f>
        <v>70</v>
      </c>
      <c r="R116" s="167">
        <f>SUM(J116,Q116)</f>
        <v>134</v>
      </c>
    </row>
    <row r="117" spans="2:18" s="135" customFormat="1" ht="17.100000000000001" customHeight="1">
      <c r="B117" s="148"/>
      <c r="C117" s="172" t="s">
        <v>61</v>
      </c>
      <c r="D117" s="173"/>
      <c r="E117" s="173"/>
      <c r="F117" s="173"/>
      <c r="G117" s="174"/>
      <c r="H117" s="141">
        <v>25</v>
      </c>
      <c r="I117" s="142">
        <v>22</v>
      </c>
      <c r="J117" s="143">
        <f>SUM(H117:I117)</f>
        <v>47</v>
      </c>
      <c r="K117" s="357">
        <v>0</v>
      </c>
      <c r="L117" s="144">
        <v>119</v>
      </c>
      <c r="M117" s="144">
        <v>115</v>
      </c>
      <c r="N117" s="144">
        <v>93</v>
      </c>
      <c r="O117" s="144">
        <v>82</v>
      </c>
      <c r="P117" s="145">
        <v>41</v>
      </c>
      <c r="Q117" s="146">
        <f>SUM(K117:P117)</f>
        <v>450</v>
      </c>
      <c r="R117" s="147">
        <f>SUM(J117,Q117)</f>
        <v>497</v>
      </c>
    </row>
    <row r="118" spans="2:18" s="135" customFormat="1" ht="17.100000000000001" customHeight="1">
      <c r="B118" s="171"/>
      <c r="C118" s="172" t="s">
        <v>62</v>
      </c>
      <c r="D118" s="173"/>
      <c r="E118" s="173"/>
      <c r="F118" s="173"/>
      <c r="G118" s="174"/>
      <c r="H118" s="141">
        <v>833</v>
      </c>
      <c r="I118" s="142">
        <v>1109</v>
      </c>
      <c r="J118" s="143">
        <f>SUM(H118:I118)</f>
        <v>1942</v>
      </c>
      <c r="K118" s="357">
        <v>0</v>
      </c>
      <c r="L118" s="144">
        <v>3274</v>
      </c>
      <c r="M118" s="144">
        <v>1957</v>
      </c>
      <c r="N118" s="144">
        <v>1138</v>
      </c>
      <c r="O118" s="144">
        <v>670</v>
      </c>
      <c r="P118" s="145">
        <v>347</v>
      </c>
      <c r="Q118" s="146">
        <f>SUM(K118:P118)</f>
        <v>7386</v>
      </c>
      <c r="R118" s="147">
        <f>SUM(J118,Q118)</f>
        <v>9328</v>
      </c>
    </row>
    <row r="119" spans="2:18" s="135" customFormat="1" ht="17.100000000000001" customHeight="1">
      <c r="B119" s="138" t="s">
        <v>63</v>
      </c>
      <c r="C119" s="139"/>
      <c r="D119" s="139"/>
      <c r="E119" s="139"/>
      <c r="F119" s="139"/>
      <c r="G119" s="140"/>
      <c r="H119" s="141">
        <f t="shared" ref="H119:R119" si="19">SUM(H120:H128)</f>
        <v>13</v>
      </c>
      <c r="I119" s="142">
        <f t="shared" si="19"/>
        <v>17</v>
      </c>
      <c r="J119" s="143">
        <f t="shared" si="19"/>
        <v>30</v>
      </c>
      <c r="K119" s="357">
        <f>SUM(K120:K128)</f>
        <v>0</v>
      </c>
      <c r="L119" s="144">
        <f>SUM(L120:L128)</f>
        <v>1389</v>
      </c>
      <c r="M119" s="144">
        <f>SUM(M120:M128)</f>
        <v>972</v>
      </c>
      <c r="N119" s="144">
        <f t="shared" si="19"/>
        <v>761</v>
      </c>
      <c r="O119" s="144">
        <f t="shared" si="19"/>
        <v>505</v>
      </c>
      <c r="P119" s="145">
        <f t="shared" si="19"/>
        <v>223</v>
      </c>
      <c r="Q119" s="146">
        <f t="shared" si="19"/>
        <v>3850</v>
      </c>
      <c r="R119" s="147">
        <f t="shared" si="19"/>
        <v>3880</v>
      </c>
    </row>
    <row r="120" spans="2:18" s="135" customFormat="1" ht="17.100000000000001" customHeight="1">
      <c r="B120" s="148"/>
      <c r="C120" s="39" t="s">
        <v>64</v>
      </c>
      <c r="D120" s="68"/>
      <c r="E120" s="68"/>
      <c r="F120" s="68"/>
      <c r="G120" s="149"/>
      <c r="H120" s="150">
        <v>0</v>
      </c>
      <c r="I120" s="151">
        <v>0</v>
      </c>
      <c r="J120" s="168">
        <f>SUM(H120:I120)</f>
        <v>0</v>
      </c>
      <c r="K120" s="358"/>
      <c r="L120" s="153">
        <v>53</v>
      </c>
      <c r="M120" s="153">
        <v>30</v>
      </c>
      <c r="N120" s="153">
        <v>24</v>
      </c>
      <c r="O120" s="153">
        <v>19</v>
      </c>
      <c r="P120" s="151">
        <v>7</v>
      </c>
      <c r="Q120" s="152">
        <f t="shared" ref="Q120:Q128" si="20">SUM(K120:P120)</f>
        <v>133</v>
      </c>
      <c r="R120" s="154">
        <f t="shared" ref="R120:R128" si="21">SUM(J120,Q120)</f>
        <v>133</v>
      </c>
    </row>
    <row r="121" spans="2:18" s="135" customFormat="1" ht="17.100000000000001" customHeight="1">
      <c r="B121" s="148"/>
      <c r="C121" s="46" t="s">
        <v>65</v>
      </c>
      <c r="D121" s="40"/>
      <c r="E121" s="40"/>
      <c r="F121" s="40"/>
      <c r="G121" s="175"/>
      <c r="H121" s="157">
        <v>0</v>
      </c>
      <c r="I121" s="158">
        <v>0</v>
      </c>
      <c r="J121" s="170">
        <f t="shared" ref="J121:J128" si="22">SUM(H121:I121)</f>
        <v>0</v>
      </c>
      <c r="K121" s="359"/>
      <c r="L121" s="176">
        <v>0</v>
      </c>
      <c r="M121" s="176">
        <v>0</v>
      </c>
      <c r="N121" s="176">
        <v>1</v>
      </c>
      <c r="O121" s="176">
        <v>0</v>
      </c>
      <c r="P121" s="177">
        <v>0</v>
      </c>
      <c r="Q121" s="178">
        <f>SUM(K121:P121)</f>
        <v>1</v>
      </c>
      <c r="R121" s="179">
        <f>SUM(J121,Q121)</f>
        <v>1</v>
      </c>
    </row>
    <row r="122" spans="2:18" s="190" customFormat="1" ht="17.100000000000001" customHeight="1">
      <c r="B122" s="180"/>
      <c r="C122" s="181" t="s">
        <v>66</v>
      </c>
      <c r="D122" s="182"/>
      <c r="E122" s="182"/>
      <c r="F122" s="182"/>
      <c r="G122" s="183"/>
      <c r="H122" s="184">
        <v>0</v>
      </c>
      <c r="I122" s="185">
        <v>0</v>
      </c>
      <c r="J122" s="186">
        <f t="shared" si="22"/>
        <v>0</v>
      </c>
      <c r="K122" s="360"/>
      <c r="L122" s="187">
        <v>913</v>
      </c>
      <c r="M122" s="187">
        <v>503</v>
      </c>
      <c r="N122" s="187">
        <v>311</v>
      </c>
      <c r="O122" s="187">
        <v>156</v>
      </c>
      <c r="P122" s="185">
        <v>71</v>
      </c>
      <c r="Q122" s="188">
        <f>SUM(K122:P122)</f>
        <v>1954</v>
      </c>
      <c r="R122" s="189">
        <f>SUM(J122,Q122)</f>
        <v>1954</v>
      </c>
    </row>
    <row r="123" spans="2:18" s="135" customFormat="1" ht="17.100000000000001" customHeight="1">
      <c r="B123" s="148"/>
      <c r="C123" s="155" t="s">
        <v>67</v>
      </c>
      <c r="D123" s="47"/>
      <c r="E123" s="47"/>
      <c r="F123" s="47"/>
      <c r="G123" s="156"/>
      <c r="H123" s="157">
        <v>0</v>
      </c>
      <c r="I123" s="158">
        <v>1</v>
      </c>
      <c r="J123" s="170">
        <f t="shared" si="22"/>
        <v>1</v>
      </c>
      <c r="K123" s="355">
        <v>0</v>
      </c>
      <c r="L123" s="160">
        <v>118</v>
      </c>
      <c r="M123" s="160">
        <v>87</v>
      </c>
      <c r="N123" s="160">
        <v>77</v>
      </c>
      <c r="O123" s="160">
        <v>56</v>
      </c>
      <c r="P123" s="158">
        <v>17</v>
      </c>
      <c r="Q123" s="159">
        <f t="shared" si="20"/>
        <v>355</v>
      </c>
      <c r="R123" s="161">
        <f t="shared" si="21"/>
        <v>356</v>
      </c>
    </row>
    <row r="124" spans="2:18" s="135" customFormat="1" ht="17.100000000000001" customHeight="1">
      <c r="B124" s="148"/>
      <c r="C124" s="155" t="s">
        <v>68</v>
      </c>
      <c r="D124" s="47"/>
      <c r="E124" s="47"/>
      <c r="F124" s="47"/>
      <c r="G124" s="156"/>
      <c r="H124" s="157">
        <v>13</v>
      </c>
      <c r="I124" s="158">
        <v>16</v>
      </c>
      <c r="J124" s="170">
        <f t="shared" si="22"/>
        <v>29</v>
      </c>
      <c r="K124" s="355">
        <v>0</v>
      </c>
      <c r="L124" s="160">
        <v>94</v>
      </c>
      <c r="M124" s="160">
        <v>82</v>
      </c>
      <c r="N124" s="160">
        <v>80</v>
      </c>
      <c r="O124" s="160">
        <v>67</v>
      </c>
      <c r="P124" s="158">
        <v>31</v>
      </c>
      <c r="Q124" s="159">
        <f t="shared" si="20"/>
        <v>354</v>
      </c>
      <c r="R124" s="161">
        <f t="shared" si="21"/>
        <v>383</v>
      </c>
    </row>
    <row r="125" spans="2:18" s="135" customFormat="1" ht="17.100000000000001" customHeight="1">
      <c r="B125" s="148"/>
      <c r="C125" s="155" t="s">
        <v>69</v>
      </c>
      <c r="D125" s="47"/>
      <c r="E125" s="47"/>
      <c r="F125" s="47"/>
      <c r="G125" s="156"/>
      <c r="H125" s="157">
        <v>0</v>
      </c>
      <c r="I125" s="158">
        <v>0</v>
      </c>
      <c r="J125" s="170">
        <f t="shared" si="22"/>
        <v>0</v>
      </c>
      <c r="K125" s="360"/>
      <c r="L125" s="160">
        <v>173</v>
      </c>
      <c r="M125" s="160">
        <v>216</v>
      </c>
      <c r="N125" s="160">
        <v>213</v>
      </c>
      <c r="O125" s="160">
        <v>142</v>
      </c>
      <c r="P125" s="158">
        <v>54</v>
      </c>
      <c r="Q125" s="159">
        <f t="shared" si="20"/>
        <v>798</v>
      </c>
      <c r="R125" s="161">
        <f t="shared" si="21"/>
        <v>798</v>
      </c>
    </row>
    <row r="126" spans="2:18" s="135" customFormat="1" ht="17.100000000000001" customHeight="1">
      <c r="B126" s="148"/>
      <c r="C126" s="191" t="s">
        <v>70</v>
      </c>
      <c r="D126" s="192"/>
      <c r="E126" s="192"/>
      <c r="F126" s="192"/>
      <c r="G126" s="193"/>
      <c r="H126" s="157">
        <v>0</v>
      </c>
      <c r="I126" s="158">
        <v>0</v>
      </c>
      <c r="J126" s="170">
        <f t="shared" si="22"/>
        <v>0</v>
      </c>
      <c r="K126" s="360"/>
      <c r="L126" s="160">
        <v>28</v>
      </c>
      <c r="M126" s="160">
        <v>39</v>
      </c>
      <c r="N126" s="160">
        <v>34</v>
      </c>
      <c r="O126" s="160">
        <v>23</v>
      </c>
      <c r="P126" s="158">
        <v>14</v>
      </c>
      <c r="Q126" s="159">
        <f t="shared" si="20"/>
        <v>138</v>
      </c>
      <c r="R126" s="161">
        <f t="shared" si="21"/>
        <v>138</v>
      </c>
    </row>
    <row r="127" spans="2:18" s="135" customFormat="1" ht="17.100000000000001" customHeight="1">
      <c r="B127" s="194"/>
      <c r="C127" s="195" t="s">
        <v>71</v>
      </c>
      <c r="D127" s="192"/>
      <c r="E127" s="192"/>
      <c r="F127" s="192"/>
      <c r="G127" s="193"/>
      <c r="H127" s="157">
        <v>0</v>
      </c>
      <c r="I127" s="158">
        <v>0</v>
      </c>
      <c r="J127" s="170">
        <f t="shared" si="22"/>
        <v>0</v>
      </c>
      <c r="K127" s="360"/>
      <c r="L127" s="160">
        <v>0</v>
      </c>
      <c r="M127" s="160">
        <v>0</v>
      </c>
      <c r="N127" s="160">
        <v>8</v>
      </c>
      <c r="O127" s="160">
        <v>25</v>
      </c>
      <c r="P127" s="158">
        <v>18</v>
      </c>
      <c r="Q127" s="159">
        <f>SUM(K127:P127)</f>
        <v>51</v>
      </c>
      <c r="R127" s="161">
        <f>SUM(J127,Q127)</f>
        <v>51</v>
      </c>
    </row>
    <row r="128" spans="2:18" s="135" customFormat="1" ht="17.100000000000001" customHeight="1">
      <c r="B128" s="196"/>
      <c r="C128" s="197" t="s">
        <v>72</v>
      </c>
      <c r="D128" s="198"/>
      <c r="E128" s="198"/>
      <c r="F128" s="198"/>
      <c r="G128" s="199"/>
      <c r="H128" s="200">
        <v>0</v>
      </c>
      <c r="I128" s="201">
        <v>0</v>
      </c>
      <c r="J128" s="202">
        <f t="shared" si="22"/>
        <v>0</v>
      </c>
      <c r="K128" s="361"/>
      <c r="L128" s="203">
        <v>10</v>
      </c>
      <c r="M128" s="203">
        <v>15</v>
      </c>
      <c r="N128" s="203">
        <v>13</v>
      </c>
      <c r="O128" s="203">
        <v>17</v>
      </c>
      <c r="P128" s="201">
        <v>11</v>
      </c>
      <c r="Q128" s="204">
        <f t="shared" si="20"/>
        <v>66</v>
      </c>
      <c r="R128" s="205">
        <f t="shared" si="21"/>
        <v>66</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57</v>
      </c>
      <c r="M129" s="144">
        <f t="shared" si="23"/>
        <v>88</v>
      </c>
      <c r="N129" s="144">
        <f t="shared" si="23"/>
        <v>340</v>
      </c>
      <c r="O129" s="144">
        <f t="shared" si="23"/>
        <v>912</v>
      </c>
      <c r="P129" s="145">
        <f t="shared" si="23"/>
        <v>1004</v>
      </c>
      <c r="Q129" s="146">
        <f t="shared" si="23"/>
        <v>2401</v>
      </c>
      <c r="R129" s="147">
        <f t="shared" si="23"/>
        <v>2401</v>
      </c>
    </row>
    <row r="130" spans="1:18" s="135" customFormat="1" ht="17.100000000000001" customHeight="1">
      <c r="B130" s="148"/>
      <c r="C130" s="39" t="s">
        <v>74</v>
      </c>
      <c r="D130" s="68"/>
      <c r="E130" s="68"/>
      <c r="F130" s="68"/>
      <c r="G130" s="149"/>
      <c r="H130" s="150">
        <v>0</v>
      </c>
      <c r="I130" s="151">
        <v>0</v>
      </c>
      <c r="J130" s="168">
        <f>SUM(H130:I130)</f>
        <v>0</v>
      </c>
      <c r="K130" s="358"/>
      <c r="L130" s="153">
        <v>1</v>
      </c>
      <c r="M130" s="153">
        <v>8</v>
      </c>
      <c r="N130" s="153">
        <v>188</v>
      </c>
      <c r="O130" s="153">
        <v>478</v>
      </c>
      <c r="P130" s="151">
        <v>426</v>
      </c>
      <c r="Q130" s="152">
        <f>SUM(K130:P130)</f>
        <v>1101</v>
      </c>
      <c r="R130" s="154">
        <f>SUM(J130,Q130)</f>
        <v>1101</v>
      </c>
    </row>
    <row r="131" spans="1:18" s="135" customFormat="1" ht="17.100000000000001" customHeight="1">
      <c r="B131" s="148"/>
      <c r="C131" s="155" t="s">
        <v>75</v>
      </c>
      <c r="D131" s="47"/>
      <c r="E131" s="47"/>
      <c r="F131" s="47"/>
      <c r="G131" s="156"/>
      <c r="H131" s="157">
        <v>0</v>
      </c>
      <c r="I131" s="158">
        <v>0</v>
      </c>
      <c r="J131" s="170">
        <f>SUM(H131:I131)</f>
        <v>0</v>
      </c>
      <c r="K131" s="360"/>
      <c r="L131" s="160">
        <v>55</v>
      </c>
      <c r="M131" s="160">
        <v>78</v>
      </c>
      <c r="N131" s="160">
        <v>115</v>
      </c>
      <c r="O131" s="160">
        <v>123</v>
      </c>
      <c r="P131" s="158">
        <v>89</v>
      </c>
      <c r="Q131" s="159">
        <f>SUM(K131:P131)</f>
        <v>460</v>
      </c>
      <c r="R131" s="161">
        <f>SUM(J131,Q131)</f>
        <v>460</v>
      </c>
    </row>
    <row r="132" spans="1:18" s="135" customFormat="1" ht="16.5" customHeight="1">
      <c r="B132" s="194"/>
      <c r="C132" s="155" t="s">
        <v>76</v>
      </c>
      <c r="D132" s="47"/>
      <c r="E132" s="47"/>
      <c r="F132" s="47"/>
      <c r="G132" s="156"/>
      <c r="H132" s="157">
        <v>0</v>
      </c>
      <c r="I132" s="158">
        <v>0</v>
      </c>
      <c r="J132" s="170">
        <f>SUM(H132:I132)</f>
        <v>0</v>
      </c>
      <c r="K132" s="360"/>
      <c r="L132" s="160">
        <v>1</v>
      </c>
      <c r="M132" s="160">
        <v>2</v>
      </c>
      <c r="N132" s="160">
        <v>35</v>
      </c>
      <c r="O132" s="160">
        <v>291</v>
      </c>
      <c r="P132" s="158">
        <v>473</v>
      </c>
      <c r="Q132" s="159">
        <f>SUM(K132:P132)</f>
        <v>802</v>
      </c>
      <c r="R132" s="161">
        <f>SUM(J132,Q132)</f>
        <v>802</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2</v>
      </c>
      <c r="O133" s="321">
        <v>20</v>
      </c>
      <c r="P133" s="319">
        <v>16</v>
      </c>
      <c r="Q133" s="322">
        <f>SUM(K133:P133)</f>
        <v>38</v>
      </c>
      <c r="R133" s="323">
        <f>SUM(J133,Q133)</f>
        <v>38</v>
      </c>
    </row>
    <row r="134" spans="1:18" s="135" customFormat="1" ht="17.100000000000001" customHeight="1">
      <c r="B134" s="206" t="s">
        <v>77</v>
      </c>
      <c r="C134" s="31"/>
      <c r="D134" s="31"/>
      <c r="E134" s="31"/>
      <c r="F134" s="31"/>
      <c r="G134" s="32"/>
      <c r="H134" s="141">
        <f t="shared" ref="H134:R134" si="24">SUM(H98,H119,H129)</f>
        <v>1860</v>
      </c>
      <c r="I134" s="142">
        <f t="shared" si="24"/>
        <v>2602</v>
      </c>
      <c r="J134" s="143">
        <f t="shared" si="24"/>
        <v>4462</v>
      </c>
      <c r="K134" s="357">
        <f t="shared" si="24"/>
        <v>0</v>
      </c>
      <c r="L134" s="144">
        <f t="shared" si="24"/>
        <v>10777</v>
      </c>
      <c r="M134" s="144">
        <f t="shared" si="24"/>
        <v>7722</v>
      </c>
      <c r="N134" s="144">
        <f t="shared" si="24"/>
        <v>5413</v>
      </c>
      <c r="O134" s="144">
        <f t="shared" si="24"/>
        <v>4314</v>
      </c>
      <c r="P134" s="145">
        <f t="shared" si="24"/>
        <v>2956</v>
      </c>
      <c r="Q134" s="146">
        <f t="shared" si="24"/>
        <v>31182</v>
      </c>
      <c r="R134" s="147">
        <f t="shared" si="24"/>
        <v>35644</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136"/>
      <c r="I136" s="136"/>
      <c r="J136" s="136"/>
      <c r="K136" s="136"/>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令和元年（２０１９年）５月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364" t="s">
        <v>13</v>
      </c>
      <c r="R139" s="606"/>
    </row>
    <row r="140" spans="1:18" s="135" customFormat="1" ht="17.100000000000001" customHeight="1">
      <c r="B140" s="138" t="s">
        <v>43</v>
      </c>
      <c r="C140" s="139"/>
      <c r="D140" s="139"/>
      <c r="E140" s="139"/>
      <c r="F140" s="139"/>
      <c r="G140" s="140"/>
      <c r="H140" s="141">
        <f t="shared" ref="H140:R140" si="25">SUM(H141,H147,H150,H155,H159:H160)</f>
        <v>14649278</v>
      </c>
      <c r="I140" s="142">
        <f t="shared" si="25"/>
        <v>27172459</v>
      </c>
      <c r="J140" s="143">
        <f t="shared" si="25"/>
        <v>41821737</v>
      </c>
      <c r="K140" s="357">
        <f t="shared" si="25"/>
        <v>0</v>
      </c>
      <c r="L140" s="144">
        <f t="shared" si="25"/>
        <v>246219902</v>
      </c>
      <c r="M140" s="144">
        <f t="shared" si="25"/>
        <v>208908965</v>
      </c>
      <c r="N140" s="144">
        <f t="shared" si="25"/>
        <v>169702000</v>
      </c>
      <c r="O140" s="144">
        <f t="shared" si="25"/>
        <v>126652388</v>
      </c>
      <c r="P140" s="145">
        <f t="shared" si="25"/>
        <v>79906290</v>
      </c>
      <c r="Q140" s="146">
        <f t="shared" si="25"/>
        <v>831389545</v>
      </c>
      <c r="R140" s="147">
        <f t="shared" si="25"/>
        <v>873211282</v>
      </c>
    </row>
    <row r="141" spans="1:18" s="135" customFormat="1" ht="17.100000000000001" customHeight="1">
      <c r="B141" s="148"/>
      <c r="C141" s="138" t="s">
        <v>44</v>
      </c>
      <c r="D141" s="139"/>
      <c r="E141" s="139"/>
      <c r="F141" s="139"/>
      <c r="G141" s="140"/>
      <c r="H141" s="141">
        <f t="shared" ref="H141:Q141" si="26">SUM(H142:H146)</f>
        <v>1320396</v>
      </c>
      <c r="I141" s="142">
        <f t="shared" si="26"/>
        <v>4045308</v>
      </c>
      <c r="J141" s="143">
        <f t="shared" si="26"/>
        <v>5365704</v>
      </c>
      <c r="K141" s="357">
        <f t="shared" si="26"/>
        <v>0</v>
      </c>
      <c r="L141" s="144">
        <f t="shared" si="26"/>
        <v>52363889</v>
      </c>
      <c r="M141" s="144">
        <f t="shared" si="26"/>
        <v>43341445</v>
      </c>
      <c r="N141" s="144">
        <f t="shared" si="26"/>
        <v>36799390</v>
      </c>
      <c r="O141" s="144">
        <f t="shared" si="26"/>
        <v>33139351</v>
      </c>
      <c r="P141" s="145">
        <f t="shared" si="26"/>
        <v>25492110</v>
      </c>
      <c r="Q141" s="146">
        <f t="shared" si="26"/>
        <v>191136185</v>
      </c>
      <c r="R141" s="147">
        <f t="shared" ref="R141:R146" si="27">SUM(J141,Q141)</f>
        <v>196501889</v>
      </c>
    </row>
    <row r="142" spans="1:18" s="135" customFormat="1" ht="17.100000000000001" customHeight="1">
      <c r="B142" s="148"/>
      <c r="C142" s="148"/>
      <c r="D142" s="39" t="s">
        <v>45</v>
      </c>
      <c r="E142" s="68"/>
      <c r="F142" s="68"/>
      <c r="G142" s="149"/>
      <c r="H142" s="150">
        <v>-83448</v>
      </c>
      <c r="I142" s="151">
        <v>-7686</v>
      </c>
      <c r="J142" s="152">
        <f>SUM(H142:I142)</f>
        <v>-91134</v>
      </c>
      <c r="K142" s="354">
        <v>0</v>
      </c>
      <c r="L142" s="153">
        <v>35653654</v>
      </c>
      <c r="M142" s="153">
        <v>28698282</v>
      </c>
      <c r="N142" s="153">
        <v>25933653</v>
      </c>
      <c r="O142" s="153">
        <v>22269502</v>
      </c>
      <c r="P142" s="151">
        <v>16252071</v>
      </c>
      <c r="Q142" s="152">
        <f>SUM(K142:P142)</f>
        <v>128807162</v>
      </c>
      <c r="R142" s="154">
        <f t="shared" si="27"/>
        <v>128716028</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83322</v>
      </c>
      <c r="N143" s="160">
        <v>218025</v>
      </c>
      <c r="O143" s="160">
        <v>585775</v>
      </c>
      <c r="P143" s="158">
        <v>1155478</v>
      </c>
      <c r="Q143" s="159">
        <f>SUM(K143:P143)</f>
        <v>2042600</v>
      </c>
      <c r="R143" s="161">
        <f t="shared" si="27"/>
        <v>2042600</v>
      </c>
    </row>
    <row r="144" spans="1:18" s="135" customFormat="1" ht="17.100000000000001" customHeight="1">
      <c r="B144" s="148"/>
      <c r="C144" s="148"/>
      <c r="D144" s="155" t="s">
        <v>47</v>
      </c>
      <c r="E144" s="47"/>
      <c r="F144" s="47"/>
      <c r="G144" s="156"/>
      <c r="H144" s="157">
        <v>779726</v>
      </c>
      <c r="I144" s="158">
        <v>2043161</v>
      </c>
      <c r="J144" s="159">
        <f>SUM(H144:I144)</f>
        <v>2822887</v>
      </c>
      <c r="K144" s="355">
        <v>0</v>
      </c>
      <c r="L144" s="160">
        <v>9651270</v>
      </c>
      <c r="M144" s="160">
        <v>7615117</v>
      </c>
      <c r="N144" s="160">
        <v>5467866</v>
      </c>
      <c r="O144" s="160">
        <v>5653135</v>
      </c>
      <c r="P144" s="158">
        <v>5052029</v>
      </c>
      <c r="Q144" s="159">
        <f>SUM(K144:P144)</f>
        <v>33439417</v>
      </c>
      <c r="R144" s="161">
        <f t="shared" si="27"/>
        <v>36262304</v>
      </c>
    </row>
    <row r="145" spans="2:18" s="135" customFormat="1" ht="17.100000000000001" customHeight="1">
      <c r="B145" s="148"/>
      <c r="C145" s="148"/>
      <c r="D145" s="155" t="s">
        <v>48</v>
      </c>
      <c r="E145" s="47"/>
      <c r="F145" s="47"/>
      <c r="G145" s="156"/>
      <c r="H145" s="157">
        <v>263648</v>
      </c>
      <c r="I145" s="158">
        <v>1561752</v>
      </c>
      <c r="J145" s="159">
        <f>SUM(H145:I145)</f>
        <v>1825400</v>
      </c>
      <c r="K145" s="355">
        <v>0</v>
      </c>
      <c r="L145" s="160">
        <v>3091987</v>
      </c>
      <c r="M145" s="160">
        <v>3655298</v>
      </c>
      <c r="N145" s="160">
        <v>1947441</v>
      </c>
      <c r="O145" s="160">
        <v>1679248</v>
      </c>
      <c r="P145" s="158">
        <v>962407</v>
      </c>
      <c r="Q145" s="159">
        <f>SUM(K145:P145)</f>
        <v>11336381</v>
      </c>
      <c r="R145" s="161">
        <f t="shared" si="27"/>
        <v>13161781</v>
      </c>
    </row>
    <row r="146" spans="2:18" s="135" customFormat="1" ht="17.100000000000001" customHeight="1">
      <c r="B146" s="148"/>
      <c r="C146" s="148"/>
      <c r="D146" s="49" t="s">
        <v>49</v>
      </c>
      <c r="E146" s="50"/>
      <c r="F146" s="50"/>
      <c r="G146" s="162"/>
      <c r="H146" s="163">
        <v>360470</v>
      </c>
      <c r="I146" s="164">
        <v>448081</v>
      </c>
      <c r="J146" s="165">
        <f>SUM(H146:I146)</f>
        <v>808551</v>
      </c>
      <c r="K146" s="356">
        <v>0</v>
      </c>
      <c r="L146" s="166">
        <v>3966978</v>
      </c>
      <c r="M146" s="166">
        <v>3289426</v>
      </c>
      <c r="N146" s="166">
        <v>3232405</v>
      </c>
      <c r="O146" s="166">
        <v>2951691</v>
      </c>
      <c r="P146" s="164">
        <v>2070125</v>
      </c>
      <c r="Q146" s="165">
        <f>SUM(K146:P146)</f>
        <v>15510625</v>
      </c>
      <c r="R146" s="167">
        <f t="shared" si="27"/>
        <v>16319176</v>
      </c>
    </row>
    <row r="147" spans="2:18" s="135" customFormat="1" ht="17.100000000000001" customHeight="1">
      <c r="B147" s="148"/>
      <c r="C147" s="138" t="s">
        <v>50</v>
      </c>
      <c r="D147" s="139"/>
      <c r="E147" s="139"/>
      <c r="F147" s="139"/>
      <c r="G147" s="140"/>
      <c r="H147" s="141">
        <f t="shared" ref="H147:R147" si="28">SUM(H148:H149)</f>
        <v>2334766</v>
      </c>
      <c r="I147" s="142">
        <f t="shared" si="28"/>
        <v>6626185</v>
      </c>
      <c r="J147" s="143">
        <f t="shared" si="28"/>
        <v>8960951</v>
      </c>
      <c r="K147" s="357">
        <f t="shared" si="28"/>
        <v>0</v>
      </c>
      <c r="L147" s="144">
        <f t="shared" si="28"/>
        <v>112956304</v>
      </c>
      <c r="M147" s="144">
        <f t="shared" si="28"/>
        <v>90295248</v>
      </c>
      <c r="N147" s="144">
        <f t="shared" si="28"/>
        <v>69596407</v>
      </c>
      <c r="O147" s="144">
        <f t="shared" si="28"/>
        <v>43104096</v>
      </c>
      <c r="P147" s="145">
        <f t="shared" si="28"/>
        <v>25161156</v>
      </c>
      <c r="Q147" s="146">
        <f t="shared" si="28"/>
        <v>341113211</v>
      </c>
      <c r="R147" s="147">
        <f t="shared" si="28"/>
        <v>350074162</v>
      </c>
    </row>
    <row r="148" spans="2:18" s="135" customFormat="1" ht="17.100000000000001" customHeight="1">
      <c r="B148" s="148"/>
      <c r="C148" s="148"/>
      <c r="D148" s="39" t="s">
        <v>51</v>
      </c>
      <c r="E148" s="68"/>
      <c r="F148" s="68"/>
      <c r="G148" s="149"/>
      <c r="H148" s="150">
        <v>0</v>
      </c>
      <c r="I148" s="151">
        <v>0</v>
      </c>
      <c r="J148" s="168">
        <f>SUM(H148:I148)</f>
        <v>0</v>
      </c>
      <c r="K148" s="354">
        <v>0</v>
      </c>
      <c r="L148" s="153">
        <v>85485911</v>
      </c>
      <c r="M148" s="153">
        <v>66229250</v>
      </c>
      <c r="N148" s="153">
        <v>50465156</v>
      </c>
      <c r="O148" s="153">
        <v>32834952</v>
      </c>
      <c r="P148" s="151">
        <v>17413313</v>
      </c>
      <c r="Q148" s="152">
        <f>SUM(K148:P148)</f>
        <v>252428582</v>
      </c>
      <c r="R148" s="154">
        <f>SUM(J148,Q148)</f>
        <v>252428582</v>
      </c>
    </row>
    <row r="149" spans="2:18" s="135" customFormat="1" ht="17.100000000000001" customHeight="1">
      <c r="B149" s="148"/>
      <c r="C149" s="148"/>
      <c r="D149" s="49" t="s">
        <v>52</v>
      </c>
      <c r="E149" s="50"/>
      <c r="F149" s="50"/>
      <c r="G149" s="162"/>
      <c r="H149" s="163">
        <v>2334766</v>
      </c>
      <c r="I149" s="164">
        <v>6626185</v>
      </c>
      <c r="J149" s="169">
        <f>SUM(H149:I149)</f>
        <v>8960951</v>
      </c>
      <c r="K149" s="356">
        <v>0</v>
      </c>
      <c r="L149" s="166">
        <v>27470393</v>
      </c>
      <c r="M149" s="166">
        <v>24065998</v>
      </c>
      <c r="N149" s="166">
        <v>19131251</v>
      </c>
      <c r="O149" s="166">
        <v>10269144</v>
      </c>
      <c r="P149" s="164">
        <v>7747843</v>
      </c>
      <c r="Q149" s="165">
        <f>SUM(K149:P149)</f>
        <v>88684629</v>
      </c>
      <c r="R149" s="167">
        <f>SUM(J149,Q149)</f>
        <v>97645580</v>
      </c>
    </row>
    <row r="150" spans="2:18" s="135" customFormat="1" ht="17.100000000000001" customHeight="1">
      <c r="B150" s="148"/>
      <c r="C150" s="138" t="s">
        <v>53</v>
      </c>
      <c r="D150" s="139"/>
      <c r="E150" s="139"/>
      <c r="F150" s="139"/>
      <c r="G150" s="140"/>
      <c r="H150" s="141">
        <f>SUM(H151:H154)</f>
        <v>32616</v>
      </c>
      <c r="I150" s="142">
        <f t="shared" ref="I150:Q150" si="29">SUM(I151:I154)</f>
        <v>214361</v>
      </c>
      <c r="J150" s="143">
        <f>SUM(J151:J154)</f>
        <v>246977</v>
      </c>
      <c r="K150" s="357">
        <f t="shared" si="29"/>
        <v>0</v>
      </c>
      <c r="L150" s="144">
        <f t="shared" si="29"/>
        <v>8847568</v>
      </c>
      <c r="M150" s="144">
        <f>SUM(M151:M154)</f>
        <v>12517053</v>
      </c>
      <c r="N150" s="144">
        <f t="shared" si="29"/>
        <v>15809009</v>
      </c>
      <c r="O150" s="144">
        <f t="shared" si="29"/>
        <v>12822823</v>
      </c>
      <c r="P150" s="145">
        <f>SUM(P151:P154)</f>
        <v>6483188</v>
      </c>
      <c r="Q150" s="146">
        <f t="shared" si="29"/>
        <v>56479641</v>
      </c>
      <c r="R150" s="147">
        <f>SUM(R151:R154)</f>
        <v>56726618</v>
      </c>
    </row>
    <row r="151" spans="2:18" s="135" customFormat="1" ht="17.100000000000001" customHeight="1">
      <c r="B151" s="148"/>
      <c r="C151" s="148"/>
      <c r="D151" s="39" t="s">
        <v>54</v>
      </c>
      <c r="E151" s="68"/>
      <c r="F151" s="68"/>
      <c r="G151" s="149"/>
      <c r="H151" s="150">
        <v>32616</v>
      </c>
      <c r="I151" s="151">
        <v>191617</v>
      </c>
      <c r="J151" s="168">
        <f>SUM(H151:I151)</f>
        <v>224233</v>
      </c>
      <c r="K151" s="354">
        <v>0</v>
      </c>
      <c r="L151" s="153">
        <v>7729640</v>
      </c>
      <c r="M151" s="153">
        <v>10378951</v>
      </c>
      <c r="N151" s="153">
        <v>12515677</v>
      </c>
      <c r="O151" s="153">
        <v>9346575</v>
      </c>
      <c r="P151" s="151">
        <v>4208848</v>
      </c>
      <c r="Q151" s="152">
        <f>SUM(K151:P151)</f>
        <v>44179691</v>
      </c>
      <c r="R151" s="154">
        <f>SUM(J151,Q151)</f>
        <v>44403924</v>
      </c>
    </row>
    <row r="152" spans="2:18" s="135" customFormat="1" ht="17.100000000000001" customHeight="1">
      <c r="B152" s="148"/>
      <c r="C152" s="148"/>
      <c r="D152" s="155" t="s">
        <v>55</v>
      </c>
      <c r="E152" s="47"/>
      <c r="F152" s="47"/>
      <c r="G152" s="156"/>
      <c r="H152" s="157">
        <v>0</v>
      </c>
      <c r="I152" s="158">
        <v>22744</v>
      </c>
      <c r="J152" s="170">
        <f>SUM(H152:I152)</f>
        <v>22744</v>
      </c>
      <c r="K152" s="355">
        <v>0</v>
      </c>
      <c r="L152" s="160">
        <v>934994</v>
      </c>
      <c r="M152" s="160">
        <v>2070719</v>
      </c>
      <c r="N152" s="160">
        <v>2991139</v>
      </c>
      <c r="O152" s="160">
        <v>3254812</v>
      </c>
      <c r="P152" s="158">
        <v>1839676</v>
      </c>
      <c r="Q152" s="159">
        <f>SUM(K152:P152)</f>
        <v>11091340</v>
      </c>
      <c r="R152" s="161">
        <f>SUM(J152,Q152)</f>
        <v>11114084</v>
      </c>
    </row>
    <row r="153" spans="2:18" s="135" customFormat="1" ht="16.5" customHeight="1">
      <c r="B153" s="148"/>
      <c r="C153" s="194"/>
      <c r="D153" s="155" t="s">
        <v>56</v>
      </c>
      <c r="E153" s="47"/>
      <c r="F153" s="47"/>
      <c r="G153" s="156"/>
      <c r="H153" s="157">
        <v>0</v>
      </c>
      <c r="I153" s="158">
        <v>0</v>
      </c>
      <c r="J153" s="170">
        <f>SUM(H153:I153)</f>
        <v>0</v>
      </c>
      <c r="K153" s="355">
        <v>0</v>
      </c>
      <c r="L153" s="160">
        <v>182934</v>
      </c>
      <c r="M153" s="160">
        <v>67383</v>
      </c>
      <c r="N153" s="160">
        <v>302193</v>
      </c>
      <c r="O153" s="160">
        <v>221436</v>
      </c>
      <c r="P153" s="158">
        <v>434664</v>
      </c>
      <c r="Q153" s="159">
        <f>SUM(K153:P153)</f>
        <v>1208610</v>
      </c>
      <c r="R153" s="161">
        <f>SUM(J153,Q153)</f>
        <v>1208610</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5897678</v>
      </c>
      <c r="I155" s="142">
        <f t="shared" si="30"/>
        <v>9335276</v>
      </c>
      <c r="J155" s="143">
        <f t="shared" si="30"/>
        <v>15232954</v>
      </c>
      <c r="K155" s="357">
        <f t="shared" si="30"/>
        <v>0</v>
      </c>
      <c r="L155" s="144">
        <f t="shared" si="30"/>
        <v>12503828</v>
      </c>
      <c r="M155" s="144">
        <f t="shared" si="30"/>
        <v>17790979</v>
      </c>
      <c r="N155" s="144">
        <f t="shared" si="30"/>
        <v>12393524</v>
      </c>
      <c r="O155" s="144">
        <f t="shared" si="30"/>
        <v>9982571</v>
      </c>
      <c r="P155" s="145">
        <f t="shared" si="30"/>
        <v>7650642</v>
      </c>
      <c r="Q155" s="146">
        <f t="shared" si="30"/>
        <v>60321544</v>
      </c>
      <c r="R155" s="147">
        <f t="shared" si="30"/>
        <v>75554498</v>
      </c>
    </row>
    <row r="156" spans="2:18" s="135" customFormat="1" ht="17.100000000000001" customHeight="1">
      <c r="B156" s="148"/>
      <c r="C156" s="148"/>
      <c r="D156" s="39" t="s">
        <v>58</v>
      </c>
      <c r="E156" s="68"/>
      <c r="F156" s="68"/>
      <c r="G156" s="149"/>
      <c r="H156" s="150">
        <v>3738270</v>
      </c>
      <c r="I156" s="151">
        <v>7289907</v>
      </c>
      <c r="J156" s="168">
        <f>SUM(H156:I156)</f>
        <v>11028177</v>
      </c>
      <c r="K156" s="354">
        <v>0</v>
      </c>
      <c r="L156" s="153">
        <v>10070377</v>
      </c>
      <c r="M156" s="153">
        <v>15971661</v>
      </c>
      <c r="N156" s="153">
        <v>11627813</v>
      </c>
      <c r="O156" s="153">
        <v>9484969</v>
      </c>
      <c r="P156" s="151">
        <v>7175544</v>
      </c>
      <c r="Q156" s="152">
        <f>SUM(K156:P156)</f>
        <v>54330364</v>
      </c>
      <c r="R156" s="154">
        <f>SUM(J156,Q156)</f>
        <v>65358541</v>
      </c>
    </row>
    <row r="157" spans="2:18" s="135" customFormat="1" ht="17.100000000000001" customHeight="1">
      <c r="B157" s="148"/>
      <c r="C157" s="148"/>
      <c r="D157" s="155" t="s">
        <v>59</v>
      </c>
      <c r="E157" s="47"/>
      <c r="F157" s="47"/>
      <c r="G157" s="156"/>
      <c r="H157" s="157">
        <v>289227</v>
      </c>
      <c r="I157" s="158">
        <v>517207</v>
      </c>
      <c r="J157" s="170">
        <f>SUM(H157:I157)</f>
        <v>806434</v>
      </c>
      <c r="K157" s="355">
        <v>0</v>
      </c>
      <c r="L157" s="160">
        <v>728757</v>
      </c>
      <c r="M157" s="160">
        <v>672336</v>
      </c>
      <c r="N157" s="160">
        <v>271939</v>
      </c>
      <c r="O157" s="160">
        <v>340290</v>
      </c>
      <c r="P157" s="158">
        <v>83698</v>
      </c>
      <c r="Q157" s="159">
        <f>SUM(K157:P157)</f>
        <v>2097020</v>
      </c>
      <c r="R157" s="161">
        <f>SUM(J157,Q157)</f>
        <v>2903454</v>
      </c>
    </row>
    <row r="158" spans="2:18" s="135" customFormat="1" ht="17.100000000000001" customHeight="1">
      <c r="B158" s="148"/>
      <c r="C158" s="148"/>
      <c r="D158" s="49" t="s">
        <v>60</v>
      </c>
      <c r="E158" s="50"/>
      <c r="F158" s="50"/>
      <c r="G158" s="162"/>
      <c r="H158" s="163">
        <v>1870181</v>
      </c>
      <c r="I158" s="164">
        <v>1528162</v>
      </c>
      <c r="J158" s="169">
        <f>SUM(H158:I158)</f>
        <v>3398343</v>
      </c>
      <c r="K158" s="356">
        <v>0</v>
      </c>
      <c r="L158" s="166">
        <v>1704694</v>
      </c>
      <c r="M158" s="166">
        <v>1146982</v>
      </c>
      <c r="N158" s="166">
        <v>493772</v>
      </c>
      <c r="O158" s="166">
        <v>157312</v>
      </c>
      <c r="P158" s="164">
        <v>391400</v>
      </c>
      <c r="Q158" s="165">
        <f>SUM(K158:P158)</f>
        <v>3894160</v>
      </c>
      <c r="R158" s="167">
        <f>SUM(J158,Q158)</f>
        <v>7292503</v>
      </c>
    </row>
    <row r="159" spans="2:18" s="135" customFormat="1" ht="17.100000000000001" customHeight="1">
      <c r="B159" s="148"/>
      <c r="C159" s="172" t="s">
        <v>61</v>
      </c>
      <c r="D159" s="173"/>
      <c r="E159" s="173"/>
      <c r="F159" s="173"/>
      <c r="G159" s="174"/>
      <c r="H159" s="141">
        <v>1394742</v>
      </c>
      <c r="I159" s="142">
        <v>2107629</v>
      </c>
      <c r="J159" s="143">
        <f>SUM(H159:I159)</f>
        <v>3502371</v>
      </c>
      <c r="K159" s="357">
        <v>0</v>
      </c>
      <c r="L159" s="144">
        <v>17767948</v>
      </c>
      <c r="M159" s="144">
        <v>20087356</v>
      </c>
      <c r="N159" s="144">
        <v>16954129</v>
      </c>
      <c r="O159" s="144">
        <v>17084069</v>
      </c>
      <c r="P159" s="145">
        <v>9660015</v>
      </c>
      <c r="Q159" s="146">
        <f>SUM(K159:P159)</f>
        <v>81553517</v>
      </c>
      <c r="R159" s="147">
        <f>SUM(J159,Q159)</f>
        <v>85055888</v>
      </c>
    </row>
    <row r="160" spans="2:18" s="135" customFormat="1" ht="17.100000000000001" customHeight="1">
      <c r="B160" s="171"/>
      <c r="C160" s="172" t="s">
        <v>62</v>
      </c>
      <c r="D160" s="173"/>
      <c r="E160" s="173"/>
      <c r="F160" s="173"/>
      <c r="G160" s="174"/>
      <c r="H160" s="141">
        <v>3669080</v>
      </c>
      <c r="I160" s="142">
        <v>4843700</v>
      </c>
      <c r="J160" s="143">
        <f>SUM(H160:I160)</f>
        <v>8512780</v>
      </c>
      <c r="K160" s="357">
        <v>0</v>
      </c>
      <c r="L160" s="144">
        <v>41780365</v>
      </c>
      <c r="M160" s="144">
        <v>24876884</v>
      </c>
      <c r="N160" s="144">
        <v>18149541</v>
      </c>
      <c r="O160" s="144">
        <v>10519478</v>
      </c>
      <c r="P160" s="145">
        <v>5459179</v>
      </c>
      <c r="Q160" s="146">
        <f>SUM(K160:P160)</f>
        <v>100785447</v>
      </c>
      <c r="R160" s="147">
        <f>SUM(J160,Q160)</f>
        <v>109298227</v>
      </c>
    </row>
    <row r="161" spans="2:18" s="135" customFormat="1" ht="17.100000000000001" customHeight="1">
      <c r="B161" s="138" t="s">
        <v>63</v>
      </c>
      <c r="C161" s="139"/>
      <c r="D161" s="139"/>
      <c r="E161" s="139"/>
      <c r="F161" s="139"/>
      <c r="G161" s="140"/>
      <c r="H161" s="141">
        <f t="shared" ref="H161:R161" si="31">SUM(H162:H170)</f>
        <v>619022</v>
      </c>
      <c r="I161" s="142">
        <f t="shared" si="31"/>
        <v>1363294</v>
      </c>
      <c r="J161" s="143">
        <f t="shared" si="31"/>
        <v>1982316</v>
      </c>
      <c r="K161" s="357">
        <f t="shared" si="31"/>
        <v>0</v>
      </c>
      <c r="L161" s="144">
        <f t="shared" si="31"/>
        <v>137199909</v>
      </c>
      <c r="M161" s="144">
        <f t="shared" si="31"/>
        <v>132590191</v>
      </c>
      <c r="N161" s="144">
        <f t="shared" si="31"/>
        <v>136836331</v>
      </c>
      <c r="O161" s="144">
        <f t="shared" si="31"/>
        <v>99632030</v>
      </c>
      <c r="P161" s="145">
        <f t="shared" si="31"/>
        <v>49240084</v>
      </c>
      <c r="Q161" s="146">
        <f>SUM(Q162:Q170)</f>
        <v>555498545</v>
      </c>
      <c r="R161" s="147">
        <f t="shared" si="31"/>
        <v>557480861</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3606400</v>
      </c>
      <c r="M162" s="212">
        <v>2987570</v>
      </c>
      <c r="N162" s="212">
        <v>3571092</v>
      </c>
      <c r="O162" s="212">
        <v>2772478</v>
      </c>
      <c r="P162" s="213">
        <v>1489505</v>
      </c>
      <c r="Q162" s="214">
        <f>SUM(K162:P162)</f>
        <v>14427045</v>
      </c>
      <c r="R162" s="215">
        <f>SUM(J162,Q162)</f>
        <v>14427045</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128286</v>
      </c>
      <c r="O163" s="160">
        <v>0</v>
      </c>
      <c r="P163" s="158">
        <v>0</v>
      </c>
      <c r="Q163" s="159">
        <f t="shared" ref="Q163:Q170" si="33">SUM(K163:P163)</f>
        <v>128286</v>
      </c>
      <c r="R163" s="161">
        <f t="shared" ref="R163:R170" si="34">SUM(J163,Q163)</f>
        <v>128286</v>
      </c>
    </row>
    <row r="164" spans="2:18" s="190" customFormat="1" ht="17.100000000000001" customHeight="1">
      <c r="B164" s="180"/>
      <c r="C164" s="181" t="s">
        <v>66</v>
      </c>
      <c r="D164" s="182"/>
      <c r="E164" s="182"/>
      <c r="F164" s="182"/>
      <c r="G164" s="183"/>
      <c r="H164" s="184">
        <v>0</v>
      </c>
      <c r="I164" s="185">
        <v>0</v>
      </c>
      <c r="J164" s="186">
        <f>SUM(H164:I164)</f>
        <v>0</v>
      </c>
      <c r="K164" s="360"/>
      <c r="L164" s="187">
        <v>63176992</v>
      </c>
      <c r="M164" s="187">
        <v>43573164</v>
      </c>
      <c r="N164" s="187">
        <v>38860556</v>
      </c>
      <c r="O164" s="187">
        <v>20318512</v>
      </c>
      <c r="P164" s="185">
        <v>9723943</v>
      </c>
      <c r="Q164" s="188">
        <f>SUM(K164:P164)</f>
        <v>175653167</v>
      </c>
      <c r="R164" s="189">
        <f>SUM(J164,Q164)</f>
        <v>175653167</v>
      </c>
    </row>
    <row r="165" spans="2:18" s="135" customFormat="1" ht="17.100000000000001" customHeight="1">
      <c r="B165" s="148"/>
      <c r="C165" s="155" t="s">
        <v>67</v>
      </c>
      <c r="D165" s="47"/>
      <c r="E165" s="47"/>
      <c r="F165" s="47"/>
      <c r="G165" s="156"/>
      <c r="H165" s="157">
        <v>0</v>
      </c>
      <c r="I165" s="158">
        <v>65232</v>
      </c>
      <c r="J165" s="170">
        <f t="shared" si="32"/>
        <v>65232</v>
      </c>
      <c r="K165" s="355">
        <v>0</v>
      </c>
      <c r="L165" s="160">
        <v>12530115</v>
      </c>
      <c r="M165" s="160">
        <v>10082457</v>
      </c>
      <c r="N165" s="160">
        <v>10784545</v>
      </c>
      <c r="O165" s="160">
        <v>9406467</v>
      </c>
      <c r="P165" s="158">
        <v>3176719</v>
      </c>
      <c r="Q165" s="159">
        <f t="shared" si="33"/>
        <v>45980303</v>
      </c>
      <c r="R165" s="161">
        <f t="shared" si="34"/>
        <v>46045535</v>
      </c>
    </row>
    <row r="166" spans="2:18" s="135" customFormat="1" ht="17.100000000000001" customHeight="1">
      <c r="B166" s="148"/>
      <c r="C166" s="155" t="s">
        <v>68</v>
      </c>
      <c r="D166" s="47"/>
      <c r="E166" s="47"/>
      <c r="F166" s="47"/>
      <c r="G166" s="156"/>
      <c r="H166" s="157">
        <v>619022</v>
      </c>
      <c r="I166" s="158">
        <v>1298062</v>
      </c>
      <c r="J166" s="170">
        <f t="shared" si="32"/>
        <v>1917084</v>
      </c>
      <c r="K166" s="355">
        <v>0</v>
      </c>
      <c r="L166" s="160">
        <v>11570402</v>
      </c>
      <c r="M166" s="160">
        <v>13953106</v>
      </c>
      <c r="N166" s="160">
        <v>18622998</v>
      </c>
      <c r="O166" s="160">
        <v>16750414</v>
      </c>
      <c r="P166" s="158">
        <v>8742678</v>
      </c>
      <c r="Q166" s="159">
        <f t="shared" si="33"/>
        <v>69639598</v>
      </c>
      <c r="R166" s="161">
        <f t="shared" si="34"/>
        <v>71556682</v>
      </c>
    </row>
    <row r="167" spans="2:18" s="135" customFormat="1" ht="17.100000000000001" customHeight="1">
      <c r="B167" s="148"/>
      <c r="C167" s="155" t="s">
        <v>69</v>
      </c>
      <c r="D167" s="47"/>
      <c r="E167" s="47"/>
      <c r="F167" s="47"/>
      <c r="G167" s="156"/>
      <c r="H167" s="157">
        <v>0</v>
      </c>
      <c r="I167" s="158">
        <v>0</v>
      </c>
      <c r="J167" s="170">
        <f t="shared" si="32"/>
        <v>0</v>
      </c>
      <c r="K167" s="360"/>
      <c r="L167" s="160">
        <v>40815003</v>
      </c>
      <c r="M167" s="160">
        <v>52595119</v>
      </c>
      <c r="N167" s="160">
        <v>53105093</v>
      </c>
      <c r="O167" s="160">
        <v>35101008</v>
      </c>
      <c r="P167" s="158">
        <v>14254579</v>
      </c>
      <c r="Q167" s="159">
        <f t="shared" si="33"/>
        <v>195870802</v>
      </c>
      <c r="R167" s="161">
        <f t="shared" si="34"/>
        <v>195870802</v>
      </c>
    </row>
    <row r="168" spans="2:18" s="135" customFormat="1" ht="17.100000000000001" customHeight="1">
      <c r="B168" s="148"/>
      <c r="C168" s="191" t="s">
        <v>70</v>
      </c>
      <c r="D168" s="192"/>
      <c r="E168" s="192"/>
      <c r="F168" s="192"/>
      <c r="G168" s="193"/>
      <c r="H168" s="157">
        <v>0</v>
      </c>
      <c r="I168" s="158">
        <v>0</v>
      </c>
      <c r="J168" s="170">
        <f t="shared" si="32"/>
        <v>0</v>
      </c>
      <c r="K168" s="360"/>
      <c r="L168" s="160">
        <v>4159140</v>
      </c>
      <c r="M168" s="160">
        <v>6930462</v>
      </c>
      <c r="N168" s="160">
        <v>6439606</v>
      </c>
      <c r="O168" s="160">
        <v>4480874</v>
      </c>
      <c r="P168" s="158">
        <v>3396905</v>
      </c>
      <c r="Q168" s="159">
        <f t="shared" si="33"/>
        <v>25406987</v>
      </c>
      <c r="R168" s="161">
        <f t="shared" si="34"/>
        <v>25406987</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1957525</v>
      </c>
      <c r="O169" s="160">
        <v>6080526</v>
      </c>
      <c r="P169" s="158">
        <v>5177286</v>
      </c>
      <c r="Q169" s="159">
        <f>SUM(K169:P169)</f>
        <v>13215337</v>
      </c>
      <c r="R169" s="161">
        <f>SUM(J169,Q169)</f>
        <v>13215337</v>
      </c>
    </row>
    <row r="170" spans="2:18" s="135" customFormat="1" ht="17.100000000000001" customHeight="1">
      <c r="B170" s="196"/>
      <c r="C170" s="197" t="s">
        <v>72</v>
      </c>
      <c r="D170" s="198"/>
      <c r="E170" s="198"/>
      <c r="F170" s="198"/>
      <c r="G170" s="199"/>
      <c r="H170" s="200">
        <v>0</v>
      </c>
      <c r="I170" s="201">
        <v>0</v>
      </c>
      <c r="J170" s="202">
        <f t="shared" si="32"/>
        <v>0</v>
      </c>
      <c r="K170" s="361"/>
      <c r="L170" s="203">
        <v>1341857</v>
      </c>
      <c r="M170" s="203">
        <v>2468313</v>
      </c>
      <c r="N170" s="203">
        <v>3366630</v>
      </c>
      <c r="O170" s="203">
        <v>4721751</v>
      </c>
      <c r="P170" s="201">
        <v>3278469</v>
      </c>
      <c r="Q170" s="204">
        <f t="shared" si="33"/>
        <v>15177020</v>
      </c>
      <c r="R170" s="205">
        <f t="shared" si="34"/>
        <v>15177020</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13296858</v>
      </c>
      <c r="M171" s="144">
        <f t="shared" si="35"/>
        <v>21653094</v>
      </c>
      <c r="N171" s="144">
        <f t="shared" si="35"/>
        <v>86060638</v>
      </c>
      <c r="O171" s="144">
        <f t="shared" si="35"/>
        <v>264308018</v>
      </c>
      <c r="P171" s="145">
        <f t="shared" si="35"/>
        <v>325935835</v>
      </c>
      <c r="Q171" s="146">
        <f t="shared" si="35"/>
        <v>711254443</v>
      </c>
      <c r="R171" s="147">
        <f t="shared" si="35"/>
        <v>711254443</v>
      </c>
    </row>
    <row r="172" spans="2:18" s="135" customFormat="1" ht="17.100000000000001" customHeight="1">
      <c r="B172" s="148"/>
      <c r="C172" s="39" t="s">
        <v>74</v>
      </c>
      <c r="D172" s="68"/>
      <c r="E172" s="68"/>
      <c r="F172" s="68"/>
      <c r="G172" s="149"/>
      <c r="H172" s="150">
        <v>0</v>
      </c>
      <c r="I172" s="151">
        <v>0</v>
      </c>
      <c r="J172" s="168">
        <f>SUM(H172:I172)</f>
        <v>0</v>
      </c>
      <c r="K172" s="358"/>
      <c r="L172" s="153">
        <v>200624</v>
      </c>
      <c r="M172" s="153">
        <v>1736460</v>
      </c>
      <c r="N172" s="153">
        <v>44649677</v>
      </c>
      <c r="O172" s="153">
        <v>121338579</v>
      </c>
      <c r="P172" s="151">
        <v>113718868</v>
      </c>
      <c r="Q172" s="152">
        <f>SUM(K172:P172)</f>
        <v>281644208</v>
      </c>
      <c r="R172" s="154">
        <f>SUM(J172,Q172)</f>
        <v>281644208</v>
      </c>
    </row>
    <row r="173" spans="2:18" s="135" customFormat="1" ht="17.100000000000001" customHeight="1">
      <c r="B173" s="148"/>
      <c r="C173" s="155" t="s">
        <v>75</v>
      </c>
      <c r="D173" s="47"/>
      <c r="E173" s="47"/>
      <c r="F173" s="47"/>
      <c r="G173" s="156"/>
      <c r="H173" s="157">
        <v>0</v>
      </c>
      <c r="I173" s="158">
        <v>0</v>
      </c>
      <c r="J173" s="170">
        <f>SUM(H173:I173)</f>
        <v>0</v>
      </c>
      <c r="K173" s="360"/>
      <c r="L173" s="160">
        <v>12863386</v>
      </c>
      <c r="M173" s="160">
        <v>19472071</v>
      </c>
      <c r="N173" s="160">
        <v>29386956</v>
      </c>
      <c r="O173" s="160">
        <v>35043399</v>
      </c>
      <c r="P173" s="158">
        <v>27153688</v>
      </c>
      <c r="Q173" s="159">
        <f>SUM(K173:P173)</f>
        <v>123919500</v>
      </c>
      <c r="R173" s="161">
        <f>SUM(J173,Q173)</f>
        <v>123919500</v>
      </c>
    </row>
    <row r="174" spans="2:18" s="135" customFormat="1" ht="17.100000000000001" customHeight="1">
      <c r="B174" s="194"/>
      <c r="C174" s="155" t="s">
        <v>76</v>
      </c>
      <c r="D174" s="47"/>
      <c r="E174" s="47"/>
      <c r="F174" s="47"/>
      <c r="G174" s="156"/>
      <c r="H174" s="157">
        <v>0</v>
      </c>
      <c r="I174" s="158">
        <v>0</v>
      </c>
      <c r="J174" s="170">
        <f>SUM(H174:I174)</f>
        <v>0</v>
      </c>
      <c r="K174" s="360"/>
      <c r="L174" s="160">
        <v>232848</v>
      </c>
      <c r="M174" s="160">
        <v>444563</v>
      </c>
      <c r="N174" s="160">
        <v>11243372</v>
      </c>
      <c r="O174" s="160">
        <v>100591244</v>
      </c>
      <c r="P174" s="158">
        <v>178719598</v>
      </c>
      <c r="Q174" s="159">
        <f>SUM(K174:P174)</f>
        <v>291231625</v>
      </c>
      <c r="R174" s="161">
        <f>SUM(J174,Q174)</f>
        <v>291231625</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780633</v>
      </c>
      <c r="O175" s="321">
        <v>7334796</v>
      </c>
      <c r="P175" s="319">
        <v>6343681</v>
      </c>
      <c r="Q175" s="322">
        <f>SUM(K175:P175)</f>
        <v>14459110</v>
      </c>
      <c r="R175" s="323">
        <f>SUM(J175,Q175)</f>
        <v>14459110</v>
      </c>
    </row>
    <row r="176" spans="2:18" s="135" customFormat="1" ht="17.100000000000001" customHeight="1">
      <c r="B176" s="206" t="s">
        <v>77</v>
      </c>
      <c r="C176" s="31"/>
      <c r="D176" s="31"/>
      <c r="E176" s="31"/>
      <c r="F176" s="31"/>
      <c r="G176" s="32"/>
      <c r="H176" s="141">
        <f t="shared" ref="H176:R176" si="36">SUM(H140,H161,H171)</f>
        <v>15268300</v>
      </c>
      <c r="I176" s="142">
        <f t="shared" si="36"/>
        <v>28535753</v>
      </c>
      <c r="J176" s="143">
        <f t="shared" si="36"/>
        <v>43804053</v>
      </c>
      <c r="K176" s="357">
        <f t="shared" si="36"/>
        <v>0</v>
      </c>
      <c r="L176" s="144">
        <f t="shared" si="36"/>
        <v>396716669</v>
      </c>
      <c r="M176" s="144">
        <f t="shared" si="36"/>
        <v>363152250</v>
      </c>
      <c r="N176" s="144">
        <f t="shared" si="36"/>
        <v>392598969</v>
      </c>
      <c r="O176" s="144">
        <f t="shared" si="36"/>
        <v>490592436</v>
      </c>
      <c r="P176" s="145">
        <f t="shared" si="36"/>
        <v>455082209</v>
      </c>
      <c r="Q176" s="146">
        <f t="shared" si="36"/>
        <v>2098142533</v>
      </c>
      <c r="R176" s="147">
        <f t="shared" si="36"/>
        <v>2141946586</v>
      </c>
    </row>
    <row r="177" spans="2:18" s="135" customFormat="1" ht="3.75" customHeight="1">
      <c r="B177" s="207"/>
      <c r="C177" s="207"/>
      <c r="D177" s="207"/>
      <c r="E177" s="207"/>
      <c r="F177" s="207"/>
      <c r="G177" s="207"/>
      <c r="H177" s="208"/>
      <c r="I177" s="208"/>
      <c r="J177" s="208"/>
      <c r="K177" s="208"/>
      <c r="L177" s="208"/>
      <c r="M177" s="208"/>
      <c r="N177" s="208"/>
      <c r="O177" s="208"/>
      <c r="P177" s="208"/>
      <c r="Q177" s="208"/>
      <c r="R177" s="208"/>
    </row>
    <row r="178" spans="2:18" s="135" customFormat="1" ht="3.75" customHeight="1">
      <c r="B178" s="207"/>
      <c r="C178" s="207"/>
      <c r="D178" s="207"/>
      <c r="E178" s="207"/>
      <c r="F178" s="207"/>
      <c r="G178" s="207"/>
      <c r="H178" s="208"/>
      <c r="I178" s="208"/>
      <c r="J178" s="208"/>
      <c r="K178" s="208"/>
      <c r="L178" s="208"/>
      <c r="M178" s="208"/>
      <c r="N178" s="208"/>
      <c r="O178" s="208"/>
      <c r="P178" s="208"/>
      <c r="Q178" s="208"/>
      <c r="R178" s="208"/>
    </row>
  </sheetData>
  <mergeCells count="54">
    <mergeCell ref="I137:R137"/>
    <mergeCell ref="B138:G139"/>
    <mergeCell ref="H138:J138"/>
    <mergeCell ref="K138:Q138"/>
    <mergeCell ref="R138:R139"/>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33:B42"/>
    <mergeCell ref="C42:G42"/>
    <mergeCell ref="K46:R46"/>
    <mergeCell ref="B47:G48"/>
    <mergeCell ref="H47:J47"/>
    <mergeCell ref="K47:Q47"/>
    <mergeCell ref="R47:R48"/>
    <mergeCell ref="Q12:R12"/>
    <mergeCell ref="B13:B22"/>
    <mergeCell ref="C13:G13"/>
    <mergeCell ref="C22:G22"/>
    <mergeCell ref="B23:B32"/>
    <mergeCell ref="C32:G32"/>
    <mergeCell ref="R6:R7"/>
    <mergeCell ref="J1:O1"/>
    <mergeCell ref="P1:Q1"/>
    <mergeCell ref="H4:I4"/>
    <mergeCell ref="B5:G5"/>
    <mergeCell ref="H5:I5"/>
  </mergeCells>
  <phoneticPr fontId="6"/>
  <pageMargins left="0.35433070866141736" right="0.78740157480314965" top="0.59055118110236227" bottom="0.39370078740157483" header="0.39370078740157483" footer="0.39370078740157483"/>
  <pageSetup paperSize="9" scale="70"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view="pageBreakPreview"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256" width="7.59765625" style="2"/>
    <col min="257" max="258" width="2.59765625" style="2" customWidth="1"/>
    <col min="259" max="259" width="5.59765625" style="2" customWidth="1"/>
    <col min="260" max="260" width="7.59765625" style="2" customWidth="1"/>
    <col min="261" max="261" width="2.59765625" style="2" customWidth="1"/>
    <col min="262" max="262" width="6.59765625" style="2" customWidth="1"/>
    <col min="263" max="263" width="10.46484375" style="2" customWidth="1"/>
    <col min="264" max="267" width="10.59765625" style="2" customWidth="1"/>
    <col min="268" max="272" width="12.3984375" style="2" customWidth="1"/>
    <col min="273" max="274" width="12.59765625" style="2" customWidth="1"/>
    <col min="275" max="275" width="7.59765625" style="2" customWidth="1"/>
    <col min="276" max="278" width="9.3984375" style="2" customWidth="1"/>
    <col min="279" max="512" width="7.59765625" style="2"/>
    <col min="513" max="514" width="2.59765625" style="2" customWidth="1"/>
    <col min="515" max="515" width="5.59765625" style="2" customWidth="1"/>
    <col min="516" max="516" width="7.59765625" style="2" customWidth="1"/>
    <col min="517" max="517" width="2.59765625" style="2" customWidth="1"/>
    <col min="518" max="518" width="6.59765625" style="2" customWidth="1"/>
    <col min="519" max="519" width="10.46484375" style="2" customWidth="1"/>
    <col min="520" max="523" width="10.59765625" style="2" customWidth="1"/>
    <col min="524" max="528" width="12.3984375" style="2" customWidth="1"/>
    <col min="529" max="530" width="12.59765625" style="2" customWidth="1"/>
    <col min="531" max="531" width="7.59765625" style="2" customWidth="1"/>
    <col min="532" max="534" width="9.3984375" style="2" customWidth="1"/>
    <col min="535" max="768" width="7.59765625" style="2"/>
    <col min="769" max="770" width="2.59765625" style="2" customWidth="1"/>
    <col min="771" max="771" width="5.59765625" style="2" customWidth="1"/>
    <col min="772" max="772" width="7.59765625" style="2" customWidth="1"/>
    <col min="773" max="773" width="2.59765625" style="2" customWidth="1"/>
    <col min="774" max="774" width="6.59765625" style="2" customWidth="1"/>
    <col min="775" max="775" width="10.46484375" style="2" customWidth="1"/>
    <col min="776" max="779" width="10.59765625" style="2" customWidth="1"/>
    <col min="780" max="784" width="12.3984375" style="2" customWidth="1"/>
    <col min="785" max="786" width="12.59765625" style="2" customWidth="1"/>
    <col min="787" max="787" width="7.59765625" style="2" customWidth="1"/>
    <col min="788" max="790" width="9.3984375" style="2" customWidth="1"/>
    <col min="791" max="1024" width="7.59765625" style="2"/>
    <col min="1025" max="1026" width="2.59765625" style="2" customWidth="1"/>
    <col min="1027" max="1027" width="5.59765625" style="2" customWidth="1"/>
    <col min="1028" max="1028" width="7.59765625" style="2" customWidth="1"/>
    <col min="1029" max="1029" width="2.59765625" style="2" customWidth="1"/>
    <col min="1030" max="1030" width="6.59765625" style="2" customWidth="1"/>
    <col min="1031" max="1031" width="10.46484375" style="2" customWidth="1"/>
    <col min="1032" max="1035" width="10.59765625" style="2" customWidth="1"/>
    <col min="1036" max="1040" width="12.3984375" style="2" customWidth="1"/>
    <col min="1041" max="1042" width="12.59765625" style="2" customWidth="1"/>
    <col min="1043" max="1043" width="7.59765625" style="2" customWidth="1"/>
    <col min="1044" max="1046" width="9.3984375" style="2" customWidth="1"/>
    <col min="1047" max="1280" width="7.59765625" style="2"/>
    <col min="1281" max="1282" width="2.59765625" style="2" customWidth="1"/>
    <col min="1283" max="1283" width="5.59765625" style="2" customWidth="1"/>
    <col min="1284" max="1284" width="7.59765625" style="2" customWidth="1"/>
    <col min="1285" max="1285" width="2.59765625" style="2" customWidth="1"/>
    <col min="1286" max="1286" width="6.59765625" style="2" customWidth="1"/>
    <col min="1287" max="1287" width="10.46484375" style="2" customWidth="1"/>
    <col min="1288" max="1291" width="10.59765625" style="2" customWidth="1"/>
    <col min="1292" max="1296" width="12.3984375" style="2" customWidth="1"/>
    <col min="1297" max="1298" width="12.59765625" style="2" customWidth="1"/>
    <col min="1299" max="1299" width="7.59765625" style="2" customWidth="1"/>
    <col min="1300" max="1302" width="9.3984375" style="2" customWidth="1"/>
    <col min="1303" max="1536" width="7.59765625" style="2"/>
    <col min="1537" max="1538" width="2.59765625" style="2" customWidth="1"/>
    <col min="1539" max="1539" width="5.59765625" style="2" customWidth="1"/>
    <col min="1540" max="1540" width="7.59765625" style="2" customWidth="1"/>
    <col min="1541" max="1541" width="2.59765625" style="2" customWidth="1"/>
    <col min="1542" max="1542" width="6.59765625" style="2" customWidth="1"/>
    <col min="1543" max="1543" width="10.46484375" style="2" customWidth="1"/>
    <col min="1544" max="1547" width="10.59765625" style="2" customWidth="1"/>
    <col min="1548" max="1552" width="12.3984375" style="2" customWidth="1"/>
    <col min="1553" max="1554" width="12.59765625" style="2" customWidth="1"/>
    <col min="1555" max="1555" width="7.59765625" style="2" customWidth="1"/>
    <col min="1556" max="1558" width="9.3984375" style="2" customWidth="1"/>
    <col min="1559" max="1792" width="7.59765625" style="2"/>
    <col min="1793" max="1794" width="2.59765625" style="2" customWidth="1"/>
    <col min="1795" max="1795" width="5.59765625" style="2" customWidth="1"/>
    <col min="1796" max="1796" width="7.59765625" style="2" customWidth="1"/>
    <col min="1797" max="1797" width="2.59765625" style="2" customWidth="1"/>
    <col min="1798" max="1798" width="6.59765625" style="2" customWidth="1"/>
    <col min="1799" max="1799" width="10.46484375" style="2" customWidth="1"/>
    <col min="1800" max="1803" width="10.59765625" style="2" customWidth="1"/>
    <col min="1804" max="1808" width="12.3984375" style="2" customWidth="1"/>
    <col min="1809" max="1810" width="12.59765625" style="2" customWidth="1"/>
    <col min="1811" max="1811" width="7.59765625" style="2" customWidth="1"/>
    <col min="1812" max="1814" width="9.3984375" style="2" customWidth="1"/>
    <col min="1815" max="2048" width="7.59765625" style="2"/>
    <col min="2049" max="2050" width="2.59765625" style="2" customWidth="1"/>
    <col min="2051" max="2051" width="5.59765625" style="2" customWidth="1"/>
    <col min="2052" max="2052" width="7.59765625" style="2" customWidth="1"/>
    <col min="2053" max="2053" width="2.59765625" style="2" customWidth="1"/>
    <col min="2054" max="2054" width="6.59765625" style="2" customWidth="1"/>
    <col min="2055" max="2055" width="10.46484375" style="2" customWidth="1"/>
    <col min="2056" max="2059" width="10.59765625" style="2" customWidth="1"/>
    <col min="2060" max="2064" width="12.3984375" style="2" customWidth="1"/>
    <col min="2065" max="2066" width="12.59765625" style="2" customWidth="1"/>
    <col min="2067" max="2067" width="7.59765625" style="2" customWidth="1"/>
    <col min="2068" max="2070" width="9.3984375" style="2" customWidth="1"/>
    <col min="2071" max="2304" width="7.59765625" style="2"/>
    <col min="2305" max="2306" width="2.59765625" style="2" customWidth="1"/>
    <col min="2307" max="2307" width="5.59765625" style="2" customWidth="1"/>
    <col min="2308" max="2308" width="7.59765625" style="2" customWidth="1"/>
    <col min="2309" max="2309" width="2.59765625" style="2" customWidth="1"/>
    <col min="2310" max="2310" width="6.59765625" style="2" customWidth="1"/>
    <col min="2311" max="2311" width="10.46484375" style="2" customWidth="1"/>
    <col min="2312" max="2315" width="10.59765625" style="2" customWidth="1"/>
    <col min="2316" max="2320" width="12.3984375" style="2" customWidth="1"/>
    <col min="2321" max="2322" width="12.59765625" style="2" customWidth="1"/>
    <col min="2323" max="2323" width="7.59765625" style="2" customWidth="1"/>
    <col min="2324" max="2326" width="9.3984375" style="2" customWidth="1"/>
    <col min="2327" max="2560" width="7.59765625" style="2"/>
    <col min="2561" max="2562" width="2.59765625" style="2" customWidth="1"/>
    <col min="2563" max="2563" width="5.59765625" style="2" customWidth="1"/>
    <col min="2564" max="2564" width="7.59765625" style="2" customWidth="1"/>
    <col min="2565" max="2565" width="2.59765625" style="2" customWidth="1"/>
    <col min="2566" max="2566" width="6.59765625" style="2" customWidth="1"/>
    <col min="2567" max="2567" width="10.46484375" style="2" customWidth="1"/>
    <col min="2568" max="2571" width="10.59765625" style="2" customWidth="1"/>
    <col min="2572" max="2576" width="12.3984375" style="2" customWidth="1"/>
    <col min="2577" max="2578" width="12.59765625" style="2" customWidth="1"/>
    <col min="2579" max="2579" width="7.59765625" style="2" customWidth="1"/>
    <col min="2580" max="2582" width="9.3984375" style="2" customWidth="1"/>
    <col min="2583" max="2816" width="7.59765625" style="2"/>
    <col min="2817" max="2818" width="2.59765625" style="2" customWidth="1"/>
    <col min="2819" max="2819" width="5.59765625" style="2" customWidth="1"/>
    <col min="2820" max="2820" width="7.59765625" style="2" customWidth="1"/>
    <col min="2821" max="2821" width="2.59765625" style="2" customWidth="1"/>
    <col min="2822" max="2822" width="6.59765625" style="2" customWidth="1"/>
    <col min="2823" max="2823" width="10.46484375" style="2" customWidth="1"/>
    <col min="2824" max="2827" width="10.59765625" style="2" customWidth="1"/>
    <col min="2828" max="2832" width="12.3984375" style="2" customWidth="1"/>
    <col min="2833" max="2834" width="12.59765625" style="2" customWidth="1"/>
    <col min="2835" max="2835" width="7.59765625" style="2" customWidth="1"/>
    <col min="2836" max="2838" width="9.3984375" style="2" customWidth="1"/>
    <col min="2839" max="3072" width="7.59765625" style="2"/>
    <col min="3073" max="3074" width="2.59765625" style="2" customWidth="1"/>
    <col min="3075" max="3075" width="5.59765625" style="2" customWidth="1"/>
    <col min="3076" max="3076" width="7.59765625" style="2" customWidth="1"/>
    <col min="3077" max="3077" width="2.59765625" style="2" customWidth="1"/>
    <col min="3078" max="3078" width="6.59765625" style="2" customWidth="1"/>
    <col min="3079" max="3079" width="10.46484375" style="2" customWidth="1"/>
    <col min="3080" max="3083" width="10.59765625" style="2" customWidth="1"/>
    <col min="3084" max="3088" width="12.3984375" style="2" customWidth="1"/>
    <col min="3089" max="3090" width="12.59765625" style="2" customWidth="1"/>
    <col min="3091" max="3091" width="7.59765625" style="2" customWidth="1"/>
    <col min="3092" max="3094" width="9.3984375" style="2" customWidth="1"/>
    <col min="3095" max="3328" width="7.59765625" style="2"/>
    <col min="3329" max="3330" width="2.59765625" style="2" customWidth="1"/>
    <col min="3331" max="3331" width="5.59765625" style="2" customWidth="1"/>
    <col min="3332" max="3332" width="7.59765625" style="2" customWidth="1"/>
    <col min="3333" max="3333" width="2.59765625" style="2" customWidth="1"/>
    <col min="3334" max="3334" width="6.59765625" style="2" customWidth="1"/>
    <col min="3335" max="3335" width="10.46484375" style="2" customWidth="1"/>
    <col min="3336" max="3339" width="10.59765625" style="2" customWidth="1"/>
    <col min="3340" max="3344" width="12.3984375" style="2" customWidth="1"/>
    <col min="3345" max="3346" width="12.59765625" style="2" customWidth="1"/>
    <col min="3347" max="3347" width="7.59765625" style="2" customWidth="1"/>
    <col min="3348" max="3350" width="9.3984375" style="2" customWidth="1"/>
    <col min="3351" max="3584" width="7.59765625" style="2"/>
    <col min="3585" max="3586" width="2.59765625" style="2" customWidth="1"/>
    <col min="3587" max="3587" width="5.59765625" style="2" customWidth="1"/>
    <col min="3588" max="3588" width="7.59765625" style="2" customWidth="1"/>
    <col min="3589" max="3589" width="2.59765625" style="2" customWidth="1"/>
    <col min="3590" max="3590" width="6.59765625" style="2" customWidth="1"/>
    <col min="3591" max="3591" width="10.46484375" style="2" customWidth="1"/>
    <col min="3592" max="3595" width="10.59765625" style="2" customWidth="1"/>
    <col min="3596" max="3600" width="12.3984375" style="2" customWidth="1"/>
    <col min="3601" max="3602" width="12.59765625" style="2" customWidth="1"/>
    <col min="3603" max="3603" width="7.59765625" style="2" customWidth="1"/>
    <col min="3604" max="3606" width="9.3984375" style="2" customWidth="1"/>
    <col min="3607" max="3840" width="7.59765625" style="2"/>
    <col min="3841" max="3842" width="2.59765625" style="2" customWidth="1"/>
    <col min="3843" max="3843" width="5.59765625" style="2" customWidth="1"/>
    <col min="3844" max="3844" width="7.59765625" style="2" customWidth="1"/>
    <col min="3845" max="3845" width="2.59765625" style="2" customWidth="1"/>
    <col min="3846" max="3846" width="6.59765625" style="2" customWidth="1"/>
    <col min="3847" max="3847" width="10.46484375" style="2" customWidth="1"/>
    <col min="3848" max="3851" width="10.59765625" style="2" customWidth="1"/>
    <col min="3852" max="3856" width="12.3984375" style="2" customWidth="1"/>
    <col min="3857" max="3858" width="12.59765625" style="2" customWidth="1"/>
    <col min="3859" max="3859" width="7.59765625" style="2" customWidth="1"/>
    <col min="3860" max="3862" width="9.3984375" style="2" customWidth="1"/>
    <col min="3863" max="4096" width="7.59765625" style="2"/>
    <col min="4097" max="4098" width="2.59765625" style="2" customWidth="1"/>
    <col min="4099" max="4099" width="5.59765625" style="2" customWidth="1"/>
    <col min="4100" max="4100" width="7.59765625" style="2" customWidth="1"/>
    <col min="4101" max="4101" width="2.59765625" style="2" customWidth="1"/>
    <col min="4102" max="4102" width="6.59765625" style="2" customWidth="1"/>
    <col min="4103" max="4103" width="10.46484375" style="2" customWidth="1"/>
    <col min="4104" max="4107" width="10.59765625" style="2" customWidth="1"/>
    <col min="4108" max="4112" width="12.3984375" style="2" customWidth="1"/>
    <col min="4113" max="4114" width="12.59765625" style="2" customWidth="1"/>
    <col min="4115" max="4115" width="7.59765625" style="2" customWidth="1"/>
    <col min="4116" max="4118" width="9.3984375" style="2" customWidth="1"/>
    <col min="4119" max="4352" width="7.59765625" style="2"/>
    <col min="4353" max="4354" width="2.59765625" style="2" customWidth="1"/>
    <col min="4355" max="4355" width="5.59765625" style="2" customWidth="1"/>
    <col min="4356" max="4356" width="7.59765625" style="2" customWidth="1"/>
    <col min="4357" max="4357" width="2.59765625" style="2" customWidth="1"/>
    <col min="4358" max="4358" width="6.59765625" style="2" customWidth="1"/>
    <col min="4359" max="4359" width="10.46484375" style="2" customWidth="1"/>
    <col min="4360" max="4363" width="10.59765625" style="2" customWidth="1"/>
    <col min="4364" max="4368" width="12.3984375" style="2" customWidth="1"/>
    <col min="4369" max="4370" width="12.59765625" style="2" customWidth="1"/>
    <col min="4371" max="4371" width="7.59765625" style="2" customWidth="1"/>
    <col min="4372" max="4374" width="9.3984375" style="2" customWidth="1"/>
    <col min="4375" max="4608" width="7.59765625" style="2"/>
    <col min="4609" max="4610" width="2.59765625" style="2" customWidth="1"/>
    <col min="4611" max="4611" width="5.59765625" style="2" customWidth="1"/>
    <col min="4612" max="4612" width="7.59765625" style="2" customWidth="1"/>
    <col min="4613" max="4613" width="2.59765625" style="2" customWidth="1"/>
    <col min="4614" max="4614" width="6.59765625" style="2" customWidth="1"/>
    <col min="4615" max="4615" width="10.46484375" style="2" customWidth="1"/>
    <col min="4616" max="4619" width="10.59765625" style="2" customWidth="1"/>
    <col min="4620" max="4624" width="12.3984375" style="2" customWidth="1"/>
    <col min="4625" max="4626" width="12.59765625" style="2" customWidth="1"/>
    <col min="4627" max="4627" width="7.59765625" style="2" customWidth="1"/>
    <col min="4628" max="4630" width="9.3984375" style="2" customWidth="1"/>
    <col min="4631" max="4864" width="7.59765625" style="2"/>
    <col min="4865" max="4866" width="2.59765625" style="2" customWidth="1"/>
    <col min="4867" max="4867" width="5.59765625" style="2" customWidth="1"/>
    <col min="4868" max="4868" width="7.59765625" style="2" customWidth="1"/>
    <col min="4869" max="4869" width="2.59765625" style="2" customWidth="1"/>
    <col min="4870" max="4870" width="6.59765625" style="2" customWidth="1"/>
    <col min="4871" max="4871" width="10.46484375" style="2" customWidth="1"/>
    <col min="4872" max="4875" width="10.59765625" style="2" customWidth="1"/>
    <col min="4876" max="4880" width="12.3984375" style="2" customWidth="1"/>
    <col min="4881" max="4882" width="12.59765625" style="2" customWidth="1"/>
    <col min="4883" max="4883" width="7.59765625" style="2" customWidth="1"/>
    <col min="4884" max="4886" width="9.3984375" style="2" customWidth="1"/>
    <col min="4887" max="5120" width="7.59765625" style="2"/>
    <col min="5121" max="5122" width="2.59765625" style="2" customWidth="1"/>
    <col min="5123" max="5123" width="5.59765625" style="2" customWidth="1"/>
    <col min="5124" max="5124" width="7.59765625" style="2" customWidth="1"/>
    <col min="5125" max="5125" width="2.59765625" style="2" customWidth="1"/>
    <col min="5126" max="5126" width="6.59765625" style="2" customWidth="1"/>
    <col min="5127" max="5127" width="10.46484375" style="2" customWidth="1"/>
    <col min="5128" max="5131" width="10.59765625" style="2" customWidth="1"/>
    <col min="5132" max="5136" width="12.3984375" style="2" customWidth="1"/>
    <col min="5137" max="5138" width="12.59765625" style="2" customWidth="1"/>
    <col min="5139" max="5139" width="7.59765625" style="2" customWidth="1"/>
    <col min="5140" max="5142" width="9.3984375" style="2" customWidth="1"/>
    <col min="5143" max="5376" width="7.59765625" style="2"/>
    <col min="5377" max="5378" width="2.59765625" style="2" customWidth="1"/>
    <col min="5379" max="5379" width="5.59765625" style="2" customWidth="1"/>
    <col min="5380" max="5380" width="7.59765625" style="2" customWidth="1"/>
    <col min="5381" max="5381" width="2.59765625" style="2" customWidth="1"/>
    <col min="5382" max="5382" width="6.59765625" style="2" customWidth="1"/>
    <col min="5383" max="5383" width="10.46484375" style="2" customWidth="1"/>
    <col min="5384" max="5387" width="10.59765625" style="2" customWidth="1"/>
    <col min="5388" max="5392" width="12.3984375" style="2" customWidth="1"/>
    <col min="5393" max="5394" width="12.59765625" style="2" customWidth="1"/>
    <col min="5395" max="5395" width="7.59765625" style="2" customWidth="1"/>
    <col min="5396" max="5398" width="9.3984375" style="2" customWidth="1"/>
    <col min="5399" max="5632" width="7.59765625" style="2"/>
    <col min="5633" max="5634" width="2.59765625" style="2" customWidth="1"/>
    <col min="5635" max="5635" width="5.59765625" style="2" customWidth="1"/>
    <col min="5636" max="5636" width="7.59765625" style="2" customWidth="1"/>
    <col min="5637" max="5637" width="2.59765625" style="2" customWidth="1"/>
    <col min="5638" max="5638" width="6.59765625" style="2" customWidth="1"/>
    <col min="5639" max="5639" width="10.46484375" style="2" customWidth="1"/>
    <col min="5640" max="5643" width="10.59765625" style="2" customWidth="1"/>
    <col min="5644" max="5648" width="12.3984375" style="2" customWidth="1"/>
    <col min="5649" max="5650" width="12.59765625" style="2" customWidth="1"/>
    <col min="5651" max="5651" width="7.59765625" style="2" customWidth="1"/>
    <col min="5652" max="5654" width="9.3984375" style="2" customWidth="1"/>
    <col min="5655" max="5888" width="7.59765625" style="2"/>
    <col min="5889" max="5890" width="2.59765625" style="2" customWidth="1"/>
    <col min="5891" max="5891" width="5.59765625" style="2" customWidth="1"/>
    <col min="5892" max="5892" width="7.59765625" style="2" customWidth="1"/>
    <col min="5893" max="5893" width="2.59765625" style="2" customWidth="1"/>
    <col min="5894" max="5894" width="6.59765625" style="2" customWidth="1"/>
    <col min="5895" max="5895" width="10.46484375" style="2" customWidth="1"/>
    <col min="5896" max="5899" width="10.59765625" style="2" customWidth="1"/>
    <col min="5900" max="5904" width="12.3984375" style="2" customWidth="1"/>
    <col min="5905" max="5906" width="12.59765625" style="2" customWidth="1"/>
    <col min="5907" max="5907" width="7.59765625" style="2" customWidth="1"/>
    <col min="5908" max="5910" width="9.3984375" style="2" customWidth="1"/>
    <col min="5911" max="6144" width="7.59765625" style="2"/>
    <col min="6145" max="6146" width="2.59765625" style="2" customWidth="1"/>
    <col min="6147" max="6147" width="5.59765625" style="2" customWidth="1"/>
    <col min="6148" max="6148" width="7.59765625" style="2" customWidth="1"/>
    <col min="6149" max="6149" width="2.59765625" style="2" customWidth="1"/>
    <col min="6150" max="6150" width="6.59765625" style="2" customWidth="1"/>
    <col min="6151" max="6151" width="10.46484375" style="2" customWidth="1"/>
    <col min="6152" max="6155" width="10.59765625" style="2" customWidth="1"/>
    <col min="6156" max="6160" width="12.3984375" style="2" customWidth="1"/>
    <col min="6161" max="6162" width="12.59765625" style="2" customWidth="1"/>
    <col min="6163" max="6163" width="7.59765625" style="2" customWidth="1"/>
    <col min="6164" max="6166" width="9.3984375" style="2" customWidth="1"/>
    <col min="6167" max="6400" width="7.59765625" style="2"/>
    <col min="6401" max="6402" width="2.59765625" style="2" customWidth="1"/>
    <col min="6403" max="6403" width="5.59765625" style="2" customWidth="1"/>
    <col min="6404" max="6404" width="7.59765625" style="2" customWidth="1"/>
    <col min="6405" max="6405" width="2.59765625" style="2" customWidth="1"/>
    <col min="6406" max="6406" width="6.59765625" style="2" customWidth="1"/>
    <col min="6407" max="6407" width="10.46484375" style="2" customWidth="1"/>
    <col min="6408" max="6411" width="10.59765625" style="2" customWidth="1"/>
    <col min="6412" max="6416" width="12.3984375" style="2" customWidth="1"/>
    <col min="6417" max="6418" width="12.59765625" style="2" customWidth="1"/>
    <col min="6419" max="6419" width="7.59765625" style="2" customWidth="1"/>
    <col min="6420" max="6422" width="9.3984375" style="2" customWidth="1"/>
    <col min="6423" max="6656" width="7.59765625" style="2"/>
    <col min="6657" max="6658" width="2.59765625" style="2" customWidth="1"/>
    <col min="6659" max="6659" width="5.59765625" style="2" customWidth="1"/>
    <col min="6660" max="6660" width="7.59765625" style="2" customWidth="1"/>
    <col min="6661" max="6661" width="2.59765625" style="2" customWidth="1"/>
    <col min="6662" max="6662" width="6.59765625" style="2" customWidth="1"/>
    <col min="6663" max="6663" width="10.46484375" style="2" customWidth="1"/>
    <col min="6664" max="6667" width="10.59765625" style="2" customWidth="1"/>
    <col min="6668" max="6672" width="12.3984375" style="2" customWidth="1"/>
    <col min="6673" max="6674" width="12.59765625" style="2" customWidth="1"/>
    <col min="6675" max="6675" width="7.59765625" style="2" customWidth="1"/>
    <col min="6676" max="6678" width="9.3984375" style="2" customWidth="1"/>
    <col min="6679" max="6912" width="7.59765625" style="2"/>
    <col min="6913" max="6914" width="2.59765625" style="2" customWidth="1"/>
    <col min="6915" max="6915" width="5.59765625" style="2" customWidth="1"/>
    <col min="6916" max="6916" width="7.59765625" style="2" customWidth="1"/>
    <col min="6917" max="6917" width="2.59765625" style="2" customWidth="1"/>
    <col min="6918" max="6918" width="6.59765625" style="2" customWidth="1"/>
    <col min="6919" max="6919" width="10.46484375" style="2" customWidth="1"/>
    <col min="6920" max="6923" width="10.59765625" style="2" customWidth="1"/>
    <col min="6924" max="6928" width="12.3984375" style="2" customWidth="1"/>
    <col min="6929" max="6930" width="12.59765625" style="2" customWidth="1"/>
    <col min="6931" max="6931" width="7.59765625" style="2" customWidth="1"/>
    <col min="6932" max="6934" width="9.3984375" style="2" customWidth="1"/>
    <col min="6935" max="7168" width="7.59765625" style="2"/>
    <col min="7169" max="7170" width="2.59765625" style="2" customWidth="1"/>
    <col min="7171" max="7171" width="5.59765625" style="2" customWidth="1"/>
    <col min="7172" max="7172" width="7.59765625" style="2" customWidth="1"/>
    <col min="7173" max="7173" width="2.59765625" style="2" customWidth="1"/>
    <col min="7174" max="7174" width="6.59765625" style="2" customWidth="1"/>
    <col min="7175" max="7175" width="10.46484375" style="2" customWidth="1"/>
    <col min="7176" max="7179" width="10.59765625" style="2" customWidth="1"/>
    <col min="7180" max="7184" width="12.3984375" style="2" customWidth="1"/>
    <col min="7185" max="7186" width="12.59765625" style="2" customWidth="1"/>
    <col min="7187" max="7187" width="7.59765625" style="2" customWidth="1"/>
    <col min="7188" max="7190" width="9.3984375" style="2" customWidth="1"/>
    <col min="7191" max="7424" width="7.59765625" style="2"/>
    <col min="7425" max="7426" width="2.59765625" style="2" customWidth="1"/>
    <col min="7427" max="7427" width="5.59765625" style="2" customWidth="1"/>
    <col min="7428" max="7428" width="7.59765625" style="2" customWidth="1"/>
    <col min="7429" max="7429" width="2.59765625" style="2" customWidth="1"/>
    <col min="7430" max="7430" width="6.59765625" style="2" customWidth="1"/>
    <col min="7431" max="7431" width="10.46484375" style="2" customWidth="1"/>
    <col min="7432" max="7435" width="10.59765625" style="2" customWidth="1"/>
    <col min="7436" max="7440" width="12.3984375" style="2" customWidth="1"/>
    <col min="7441" max="7442" width="12.59765625" style="2" customWidth="1"/>
    <col min="7443" max="7443" width="7.59765625" style="2" customWidth="1"/>
    <col min="7444" max="7446" width="9.3984375" style="2" customWidth="1"/>
    <col min="7447" max="7680" width="7.59765625" style="2"/>
    <col min="7681" max="7682" width="2.59765625" style="2" customWidth="1"/>
    <col min="7683" max="7683" width="5.59765625" style="2" customWidth="1"/>
    <col min="7684" max="7684" width="7.59765625" style="2" customWidth="1"/>
    <col min="7685" max="7685" width="2.59765625" style="2" customWidth="1"/>
    <col min="7686" max="7686" width="6.59765625" style="2" customWidth="1"/>
    <col min="7687" max="7687" width="10.46484375" style="2" customWidth="1"/>
    <col min="7688" max="7691" width="10.59765625" style="2" customWidth="1"/>
    <col min="7692" max="7696" width="12.3984375" style="2" customWidth="1"/>
    <col min="7697" max="7698" width="12.59765625" style="2" customWidth="1"/>
    <col min="7699" max="7699" width="7.59765625" style="2" customWidth="1"/>
    <col min="7700" max="7702" width="9.3984375" style="2" customWidth="1"/>
    <col min="7703" max="7936" width="7.59765625" style="2"/>
    <col min="7937" max="7938" width="2.59765625" style="2" customWidth="1"/>
    <col min="7939" max="7939" width="5.59765625" style="2" customWidth="1"/>
    <col min="7940" max="7940" width="7.59765625" style="2" customWidth="1"/>
    <col min="7941" max="7941" width="2.59765625" style="2" customWidth="1"/>
    <col min="7942" max="7942" width="6.59765625" style="2" customWidth="1"/>
    <col min="7943" max="7943" width="10.46484375" style="2" customWidth="1"/>
    <col min="7944" max="7947" width="10.59765625" style="2" customWidth="1"/>
    <col min="7948" max="7952" width="12.3984375" style="2" customWidth="1"/>
    <col min="7953" max="7954" width="12.59765625" style="2" customWidth="1"/>
    <col min="7955" max="7955" width="7.59765625" style="2" customWidth="1"/>
    <col min="7956" max="7958" width="9.3984375" style="2" customWidth="1"/>
    <col min="7959" max="8192" width="7.59765625" style="2"/>
    <col min="8193" max="8194" width="2.59765625" style="2" customWidth="1"/>
    <col min="8195" max="8195" width="5.59765625" style="2" customWidth="1"/>
    <col min="8196" max="8196" width="7.59765625" style="2" customWidth="1"/>
    <col min="8197" max="8197" width="2.59765625" style="2" customWidth="1"/>
    <col min="8198" max="8198" width="6.59765625" style="2" customWidth="1"/>
    <col min="8199" max="8199" width="10.46484375" style="2" customWidth="1"/>
    <col min="8200" max="8203" width="10.59765625" style="2" customWidth="1"/>
    <col min="8204" max="8208" width="12.3984375" style="2" customWidth="1"/>
    <col min="8209" max="8210" width="12.59765625" style="2" customWidth="1"/>
    <col min="8211" max="8211" width="7.59765625" style="2" customWidth="1"/>
    <col min="8212" max="8214" width="9.3984375" style="2" customWidth="1"/>
    <col min="8215" max="8448" width="7.59765625" style="2"/>
    <col min="8449" max="8450" width="2.59765625" style="2" customWidth="1"/>
    <col min="8451" max="8451" width="5.59765625" style="2" customWidth="1"/>
    <col min="8452" max="8452" width="7.59765625" style="2" customWidth="1"/>
    <col min="8453" max="8453" width="2.59765625" style="2" customWidth="1"/>
    <col min="8454" max="8454" width="6.59765625" style="2" customWidth="1"/>
    <col min="8455" max="8455" width="10.46484375" style="2" customWidth="1"/>
    <col min="8456" max="8459" width="10.59765625" style="2" customWidth="1"/>
    <col min="8460" max="8464" width="12.3984375" style="2" customWidth="1"/>
    <col min="8465" max="8466" width="12.59765625" style="2" customWidth="1"/>
    <col min="8467" max="8467" width="7.59765625" style="2" customWidth="1"/>
    <col min="8468" max="8470" width="9.3984375" style="2" customWidth="1"/>
    <col min="8471" max="8704" width="7.59765625" style="2"/>
    <col min="8705" max="8706" width="2.59765625" style="2" customWidth="1"/>
    <col min="8707" max="8707" width="5.59765625" style="2" customWidth="1"/>
    <col min="8708" max="8708" width="7.59765625" style="2" customWidth="1"/>
    <col min="8709" max="8709" width="2.59765625" style="2" customWidth="1"/>
    <col min="8710" max="8710" width="6.59765625" style="2" customWidth="1"/>
    <col min="8711" max="8711" width="10.46484375" style="2" customWidth="1"/>
    <col min="8712" max="8715" width="10.59765625" style="2" customWidth="1"/>
    <col min="8716" max="8720" width="12.3984375" style="2" customWidth="1"/>
    <col min="8721" max="8722" width="12.59765625" style="2" customWidth="1"/>
    <col min="8723" max="8723" width="7.59765625" style="2" customWidth="1"/>
    <col min="8724" max="8726" width="9.3984375" style="2" customWidth="1"/>
    <col min="8727" max="8960" width="7.59765625" style="2"/>
    <col min="8961" max="8962" width="2.59765625" style="2" customWidth="1"/>
    <col min="8963" max="8963" width="5.59765625" style="2" customWidth="1"/>
    <col min="8964" max="8964" width="7.59765625" style="2" customWidth="1"/>
    <col min="8965" max="8965" width="2.59765625" style="2" customWidth="1"/>
    <col min="8966" max="8966" width="6.59765625" style="2" customWidth="1"/>
    <col min="8967" max="8967" width="10.46484375" style="2" customWidth="1"/>
    <col min="8968" max="8971" width="10.59765625" style="2" customWidth="1"/>
    <col min="8972" max="8976" width="12.3984375" style="2" customWidth="1"/>
    <col min="8977" max="8978" width="12.59765625" style="2" customWidth="1"/>
    <col min="8979" max="8979" width="7.59765625" style="2" customWidth="1"/>
    <col min="8980" max="8982" width="9.3984375" style="2" customWidth="1"/>
    <col min="8983" max="9216" width="7.59765625" style="2"/>
    <col min="9217" max="9218" width="2.59765625" style="2" customWidth="1"/>
    <col min="9219" max="9219" width="5.59765625" style="2" customWidth="1"/>
    <col min="9220" max="9220" width="7.59765625" style="2" customWidth="1"/>
    <col min="9221" max="9221" width="2.59765625" style="2" customWidth="1"/>
    <col min="9222" max="9222" width="6.59765625" style="2" customWidth="1"/>
    <col min="9223" max="9223" width="10.46484375" style="2" customWidth="1"/>
    <col min="9224" max="9227" width="10.59765625" style="2" customWidth="1"/>
    <col min="9228" max="9232" width="12.3984375" style="2" customWidth="1"/>
    <col min="9233" max="9234" width="12.59765625" style="2" customWidth="1"/>
    <col min="9235" max="9235" width="7.59765625" style="2" customWidth="1"/>
    <col min="9236" max="9238" width="9.3984375" style="2" customWidth="1"/>
    <col min="9239" max="9472" width="7.59765625" style="2"/>
    <col min="9473" max="9474" width="2.59765625" style="2" customWidth="1"/>
    <col min="9475" max="9475" width="5.59765625" style="2" customWidth="1"/>
    <col min="9476" max="9476" width="7.59765625" style="2" customWidth="1"/>
    <col min="9477" max="9477" width="2.59765625" style="2" customWidth="1"/>
    <col min="9478" max="9478" width="6.59765625" style="2" customWidth="1"/>
    <col min="9479" max="9479" width="10.46484375" style="2" customWidth="1"/>
    <col min="9480" max="9483" width="10.59765625" style="2" customWidth="1"/>
    <col min="9484" max="9488" width="12.3984375" style="2" customWidth="1"/>
    <col min="9489" max="9490" width="12.59765625" style="2" customWidth="1"/>
    <col min="9491" max="9491" width="7.59765625" style="2" customWidth="1"/>
    <col min="9492" max="9494" width="9.3984375" style="2" customWidth="1"/>
    <col min="9495" max="9728" width="7.59765625" style="2"/>
    <col min="9729" max="9730" width="2.59765625" style="2" customWidth="1"/>
    <col min="9731" max="9731" width="5.59765625" style="2" customWidth="1"/>
    <col min="9732" max="9732" width="7.59765625" style="2" customWidth="1"/>
    <col min="9733" max="9733" width="2.59765625" style="2" customWidth="1"/>
    <col min="9734" max="9734" width="6.59765625" style="2" customWidth="1"/>
    <col min="9735" max="9735" width="10.46484375" style="2" customWidth="1"/>
    <col min="9736" max="9739" width="10.59765625" style="2" customWidth="1"/>
    <col min="9740" max="9744" width="12.3984375" style="2" customWidth="1"/>
    <col min="9745" max="9746" width="12.59765625" style="2" customWidth="1"/>
    <col min="9747" max="9747" width="7.59765625" style="2" customWidth="1"/>
    <col min="9748" max="9750" width="9.3984375" style="2" customWidth="1"/>
    <col min="9751" max="9984" width="7.59765625" style="2"/>
    <col min="9985" max="9986" width="2.59765625" style="2" customWidth="1"/>
    <col min="9987" max="9987" width="5.59765625" style="2" customWidth="1"/>
    <col min="9988" max="9988" width="7.59765625" style="2" customWidth="1"/>
    <col min="9989" max="9989" width="2.59765625" style="2" customWidth="1"/>
    <col min="9990" max="9990" width="6.59765625" style="2" customWidth="1"/>
    <col min="9991" max="9991" width="10.46484375" style="2" customWidth="1"/>
    <col min="9992" max="9995" width="10.59765625" style="2" customWidth="1"/>
    <col min="9996" max="10000" width="12.3984375" style="2" customWidth="1"/>
    <col min="10001" max="10002" width="12.59765625" style="2" customWidth="1"/>
    <col min="10003" max="10003" width="7.59765625" style="2" customWidth="1"/>
    <col min="10004" max="10006" width="9.3984375" style="2" customWidth="1"/>
    <col min="10007" max="10240" width="7.59765625" style="2"/>
    <col min="10241" max="10242" width="2.59765625" style="2" customWidth="1"/>
    <col min="10243" max="10243" width="5.59765625" style="2" customWidth="1"/>
    <col min="10244" max="10244" width="7.59765625" style="2" customWidth="1"/>
    <col min="10245" max="10245" width="2.59765625" style="2" customWidth="1"/>
    <col min="10246" max="10246" width="6.59765625" style="2" customWidth="1"/>
    <col min="10247" max="10247" width="10.46484375" style="2" customWidth="1"/>
    <col min="10248" max="10251" width="10.59765625" style="2" customWidth="1"/>
    <col min="10252" max="10256" width="12.3984375" style="2" customWidth="1"/>
    <col min="10257" max="10258" width="12.59765625" style="2" customWidth="1"/>
    <col min="10259" max="10259" width="7.59765625" style="2" customWidth="1"/>
    <col min="10260" max="10262" width="9.3984375" style="2" customWidth="1"/>
    <col min="10263" max="10496" width="7.59765625" style="2"/>
    <col min="10497" max="10498" width="2.59765625" style="2" customWidth="1"/>
    <col min="10499" max="10499" width="5.59765625" style="2" customWidth="1"/>
    <col min="10500" max="10500" width="7.59765625" style="2" customWidth="1"/>
    <col min="10501" max="10501" width="2.59765625" style="2" customWidth="1"/>
    <col min="10502" max="10502" width="6.59765625" style="2" customWidth="1"/>
    <col min="10503" max="10503" width="10.46484375" style="2" customWidth="1"/>
    <col min="10504" max="10507" width="10.59765625" style="2" customWidth="1"/>
    <col min="10508" max="10512" width="12.3984375" style="2" customWidth="1"/>
    <col min="10513" max="10514" width="12.59765625" style="2" customWidth="1"/>
    <col min="10515" max="10515" width="7.59765625" style="2" customWidth="1"/>
    <col min="10516" max="10518" width="9.3984375" style="2" customWidth="1"/>
    <col min="10519" max="10752" width="7.59765625" style="2"/>
    <col min="10753" max="10754" width="2.59765625" style="2" customWidth="1"/>
    <col min="10755" max="10755" width="5.59765625" style="2" customWidth="1"/>
    <col min="10756" max="10756" width="7.59765625" style="2" customWidth="1"/>
    <col min="10757" max="10757" width="2.59765625" style="2" customWidth="1"/>
    <col min="10758" max="10758" width="6.59765625" style="2" customWidth="1"/>
    <col min="10759" max="10759" width="10.46484375" style="2" customWidth="1"/>
    <col min="10760" max="10763" width="10.59765625" style="2" customWidth="1"/>
    <col min="10764" max="10768" width="12.3984375" style="2" customWidth="1"/>
    <col min="10769" max="10770" width="12.59765625" style="2" customWidth="1"/>
    <col min="10771" max="10771" width="7.59765625" style="2" customWidth="1"/>
    <col min="10772" max="10774" width="9.3984375" style="2" customWidth="1"/>
    <col min="10775" max="11008" width="7.59765625" style="2"/>
    <col min="11009" max="11010" width="2.59765625" style="2" customWidth="1"/>
    <col min="11011" max="11011" width="5.59765625" style="2" customWidth="1"/>
    <col min="11012" max="11012" width="7.59765625" style="2" customWidth="1"/>
    <col min="11013" max="11013" width="2.59765625" style="2" customWidth="1"/>
    <col min="11014" max="11014" width="6.59765625" style="2" customWidth="1"/>
    <col min="11015" max="11015" width="10.46484375" style="2" customWidth="1"/>
    <col min="11016" max="11019" width="10.59765625" style="2" customWidth="1"/>
    <col min="11020" max="11024" width="12.3984375" style="2" customWidth="1"/>
    <col min="11025" max="11026" width="12.59765625" style="2" customWidth="1"/>
    <col min="11027" max="11027" width="7.59765625" style="2" customWidth="1"/>
    <col min="11028" max="11030" width="9.3984375" style="2" customWidth="1"/>
    <col min="11031" max="11264" width="7.59765625" style="2"/>
    <col min="11265" max="11266" width="2.59765625" style="2" customWidth="1"/>
    <col min="11267" max="11267" width="5.59765625" style="2" customWidth="1"/>
    <col min="11268" max="11268" width="7.59765625" style="2" customWidth="1"/>
    <col min="11269" max="11269" width="2.59765625" style="2" customWidth="1"/>
    <col min="11270" max="11270" width="6.59765625" style="2" customWidth="1"/>
    <col min="11271" max="11271" width="10.46484375" style="2" customWidth="1"/>
    <col min="11272" max="11275" width="10.59765625" style="2" customWidth="1"/>
    <col min="11276" max="11280" width="12.3984375" style="2" customWidth="1"/>
    <col min="11281" max="11282" width="12.59765625" style="2" customWidth="1"/>
    <col min="11283" max="11283" width="7.59765625" style="2" customWidth="1"/>
    <col min="11284" max="11286" width="9.3984375" style="2" customWidth="1"/>
    <col min="11287" max="11520" width="7.59765625" style="2"/>
    <col min="11521" max="11522" width="2.59765625" style="2" customWidth="1"/>
    <col min="11523" max="11523" width="5.59765625" style="2" customWidth="1"/>
    <col min="11524" max="11524" width="7.59765625" style="2" customWidth="1"/>
    <col min="11525" max="11525" width="2.59765625" style="2" customWidth="1"/>
    <col min="11526" max="11526" width="6.59765625" style="2" customWidth="1"/>
    <col min="11527" max="11527" width="10.46484375" style="2" customWidth="1"/>
    <col min="11528" max="11531" width="10.59765625" style="2" customWidth="1"/>
    <col min="11532" max="11536" width="12.3984375" style="2" customWidth="1"/>
    <col min="11537" max="11538" width="12.59765625" style="2" customWidth="1"/>
    <col min="11539" max="11539" width="7.59765625" style="2" customWidth="1"/>
    <col min="11540" max="11542" width="9.3984375" style="2" customWidth="1"/>
    <col min="11543" max="11776" width="7.59765625" style="2"/>
    <col min="11777" max="11778" width="2.59765625" style="2" customWidth="1"/>
    <col min="11779" max="11779" width="5.59765625" style="2" customWidth="1"/>
    <col min="11780" max="11780" width="7.59765625" style="2" customWidth="1"/>
    <col min="11781" max="11781" width="2.59765625" style="2" customWidth="1"/>
    <col min="11782" max="11782" width="6.59765625" style="2" customWidth="1"/>
    <col min="11783" max="11783" width="10.46484375" style="2" customWidth="1"/>
    <col min="11784" max="11787" width="10.59765625" style="2" customWidth="1"/>
    <col min="11788" max="11792" width="12.3984375" style="2" customWidth="1"/>
    <col min="11793" max="11794" width="12.59765625" style="2" customWidth="1"/>
    <col min="11795" max="11795" width="7.59765625" style="2" customWidth="1"/>
    <col min="11796" max="11798" width="9.3984375" style="2" customWidth="1"/>
    <col min="11799" max="12032" width="7.59765625" style="2"/>
    <col min="12033" max="12034" width="2.59765625" style="2" customWidth="1"/>
    <col min="12035" max="12035" width="5.59765625" style="2" customWidth="1"/>
    <col min="12036" max="12036" width="7.59765625" style="2" customWidth="1"/>
    <col min="12037" max="12037" width="2.59765625" style="2" customWidth="1"/>
    <col min="12038" max="12038" width="6.59765625" style="2" customWidth="1"/>
    <col min="12039" max="12039" width="10.46484375" style="2" customWidth="1"/>
    <col min="12040" max="12043" width="10.59765625" style="2" customWidth="1"/>
    <col min="12044" max="12048" width="12.3984375" style="2" customWidth="1"/>
    <col min="12049" max="12050" width="12.59765625" style="2" customWidth="1"/>
    <col min="12051" max="12051" width="7.59765625" style="2" customWidth="1"/>
    <col min="12052" max="12054" width="9.3984375" style="2" customWidth="1"/>
    <col min="12055" max="12288" width="7.59765625" style="2"/>
    <col min="12289" max="12290" width="2.59765625" style="2" customWidth="1"/>
    <col min="12291" max="12291" width="5.59765625" style="2" customWidth="1"/>
    <col min="12292" max="12292" width="7.59765625" style="2" customWidth="1"/>
    <col min="12293" max="12293" width="2.59765625" style="2" customWidth="1"/>
    <col min="12294" max="12294" width="6.59765625" style="2" customWidth="1"/>
    <col min="12295" max="12295" width="10.46484375" style="2" customWidth="1"/>
    <col min="12296" max="12299" width="10.59765625" style="2" customWidth="1"/>
    <col min="12300" max="12304" width="12.3984375" style="2" customWidth="1"/>
    <col min="12305" max="12306" width="12.59765625" style="2" customWidth="1"/>
    <col min="12307" max="12307" width="7.59765625" style="2" customWidth="1"/>
    <col min="12308" max="12310" width="9.3984375" style="2" customWidth="1"/>
    <col min="12311" max="12544" width="7.59765625" style="2"/>
    <col min="12545" max="12546" width="2.59765625" style="2" customWidth="1"/>
    <col min="12547" max="12547" width="5.59765625" style="2" customWidth="1"/>
    <col min="12548" max="12548" width="7.59765625" style="2" customWidth="1"/>
    <col min="12549" max="12549" width="2.59765625" style="2" customWidth="1"/>
    <col min="12550" max="12550" width="6.59765625" style="2" customWidth="1"/>
    <col min="12551" max="12551" width="10.46484375" style="2" customWidth="1"/>
    <col min="12552" max="12555" width="10.59765625" style="2" customWidth="1"/>
    <col min="12556" max="12560" width="12.3984375" style="2" customWidth="1"/>
    <col min="12561" max="12562" width="12.59765625" style="2" customWidth="1"/>
    <col min="12563" max="12563" width="7.59765625" style="2" customWidth="1"/>
    <col min="12564" max="12566" width="9.3984375" style="2" customWidth="1"/>
    <col min="12567" max="12800" width="7.59765625" style="2"/>
    <col min="12801" max="12802" width="2.59765625" style="2" customWidth="1"/>
    <col min="12803" max="12803" width="5.59765625" style="2" customWidth="1"/>
    <col min="12804" max="12804" width="7.59765625" style="2" customWidth="1"/>
    <col min="12805" max="12805" width="2.59765625" style="2" customWidth="1"/>
    <col min="12806" max="12806" width="6.59765625" style="2" customWidth="1"/>
    <col min="12807" max="12807" width="10.46484375" style="2" customWidth="1"/>
    <col min="12808" max="12811" width="10.59765625" style="2" customWidth="1"/>
    <col min="12812" max="12816" width="12.3984375" style="2" customWidth="1"/>
    <col min="12817" max="12818" width="12.59765625" style="2" customWidth="1"/>
    <col min="12819" max="12819" width="7.59765625" style="2" customWidth="1"/>
    <col min="12820" max="12822" width="9.3984375" style="2" customWidth="1"/>
    <col min="12823" max="13056" width="7.59765625" style="2"/>
    <col min="13057" max="13058" width="2.59765625" style="2" customWidth="1"/>
    <col min="13059" max="13059" width="5.59765625" style="2" customWidth="1"/>
    <col min="13060" max="13060" width="7.59765625" style="2" customWidth="1"/>
    <col min="13061" max="13061" width="2.59765625" style="2" customWidth="1"/>
    <col min="13062" max="13062" width="6.59765625" style="2" customWidth="1"/>
    <col min="13063" max="13063" width="10.46484375" style="2" customWidth="1"/>
    <col min="13064" max="13067" width="10.59765625" style="2" customWidth="1"/>
    <col min="13068" max="13072" width="12.3984375" style="2" customWidth="1"/>
    <col min="13073" max="13074" width="12.59765625" style="2" customWidth="1"/>
    <col min="13075" max="13075" width="7.59765625" style="2" customWidth="1"/>
    <col min="13076" max="13078" width="9.3984375" style="2" customWidth="1"/>
    <col min="13079" max="13312" width="7.59765625" style="2"/>
    <col min="13313" max="13314" width="2.59765625" style="2" customWidth="1"/>
    <col min="13315" max="13315" width="5.59765625" style="2" customWidth="1"/>
    <col min="13316" max="13316" width="7.59765625" style="2" customWidth="1"/>
    <col min="13317" max="13317" width="2.59765625" style="2" customWidth="1"/>
    <col min="13318" max="13318" width="6.59765625" style="2" customWidth="1"/>
    <col min="13319" max="13319" width="10.46484375" style="2" customWidth="1"/>
    <col min="13320" max="13323" width="10.59765625" style="2" customWidth="1"/>
    <col min="13324" max="13328" width="12.3984375" style="2" customWidth="1"/>
    <col min="13329" max="13330" width="12.59765625" style="2" customWidth="1"/>
    <col min="13331" max="13331" width="7.59765625" style="2" customWidth="1"/>
    <col min="13332" max="13334" width="9.3984375" style="2" customWidth="1"/>
    <col min="13335" max="13568" width="7.59765625" style="2"/>
    <col min="13569" max="13570" width="2.59765625" style="2" customWidth="1"/>
    <col min="13571" max="13571" width="5.59765625" style="2" customWidth="1"/>
    <col min="13572" max="13572" width="7.59765625" style="2" customWidth="1"/>
    <col min="13573" max="13573" width="2.59765625" style="2" customWidth="1"/>
    <col min="13574" max="13574" width="6.59765625" style="2" customWidth="1"/>
    <col min="13575" max="13575" width="10.46484375" style="2" customWidth="1"/>
    <col min="13576" max="13579" width="10.59765625" style="2" customWidth="1"/>
    <col min="13580" max="13584" width="12.3984375" style="2" customWidth="1"/>
    <col min="13585" max="13586" width="12.59765625" style="2" customWidth="1"/>
    <col min="13587" max="13587" width="7.59765625" style="2" customWidth="1"/>
    <col min="13588" max="13590" width="9.3984375" style="2" customWidth="1"/>
    <col min="13591" max="13824" width="7.59765625" style="2"/>
    <col min="13825" max="13826" width="2.59765625" style="2" customWidth="1"/>
    <col min="13827" max="13827" width="5.59765625" style="2" customWidth="1"/>
    <col min="13828" max="13828" width="7.59765625" style="2" customWidth="1"/>
    <col min="13829" max="13829" width="2.59765625" style="2" customWidth="1"/>
    <col min="13830" max="13830" width="6.59765625" style="2" customWidth="1"/>
    <col min="13831" max="13831" width="10.46484375" style="2" customWidth="1"/>
    <col min="13832" max="13835" width="10.59765625" style="2" customWidth="1"/>
    <col min="13836" max="13840" width="12.3984375" style="2" customWidth="1"/>
    <col min="13841" max="13842" width="12.59765625" style="2" customWidth="1"/>
    <col min="13843" max="13843" width="7.59765625" style="2" customWidth="1"/>
    <col min="13844" max="13846" width="9.3984375" style="2" customWidth="1"/>
    <col min="13847" max="14080" width="7.59765625" style="2"/>
    <col min="14081" max="14082" width="2.59765625" style="2" customWidth="1"/>
    <col min="14083" max="14083" width="5.59765625" style="2" customWidth="1"/>
    <col min="14084" max="14084" width="7.59765625" style="2" customWidth="1"/>
    <col min="14085" max="14085" width="2.59765625" style="2" customWidth="1"/>
    <col min="14086" max="14086" width="6.59765625" style="2" customWidth="1"/>
    <col min="14087" max="14087" width="10.46484375" style="2" customWidth="1"/>
    <col min="14088" max="14091" width="10.59765625" style="2" customWidth="1"/>
    <col min="14092" max="14096" width="12.3984375" style="2" customWidth="1"/>
    <col min="14097" max="14098" width="12.59765625" style="2" customWidth="1"/>
    <col min="14099" max="14099" width="7.59765625" style="2" customWidth="1"/>
    <col min="14100" max="14102" width="9.3984375" style="2" customWidth="1"/>
    <col min="14103" max="14336" width="7.59765625" style="2"/>
    <col min="14337" max="14338" width="2.59765625" style="2" customWidth="1"/>
    <col min="14339" max="14339" width="5.59765625" style="2" customWidth="1"/>
    <col min="14340" max="14340" width="7.59765625" style="2" customWidth="1"/>
    <col min="14341" max="14341" width="2.59765625" style="2" customWidth="1"/>
    <col min="14342" max="14342" width="6.59765625" style="2" customWidth="1"/>
    <col min="14343" max="14343" width="10.46484375" style="2" customWidth="1"/>
    <col min="14344" max="14347" width="10.59765625" style="2" customWidth="1"/>
    <col min="14348" max="14352" width="12.3984375" style="2" customWidth="1"/>
    <col min="14353" max="14354" width="12.59765625" style="2" customWidth="1"/>
    <col min="14355" max="14355" width="7.59765625" style="2" customWidth="1"/>
    <col min="14356" max="14358" width="9.3984375" style="2" customWidth="1"/>
    <col min="14359" max="14592" width="7.59765625" style="2"/>
    <col min="14593" max="14594" width="2.59765625" style="2" customWidth="1"/>
    <col min="14595" max="14595" width="5.59765625" style="2" customWidth="1"/>
    <col min="14596" max="14596" width="7.59765625" style="2" customWidth="1"/>
    <col min="14597" max="14597" width="2.59765625" style="2" customWidth="1"/>
    <col min="14598" max="14598" width="6.59765625" style="2" customWidth="1"/>
    <col min="14599" max="14599" width="10.46484375" style="2" customWidth="1"/>
    <col min="14600" max="14603" width="10.59765625" style="2" customWidth="1"/>
    <col min="14604" max="14608" width="12.3984375" style="2" customWidth="1"/>
    <col min="14609" max="14610" width="12.59765625" style="2" customWidth="1"/>
    <col min="14611" max="14611" width="7.59765625" style="2" customWidth="1"/>
    <col min="14612" max="14614" width="9.3984375" style="2" customWidth="1"/>
    <col min="14615" max="14848" width="7.59765625" style="2"/>
    <col min="14849" max="14850" width="2.59765625" style="2" customWidth="1"/>
    <col min="14851" max="14851" width="5.59765625" style="2" customWidth="1"/>
    <col min="14852" max="14852" width="7.59765625" style="2" customWidth="1"/>
    <col min="14853" max="14853" width="2.59765625" style="2" customWidth="1"/>
    <col min="14854" max="14854" width="6.59765625" style="2" customWidth="1"/>
    <col min="14855" max="14855" width="10.46484375" style="2" customWidth="1"/>
    <col min="14856" max="14859" width="10.59765625" style="2" customWidth="1"/>
    <col min="14860" max="14864" width="12.3984375" style="2" customWidth="1"/>
    <col min="14865" max="14866" width="12.59765625" style="2" customWidth="1"/>
    <col min="14867" max="14867" width="7.59765625" style="2" customWidth="1"/>
    <col min="14868" max="14870" width="9.3984375" style="2" customWidth="1"/>
    <col min="14871" max="15104" width="7.59765625" style="2"/>
    <col min="15105" max="15106" width="2.59765625" style="2" customWidth="1"/>
    <col min="15107" max="15107" width="5.59765625" style="2" customWidth="1"/>
    <col min="15108" max="15108" width="7.59765625" style="2" customWidth="1"/>
    <col min="15109" max="15109" width="2.59765625" style="2" customWidth="1"/>
    <col min="15110" max="15110" width="6.59765625" style="2" customWidth="1"/>
    <col min="15111" max="15111" width="10.46484375" style="2" customWidth="1"/>
    <col min="15112" max="15115" width="10.59765625" style="2" customWidth="1"/>
    <col min="15116" max="15120" width="12.3984375" style="2" customWidth="1"/>
    <col min="15121" max="15122" width="12.59765625" style="2" customWidth="1"/>
    <col min="15123" max="15123" width="7.59765625" style="2" customWidth="1"/>
    <col min="15124" max="15126" width="9.3984375" style="2" customWidth="1"/>
    <col min="15127" max="15360" width="7.59765625" style="2"/>
    <col min="15361" max="15362" width="2.59765625" style="2" customWidth="1"/>
    <col min="15363" max="15363" width="5.59765625" style="2" customWidth="1"/>
    <col min="15364" max="15364" width="7.59765625" style="2" customWidth="1"/>
    <col min="15365" max="15365" width="2.59765625" style="2" customWidth="1"/>
    <col min="15366" max="15366" width="6.59765625" style="2" customWidth="1"/>
    <col min="15367" max="15367" width="10.46484375" style="2" customWidth="1"/>
    <col min="15368" max="15371" width="10.59765625" style="2" customWidth="1"/>
    <col min="15372" max="15376" width="12.3984375" style="2" customWidth="1"/>
    <col min="15377" max="15378" width="12.59765625" style="2" customWidth="1"/>
    <col min="15379" max="15379" width="7.59765625" style="2" customWidth="1"/>
    <col min="15380" max="15382" width="9.3984375" style="2" customWidth="1"/>
    <col min="15383" max="15616" width="7.59765625" style="2"/>
    <col min="15617" max="15618" width="2.59765625" style="2" customWidth="1"/>
    <col min="15619" max="15619" width="5.59765625" style="2" customWidth="1"/>
    <col min="15620" max="15620" width="7.59765625" style="2" customWidth="1"/>
    <col min="15621" max="15621" width="2.59765625" style="2" customWidth="1"/>
    <col min="15622" max="15622" width="6.59765625" style="2" customWidth="1"/>
    <col min="15623" max="15623" width="10.46484375" style="2" customWidth="1"/>
    <col min="15624" max="15627" width="10.59765625" style="2" customWidth="1"/>
    <col min="15628" max="15632" width="12.3984375" style="2" customWidth="1"/>
    <col min="15633" max="15634" width="12.59765625" style="2" customWidth="1"/>
    <col min="15635" max="15635" width="7.59765625" style="2" customWidth="1"/>
    <col min="15636" max="15638" width="9.3984375" style="2" customWidth="1"/>
    <col min="15639" max="15872" width="7.59765625" style="2"/>
    <col min="15873" max="15874" width="2.59765625" style="2" customWidth="1"/>
    <col min="15875" max="15875" width="5.59765625" style="2" customWidth="1"/>
    <col min="15876" max="15876" width="7.59765625" style="2" customWidth="1"/>
    <col min="15877" max="15877" width="2.59765625" style="2" customWidth="1"/>
    <col min="15878" max="15878" width="6.59765625" style="2" customWidth="1"/>
    <col min="15879" max="15879" width="10.46484375" style="2" customWidth="1"/>
    <col min="15880" max="15883" width="10.59765625" style="2" customWidth="1"/>
    <col min="15884" max="15888" width="12.3984375" style="2" customWidth="1"/>
    <col min="15889" max="15890" width="12.59765625" style="2" customWidth="1"/>
    <col min="15891" max="15891" width="7.59765625" style="2" customWidth="1"/>
    <col min="15892" max="15894" width="9.3984375" style="2" customWidth="1"/>
    <col min="15895" max="16128" width="7.59765625" style="2"/>
    <col min="16129" max="16130" width="2.59765625" style="2" customWidth="1"/>
    <col min="16131" max="16131" width="5.59765625" style="2" customWidth="1"/>
    <col min="16132" max="16132" width="7.59765625" style="2" customWidth="1"/>
    <col min="16133" max="16133" width="2.59765625" style="2" customWidth="1"/>
    <col min="16134" max="16134" width="6.59765625" style="2" customWidth="1"/>
    <col min="16135" max="16135" width="10.46484375" style="2" customWidth="1"/>
    <col min="16136" max="16139" width="10.59765625" style="2" customWidth="1"/>
    <col min="16140" max="16144" width="12.3984375" style="2" customWidth="1"/>
    <col min="16145" max="16146" width="12.59765625" style="2" customWidth="1"/>
    <col min="16147" max="16147" width="7.59765625" style="2" customWidth="1"/>
    <col min="16148" max="16150" width="9.3984375" style="2" customWidth="1"/>
    <col min="16151" max="16384" width="7.59765625" style="2"/>
  </cols>
  <sheetData>
    <row r="1" spans="1:18" ht="17.100000000000001" customHeight="1" thickTop="1" thickBot="1">
      <c r="A1" s="1" t="str">
        <f>"介護保険事業状況報告　令和" &amp; DBCS($A$2) &amp; "年（" &amp; DBCS($B$2) &amp; "年）" &amp; DBCS($C$2) &amp; "月※"</f>
        <v>介護保険事業状況報告　令和元年（２０１９年）６月※</v>
      </c>
      <c r="J1" s="664" t="s">
        <v>0</v>
      </c>
      <c r="K1" s="665"/>
      <c r="L1" s="665"/>
      <c r="M1" s="665"/>
      <c r="N1" s="665"/>
      <c r="O1" s="666"/>
      <c r="P1" s="673" t="s">
        <v>173</v>
      </c>
      <c r="Q1" s="667"/>
      <c r="R1" s="3" t="s">
        <v>1</v>
      </c>
    </row>
    <row r="2" spans="1:18" ht="17.100000000000001" customHeight="1" thickTop="1">
      <c r="A2" s="4" t="s">
        <v>169</v>
      </c>
      <c r="B2" s="4">
        <v>2019</v>
      </c>
      <c r="C2" s="4">
        <v>6</v>
      </c>
      <c r="D2" s="4">
        <v>1</v>
      </c>
      <c r="E2" s="4">
        <v>30</v>
      </c>
      <c r="Q2" s="3"/>
    </row>
    <row r="3" spans="1:18" ht="17.100000000000001" customHeight="1">
      <c r="A3" s="1" t="s">
        <v>2</v>
      </c>
    </row>
    <row r="4" spans="1:18" ht="17.100000000000001" customHeight="1">
      <c r="B4" s="5"/>
      <c r="C4" s="5"/>
      <c r="D4" s="5"/>
      <c r="E4" s="6"/>
      <c r="F4" s="6"/>
      <c r="G4" s="6"/>
      <c r="H4" s="593" t="s">
        <v>3</v>
      </c>
      <c r="I4" s="593"/>
      <c r="K4" s="20"/>
      <c r="L4" s="20"/>
    </row>
    <row r="5" spans="1:18" ht="17.100000000000001" customHeight="1">
      <c r="B5" s="668" t="str">
        <f>"令和" &amp; DBCS($A$2) &amp; "年（" &amp; DBCS($B$2) &amp; "年）" &amp; DBCS($C$2) &amp; "月末日現在"</f>
        <v>令和元年（２０１９年）６月末日現在</v>
      </c>
      <c r="C5" s="669"/>
      <c r="D5" s="669"/>
      <c r="E5" s="669"/>
      <c r="F5" s="669"/>
      <c r="G5" s="670"/>
      <c r="H5" s="671" t="s">
        <v>4</v>
      </c>
      <c r="I5" s="672"/>
      <c r="K5" s="20"/>
      <c r="L5" s="382"/>
      <c r="Q5" s="7" t="s">
        <v>5</v>
      </c>
    </row>
    <row r="6" spans="1:18" ht="17.100000000000001" customHeight="1">
      <c r="B6" s="8" t="s">
        <v>6</v>
      </c>
      <c r="C6" s="9"/>
      <c r="D6" s="9"/>
      <c r="E6" s="9"/>
      <c r="F6" s="9"/>
      <c r="G6" s="10"/>
      <c r="H6" s="11"/>
      <c r="I6" s="12">
        <v>47205</v>
      </c>
      <c r="K6" s="383"/>
      <c r="L6" s="243"/>
      <c r="Q6" s="243">
        <f>R42</f>
        <v>19681</v>
      </c>
      <c r="R6" s="663">
        <f>Q6/Q7</f>
        <v>0.20528627009210293</v>
      </c>
    </row>
    <row r="7" spans="1:18" s="252" customFormat="1" ht="17.100000000000001" customHeight="1">
      <c r="B7" s="244" t="s">
        <v>162</v>
      </c>
      <c r="C7" s="245"/>
      <c r="D7" s="245"/>
      <c r="E7" s="245"/>
      <c r="F7" s="245"/>
      <c r="G7" s="246"/>
      <c r="H7" s="247"/>
      <c r="I7" s="248">
        <v>31434</v>
      </c>
      <c r="K7" s="384"/>
      <c r="L7" s="384"/>
      <c r="Q7" s="334">
        <f>I9</f>
        <v>95871</v>
      </c>
      <c r="R7" s="663"/>
    </row>
    <row r="8" spans="1:18" s="252" customFormat="1" ht="17.100000000000001" customHeight="1">
      <c r="B8" s="13" t="s">
        <v>163</v>
      </c>
      <c r="C8" s="14"/>
      <c r="D8" s="14"/>
      <c r="E8" s="14"/>
      <c r="F8" s="14"/>
      <c r="G8" s="249"/>
      <c r="H8" s="250"/>
      <c r="I8" s="251">
        <v>17232</v>
      </c>
      <c r="K8" s="384"/>
      <c r="L8" s="384"/>
      <c r="Q8" s="335"/>
      <c r="R8" s="340"/>
    </row>
    <row r="9" spans="1:18" ht="17.100000000000001" customHeight="1">
      <c r="B9" s="15" t="s">
        <v>7</v>
      </c>
      <c r="C9" s="16"/>
      <c r="D9" s="16"/>
      <c r="E9" s="16"/>
      <c r="F9" s="16"/>
      <c r="G9" s="17"/>
      <c r="H9" s="18"/>
      <c r="I9" s="19">
        <f>I6+I7+I8</f>
        <v>95871</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令和元年（２０１９年）６月末日現在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812</v>
      </c>
      <c r="I14" s="34">
        <f>I15+I16+I17+I18+I19+I20</f>
        <v>630</v>
      </c>
      <c r="J14" s="35">
        <f t="shared" ref="J14:J22" si="0">SUM(H14:I14)</f>
        <v>1442</v>
      </c>
      <c r="K14" s="342" t="s">
        <v>174</v>
      </c>
      <c r="L14" s="36">
        <f>L15+L16+L17+L18+L19+L20</f>
        <v>1515</v>
      </c>
      <c r="M14" s="36">
        <f>M15+M16+M17+M18+M19+M20</f>
        <v>954</v>
      </c>
      <c r="N14" s="36">
        <f>N15+N16+N17+N18+N19+N20</f>
        <v>695</v>
      </c>
      <c r="O14" s="36">
        <f>O15+O16+O17+O18+O19+O20</f>
        <v>651</v>
      </c>
      <c r="P14" s="36">
        <f>P15+P16+P17+P18+P19+P20</f>
        <v>521</v>
      </c>
      <c r="Q14" s="37">
        <f t="shared" ref="Q14:Q22" si="1">SUM(K14:P14)</f>
        <v>4336</v>
      </c>
      <c r="R14" s="38">
        <f t="shared" ref="R14:R22" si="2">SUM(J14,Q14)</f>
        <v>5778</v>
      </c>
    </row>
    <row r="15" spans="1:18" ht="17.100000000000001" customHeight="1">
      <c r="A15" s="4">
        <v>156</v>
      </c>
      <c r="B15" s="655"/>
      <c r="C15" s="39"/>
      <c r="D15" s="40" t="s">
        <v>22</v>
      </c>
      <c r="E15" s="40"/>
      <c r="F15" s="40"/>
      <c r="G15" s="40"/>
      <c r="H15" s="41">
        <v>64</v>
      </c>
      <c r="I15" s="42">
        <v>75</v>
      </c>
      <c r="J15" s="43">
        <f t="shared" si="0"/>
        <v>139</v>
      </c>
      <c r="K15" s="343" t="s">
        <v>174</v>
      </c>
      <c r="L15" s="44">
        <v>97</v>
      </c>
      <c r="M15" s="44">
        <v>68</v>
      </c>
      <c r="N15" s="44">
        <v>42</v>
      </c>
      <c r="O15" s="44">
        <v>49</v>
      </c>
      <c r="P15" s="42">
        <v>36</v>
      </c>
      <c r="Q15" s="43">
        <f t="shared" si="1"/>
        <v>292</v>
      </c>
      <c r="R15" s="45">
        <f t="shared" si="2"/>
        <v>431</v>
      </c>
    </row>
    <row r="16" spans="1:18" ht="17.100000000000001" customHeight="1">
      <c r="A16" s="4"/>
      <c r="B16" s="655"/>
      <c r="C16" s="46"/>
      <c r="D16" s="47" t="s">
        <v>23</v>
      </c>
      <c r="E16" s="47"/>
      <c r="F16" s="47"/>
      <c r="G16" s="47"/>
      <c r="H16" s="41">
        <v>111</v>
      </c>
      <c r="I16" s="42">
        <v>112</v>
      </c>
      <c r="J16" s="43">
        <f t="shared" si="0"/>
        <v>223</v>
      </c>
      <c r="K16" s="343" t="s">
        <v>174</v>
      </c>
      <c r="L16" s="44">
        <v>177</v>
      </c>
      <c r="M16" s="44">
        <v>132</v>
      </c>
      <c r="N16" s="44">
        <v>105</v>
      </c>
      <c r="O16" s="44">
        <v>76</v>
      </c>
      <c r="P16" s="42">
        <v>76</v>
      </c>
      <c r="Q16" s="43">
        <f t="shared" si="1"/>
        <v>566</v>
      </c>
      <c r="R16" s="48">
        <f t="shared" si="2"/>
        <v>789</v>
      </c>
    </row>
    <row r="17" spans="1:18" ht="17.100000000000001" customHeight="1">
      <c r="A17" s="4"/>
      <c r="B17" s="655"/>
      <c r="C17" s="46"/>
      <c r="D17" s="47" t="s">
        <v>24</v>
      </c>
      <c r="E17" s="47"/>
      <c r="F17" s="47"/>
      <c r="G17" s="47"/>
      <c r="H17" s="41">
        <v>139</v>
      </c>
      <c r="I17" s="42">
        <v>117</v>
      </c>
      <c r="J17" s="43">
        <f t="shared" si="0"/>
        <v>256</v>
      </c>
      <c r="K17" s="343" t="s">
        <v>174</v>
      </c>
      <c r="L17" s="44">
        <v>260</v>
      </c>
      <c r="M17" s="44">
        <v>169</v>
      </c>
      <c r="N17" s="44">
        <v>114</v>
      </c>
      <c r="O17" s="44">
        <v>106</v>
      </c>
      <c r="P17" s="42">
        <v>86</v>
      </c>
      <c r="Q17" s="43">
        <f t="shared" si="1"/>
        <v>735</v>
      </c>
      <c r="R17" s="48">
        <f t="shared" si="2"/>
        <v>991</v>
      </c>
    </row>
    <row r="18" spans="1:18" ht="17.100000000000001" customHeight="1">
      <c r="A18" s="4"/>
      <c r="B18" s="655"/>
      <c r="C18" s="46"/>
      <c r="D18" s="47" t="s">
        <v>25</v>
      </c>
      <c r="E18" s="47"/>
      <c r="F18" s="47"/>
      <c r="G18" s="47"/>
      <c r="H18" s="41">
        <v>171</v>
      </c>
      <c r="I18" s="42">
        <v>108</v>
      </c>
      <c r="J18" s="43">
        <f t="shared" si="0"/>
        <v>279</v>
      </c>
      <c r="K18" s="343" t="s">
        <v>174</v>
      </c>
      <c r="L18" s="44">
        <v>363</v>
      </c>
      <c r="M18" s="44">
        <v>207</v>
      </c>
      <c r="N18" s="44">
        <v>147</v>
      </c>
      <c r="O18" s="44">
        <v>140</v>
      </c>
      <c r="P18" s="42">
        <v>118</v>
      </c>
      <c r="Q18" s="43">
        <f t="shared" si="1"/>
        <v>975</v>
      </c>
      <c r="R18" s="48">
        <f t="shared" si="2"/>
        <v>1254</v>
      </c>
    </row>
    <row r="19" spans="1:18" ht="17.100000000000001" customHeight="1">
      <c r="A19" s="4"/>
      <c r="B19" s="655"/>
      <c r="C19" s="46"/>
      <c r="D19" s="47" t="s">
        <v>26</v>
      </c>
      <c r="E19" s="47"/>
      <c r="F19" s="47"/>
      <c r="G19" s="47"/>
      <c r="H19" s="41">
        <v>199</v>
      </c>
      <c r="I19" s="42">
        <v>115</v>
      </c>
      <c r="J19" s="43">
        <f t="shared" si="0"/>
        <v>314</v>
      </c>
      <c r="K19" s="343" t="s">
        <v>174</v>
      </c>
      <c r="L19" s="44">
        <v>364</v>
      </c>
      <c r="M19" s="44">
        <v>203</v>
      </c>
      <c r="N19" s="44">
        <v>164</v>
      </c>
      <c r="O19" s="44">
        <v>146</v>
      </c>
      <c r="P19" s="42">
        <v>109</v>
      </c>
      <c r="Q19" s="43">
        <f t="shared" si="1"/>
        <v>986</v>
      </c>
      <c r="R19" s="48">
        <f t="shared" si="2"/>
        <v>1300</v>
      </c>
    </row>
    <row r="20" spans="1:18" ht="17.100000000000001" customHeight="1">
      <c r="A20" s="4">
        <v>719</v>
      </c>
      <c r="B20" s="655"/>
      <c r="C20" s="49"/>
      <c r="D20" s="50" t="s">
        <v>27</v>
      </c>
      <c r="E20" s="50"/>
      <c r="F20" s="50"/>
      <c r="G20" s="50"/>
      <c r="H20" s="51">
        <v>128</v>
      </c>
      <c r="I20" s="52">
        <v>103</v>
      </c>
      <c r="J20" s="53">
        <f t="shared" si="0"/>
        <v>231</v>
      </c>
      <c r="K20" s="344" t="s">
        <v>174</v>
      </c>
      <c r="L20" s="54">
        <v>254</v>
      </c>
      <c r="M20" s="54">
        <v>175</v>
      </c>
      <c r="N20" s="54">
        <v>123</v>
      </c>
      <c r="O20" s="54">
        <v>134</v>
      </c>
      <c r="P20" s="52">
        <v>96</v>
      </c>
      <c r="Q20" s="43">
        <f t="shared" si="1"/>
        <v>782</v>
      </c>
      <c r="R20" s="55">
        <f t="shared" si="2"/>
        <v>1013</v>
      </c>
    </row>
    <row r="21" spans="1:18" ht="17.100000000000001" customHeight="1">
      <c r="A21" s="4">
        <v>25</v>
      </c>
      <c r="B21" s="655"/>
      <c r="C21" s="56" t="s">
        <v>28</v>
      </c>
      <c r="D21" s="56"/>
      <c r="E21" s="56"/>
      <c r="F21" s="56"/>
      <c r="G21" s="56"/>
      <c r="H21" s="33">
        <v>14</v>
      </c>
      <c r="I21" s="57">
        <v>28</v>
      </c>
      <c r="J21" s="35">
        <f t="shared" si="0"/>
        <v>42</v>
      </c>
      <c r="K21" s="342" t="s">
        <v>174</v>
      </c>
      <c r="L21" s="36">
        <v>40</v>
      </c>
      <c r="M21" s="36">
        <v>38</v>
      </c>
      <c r="N21" s="36">
        <v>13</v>
      </c>
      <c r="O21" s="36">
        <v>12</v>
      </c>
      <c r="P21" s="58">
        <v>25</v>
      </c>
      <c r="Q21" s="59">
        <f t="shared" si="1"/>
        <v>128</v>
      </c>
      <c r="R21" s="60">
        <f t="shared" si="2"/>
        <v>170</v>
      </c>
    </row>
    <row r="22" spans="1:18" ht="17.100000000000001" customHeight="1" thickBot="1">
      <c r="A22" s="4">
        <v>900</v>
      </c>
      <c r="B22" s="656"/>
      <c r="C22" s="650" t="s">
        <v>29</v>
      </c>
      <c r="D22" s="651"/>
      <c r="E22" s="651"/>
      <c r="F22" s="651"/>
      <c r="G22" s="652"/>
      <c r="H22" s="61">
        <f>H14+H21</f>
        <v>826</v>
      </c>
      <c r="I22" s="62">
        <f>I14+I21</f>
        <v>658</v>
      </c>
      <c r="J22" s="63">
        <f t="shared" si="0"/>
        <v>1484</v>
      </c>
      <c r="K22" s="345" t="s">
        <v>174</v>
      </c>
      <c r="L22" s="64">
        <f>L14+L21</f>
        <v>1555</v>
      </c>
      <c r="M22" s="64">
        <f>M14+M21</f>
        <v>992</v>
      </c>
      <c r="N22" s="64">
        <f>N14+N21</f>
        <v>708</v>
      </c>
      <c r="O22" s="64">
        <f>O14+O21</f>
        <v>663</v>
      </c>
      <c r="P22" s="62">
        <f>P14+P21</f>
        <v>546</v>
      </c>
      <c r="Q22" s="63">
        <f t="shared" si="1"/>
        <v>4464</v>
      </c>
      <c r="R22" s="65">
        <f t="shared" si="2"/>
        <v>5948</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2067</v>
      </c>
      <c r="I24" s="34">
        <f>I25+I26+I27+I28+I29+I30</f>
        <v>1740</v>
      </c>
      <c r="J24" s="35">
        <f t="shared" ref="J24:J32" si="3">SUM(H24:I24)</f>
        <v>3807</v>
      </c>
      <c r="K24" s="342" t="s">
        <v>175</v>
      </c>
      <c r="L24" s="36">
        <f>L25+L26+L27+L28+L29+L30</f>
        <v>3162</v>
      </c>
      <c r="M24" s="36">
        <f>M25+M26+M27+M28+M29+M30</f>
        <v>1939</v>
      </c>
      <c r="N24" s="36">
        <f>N25+N26+N27+N28+N29+N30</f>
        <v>1538</v>
      </c>
      <c r="O24" s="36">
        <f>O25+O26+O27+O28+O29+O30</f>
        <v>1668</v>
      </c>
      <c r="P24" s="36">
        <f>P25+P26+P27+P28+P29+P30</f>
        <v>1478</v>
      </c>
      <c r="Q24" s="37">
        <f t="shared" ref="Q24:Q32" si="4">SUM(K24:P24)</f>
        <v>9785</v>
      </c>
      <c r="R24" s="38">
        <f t="shared" ref="R24:R32" si="5">SUM(J24,Q24)</f>
        <v>13592</v>
      </c>
    </row>
    <row r="25" spans="1:18" ht="17.100000000000001" customHeight="1">
      <c r="B25" s="661"/>
      <c r="C25" s="68"/>
      <c r="D25" s="40" t="s">
        <v>22</v>
      </c>
      <c r="E25" s="40"/>
      <c r="F25" s="40"/>
      <c r="G25" s="40"/>
      <c r="H25" s="41">
        <v>76</v>
      </c>
      <c r="I25" s="42">
        <v>61</v>
      </c>
      <c r="J25" s="43">
        <f t="shared" si="3"/>
        <v>137</v>
      </c>
      <c r="K25" s="343" t="s">
        <v>175</v>
      </c>
      <c r="L25" s="44">
        <v>70</v>
      </c>
      <c r="M25" s="44">
        <v>60</v>
      </c>
      <c r="N25" s="44">
        <v>38</v>
      </c>
      <c r="O25" s="44">
        <v>30</v>
      </c>
      <c r="P25" s="42">
        <v>38</v>
      </c>
      <c r="Q25" s="43">
        <f t="shared" si="4"/>
        <v>236</v>
      </c>
      <c r="R25" s="45">
        <f t="shared" si="5"/>
        <v>373</v>
      </c>
    </row>
    <row r="26" spans="1:18" ht="17.100000000000001" customHeight="1">
      <c r="B26" s="661"/>
      <c r="C26" s="40"/>
      <c r="D26" s="47" t="s">
        <v>23</v>
      </c>
      <c r="E26" s="47"/>
      <c r="F26" s="47"/>
      <c r="G26" s="47"/>
      <c r="H26" s="41">
        <v>140</v>
      </c>
      <c r="I26" s="42">
        <v>135</v>
      </c>
      <c r="J26" s="43">
        <f t="shared" si="3"/>
        <v>275</v>
      </c>
      <c r="K26" s="343" t="s">
        <v>175</v>
      </c>
      <c r="L26" s="44">
        <v>158</v>
      </c>
      <c r="M26" s="44">
        <v>102</v>
      </c>
      <c r="N26" s="44">
        <v>84</v>
      </c>
      <c r="O26" s="44">
        <v>61</v>
      </c>
      <c r="P26" s="42">
        <v>73</v>
      </c>
      <c r="Q26" s="43">
        <f t="shared" si="4"/>
        <v>478</v>
      </c>
      <c r="R26" s="48">
        <f t="shared" si="5"/>
        <v>753</v>
      </c>
    </row>
    <row r="27" spans="1:18" ht="17.100000000000001" customHeight="1">
      <c r="B27" s="661"/>
      <c r="C27" s="40"/>
      <c r="D27" s="47" t="s">
        <v>24</v>
      </c>
      <c r="E27" s="47"/>
      <c r="F27" s="47"/>
      <c r="G27" s="47"/>
      <c r="H27" s="41">
        <v>356</v>
      </c>
      <c r="I27" s="42">
        <v>242</v>
      </c>
      <c r="J27" s="43">
        <f t="shared" si="3"/>
        <v>598</v>
      </c>
      <c r="K27" s="343" t="s">
        <v>175</v>
      </c>
      <c r="L27" s="44">
        <v>367</v>
      </c>
      <c r="M27" s="44">
        <v>203</v>
      </c>
      <c r="N27" s="44">
        <v>135</v>
      </c>
      <c r="O27" s="44">
        <v>139</v>
      </c>
      <c r="P27" s="42">
        <v>130</v>
      </c>
      <c r="Q27" s="43">
        <f t="shared" si="4"/>
        <v>974</v>
      </c>
      <c r="R27" s="48">
        <f t="shared" si="5"/>
        <v>1572</v>
      </c>
    </row>
    <row r="28" spans="1:18" ht="17.100000000000001" customHeight="1">
      <c r="B28" s="661"/>
      <c r="C28" s="40"/>
      <c r="D28" s="47" t="s">
        <v>25</v>
      </c>
      <c r="E28" s="47"/>
      <c r="F28" s="47"/>
      <c r="G28" s="47"/>
      <c r="H28" s="41">
        <v>508</v>
      </c>
      <c r="I28" s="42">
        <v>372</v>
      </c>
      <c r="J28" s="43">
        <f t="shared" si="3"/>
        <v>880</v>
      </c>
      <c r="K28" s="343" t="s">
        <v>175</v>
      </c>
      <c r="L28" s="44">
        <v>715</v>
      </c>
      <c r="M28" s="44">
        <v>350</v>
      </c>
      <c r="N28" s="44">
        <v>240</v>
      </c>
      <c r="O28" s="44">
        <v>235</v>
      </c>
      <c r="P28" s="42">
        <v>199</v>
      </c>
      <c r="Q28" s="43">
        <f t="shared" si="4"/>
        <v>1739</v>
      </c>
      <c r="R28" s="48">
        <f t="shared" si="5"/>
        <v>2619</v>
      </c>
    </row>
    <row r="29" spans="1:18" ht="17.100000000000001" customHeight="1">
      <c r="B29" s="661"/>
      <c r="C29" s="40"/>
      <c r="D29" s="47" t="s">
        <v>26</v>
      </c>
      <c r="E29" s="47"/>
      <c r="F29" s="47"/>
      <c r="G29" s="47"/>
      <c r="H29" s="41">
        <v>633</v>
      </c>
      <c r="I29" s="42">
        <v>556</v>
      </c>
      <c r="J29" s="43">
        <f t="shared" si="3"/>
        <v>1189</v>
      </c>
      <c r="K29" s="343" t="s">
        <v>175</v>
      </c>
      <c r="L29" s="44">
        <v>960</v>
      </c>
      <c r="M29" s="44">
        <v>530</v>
      </c>
      <c r="N29" s="44">
        <v>414</v>
      </c>
      <c r="O29" s="44">
        <v>455</v>
      </c>
      <c r="P29" s="42">
        <v>389</v>
      </c>
      <c r="Q29" s="43">
        <f t="shared" si="4"/>
        <v>2748</v>
      </c>
      <c r="R29" s="48">
        <f t="shared" si="5"/>
        <v>3937</v>
      </c>
    </row>
    <row r="30" spans="1:18" ht="17.100000000000001" customHeight="1">
      <c r="B30" s="661"/>
      <c r="C30" s="50"/>
      <c r="D30" s="50" t="s">
        <v>27</v>
      </c>
      <c r="E30" s="50"/>
      <c r="F30" s="50"/>
      <c r="G30" s="50"/>
      <c r="H30" s="51">
        <v>354</v>
      </c>
      <c r="I30" s="52">
        <v>374</v>
      </c>
      <c r="J30" s="53">
        <f t="shared" si="3"/>
        <v>728</v>
      </c>
      <c r="K30" s="344" t="s">
        <v>175</v>
      </c>
      <c r="L30" s="54">
        <v>892</v>
      </c>
      <c r="M30" s="54">
        <v>694</v>
      </c>
      <c r="N30" s="54">
        <v>627</v>
      </c>
      <c r="O30" s="54">
        <v>748</v>
      </c>
      <c r="P30" s="52">
        <v>649</v>
      </c>
      <c r="Q30" s="53">
        <f t="shared" si="4"/>
        <v>3610</v>
      </c>
      <c r="R30" s="55">
        <f t="shared" si="5"/>
        <v>4338</v>
      </c>
    </row>
    <row r="31" spans="1:18" ht="17.100000000000001" customHeight="1">
      <c r="B31" s="661"/>
      <c r="C31" s="56" t="s">
        <v>28</v>
      </c>
      <c r="D31" s="56"/>
      <c r="E31" s="56"/>
      <c r="F31" s="56"/>
      <c r="G31" s="56"/>
      <c r="H31" s="33">
        <v>17</v>
      </c>
      <c r="I31" s="57">
        <v>31</v>
      </c>
      <c r="J31" s="35">
        <f t="shared" si="3"/>
        <v>48</v>
      </c>
      <c r="K31" s="342" t="s">
        <v>175</v>
      </c>
      <c r="L31" s="36">
        <v>28</v>
      </c>
      <c r="M31" s="36">
        <v>16</v>
      </c>
      <c r="N31" s="36">
        <v>16</v>
      </c>
      <c r="O31" s="36">
        <v>12</v>
      </c>
      <c r="P31" s="58">
        <v>21</v>
      </c>
      <c r="Q31" s="59">
        <f t="shared" si="4"/>
        <v>93</v>
      </c>
      <c r="R31" s="60">
        <f t="shared" si="5"/>
        <v>141</v>
      </c>
    </row>
    <row r="32" spans="1:18" ht="17.100000000000001" customHeight="1" thickBot="1">
      <c r="B32" s="662"/>
      <c r="C32" s="650" t="s">
        <v>29</v>
      </c>
      <c r="D32" s="651"/>
      <c r="E32" s="651"/>
      <c r="F32" s="651"/>
      <c r="G32" s="652"/>
      <c r="H32" s="61">
        <f>H24+H31</f>
        <v>2084</v>
      </c>
      <c r="I32" s="62">
        <f>I24+I31</f>
        <v>1771</v>
      </c>
      <c r="J32" s="63">
        <f t="shared" si="3"/>
        <v>3855</v>
      </c>
      <c r="K32" s="345" t="s">
        <v>175</v>
      </c>
      <c r="L32" s="64">
        <f>L24+L31</f>
        <v>3190</v>
      </c>
      <c r="M32" s="64">
        <f>M24+M31</f>
        <v>1955</v>
      </c>
      <c r="N32" s="64">
        <f>N24+N31</f>
        <v>1554</v>
      </c>
      <c r="O32" s="64">
        <f>O24+O31</f>
        <v>1680</v>
      </c>
      <c r="P32" s="62">
        <f>P24+P31</f>
        <v>1499</v>
      </c>
      <c r="Q32" s="63">
        <f t="shared" si="4"/>
        <v>9878</v>
      </c>
      <c r="R32" s="65">
        <f t="shared" si="5"/>
        <v>13733</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2879</v>
      </c>
      <c r="I34" s="34">
        <f t="shared" si="6"/>
        <v>2370</v>
      </c>
      <c r="J34" s="35">
        <f>SUM(H34:I34)</f>
        <v>5249</v>
      </c>
      <c r="K34" s="342" t="s">
        <v>175</v>
      </c>
      <c r="L34" s="69">
        <f>L14+L24</f>
        <v>4677</v>
      </c>
      <c r="M34" s="69">
        <f>M14+M24</f>
        <v>2893</v>
      </c>
      <c r="N34" s="69">
        <f>N14+N24</f>
        <v>2233</v>
      </c>
      <c r="O34" s="69">
        <f>O14+O24</f>
        <v>2319</v>
      </c>
      <c r="P34" s="69">
        <f>P14+P24</f>
        <v>1999</v>
      </c>
      <c r="Q34" s="37">
        <f t="shared" ref="Q34:Q42" si="7">SUM(K34:P34)</f>
        <v>14121</v>
      </c>
      <c r="R34" s="38">
        <f t="shared" ref="R34:R42" si="8">SUM(J34,Q34)</f>
        <v>19370</v>
      </c>
    </row>
    <row r="35" spans="1:18" ht="17.100000000000001" customHeight="1">
      <c r="B35" s="648"/>
      <c r="C35" s="39"/>
      <c r="D35" s="40" t="s">
        <v>22</v>
      </c>
      <c r="E35" s="40"/>
      <c r="F35" s="40"/>
      <c r="G35" s="40"/>
      <c r="H35" s="70">
        <f t="shared" si="6"/>
        <v>140</v>
      </c>
      <c r="I35" s="71">
        <f t="shared" si="6"/>
        <v>136</v>
      </c>
      <c r="J35" s="43">
        <f>SUM(H35:I35)</f>
        <v>276</v>
      </c>
      <c r="K35" s="346" t="s">
        <v>175</v>
      </c>
      <c r="L35" s="72">
        <f t="shared" ref="L35:P41" si="9">L15+L25</f>
        <v>167</v>
      </c>
      <c r="M35" s="72">
        <f t="shared" si="9"/>
        <v>128</v>
      </c>
      <c r="N35" s="72">
        <f t="shared" si="9"/>
        <v>80</v>
      </c>
      <c r="O35" s="72">
        <f t="shared" si="9"/>
        <v>79</v>
      </c>
      <c r="P35" s="73">
        <f>P15+P25</f>
        <v>74</v>
      </c>
      <c r="Q35" s="43">
        <f>SUM(K35:P35)</f>
        <v>528</v>
      </c>
      <c r="R35" s="45">
        <f>SUM(J35,Q35)</f>
        <v>804</v>
      </c>
    </row>
    <row r="36" spans="1:18" ht="17.100000000000001" customHeight="1">
      <c r="B36" s="648"/>
      <c r="C36" s="46"/>
      <c r="D36" s="47" t="s">
        <v>23</v>
      </c>
      <c r="E36" s="47"/>
      <c r="F36" s="47"/>
      <c r="G36" s="47"/>
      <c r="H36" s="74">
        <f t="shared" si="6"/>
        <v>251</v>
      </c>
      <c r="I36" s="75">
        <f t="shared" si="6"/>
        <v>247</v>
      </c>
      <c r="J36" s="43">
        <f t="shared" ref="J36:J42" si="10">SUM(H36:I36)</f>
        <v>498</v>
      </c>
      <c r="K36" s="347" t="s">
        <v>175</v>
      </c>
      <c r="L36" s="76">
        <f t="shared" si="9"/>
        <v>335</v>
      </c>
      <c r="M36" s="76">
        <f t="shared" si="9"/>
        <v>234</v>
      </c>
      <c r="N36" s="76">
        <f t="shared" si="9"/>
        <v>189</v>
      </c>
      <c r="O36" s="76">
        <f t="shared" si="9"/>
        <v>137</v>
      </c>
      <c r="P36" s="77">
        <f t="shared" si="9"/>
        <v>149</v>
      </c>
      <c r="Q36" s="43">
        <f t="shared" si="7"/>
        <v>1044</v>
      </c>
      <c r="R36" s="48">
        <f t="shared" si="8"/>
        <v>1542</v>
      </c>
    </row>
    <row r="37" spans="1:18" ht="17.100000000000001" customHeight="1">
      <c r="B37" s="648"/>
      <c r="C37" s="46"/>
      <c r="D37" s="47" t="s">
        <v>24</v>
      </c>
      <c r="E37" s="47"/>
      <c r="F37" s="47"/>
      <c r="G37" s="47"/>
      <c r="H37" s="74">
        <f t="shared" si="6"/>
        <v>495</v>
      </c>
      <c r="I37" s="75">
        <f t="shared" si="6"/>
        <v>359</v>
      </c>
      <c r="J37" s="43">
        <f t="shared" si="10"/>
        <v>854</v>
      </c>
      <c r="K37" s="347" t="s">
        <v>175</v>
      </c>
      <c r="L37" s="76">
        <f t="shared" si="9"/>
        <v>627</v>
      </c>
      <c r="M37" s="76">
        <f t="shared" si="9"/>
        <v>372</v>
      </c>
      <c r="N37" s="76">
        <f t="shared" si="9"/>
        <v>249</v>
      </c>
      <c r="O37" s="76">
        <f t="shared" si="9"/>
        <v>245</v>
      </c>
      <c r="P37" s="77">
        <f t="shared" si="9"/>
        <v>216</v>
      </c>
      <c r="Q37" s="43">
        <f t="shared" si="7"/>
        <v>1709</v>
      </c>
      <c r="R37" s="48">
        <f>SUM(J37,Q37)</f>
        <v>2563</v>
      </c>
    </row>
    <row r="38" spans="1:18" ht="17.100000000000001" customHeight="1">
      <c r="B38" s="648"/>
      <c r="C38" s="46"/>
      <c r="D38" s="47" t="s">
        <v>25</v>
      </c>
      <c r="E38" s="47"/>
      <c r="F38" s="47"/>
      <c r="G38" s="47"/>
      <c r="H38" s="74">
        <f t="shared" si="6"/>
        <v>679</v>
      </c>
      <c r="I38" s="75">
        <f t="shared" si="6"/>
        <v>480</v>
      </c>
      <c r="J38" s="43">
        <f t="shared" si="10"/>
        <v>1159</v>
      </c>
      <c r="K38" s="347" t="s">
        <v>175</v>
      </c>
      <c r="L38" s="76">
        <f t="shared" si="9"/>
        <v>1078</v>
      </c>
      <c r="M38" s="76">
        <f t="shared" si="9"/>
        <v>557</v>
      </c>
      <c r="N38" s="76">
        <f t="shared" si="9"/>
        <v>387</v>
      </c>
      <c r="O38" s="76">
        <f t="shared" si="9"/>
        <v>375</v>
      </c>
      <c r="P38" s="77">
        <f t="shared" si="9"/>
        <v>317</v>
      </c>
      <c r="Q38" s="43">
        <f t="shared" si="7"/>
        <v>2714</v>
      </c>
      <c r="R38" s="48">
        <f t="shared" si="8"/>
        <v>3873</v>
      </c>
    </row>
    <row r="39" spans="1:18" ht="17.100000000000001" customHeight="1">
      <c r="B39" s="648"/>
      <c r="C39" s="46"/>
      <c r="D39" s="47" t="s">
        <v>26</v>
      </c>
      <c r="E39" s="47"/>
      <c r="F39" s="47"/>
      <c r="G39" s="47"/>
      <c r="H39" s="74">
        <f t="shared" si="6"/>
        <v>832</v>
      </c>
      <c r="I39" s="75">
        <f t="shared" si="6"/>
        <v>671</v>
      </c>
      <c r="J39" s="43">
        <f t="shared" si="10"/>
        <v>1503</v>
      </c>
      <c r="K39" s="347" t="s">
        <v>175</v>
      </c>
      <c r="L39" s="76">
        <f t="shared" si="9"/>
        <v>1324</v>
      </c>
      <c r="M39" s="76">
        <f t="shared" si="9"/>
        <v>733</v>
      </c>
      <c r="N39" s="76">
        <f t="shared" si="9"/>
        <v>578</v>
      </c>
      <c r="O39" s="76">
        <f t="shared" si="9"/>
        <v>601</v>
      </c>
      <c r="P39" s="77">
        <f t="shared" si="9"/>
        <v>498</v>
      </c>
      <c r="Q39" s="43">
        <f t="shared" si="7"/>
        <v>3734</v>
      </c>
      <c r="R39" s="48">
        <f t="shared" si="8"/>
        <v>5237</v>
      </c>
    </row>
    <row r="40" spans="1:18" ht="17.100000000000001" customHeight="1">
      <c r="B40" s="648"/>
      <c r="C40" s="49"/>
      <c r="D40" s="50" t="s">
        <v>27</v>
      </c>
      <c r="E40" s="50"/>
      <c r="F40" s="50"/>
      <c r="G40" s="50"/>
      <c r="H40" s="51">
        <f t="shared" si="6"/>
        <v>482</v>
      </c>
      <c r="I40" s="78">
        <f t="shared" si="6"/>
        <v>477</v>
      </c>
      <c r="J40" s="53">
        <f t="shared" si="10"/>
        <v>959</v>
      </c>
      <c r="K40" s="348" t="s">
        <v>175</v>
      </c>
      <c r="L40" s="79">
        <f t="shared" si="9"/>
        <v>1146</v>
      </c>
      <c r="M40" s="79">
        <f t="shared" si="9"/>
        <v>869</v>
      </c>
      <c r="N40" s="79">
        <f t="shared" si="9"/>
        <v>750</v>
      </c>
      <c r="O40" s="79">
        <f t="shared" si="9"/>
        <v>882</v>
      </c>
      <c r="P40" s="80">
        <f t="shared" si="9"/>
        <v>745</v>
      </c>
      <c r="Q40" s="81">
        <f t="shared" si="7"/>
        <v>4392</v>
      </c>
      <c r="R40" s="55">
        <f t="shared" si="8"/>
        <v>5351</v>
      </c>
    </row>
    <row r="41" spans="1:18" ht="17.100000000000001" customHeight="1">
      <c r="B41" s="648"/>
      <c r="C41" s="56" t="s">
        <v>28</v>
      </c>
      <c r="D41" s="56"/>
      <c r="E41" s="56"/>
      <c r="F41" s="56"/>
      <c r="G41" s="56"/>
      <c r="H41" s="33">
        <f t="shared" si="6"/>
        <v>31</v>
      </c>
      <c r="I41" s="34">
        <f t="shared" si="6"/>
        <v>59</v>
      </c>
      <c r="J41" s="33">
        <f>SUM(H41:I41)</f>
        <v>90</v>
      </c>
      <c r="K41" s="349" t="s">
        <v>175</v>
      </c>
      <c r="L41" s="82">
        <f>L21+L31</f>
        <v>68</v>
      </c>
      <c r="M41" s="82">
        <f t="shared" si="9"/>
        <v>54</v>
      </c>
      <c r="N41" s="82">
        <f t="shared" si="9"/>
        <v>29</v>
      </c>
      <c r="O41" s="82">
        <f t="shared" si="9"/>
        <v>24</v>
      </c>
      <c r="P41" s="83">
        <f t="shared" si="9"/>
        <v>46</v>
      </c>
      <c r="Q41" s="37">
        <f t="shared" si="7"/>
        <v>221</v>
      </c>
      <c r="R41" s="84">
        <f t="shared" si="8"/>
        <v>311</v>
      </c>
    </row>
    <row r="42" spans="1:18" ht="17.100000000000001" customHeight="1" thickBot="1">
      <c r="B42" s="649"/>
      <c r="C42" s="650" t="s">
        <v>29</v>
      </c>
      <c r="D42" s="651"/>
      <c r="E42" s="651"/>
      <c r="F42" s="651"/>
      <c r="G42" s="652"/>
      <c r="H42" s="61">
        <f>H34+H41</f>
        <v>2910</v>
      </c>
      <c r="I42" s="62">
        <f>I34+I41</f>
        <v>2429</v>
      </c>
      <c r="J42" s="63">
        <f t="shared" si="10"/>
        <v>5339</v>
      </c>
      <c r="K42" s="345" t="s">
        <v>175</v>
      </c>
      <c r="L42" s="64">
        <f>L34+L41</f>
        <v>4745</v>
      </c>
      <c r="M42" s="64">
        <f>M34+M41</f>
        <v>2947</v>
      </c>
      <c r="N42" s="64">
        <f>N34+N41</f>
        <v>2262</v>
      </c>
      <c r="O42" s="64">
        <f>O34+O41</f>
        <v>2343</v>
      </c>
      <c r="P42" s="62">
        <f>P34+P41</f>
        <v>2045</v>
      </c>
      <c r="Q42" s="63">
        <f t="shared" si="7"/>
        <v>14342</v>
      </c>
      <c r="R42" s="65">
        <f t="shared" si="8"/>
        <v>19681</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令和元年（２０１９年）６月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369" t="s">
        <v>13</v>
      </c>
      <c r="R48" s="606"/>
    </row>
    <row r="49" spans="1:18" ht="17.100000000000001" customHeight="1">
      <c r="B49" s="8" t="s">
        <v>21</v>
      </c>
      <c r="C49" s="10"/>
      <c r="D49" s="10"/>
      <c r="E49" s="10"/>
      <c r="F49" s="10"/>
      <c r="G49" s="10"/>
      <c r="H49" s="90">
        <v>913</v>
      </c>
      <c r="I49" s="91">
        <v>1177</v>
      </c>
      <c r="J49" s="92">
        <f>SUM(H49:I49)</f>
        <v>2090</v>
      </c>
      <c r="K49" s="351">
        <v>0</v>
      </c>
      <c r="L49" s="94">
        <v>3527</v>
      </c>
      <c r="M49" s="94">
        <v>2237</v>
      </c>
      <c r="N49" s="94">
        <v>1412</v>
      </c>
      <c r="O49" s="94">
        <v>901</v>
      </c>
      <c r="P49" s="95">
        <v>439</v>
      </c>
      <c r="Q49" s="96">
        <f>SUM(K49:P49)</f>
        <v>8516</v>
      </c>
      <c r="R49" s="97">
        <f>SUM(J49,Q49)</f>
        <v>10606</v>
      </c>
    </row>
    <row r="50" spans="1:18" ht="17.100000000000001" customHeight="1">
      <c r="B50" s="98" t="s">
        <v>28</v>
      </c>
      <c r="C50" s="99"/>
      <c r="D50" s="99"/>
      <c r="E50" s="99"/>
      <c r="F50" s="99"/>
      <c r="G50" s="99"/>
      <c r="H50" s="100">
        <v>7</v>
      </c>
      <c r="I50" s="101">
        <v>28</v>
      </c>
      <c r="J50" s="102">
        <f>SUM(H50:I50)</f>
        <v>35</v>
      </c>
      <c r="K50" s="352">
        <v>0</v>
      </c>
      <c r="L50" s="104">
        <v>47</v>
      </c>
      <c r="M50" s="104">
        <v>44</v>
      </c>
      <c r="N50" s="104">
        <v>27</v>
      </c>
      <c r="O50" s="104">
        <v>10</v>
      </c>
      <c r="P50" s="105">
        <v>16</v>
      </c>
      <c r="Q50" s="106">
        <f>SUM(K50:P50)</f>
        <v>144</v>
      </c>
      <c r="R50" s="107">
        <f>SUM(J50,Q50)</f>
        <v>179</v>
      </c>
    </row>
    <row r="51" spans="1:18" ht="17.100000000000001" customHeight="1">
      <c r="B51" s="15" t="s">
        <v>35</v>
      </c>
      <c r="C51" s="16"/>
      <c r="D51" s="16"/>
      <c r="E51" s="16"/>
      <c r="F51" s="16"/>
      <c r="G51" s="16"/>
      <c r="H51" s="108">
        <f t="shared" ref="H51:P51" si="11">H49+H50</f>
        <v>920</v>
      </c>
      <c r="I51" s="109">
        <f t="shared" si="11"/>
        <v>1205</v>
      </c>
      <c r="J51" s="110">
        <f t="shared" si="11"/>
        <v>2125</v>
      </c>
      <c r="K51" s="353">
        <f t="shared" si="11"/>
        <v>0</v>
      </c>
      <c r="L51" s="112">
        <f t="shared" si="11"/>
        <v>3574</v>
      </c>
      <c r="M51" s="112">
        <f t="shared" si="11"/>
        <v>2281</v>
      </c>
      <c r="N51" s="112">
        <f t="shared" si="11"/>
        <v>1439</v>
      </c>
      <c r="O51" s="112">
        <f t="shared" si="11"/>
        <v>911</v>
      </c>
      <c r="P51" s="109">
        <f t="shared" si="11"/>
        <v>455</v>
      </c>
      <c r="Q51" s="110">
        <f>SUM(K51:P51)</f>
        <v>8660</v>
      </c>
      <c r="R51" s="113">
        <f>SUM(J51,Q51)</f>
        <v>10785</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令和元年（２０１９年）６月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13</v>
      </c>
      <c r="I57" s="91">
        <v>16</v>
      </c>
      <c r="J57" s="92">
        <f>SUM(H57:I57)</f>
        <v>29</v>
      </c>
      <c r="K57" s="351">
        <v>0</v>
      </c>
      <c r="L57" s="94">
        <v>1336</v>
      </c>
      <c r="M57" s="94">
        <v>936</v>
      </c>
      <c r="N57" s="94">
        <v>728</v>
      </c>
      <c r="O57" s="94">
        <v>482</v>
      </c>
      <c r="P57" s="95">
        <v>212</v>
      </c>
      <c r="Q57" s="115">
        <f>SUM(K57:P57)</f>
        <v>3694</v>
      </c>
      <c r="R57" s="116">
        <f>SUM(J57,Q57)</f>
        <v>3723</v>
      </c>
    </row>
    <row r="58" spans="1:18" ht="17.100000000000001" customHeight="1">
      <c r="B58" s="98" t="s">
        <v>28</v>
      </c>
      <c r="C58" s="99"/>
      <c r="D58" s="99"/>
      <c r="E58" s="99"/>
      <c r="F58" s="99"/>
      <c r="G58" s="99"/>
      <c r="H58" s="100">
        <v>0</v>
      </c>
      <c r="I58" s="101">
        <v>1</v>
      </c>
      <c r="J58" s="102">
        <f>SUM(H58:I58)</f>
        <v>1</v>
      </c>
      <c r="K58" s="352">
        <v>0</v>
      </c>
      <c r="L58" s="104">
        <v>13</v>
      </c>
      <c r="M58" s="104">
        <v>6</v>
      </c>
      <c r="N58" s="104">
        <v>10</v>
      </c>
      <c r="O58" s="104">
        <v>2</v>
      </c>
      <c r="P58" s="105">
        <v>5</v>
      </c>
      <c r="Q58" s="117">
        <f>SUM(K58:P58)</f>
        <v>36</v>
      </c>
      <c r="R58" s="118">
        <f>SUM(J58,Q58)</f>
        <v>37</v>
      </c>
    </row>
    <row r="59" spans="1:18" ht="17.100000000000001" customHeight="1">
      <c r="B59" s="15" t="s">
        <v>35</v>
      </c>
      <c r="C59" s="16"/>
      <c r="D59" s="16"/>
      <c r="E59" s="16"/>
      <c r="F59" s="16"/>
      <c r="G59" s="16"/>
      <c r="H59" s="108">
        <f>H57+H58</f>
        <v>13</v>
      </c>
      <c r="I59" s="109">
        <f>I57+I58</f>
        <v>17</v>
      </c>
      <c r="J59" s="110">
        <f>SUM(H59:I59)</f>
        <v>30</v>
      </c>
      <c r="K59" s="353">
        <f t="shared" ref="K59:P59" si="12">K57+K58</f>
        <v>0</v>
      </c>
      <c r="L59" s="112">
        <f t="shared" si="12"/>
        <v>1349</v>
      </c>
      <c r="M59" s="112">
        <f t="shared" si="12"/>
        <v>942</v>
      </c>
      <c r="N59" s="112">
        <f t="shared" si="12"/>
        <v>738</v>
      </c>
      <c r="O59" s="112">
        <f t="shared" si="12"/>
        <v>484</v>
      </c>
      <c r="P59" s="109">
        <f t="shared" si="12"/>
        <v>217</v>
      </c>
      <c r="Q59" s="119">
        <f>SUM(K59:P59)</f>
        <v>3730</v>
      </c>
      <c r="R59" s="120">
        <f>SUM(J59,Q59)</f>
        <v>3760</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令和元年（２０１９年）６月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1</v>
      </c>
      <c r="L66" s="94">
        <v>8</v>
      </c>
      <c r="M66" s="94">
        <v>181</v>
      </c>
      <c r="N66" s="94">
        <v>495</v>
      </c>
      <c r="O66" s="95">
        <v>406</v>
      </c>
      <c r="P66" s="115">
        <f>SUM(K66:O66)</f>
        <v>1091</v>
      </c>
      <c r="Q66" s="116">
        <f>SUM(J66,P66)</f>
        <v>1091</v>
      </c>
    </row>
    <row r="67" spans="1:17" ht="17.100000000000001" customHeight="1">
      <c r="B67" s="98" t="s">
        <v>28</v>
      </c>
      <c r="C67" s="99"/>
      <c r="D67" s="99"/>
      <c r="E67" s="99"/>
      <c r="F67" s="99"/>
      <c r="G67" s="99"/>
      <c r="H67" s="100">
        <v>0</v>
      </c>
      <c r="I67" s="101">
        <v>0</v>
      </c>
      <c r="J67" s="102">
        <f>SUM(H67:I67)</f>
        <v>0</v>
      </c>
      <c r="K67" s="103">
        <v>0</v>
      </c>
      <c r="L67" s="104">
        <v>0</v>
      </c>
      <c r="M67" s="104">
        <v>0</v>
      </c>
      <c r="N67" s="104">
        <v>1</v>
      </c>
      <c r="O67" s="105">
        <v>4</v>
      </c>
      <c r="P67" s="117">
        <f>SUM(K67:O67)</f>
        <v>5</v>
      </c>
      <c r="Q67" s="118">
        <f>SUM(J67,P67)</f>
        <v>5</v>
      </c>
    </row>
    <row r="68" spans="1:17" ht="17.100000000000001" customHeight="1">
      <c r="B68" s="15" t="s">
        <v>35</v>
      </c>
      <c r="C68" s="16"/>
      <c r="D68" s="16"/>
      <c r="E68" s="16"/>
      <c r="F68" s="16"/>
      <c r="G68" s="16"/>
      <c r="H68" s="108">
        <f>H66+H67</f>
        <v>0</v>
      </c>
      <c r="I68" s="109">
        <f>I66+I67</f>
        <v>0</v>
      </c>
      <c r="J68" s="110">
        <f>SUM(H68:I68)</f>
        <v>0</v>
      </c>
      <c r="K68" s="111">
        <f>K66+K67</f>
        <v>1</v>
      </c>
      <c r="L68" s="112">
        <f>L66+L67</f>
        <v>8</v>
      </c>
      <c r="M68" s="112">
        <f>M66+M67</f>
        <v>181</v>
      </c>
      <c r="N68" s="112">
        <f>N66+N67</f>
        <v>496</v>
      </c>
      <c r="O68" s="109">
        <f>O66+O67</f>
        <v>410</v>
      </c>
      <c r="P68" s="119">
        <f>SUM(K68:O68)</f>
        <v>1096</v>
      </c>
      <c r="Q68" s="120">
        <f>SUM(J68,P68)</f>
        <v>1096</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令和元年（２０１９年）６月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52</v>
      </c>
      <c r="L74" s="94">
        <v>80</v>
      </c>
      <c r="M74" s="94">
        <v>114</v>
      </c>
      <c r="N74" s="94">
        <v>123</v>
      </c>
      <c r="O74" s="95">
        <v>85</v>
      </c>
      <c r="P74" s="115">
        <f>SUM(K74:O74)</f>
        <v>454</v>
      </c>
      <c r="Q74" s="116">
        <f>SUM(J74,P74)</f>
        <v>454</v>
      </c>
    </row>
    <row r="75" spans="1:17" ht="17.100000000000001" customHeight="1">
      <c r="B75" s="98" t="s">
        <v>28</v>
      </c>
      <c r="C75" s="99"/>
      <c r="D75" s="99"/>
      <c r="E75" s="99"/>
      <c r="F75" s="99"/>
      <c r="G75" s="99"/>
      <c r="H75" s="100">
        <v>0</v>
      </c>
      <c r="I75" s="101">
        <v>0</v>
      </c>
      <c r="J75" s="102">
        <f>SUM(H75:I75)</f>
        <v>0</v>
      </c>
      <c r="K75" s="103">
        <v>0</v>
      </c>
      <c r="L75" s="104">
        <v>0</v>
      </c>
      <c r="M75" s="104">
        <v>0</v>
      </c>
      <c r="N75" s="104">
        <v>0</v>
      </c>
      <c r="O75" s="105">
        <v>2</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52</v>
      </c>
      <c r="L76" s="112">
        <f>L74+L75</f>
        <v>80</v>
      </c>
      <c r="M76" s="112">
        <f>M74+M75</f>
        <v>114</v>
      </c>
      <c r="N76" s="112">
        <f>N74+N75</f>
        <v>123</v>
      </c>
      <c r="O76" s="109">
        <f>O74+O75</f>
        <v>87</v>
      </c>
      <c r="P76" s="119">
        <f>SUM(K76:O76)</f>
        <v>456</v>
      </c>
      <c r="Q76" s="120">
        <f>SUM(J76,P76)</f>
        <v>456</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令和元年（２０１９年）６月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371"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1</v>
      </c>
      <c r="L82" s="94">
        <v>2</v>
      </c>
      <c r="M82" s="94">
        <v>27</v>
      </c>
      <c r="N82" s="94">
        <v>240</v>
      </c>
      <c r="O82" s="95">
        <v>422</v>
      </c>
      <c r="P82" s="115">
        <f>SUM(K82:O82)</f>
        <v>692</v>
      </c>
      <c r="Q82" s="116">
        <f>SUM(J82,P82)</f>
        <v>692</v>
      </c>
    </row>
    <row r="83" spans="1:18" ht="17.100000000000001" customHeight="1">
      <c r="B83" s="98" t="s">
        <v>28</v>
      </c>
      <c r="C83" s="99"/>
      <c r="D83" s="99"/>
      <c r="E83" s="99"/>
      <c r="F83" s="99"/>
      <c r="G83" s="99"/>
      <c r="H83" s="100">
        <v>0</v>
      </c>
      <c r="I83" s="101">
        <v>0</v>
      </c>
      <c r="J83" s="102">
        <f>SUM(H83:I83)</f>
        <v>0</v>
      </c>
      <c r="K83" s="103">
        <v>0</v>
      </c>
      <c r="L83" s="104">
        <v>0</v>
      </c>
      <c r="M83" s="104">
        <v>0</v>
      </c>
      <c r="N83" s="104">
        <v>3</v>
      </c>
      <c r="O83" s="105">
        <v>5</v>
      </c>
      <c r="P83" s="117">
        <f>SUM(K83:O83)</f>
        <v>8</v>
      </c>
      <c r="Q83" s="118">
        <f>SUM(J83,P83)</f>
        <v>8</v>
      </c>
    </row>
    <row r="84" spans="1:18" ht="17.100000000000001" customHeight="1">
      <c r="B84" s="15" t="s">
        <v>35</v>
      </c>
      <c r="C84" s="16"/>
      <c r="D84" s="16"/>
      <c r="E84" s="16"/>
      <c r="F84" s="16"/>
      <c r="G84" s="16"/>
      <c r="H84" s="108">
        <f>H82+H83</f>
        <v>0</v>
      </c>
      <c r="I84" s="109">
        <f>I82+I83</f>
        <v>0</v>
      </c>
      <c r="J84" s="110">
        <f>SUM(H84:I84)</f>
        <v>0</v>
      </c>
      <c r="K84" s="111">
        <f>K82+K83</f>
        <v>1</v>
      </c>
      <c r="L84" s="112">
        <f>L82+L83</f>
        <v>2</v>
      </c>
      <c r="M84" s="112">
        <f>M82+M83</f>
        <v>27</v>
      </c>
      <c r="N84" s="112">
        <f>N82+N83</f>
        <v>243</v>
      </c>
      <c r="O84" s="109">
        <f>O82+O83</f>
        <v>427</v>
      </c>
      <c r="P84" s="119">
        <f>SUM(K84:O84)</f>
        <v>700</v>
      </c>
      <c r="Q84" s="120">
        <f>SUM(J84,P84)</f>
        <v>700</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令和元年（２０１９年）６月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372"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11</v>
      </c>
      <c r="N90" s="259">
        <v>44</v>
      </c>
      <c r="O90" s="260">
        <v>52</v>
      </c>
      <c r="P90" s="261">
        <f>SUM(K90:O90)</f>
        <v>107</v>
      </c>
      <c r="Q90" s="262">
        <f>SUM(J90,P90)</f>
        <v>107</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2</v>
      </c>
      <c r="P91" s="271">
        <f>SUM(K91:O91)</f>
        <v>2</v>
      </c>
      <c r="Q91" s="272">
        <f>SUM(J91,P91)</f>
        <v>2</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11</v>
      </c>
      <c r="N92" s="279">
        <f>N90+N91</f>
        <v>44</v>
      </c>
      <c r="O92" s="276">
        <f>O90+O91</f>
        <v>54</v>
      </c>
      <c r="P92" s="280">
        <f>SUM(K92:O92)</f>
        <v>109</v>
      </c>
      <c r="Q92" s="281">
        <f>SUM(J92,P92)</f>
        <v>109</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令和元年（２０１９年）６月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370" t="s">
        <v>13</v>
      </c>
      <c r="R97" s="619"/>
    </row>
    <row r="98" spans="2:18" s="190" customFormat="1" ht="17.100000000000001" customHeight="1">
      <c r="B98" s="295" t="s">
        <v>43</v>
      </c>
      <c r="C98" s="296"/>
      <c r="D98" s="296"/>
      <c r="E98" s="296"/>
      <c r="F98" s="296"/>
      <c r="G98" s="297"/>
      <c r="H98" s="298">
        <f t="shared" ref="H98:R98" si="13">SUM(H99,H105,H108,H113,H117:H118)</f>
        <v>1902</v>
      </c>
      <c r="I98" s="299">
        <f t="shared" si="13"/>
        <v>2666</v>
      </c>
      <c r="J98" s="300">
        <f t="shared" si="13"/>
        <v>4568</v>
      </c>
      <c r="K98" s="357">
        <f t="shared" si="13"/>
        <v>0</v>
      </c>
      <c r="L98" s="301">
        <f t="shared" si="13"/>
        <v>9474</v>
      </c>
      <c r="M98" s="301">
        <f t="shared" si="13"/>
        <v>6713</v>
      </c>
      <c r="N98" s="301">
        <f t="shared" si="13"/>
        <v>4423</v>
      </c>
      <c r="O98" s="301">
        <f t="shared" si="13"/>
        <v>2922</v>
      </c>
      <c r="P98" s="302">
        <f t="shared" si="13"/>
        <v>1690</v>
      </c>
      <c r="Q98" s="303">
        <f t="shared" si="13"/>
        <v>25222</v>
      </c>
      <c r="R98" s="304">
        <f t="shared" si="13"/>
        <v>29790</v>
      </c>
    </row>
    <row r="99" spans="2:18" s="190" customFormat="1" ht="17.100000000000001" customHeight="1">
      <c r="B99" s="180"/>
      <c r="C99" s="295" t="s">
        <v>44</v>
      </c>
      <c r="D99" s="296"/>
      <c r="E99" s="296"/>
      <c r="F99" s="296"/>
      <c r="G99" s="297"/>
      <c r="H99" s="298">
        <f t="shared" ref="H99:Q99" si="14">SUM(H100:H104)</f>
        <v>104</v>
      </c>
      <c r="I99" s="299">
        <f t="shared" si="14"/>
        <v>196</v>
      </c>
      <c r="J99" s="300">
        <f t="shared" si="14"/>
        <v>300</v>
      </c>
      <c r="K99" s="357">
        <f t="shared" si="14"/>
        <v>0</v>
      </c>
      <c r="L99" s="301">
        <f t="shared" si="14"/>
        <v>2423</v>
      </c>
      <c r="M99" s="301">
        <f t="shared" si="14"/>
        <v>1669</v>
      </c>
      <c r="N99" s="301">
        <f t="shared" si="14"/>
        <v>1237</v>
      </c>
      <c r="O99" s="301">
        <f t="shared" si="14"/>
        <v>986</v>
      </c>
      <c r="P99" s="302">
        <f t="shared" si="14"/>
        <v>661</v>
      </c>
      <c r="Q99" s="303">
        <f t="shared" si="14"/>
        <v>6976</v>
      </c>
      <c r="R99" s="304">
        <f t="shared" ref="R99:R104" si="15">SUM(J99,Q99)</f>
        <v>7276</v>
      </c>
    </row>
    <row r="100" spans="2:18" s="190" customFormat="1" ht="17.100000000000001" customHeight="1">
      <c r="B100" s="180"/>
      <c r="C100" s="180"/>
      <c r="D100" s="305" t="s">
        <v>45</v>
      </c>
      <c r="E100" s="306"/>
      <c r="F100" s="306"/>
      <c r="G100" s="307"/>
      <c r="H100" s="308">
        <v>-1</v>
      </c>
      <c r="I100" s="309">
        <v>0</v>
      </c>
      <c r="J100" s="310">
        <f>SUM(H100:I100)</f>
        <v>-1</v>
      </c>
      <c r="K100" s="354">
        <v>0</v>
      </c>
      <c r="L100" s="311">
        <v>1406</v>
      </c>
      <c r="M100" s="311">
        <v>876</v>
      </c>
      <c r="N100" s="311">
        <v>511</v>
      </c>
      <c r="O100" s="311">
        <v>318</v>
      </c>
      <c r="P100" s="309">
        <v>185</v>
      </c>
      <c r="Q100" s="310">
        <f>SUM(K100:P100)</f>
        <v>3296</v>
      </c>
      <c r="R100" s="312">
        <f t="shared" si="15"/>
        <v>3295</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1</v>
      </c>
      <c r="N101" s="187">
        <v>5</v>
      </c>
      <c r="O101" s="187">
        <v>15</v>
      </c>
      <c r="P101" s="185">
        <v>21</v>
      </c>
      <c r="Q101" s="188">
        <f>SUM(K101:P101)</f>
        <v>42</v>
      </c>
      <c r="R101" s="189">
        <f t="shared" si="15"/>
        <v>42</v>
      </c>
    </row>
    <row r="102" spans="2:18" s="190" customFormat="1" ht="17.100000000000001" customHeight="1">
      <c r="B102" s="180"/>
      <c r="C102" s="180"/>
      <c r="D102" s="181" t="s">
        <v>47</v>
      </c>
      <c r="E102" s="182"/>
      <c r="F102" s="182"/>
      <c r="G102" s="183"/>
      <c r="H102" s="184">
        <v>36</v>
      </c>
      <c r="I102" s="185">
        <v>75</v>
      </c>
      <c r="J102" s="188">
        <f>SUM(H102:I102)</f>
        <v>111</v>
      </c>
      <c r="K102" s="355">
        <v>0</v>
      </c>
      <c r="L102" s="187">
        <v>306</v>
      </c>
      <c r="M102" s="187">
        <v>198</v>
      </c>
      <c r="N102" s="187">
        <v>147</v>
      </c>
      <c r="O102" s="187">
        <v>138</v>
      </c>
      <c r="P102" s="185">
        <v>99</v>
      </c>
      <c r="Q102" s="188">
        <f>SUM(K102:P102)</f>
        <v>888</v>
      </c>
      <c r="R102" s="189">
        <f t="shared" si="15"/>
        <v>999</v>
      </c>
    </row>
    <row r="103" spans="2:18" s="190" customFormat="1" ht="17.100000000000001" customHeight="1">
      <c r="B103" s="180"/>
      <c r="C103" s="180"/>
      <c r="D103" s="181" t="s">
        <v>48</v>
      </c>
      <c r="E103" s="182"/>
      <c r="F103" s="182"/>
      <c r="G103" s="183"/>
      <c r="H103" s="184">
        <v>10</v>
      </c>
      <c r="I103" s="185">
        <v>47</v>
      </c>
      <c r="J103" s="188">
        <f>SUM(H103:I103)</f>
        <v>57</v>
      </c>
      <c r="K103" s="355">
        <v>0</v>
      </c>
      <c r="L103" s="187">
        <v>80</v>
      </c>
      <c r="M103" s="187">
        <v>98</v>
      </c>
      <c r="N103" s="187">
        <v>53</v>
      </c>
      <c r="O103" s="187">
        <v>44</v>
      </c>
      <c r="P103" s="185">
        <v>23</v>
      </c>
      <c r="Q103" s="188">
        <f>SUM(K103:P103)</f>
        <v>298</v>
      </c>
      <c r="R103" s="189">
        <f t="shared" si="15"/>
        <v>355</v>
      </c>
    </row>
    <row r="104" spans="2:18" s="190" customFormat="1" ht="17.100000000000001" customHeight="1">
      <c r="B104" s="180"/>
      <c r="C104" s="180"/>
      <c r="D104" s="325" t="s">
        <v>49</v>
      </c>
      <c r="E104" s="326"/>
      <c r="F104" s="326"/>
      <c r="G104" s="327"/>
      <c r="H104" s="328">
        <v>59</v>
      </c>
      <c r="I104" s="329">
        <v>74</v>
      </c>
      <c r="J104" s="331">
        <f>SUM(H104:I104)</f>
        <v>133</v>
      </c>
      <c r="K104" s="356">
        <v>0</v>
      </c>
      <c r="L104" s="216">
        <v>631</v>
      </c>
      <c r="M104" s="216">
        <v>496</v>
      </c>
      <c r="N104" s="216">
        <v>521</v>
      </c>
      <c r="O104" s="216">
        <v>471</v>
      </c>
      <c r="P104" s="329">
        <v>333</v>
      </c>
      <c r="Q104" s="331">
        <f>SUM(K104:P104)</f>
        <v>2452</v>
      </c>
      <c r="R104" s="332">
        <f t="shared" si="15"/>
        <v>2585</v>
      </c>
    </row>
    <row r="105" spans="2:18" s="190" customFormat="1" ht="17.100000000000001" customHeight="1">
      <c r="B105" s="180"/>
      <c r="C105" s="295" t="s">
        <v>50</v>
      </c>
      <c r="D105" s="296"/>
      <c r="E105" s="296"/>
      <c r="F105" s="296"/>
      <c r="G105" s="297"/>
      <c r="H105" s="298">
        <f t="shared" ref="H105:R105" si="16">SUM(H106:H107)</f>
        <v>129</v>
      </c>
      <c r="I105" s="299">
        <f t="shared" si="16"/>
        <v>187</v>
      </c>
      <c r="J105" s="300">
        <f t="shared" si="16"/>
        <v>316</v>
      </c>
      <c r="K105" s="357">
        <f t="shared" si="16"/>
        <v>0</v>
      </c>
      <c r="L105" s="301">
        <f t="shared" si="16"/>
        <v>1879</v>
      </c>
      <c r="M105" s="301">
        <f t="shared" si="16"/>
        <v>1220</v>
      </c>
      <c r="N105" s="301">
        <f t="shared" si="16"/>
        <v>722</v>
      </c>
      <c r="O105" s="301">
        <f t="shared" si="16"/>
        <v>395</v>
      </c>
      <c r="P105" s="302">
        <f t="shared" si="16"/>
        <v>206</v>
      </c>
      <c r="Q105" s="303">
        <f t="shared" si="16"/>
        <v>4422</v>
      </c>
      <c r="R105" s="304">
        <f t="shared" si="16"/>
        <v>4738</v>
      </c>
    </row>
    <row r="106" spans="2:18" s="190" customFormat="1" ht="17.100000000000001" customHeight="1">
      <c r="B106" s="180"/>
      <c r="C106" s="180"/>
      <c r="D106" s="305" t="s">
        <v>51</v>
      </c>
      <c r="E106" s="306"/>
      <c r="F106" s="306"/>
      <c r="G106" s="307"/>
      <c r="H106" s="308">
        <v>0</v>
      </c>
      <c r="I106" s="309">
        <v>0</v>
      </c>
      <c r="J106" s="324">
        <f>SUM(H106:I106)</f>
        <v>0</v>
      </c>
      <c r="K106" s="354">
        <v>0</v>
      </c>
      <c r="L106" s="311">
        <v>1391</v>
      </c>
      <c r="M106" s="311">
        <v>867</v>
      </c>
      <c r="N106" s="311">
        <v>496</v>
      </c>
      <c r="O106" s="311">
        <v>286</v>
      </c>
      <c r="P106" s="309">
        <v>136</v>
      </c>
      <c r="Q106" s="310">
        <f>SUM(K106:P106)</f>
        <v>3176</v>
      </c>
      <c r="R106" s="312">
        <f>SUM(J106,Q106)</f>
        <v>3176</v>
      </c>
    </row>
    <row r="107" spans="2:18" s="190" customFormat="1" ht="17.100000000000001" customHeight="1">
      <c r="B107" s="180"/>
      <c r="C107" s="180"/>
      <c r="D107" s="325" t="s">
        <v>52</v>
      </c>
      <c r="E107" s="326"/>
      <c r="F107" s="326"/>
      <c r="G107" s="327"/>
      <c r="H107" s="328">
        <v>129</v>
      </c>
      <c r="I107" s="329">
        <v>187</v>
      </c>
      <c r="J107" s="330">
        <f>SUM(H107:I107)</f>
        <v>316</v>
      </c>
      <c r="K107" s="356">
        <v>0</v>
      </c>
      <c r="L107" s="216">
        <v>488</v>
      </c>
      <c r="M107" s="216">
        <v>353</v>
      </c>
      <c r="N107" s="216">
        <v>226</v>
      </c>
      <c r="O107" s="216">
        <v>109</v>
      </c>
      <c r="P107" s="329">
        <v>70</v>
      </c>
      <c r="Q107" s="331">
        <f>SUM(K107:P107)</f>
        <v>1246</v>
      </c>
      <c r="R107" s="332">
        <f>SUM(J107,Q107)</f>
        <v>1562</v>
      </c>
    </row>
    <row r="108" spans="2:18" s="190" customFormat="1" ht="17.100000000000001" customHeight="1">
      <c r="B108" s="180"/>
      <c r="C108" s="295" t="s">
        <v>53</v>
      </c>
      <c r="D108" s="296"/>
      <c r="E108" s="296"/>
      <c r="F108" s="296"/>
      <c r="G108" s="297"/>
      <c r="H108" s="298">
        <f t="shared" ref="H108:R108" si="17">SUM(H109:H112)</f>
        <v>6</v>
      </c>
      <c r="I108" s="299">
        <f t="shared" si="17"/>
        <v>13</v>
      </c>
      <c r="J108" s="300">
        <f t="shared" si="17"/>
        <v>19</v>
      </c>
      <c r="K108" s="357">
        <f t="shared" si="17"/>
        <v>0</v>
      </c>
      <c r="L108" s="301">
        <f t="shared" si="17"/>
        <v>195</v>
      </c>
      <c r="M108" s="301">
        <f t="shared" si="17"/>
        <v>226</v>
      </c>
      <c r="N108" s="301">
        <f t="shared" si="17"/>
        <v>233</v>
      </c>
      <c r="O108" s="301">
        <f t="shared" si="17"/>
        <v>122</v>
      </c>
      <c r="P108" s="302">
        <f t="shared" si="17"/>
        <v>85</v>
      </c>
      <c r="Q108" s="303">
        <f t="shared" si="17"/>
        <v>861</v>
      </c>
      <c r="R108" s="304">
        <f t="shared" si="17"/>
        <v>880</v>
      </c>
    </row>
    <row r="109" spans="2:18" s="190" customFormat="1" ht="17.100000000000001" customHeight="1">
      <c r="B109" s="180"/>
      <c r="C109" s="180"/>
      <c r="D109" s="305" t="s">
        <v>54</v>
      </c>
      <c r="E109" s="306"/>
      <c r="F109" s="306"/>
      <c r="G109" s="307"/>
      <c r="H109" s="308">
        <v>6</v>
      </c>
      <c r="I109" s="309">
        <v>12</v>
      </c>
      <c r="J109" s="324">
        <f>SUM(H109:I109)</f>
        <v>18</v>
      </c>
      <c r="K109" s="354">
        <v>0</v>
      </c>
      <c r="L109" s="311">
        <v>166</v>
      </c>
      <c r="M109" s="311">
        <v>202</v>
      </c>
      <c r="N109" s="311">
        <v>189</v>
      </c>
      <c r="O109" s="311">
        <v>91</v>
      </c>
      <c r="P109" s="309">
        <v>57</v>
      </c>
      <c r="Q109" s="310">
        <f>SUM(K109:P109)</f>
        <v>705</v>
      </c>
      <c r="R109" s="312">
        <f>SUM(J109,Q109)</f>
        <v>723</v>
      </c>
    </row>
    <row r="110" spans="2:18" s="190" customFormat="1" ht="17.100000000000001" customHeight="1">
      <c r="B110" s="180"/>
      <c r="C110" s="180"/>
      <c r="D110" s="181" t="s">
        <v>55</v>
      </c>
      <c r="E110" s="182"/>
      <c r="F110" s="182"/>
      <c r="G110" s="183"/>
      <c r="H110" s="184">
        <v>0</v>
      </c>
      <c r="I110" s="185">
        <v>1</v>
      </c>
      <c r="J110" s="186">
        <f>SUM(H110:I110)</f>
        <v>1</v>
      </c>
      <c r="K110" s="355">
        <v>0</v>
      </c>
      <c r="L110" s="187">
        <v>27</v>
      </c>
      <c r="M110" s="187">
        <v>24</v>
      </c>
      <c r="N110" s="187">
        <v>41</v>
      </c>
      <c r="O110" s="187">
        <v>28</v>
      </c>
      <c r="P110" s="185">
        <v>23</v>
      </c>
      <c r="Q110" s="188">
        <f>SUM(K110:P110)</f>
        <v>143</v>
      </c>
      <c r="R110" s="189">
        <f>SUM(J110,Q110)</f>
        <v>144</v>
      </c>
    </row>
    <row r="111" spans="2:18" s="190" customFormat="1" ht="17.100000000000001" customHeight="1">
      <c r="B111" s="180"/>
      <c r="C111" s="313"/>
      <c r="D111" s="181" t="s">
        <v>56</v>
      </c>
      <c r="E111" s="182"/>
      <c r="F111" s="182"/>
      <c r="G111" s="183"/>
      <c r="H111" s="184">
        <v>0</v>
      </c>
      <c r="I111" s="185">
        <v>0</v>
      </c>
      <c r="J111" s="186">
        <f>SUM(H111:I111)</f>
        <v>0</v>
      </c>
      <c r="K111" s="355">
        <v>0</v>
      </c>
      <c r="L111" s="187">
        <v>2</v>
      </c>
      <c r="M111" s="187">
        <v>0</v>
      </c>
      <c r="N111" s="187">
        <v>3</v>
      </c>
      <c r="O111" s="187">
        <v>3</v>
      </c>
      <c r="P111" s="185">
        <v>5</v>
      </c>
      <c r="Q111" s="188">
        <f>SUM(K111:P111)</f>
        <v>13</v>
      </c>
      <c r="R111" s="189">
        <f>SUM(J111,Q111)</f>
        <v>13</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781</v>
      </c>
      <c r="I113" s="299">
        <f t="shared" si="18"/>
        <v>1097</v>
      </c>
      <c r="J113" s="300">
        <f t="shared" si="18"/>
        <v>1878</v>
      </c>
      <c r="K113" s="357">
        <f t="shared" si="18"/>
        <v>0</v>
      </c>
      <c r="L113" s="301">
        <f t="shared" si="18"/>
        <v>1525</v>
      </c>
      <c r="M113" s="301">
        <f t="shared" si="18"/>
        <v>1469</v>
      </c>
      <c r="N113" s="301">
        <f t="shared" si="18"/>
        <v>962</v>
      </c>
      <c r="O113" s="301">
        <f t="shared" si="18"/>
        <v>667</v>
      </c>
      <c r="P113" s="302">
        <f t="shared" si="18"/>
        <v>357</v>
      </c>
      <c r="Q113" s="303">
        <f t="shared" si="18"/>
        <v>4980</v>
      </c>
      <c r="R113" s="304">
        <f t="shared" si="18"/>
        <v>6858</v>
      </c>
    </row>
    <row r="114" spans="2:18" s="135" customFormat="1" ht="17.100000000000001" customHeight="1">
      <c r="B114" s="148"/>
      <c r="C114" s="148"/>
      <c r="D114" s="39" t="s">
        <v>58</v>
      </c>
      <c r="E114" s="68"/>
      <c r="F114" s="68"/>
      <c r="G114" s="149"/>
      <c r="H114" s="150">
        <v>739</v>
      </c>
      <c r="I114" s="151">
        <v>1051</v>
      </c>
      <c r="J114" s="168">
        <f>SUM(H114:I114)</f>
        <v>1790</v>
      </c>
      <c r="K114" s="354">
        <v>0</v>
      </c>
      <c r="L114" s="153">
        <v>1478</v>
      </c>
      <c r="M114" s="153">
        <v>1440</v>
      </c>
      <c r="N114" s="153">
        <v>934</v>
      </c>
      <c r="O114" s="153">
        <v>647</v>
      </c>
      <c r="P114" s="151">
        <v>354</v>
      </c>
      <c r="Q114" s="152">
        <f>SUM(K114:P114)</f>
        <v>4853</v>
      </c>
      <c r="R114" s="154">
        <f>SUM(J114,Q114)</f>
        <v>6643</v>
      </c>
    </row>
    <row r="115" spans="2:18" s="135" customFormat="1" ht="17.100000000000001" customHeight="1">
      <c r="B115" s="148"/>
      <c r="C115" s="148"/>
      <c r="D115" s="155" t="s">
        <v>59</v>
      </c>
      <c r="E115" s="47"/>
      <c r="F115" s="47"/>
      <c r="G115" s="156"/>
      <c r="H115" s="157">
        <v>14</v>
      </c>
      <c r="I115" s="158">
        <v>25</v>
      </c>
      <c r="J115" s="170">
        <f>SUM(H115:I115)</f>
        <v>39</v>
      </c>
      <c r="K115" s="355">
        <v>0</v>
      </c>
      <c r="L115" s="160">
        <v>28</v>
      </c>
      <c r="M115" s="160">
        <v>20</v>
      </c>
      <c r="N115" s="160">
        <v>13</v>
      </c>
      <c r="O115" s="160">
        <v>13</v>
      </c>
      <c r="P115" s="158">
        <v>3</v>
      </c>
      <c r="Q115" s="159">
        <f>SUM(K115:P115)</f>
        <v>77</v>
      </c>
      <c r="R115" s="161">
        <f>SUM(J115,Q115)</f>
        <v>116</v>
      </c>
    </row>
    <row r="116" spans="2:18" s="135" customFormat="1" ht="17.100000000000001" customHeight="1">
      <c r="B116" s="148"/>
      <c r="C116" s="148"/>
      <c r="D116" s="49" t="s">
        <v>60</v>
      </c>
      <c r="E116" s="50"/>
      <c r="F116" s="50"/>
      <c r="G116" s="162"/>
      <c r="H116" s="163">
        <v>28</v>
      </c>
      <c r="I116" s="164">
        <v>21</v>
      </c>
      <c r="J116" s="169">
        <f>SUM(H116:I116)</f>
        <v>49</v>
      </c>
      <c r="K116" s="356">
        <v>0</v>
      </c>
      <c r="L116" s="166">
        <v>19</v>
      </c>
      <c r="M116" s="166">
        <v>9</v>
      </c>
      <c r="N116" s="166">
        <v>15</v>
      </c>
      <c r="O116" s="166">
        <v>7</v>
      </c>
      <c r="P116" s="164">
        <v>0</v>
      </c>
      <c r="Q116" s="165">
        <f>SUM(K116:P116)</f>
        <v>50</v>
      </c>
      <c r="R116" s="167">
        <f>SUM(J116,Q116)</f>
        <v>99</v>
      </c>
    </row>
    <row r="117" spans="2:18" s="135" customFormat="1" ht="17.100000000000001" customHeight="1">
      <c r="B117" s="148"/>
      <c r="C117" s="172" t="s">
        <v>61</v>
      </c>
      <c r="D117" s="173"/>
      <c r="E117" s="173"/>
      <c r="F117" s="173"/>
      <c r="G117" s="174"/>
      <c r="H117" s="141">
        <v>25</v>
      </c>
      <c r="I117" s="142">
        <v>21</v>
      </c>
      <c r="J117" s="143">
        <f>SUM(H117:I117)</f>
        <v>46</v>
      </c>
      <c r="K117" s="357">
        <v>0</v>
      </c>
      <c r="L117" s="144">
        <v>109</v>
      </c>
      <c r="M117" s="144">
        <v>125</v>
      </c>
      <c r="N117" s="144">
        <v>93</v>
      </c>
      <c r="O117" s="144">
        <v>82</v>
      </c>
      <c r="P117" s="145">
        <v>42</v>
      </c>
      <c r="Q117" s="146">
        <f>SUM(K117:P117)</f>
        <v>451</v>
      </c>
      <c r="R117" s="147">
        <f>SUM(J117,Q117)</f>
        <v>497</v>
      </c>
    </row>
    <row r="118" spans="2:18" s="135" customFormat="1" ht="17.100000000000001" customHeight="1">
      <c r="B118" s="171"/>
      <c r="C118" s="172" t="s">
        <v>62</v>
      </c>
      <c r="D118" s="173"/>
      <c r="E118" s="173"/>
      <c r="F118" s="173"/>
      <c r="G118" s="174"/>
      <c r="H118" s="141">
        <v>857</v>
      </c>
      <c r="I118" s="142">
        <v>1152</v>
      </c>
      <c r="J118" s="143">
        <f>SUM(H118:I118)</f>
        <v>2009</v>
      </c>
      <c r="K118" s="357">
        <v>0</v>
      </c>
      <c r="L118" s="144">
        <v>3343</v>
      </c>
      <c r="M118" s="144">
        <v>2004</v>
      </c>
      <c r="N118" s="144">
        <v>1176</v>
      </c>
      <c r="O118" s="144">
        <v>670</v>
      </c>
      <c r="P118" s="145">
        <v>339</v>
      </c>
      <c r="Q118" s="146">
        <f>SUM(K118:P118)</f>
        <v>7532</v>
      </c>
      <c r="R118" s="147">
        <f>SUM(J118,Q118)</f>
        <v>9541</v>
      </c>
    </row>
    <row r="119" spans="2:18" s="135" customFormat="1" ht="17.100000000000001" customHeight="1">
      <c r="B119" s="138" t="s">
        <v>63</v>
      </c>
      <c r="C119" s="139"/>
      <c r="D119" s="139"/>
      <c r="E119" s="139"/>
      <c r="F119" s="139"/>
      <c r="G119" s="140"/>
      <c r="H119" s="141">
        <f t="shared" ref="H119:R119" si="19">SUM(H120:H128)</f>
        <v>14</v>
      </c>
      <c r="I119" s="142">
        <f t="shared" si="19"/>
        <v>17</v>
      </c>
      <c r="J119" s="143">
        <f t="shared" si="19"/>
        <v>31</v>
      </c>
      <c r="K119" s="357">
        <f>SUM(K120:K128)</f>
        <v>0</v>
      </c>
      <c r="L119" s="144">
        <f>SUM(L120:L128)</f>
        <v>1413</v>
      </c>
      <c r="M119" s="144">
        <f>SUM(M120:M128)</f>
        <v>995</v>
      </c>
      <c r="N119" s="144">
        <f t="shared" si="19"/>
        <v>775</v>
      </c>
      <c r="O119" s="144">
        <f t="shared" si="19"/>
        <v>519</v>
      </c>
      <c r="P119" s="145">
        <f t="shared" si="19"/>
        <v>230</v>
      </c>
      <c r="Q119" s="146">
        <f t="shared" si="19"/>
        <v>3932</v>
      </c>
      <c r="R119" s="147">
        <f t="shared" si="19"/>
        <v>3963</v>
      </c>
    </row>
    <row r="120" spans="2:18" s="135" customFormat="1" ht="17.100000000000001" customHeight="1">
      <c r="B120" s="148"/>
      <c r="C120" s="39" t="s">
        <v>64</v>
      </c>
      <c r="D120" s="68"/>
      <c r="E120" s="68"/>
      <c r="F120" s="68"/>
      <c r="G120" s="149"/>
      <c r="H120" s="150">
        <v>0</v>
      </c>
      <c r="I120" s="151">
        <v>0</v>
      </c>
      <c r="J120" s="168">
        <f>SUM(H120:I120)</f>
        <v>0</v>
      </c>
      <c r="K120" s="358"/>
      <c r="L120" s="153">
        <v>54</v>
      </c>
      <c r="M120" s="153">
        <v>28</v>
      </c>
      <c r="N120" s="153">
        <v>23</v>
      </c>
      <c r="O120" s="153">
        <v>19</v>
      </c>
      <c r="P120" s="151">
        <v>8</v>
      </c>
      <c r="Q120" s="152">
        <f t="shared" ref="Q120:Q128" si="20">SUM(K120:P120)</f>
        <v>132</v>
      </c>
      <c r="R120" s="154">
        <f t="shared" ref="R120:R128" si="21">SUM(J120,Q120)</f>
        <v>132</v>
      </c>
    </row>
    <row r="121" spans="2:18" s="135" customFormat="1" ht="17.100000000000001" customHeight="1">
      <c r="B121" s="148"/>
      <c r="C121" s="46" t="s">
        <v>65</v>
      </c>
      <c r="D121" s="40"/>
      <c r="E121" s="40"/>
      <c r="F121" s="40"/>
      <c r="G121" s="175"/>
      <c r="H121" s="157">
        <v>0</v>
      </c>
      <c r="I121" s="158">
        <v>0</v>
      </c>
      <c r="J121" s="170">
        <f t="shared" ref="J121:J128" si="22">SUM(H121:I121)</f>
        <v>0</v>
      </c>
      <c r="K121" s="359"/>
      <c r="L121" s="176">
        <v>0</v>
      </c>
      <c r="M121" s="176">
        <v>0</v>
      </c>
      <c r="N121" s="176">
        <v>1</v>
      </c>
      <c r="O121" s="176">
        <v>0</v>
      </c>
      <c r="P121" s="177">
        <v>0</v>
      </c>
      <c r="Q121" s="178">
        <f>SUM(K121:P121)</f>
        <v>1</v>
      </c>
      <c r="R121" s="179">
        <f>SUM(J121,Q121)</f>
        <v>1</v>
      </c>
    </row>
    <row r="122" spans="2:18" s="190" customFormat="1" ht="17.100000000000001" customHeight="1">
      <c r="B122" s="180"/>
      <c r="C122" s="181" t="s">
        <v>66</v>
      </c>
      <c r="D122" s="182"/>
      <c r="E122" s="182"/>
      <c r="F122" s="182"/>
      <c r="G122" s="183"/>
      <c r="H122" s="184">
        <v>0</v>
      </c>
      <c r="I122" s="185">
        <v>0</v>
      </c>
      <c r="J122" s="186">
        <f t="shared" si="22"/>
        <v>0</v>
      </c>
      <c r="K122" s="360"/>
      <c r="L122" s="187">
        <v>934</v>
      </c>
      <c r="M122" s="187">
        <v>518</v>
      </c>
      <c r="N122" s="187">
        <v>329</v>
      </c>
      <c r="O122" s="187">
        <v>175</v>
      </c>
      <c r="P122" s="185">
        <v>76</v>
      </c>
      <c r="Q122" s="188">
        <f>SUM(K122:P122)</f>
        <v>2032</v>
      </c>
      <c r="R122" s="189">
        <f>SUM(J122,Q122)</f>
        <v>2032</v>
      </c>
    </row>
    <row r="123" spans="2:18" s="135" customFormat="1" ht="17.100000000000001" customHeight="1">
      <c r="B123" s="148"/>
      <c r="C123" s="155" t="s">
        <v>67</v>
      </c>
      <c r="D123" s="47"/>
      <c r="E123" s="47"/>
      <c r="F123" s="47"/>
      <c r="G123" s="156"/>
      <c r="H123" s="157">
        <v>0</v>
      </c>
      <c r="I123" s="158">
        <v>1</v>
      </c>
      <c r="J123" s="170">
        <f t="shared" si="22"/>
        <v>1</v>
      </c>
      <c r="K123" s="355">
        <v>0</v>
      </c>
      <c r="L123" s="160">
        <v>119</v>
      </c>
      <c r="M123" s="160">
        <v>86</v>
      </c>
      <c r="N123" s="160">
        <v>78</v>
      </c>
      <c r="O123" s="160">
        <v>58</v>
      </c>
      <c r="P123" s="158">
        <v>17</v>
      </c>
      <c r="Q123" s="159">
        <f t="shared" si="20"/>
        <v>358</v>
      </c>
      <c r="R123" s="161">
        <f t="shared" si="21"/>
        <v>359</v>
      </c>
    </row>
    <row r="124" spans="2:18" s="135" customFormat="1" ht="17.100000000000001" customHeight="1">
      <c r="B124" s="148"/>
      <c r="C124" s="155" t="s">
        <v>68</v>
      </c>
      <c r="D124" s="47"/>
      <c r="E124" s="47"/>
      <c r="F124" s="47"/>
      <c r="G124" s="156"/>
      <c r="H124" s="157">
        <v>14</v>
      </c>
      <c r="I124" s="158">
        <v>16</v>
      </c>
      <c r="J124" s="170">
        <f t="shared" si="22"/>
        <v>30</v>
      </c>
      <c r="K124" s="355">
        <v>0</v>
      </c>
      <c r="L124" s="160">
        <v>100</v>
      </c>
      <c r="M124" s="160">
        <v>82</v>
      </c>
      <c r="N124" s="160">
        <v>73</v>
      </c>
      <c r="O124" s="160">
        <v>73</v>
      </c>
      <c r="P124" s="158">
        <v>32</v>
      </c>
      <c r="Q124" s="159">
        <f t="shared" si="20"/>
        <v>360</v>
      </c>
      <c r="R124" s="161">
        <f t="shared" si="21"/>
        <v>390</v>
      </c>
    </row>
    <row r="125" spans="2:18" s="135" customFormat="1" ht="17.100000000000001" customHeight="1">
      <c r="B125" s="148"/>
      <c r="C125" s="155" t="s">
        <v>69</v>
      </c>
      <c r="D125" s="47"/>
      <c r="E125" s="47"/>
      <c r="F125" s="47"/>
      <c r="G125" s="156"/>
      <c r="H125" s="157">
        <v>0</v>
      </c>
      <c r="I125" s="158">
        <v>0</v>
      </c>
      <c r="J125" s="170">
        <f t="shared" si="22"/>
        <v>0</v>
      </c>
      <c r="K125" s="360"/>
      <c r="L125" s="160">
        <v>171</v>
      </c>
      <c r="M125" s="160">
        <v>226</v>
      </c>
      <c r="N125" s="160">
        <v>217</v>
      </c>
      <c r="O125" s="160">
        <v>133</v>
      </c>
      <c r="P125" s="158">
        <v>53</v>
      </c>
      <c r="Q125" s="159">
        <f t="shared" si="20"/>
        <v>800</v>
      </c>
      <c r="R125" s="161">
        <f t="shared" si="21"/>
        <v>800</v>
      </c>
    </row>
    <row r="126" spans="2:18" s="135" customFormat="1" ht="17.100000000000001" customHeight="1">
      <c r="B126" s="148"/>
      <c r="C126" s="191" t="s">
        <v>70</v>
      </c>
      <c r="D126" s="192"/>
      <c r="E126" s="192"/>
      <c r="F126" s="192"/>
      <c r="G126" s="193"/>
      <c r="H126" s="157">
        <v>0</v>
      </c>
      <c r="I126" s="158">
        <v>0</v>
      </c>
      <c r="J126" s="170">
        <f t="shared" si="22"/>
        <v>0</v>
      </c>
      <c r="K126" s="360"/>
      <c r="L126" s="160">
        <v>26</v>
      </c>
      <c r="M126" s="160">
        <v>40</v>
      </c>
      <c r="N126" s="160">
        <v>32</v>
      </c>
      <c r="O126" s="160">
        <v>22</v>
      </c>
      <c r="P126" s="158">
        <v>14</v>
      </c>
      <c r="Q126" s="159">
        <f t="shared" si="20"/>
        <v>134</v>
      </c>
      <c r="R126" s="161">
        <f t="shared" si="21"/>
        <v>134</v>
      </c>
    </row>
    <row r="127" spans="2:18" s="135" customFormat="1" ht="17.100000000000001" customHeight="1">
      <c r="B127" s="194"/>
      <c r="C127" s="195" t="s">
        <v>71</v>
      </c>
      <c r="D127" s="192"/>
      <c r="E127" s="192"/>
      <c r="F127" s="192"/>
      <c r="G127" s="193"/>
      <c r="H127" s="157">
        <v>0</v>
      </c>
      <c r="I127" s="158">
        <v>0</v>
      </c>
      <c r="J127" s="170">
        <f t="shared" si="22"/>
        <v>0</v>
      </c>
      <c r="K127" s="360"/>
      <c r="L127" s="160">
        <v>0</v>
      </c>
      <c r="M127" s="160">
        <v>0</v>
      </c>
      <c r="N127" s="160">
        <v>8</v>
      </c>
      <c r="O127" s="160">
        <v>22</v>
      </c>
      <c r="P127" s="158">
        <v>17</v>
      </c>
      <c r="Q127" s="159">
        <f>SUM(K127:P127)</f>
        <v>47</v>
      </c>
      <c r="R127" s="161">
        <f>SUM(J127,Q127)</f>
        <v>47</v>
      </c>
    </row>
    <row r="128" spans="2:18" s="135" customFormat="1" ht="17.100000000000001" customHeight="1">
      <c r="B128" s="196"/>
      <c r="C128" s="197" t="s">
        <v>72</v>
      </c>
      <c r="D128" s="198"/>
      <c r="E128" s="198"/>
      <c r="F128" s="198"/>
      <c r="G128" s="199"/>
      <c r="H128" s="200">
        <v>0</v>
      </c>
      <c r="I128" s="201">
        <v>0</v>
      </c>
      <c r="J128" s="202">
        <f t="shared" si="22"/>
        <v>0</v>
      </c>
      <c r="K128" s="361"/>
      <c r="L128" s="203">
        <v>9</v>
      </c>
      <c r="M128" s="203">
        <v>15</v>
      </c>
      <c r="N128" s="203">
        <v>14</v>
      </c>
      <c r="O128" s="203">
        <v>17</v>
      </c>
      <c r="P128" s="201">
        <v>13</v>
      </c>
      <c r="Q128" s="204">
        <f t="shared" si="20"/>
        <v>68</v>
      </c>
      <c r="R128" s="205">
        <f t="shared" si="21"/>
        <v>68</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56</v>
      </c>
      <c r="M129" s="144">
        <f t="shared" si="23"/>
        <v>93</v>
      </c>
      <c r="N129" s="144">
        <f t="shared" si="23"/>
        <v>341</v>
      </c>
      <c r="O129" s="144">
        <f t="shared" si="23"/>
        <v>922</v>
      </c>
      <c r="P129" s="145">
        <f t="shared" si="23"/>
        <v>982</v>
      </c>
      <c r="Q129" s="146">
        <f t="shared" si="23"/>
        <v>2394</v>
      </c>
      <c r="R129" s="147">
        <f t="shared" si="23"/>
        <v>2394</v>
      </c>
    </row>
    <row r="130" spans="1:18" s="135" customFormat="1" ht="17.100000000000001" customHeight="1">
      <c r="B130" s="148"/>
      <c r="C130" s="39" t="s">
        <v>74</v>
      </c>
      <c r="D130" s="68"/>
      <c r="E130" s="68"/>
      <c r="F130" s="68"/>
      <c r="G130" s="149"/>
      <c r="H130" s="150">
        <v>0</v>
      </c>
      <c r="I130" s="151">
        <v>0</v>
      </c>
      <c r="J130" s="168">
        <f>SUM(H130:I130)</f>
        <v>0</v>
      </c>
      <c r="K130" s="358"/>
      <c r="L130" s="153">
        <v>1</v>
      </c>
      <c r="M130" s="153">
        <v>8</v>
      </c>
      <c r="N130" s="153">
        <v>181</v>
      </c>
      <c r="O130" s="153">
        <v>505</v>
      </c>
      <c r="P130" s="151">
        <v>410</v>
      </c>
      <c r="Q130" s="152">
        <f>SUM(K130:P130)</f>
        <v>1105</v>
      </c>
      <c r="R130" s="154">
        <f>SUM(J130,Q130)</f>
        <v>1105</v>
      </c>
    </row>
    <row r="131" spans="1:18" s="135" customFormat="1" ht="17.100000000000001" customHeight="1">
      <c r="B131" s="148"/>
      <c r="C131" s="155" t="s">
        <v>75</v>
      </c>
      <c r="D131" s="47"/>
      <c r="E131" s="47"/>
      <c r="F131" s="47"/>
      <c r="G131" s="156"/>
      <c r="H131" s="157">
        <v>0</v>
      </c>
      <c r="I131" s="158">
        <v>0</v>
      </c>
      <c r="J131" s="170">
        <f>SUM(H131:I131)</f>
        <v>0</v>
      </c>
      <c r="K131" s="360"/>
      <c r="L131" s="160">
        <v>54</v>
      </c>
      <c r="M131" s="160">
        <v>83</v>
      </c>
      <c r="N131" s="160">
        <v>121</v>
      </c>
      <c r="O131" s="160">
        <v>131</v>
      </c>
      <c r="P131" s="158">
        <v>90</v>
      </c>
      <c r="Q131" s="159">
        <f>SUM(K131:P131)</f>
        <v>479</v>
      </c>
      <c r="R131" s="161">
        <f>SUM(J131,Q131)</f>
        <v>479</v>
      </c>
    </row>
    <row r="132" spans="1:18" s="135" customFormat="1" ht="16.5" customHeight="1">
      <c r="B132" s="194"/>
      <c r="C132" s="155" t="s">
        <v>76</v>
      </c>
      <c r="D132" s="47"/>
      <c r="E132" s="47"/>
      <c r="F132" s="47"/>
      <c r="G132" s="156"/>
      <c r="H132" s="157">
        <v>0</v>
      </c>
      <c r="I132" s="158">
        <v>0</v>
      </c>
      <c r="J132" s="170">
        <f>SUM(H132:I132)</f>
        <v>0</v>
      </c>
      <c r="K132" s="360"/>
      <c r="L132" s="160">
        <v>1</v>
      </c>
      <c r="M132" s="160">
        <v>2</v>
      </c>
      <c r="N132" s="160">
        <v>28</v>
      </c>
      <c r="O132" s="160">
        <v>242</v>
      </c>
      <c r="P132" s="158">
        <v>428</v>
      </c>
      <c r="Q132" s="159">
        <f>SUM(K132:P132)</f>
        <v>701</v>
      </c>
      <c r="R132" s="161">
        <f>SUM(J132,Q132)</f>
        <v>701</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11</v>
      </c>
      <c r="O133" s="321">
        <v>44</v>
      </c>
      <c r="P133" s="319">
        <v>54</v>
      </c>
      <c r="Q133" s="322">
        <f>SUM(K133:P133)</f>
        <v>109</v>
      </c>
      <c r="R133" s="323">
        <f>SUM(J133,Q133)</f>
        <v>109</v>
      </c>
    </row>
    <row r="134" spans="1:18" s="135" customFormat="1" ht="17.100000000000001" customHeight="1">
      <c r="B134" s="206" t="s">
        <v>77</v>
      </c>
      <c r="C134" s="31"/>
      <c r="D134" s="31"/>
      <c r="E134" s="31"/>
      <c r="F134" s="31"/>
      <c r="G134" s="32"/>
      <c r="H134" s="141">
        <f t="shared" ref="H134:R134" si="24">SUM(H98,H119,H129)</f>
        <v>1916</v>
      </c>
      <c r="I134" s="142">
        <f t="shared" si="24"/>
        <v>2683</v>
      </c>
      <c r="J134" s="143">
        <f t="shared" si="24"/>
        <v>4599</v>
      </c>
      <c r="K134" s="357">
        <f t="shared" si="24"/>
        <v>0</v>
      </c>
      <c r="L134" s="144">
        <f t="shared" si="24"/>
        <v>10943</v>
      </c>
      <c r="M134" s="144">
        <f t="shared" si="24"/>
        <v>7801</v>
      </c>
      <c r="N134" s="144">
        <f t="shared" si="24"/>
        <v>5539</v>
      </c>
      <c r="O134" s="144">
        <f t="shared" si="24"/>
        <v>4363</v>
      </c>
      <c r="P134" s="145">
        <f t="shared" si="24"/>
        <v>2902</v>
      </c>
      <c r="Q134" s="146">
        <f t="shared" si="24"/>
        <v>31548</v>
      </c>
      <c r="R134" s="147">
        <f t="shared" si="24"/>
        <v>36147</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136"/>
      <c r="I136" s="136"/>
      <c r="J136" s="136"/>
      <c r="K136" s="136"/>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令和元年（２０１９年）６月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369" t="s">
        <v>13</v>
      </c>
      <c r="R139" s="606"/>
    </row>
    <row r="140" spans="1:18" s="135" customFormat="1" ht="17.100000000000001" customHeight="1">
      <c r="B140" s="138" t="s">
        <v>43</v>
      </c>
      <c r="C140" s="139"/>
      <c r="D140" s="139"/>
      <c r="E140" s="139"/>
      <c r="F140" s="139"/>
      <c r="G140" s="140"/>
      <c r="H140" s="141">
        <f t="shared" ref="H140:R140" si="25">SUM(H141,H147,H150,H155,H159:H160)</f>
        <v>15164844</v>
      </c>
      <c r="I140" s="142">
        <f t="shared" si="25"/>
        <v>28718074</v>
      </c>
      <c r="J140" s="143">
        <f t="shared" si="25"/>
        <v>43882918</v>
      </c>
      <c r="K140" s="357">
        <f t="shared" si="25"/>
        <v>0</v>
      </c>
      <c r="L140" s="144">
        <f t="shared" si="25"/>
        <v>246015550</v>
      </c>
      <c r="M140" s="144">
        <f t="shared" si="25"/>
        <v>208704853</v>
      </c>
      <c r="N140" s="144">
        <f t="shared" si="25"/>
        <v>173318076</v>
      </c>
      <c r="O140" s="144">
        <f t="shared" si="25"/>
        <v>126198316</v>
      </c>
      <c r="P140" s="145">
        <f t="shared" si="25"/>
        <v>77681678</v>
      </c>
      <c r="Q140" s="146">
        <f t="shared" si="25"/>
        <v>831918473</v>
      </c>
      <c r="R140" s="147">
        <f t="shared" si="25"/>
        <v>875801391</v>
      </c>
    </row>
    <row r="141" spans="1:18" s="135" customFormat="1" ht="17.100000000000001" customHeight="1">
      <c r="B141" s="148"/>
      <c r="C141" s="138" t="s">
        <v>44</v>
      </c>
      <c r="D141" s="139"/>
      <c r="E141" s="139"/>
      <c r="F141" s="139"/>
      <c r="G141" s="140"/>
      <c r="H141" s="141">
        <f t="shared" ref="H141:Q141" si="26">SUM(H142:H146)</f>
        <v>1400817</v>
      </c>
      <c r="I141" s="142">
        <f t="shared" si="26"/>
        <v>4720452</v>
      </c>
      <c r="J141" s="143">
        <f t="shared" si="26"/>
        <v>6121269</v>
      </c>
      <c r="K141" s="357">
        <f t="shared" si="26"/>
        <v>0</v>
      </c>
      <c r="L141" s="144">
        <f t="shared" si="26"/>
        <v>53253558</v>
      </c>
      <c r="M141" s="144">
        <f t="shared" si="26"/>
        <v>43026678</v>
      </c>
      <c r="N141" s="144">
        <f t="shared" si="26"/>
        <v>37175847</v>
      </c>
      <c r="O141" s="144">
        <f t="shared" si="26"/>
        <v>33581351</v>
      </c>
      <c r="P141" s="145">
        <f t="shared" si="26"/>
        <v>24340402</v>
      </c>
      <c r="Q141" s="146">
        <f t="shared" si="26"/>
        <v>191377836</v>
      </c>
      <c r="R141" s="147">
        <f t="shared" ref="R141:R146" si="27">SUM(J141,Q141)</f>
        <v>197499105</v>
      </c>
    </row>
    <row r="142" spans="1:18" s="135" customFormat="1" ht="17.100000000000001" customHeight="1">
      <c r="B142" s="148"/>
      <c r="C142" s="148"/>
      <c r="D142" s="39" t="s">
        <v>45</v>
      </c>
      <c r="E142" s="68"/>
      <c r="F142" s="68"/>
      <c r="G142" s="149"/>
      <c r="H142" s="150">
        <v>-37332</v>
      </c>
      <c r="I142" s="151">
        <v>-10980</v>
      </c>
      <c r="J142" s="152">
        <f>SUM(H142:I142)</f>
        <v>-48312</v>
      </c>
      <c r="K142" s="354">
        <v>0</v>
      </c>
      <c r="L142" s="153">
        <v>35497791</v>
      </c>
      <c r="M142" s="153">
        <v>28399279</v>
      </c>
      <c r="N142" s="153">
        <v>25716342</v>
      </c>
      <c r="O142" s="153">
        <v>22793738</v>
      </c>
      <c r="P142" s="151">
        <v>14938535</v>
      </c>
      <c r="Q142" s="152">
        <f>SUM(K142:P142)</f>
        <v>127345685</v>
      </c>
      <c r="R142" s="154">
        <f t="shared" si="27"/>
        <v>127297373</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59517</v>
      </c>
      <c r="N143" s="160">
        <v>226350</v>
      </c>
      <c r="O143" s="160">
        <v>587139</v>
      </c>
      <c r="P143" s="158">
        <v>1236306</v>
      </c>
      <c r="Q143" s="159">
        <f>SUM(K143:P143)</f>
        <v>2109312</v>
      </c>
      <c r="R143" s="161">
        <f t="shared" si="27"/>
        <v>2109312</v>
      </c>
    </row>
    <row r="144" spans="1:18" s="135" customFormat="1" ht="17.100000000000001" customHeight="1">
      <c r="B144" s="148"/>
      <c r="C144" s="148"/>
      <c r="D144" s="155" t="s">
        <v>47</v>
      </c>
      <c r="E144" s="47"/>
      <c r="F144" s="47"/>
      <c r="G144" s="156"/>
      <c r="H144" s="157">
        <v>793602</v>
      </c>
      <c r="I144" s="158">
        <v>2528897</v>
      </c>
      <c r="J144" s="159">
        <f>SUM(H144:I144)</f>
        <v>3322499</v>
      </c>
      <c r="K144" s="355">
        <v>0</v>
      </c>
      <c r="L144" s="160">
        <v>10305399</v>
      </c>
      <c r="M144" s="160">
        <v>7781742</v>
      </c>
      <c r="N144" s="160">
        <v>5584072</v>
      </c>
      <c r="O144" s="160">
        <v>5531650</v>
      </c>
      <c r="P144" s="158">
        <v>5278953</v>
      </c>
      <c r="Q144" s="159">
        <f>SUM(K144:P144)</f>
        <v>34481816</v>
      </c>
      <c r="R144" s="161">
        <f t="shared" si="27"/>
        <v>37804315</v>
      </c>
    </row>
    <row r="145" spans="2:18" s="135" customFormat="1" ht="17.100000000000001" customHeight="1">
      <c r="B145" s="148"/>
      <c r="C145" s="148"/>
      <c r="D145" s="155" t="s">
        <v>48</v>
      </c>
      <c r="E145" s="47"/>
      <c r="F145" s="47"/>
      <c r="G145" s="156"/>
      <c r="H145" s="157">
        <v>245162</v>
      </c>
      <c r="I145" s="158">
        <v>1743950</v>
      </c>
      <c r="J145" s="159">
        <f>SUM(H145:I145)</f>
        <v>1989112</v>
      </c>
      <c r="K145" s="355">
        <v>0</v>
      </c>
      <c r="L145" s="160">
        <v>3003879</v>
      </c>
      <c r="M145" s="160">
        <v>3481564</v>
      </c>
      <c r="N145" s="160">
        <v>2122736</v>
      </c>
      <c r="O145" s="160">
        <v>1639874</v>
      </c>
      <c r="P145" s="158">
        <v>783049</v>
      </c>
      <c r="Q145" s="159">
        <f>SUM(K145:P145)</f>
        <v>11031102</v>
      </c>
      <c r="R145" s="161">
        <f t="shared" si="27"/>
        <v>13020214</v>
      </c>
    </row>
    <row r="146" spans="2:18" s="135" customFormat="1" ht="17.100000000000001" customHeight="1">
      <c r="B146" s="148"/>
      <c r="C146" s="148"/>
      <c r="D146" s="49" t="s">
        <v>49</v>
      </c>
      <c r="E146" s="50"/>
      <c r="F146" s="50"/>
      <c r="G146" s="162"/>
      <c r="H146" s="163">
        <v>399385</v>
      </c>
      <c r="I146" s="164">
        <v>458585</v>
      </c>
      <c r="J146" s="165">
        <f>SUM(H146:I146)</f>
        <v>857970</v>
      </c>
      <c r="K146" s="356">
        <v>0</v>
      </c>
      <c r="L146" s="166">
        <v>4446489</v>
      </c>
      <c r="M146" s="166">
        <v>3304576</v>
      </c>
      <c r="N146" s="166">
        <v>3526347</v>
      </c>
      <c r="O146" s="166">
        <v>3028950</v>
      </c>
      <c r="P146" s="164">
        <v>2103559</v>
      </c>
      <c r="Q146" s="165">
        <f>SUM(K146:P146)</f>
        <v>16409921</v>
      </c>
      <c r="R146" s="167">
        <f t="shared" si="27"/>
        <v>17267891</v>
      </c>
    </row>
    <row r="147" spans="2:18" s="135" customFormat="1" ht="17.100000000000001" customHeight="1">
      <c r="B147" s="148"/>
      <c r="C147" s="138" t="s">
        <v>50</v>
      </c>
      <c r="D147" s="139"/>
      <c r="E147" s="139"/>
      <c r="F147" s="139"/>
      <c r="G147" s="140"/>
      <c r="H147" s="141">
        <f t="shared" ref="H147:R147" si="28">SUM(H148:H149)</f>
        <v>2744431</v>
      </c>
      <c r="I147" s="142">
        <f t="shared" si="28"/>
        <v>7255774</v>
      </c>
      <c r="J147" s="143">
        <f t="shared" si="28"/>
        <v>10000205</v>
      </c>
      <c r="K147" s="357">
        <f t="shared" si="28"/>
        <v>0</v>
      </c>
      <c r="L147" s="144">
        <f t="shared" si="28"/>
        <v>113453105</v>
      </c>
      <c r="M147" s="144">
        <f t="shared" si="28"/>
        <v>89931922</v>
      </c>
      <c r="N147" s="144">
        <f t="shared" si="28"/>
        <v>70549977</v>
      </c>
      <c r="O147" s="144">
        <f t="shared" si="28"/>
        <v>45176253</v>
      </c>
      <c r="P147" s="145">
        <f t="shared" si="28"/>
        <v>25131259</v>
      </c>
      <c r="Q147" s="146">
        <f t="shared" si="28"/>
        <v>344242516</v>
      </c>
      <c r="R147" s="147">
        <f t="shared" si="28"/>
        <v>354242721</v>
      </c>
    </row>
    <row r="148" spans="2:18" s="135" customFormat="1" ht="17.100000000000001" customHeight="1">
      <c r="B148" s="148"/>
      <c r="C148" s="148"/>
      <c r="D148" s="39" t="s">
        <v>51</v>
      </c>
      <c r="E148" s="68"/>
      <c r="F148" s="68"/>
      <c r="G148" s="149"/>
      <c r="H148" s="150">
        <v>0</v>
      </c>
      <c r="I148" s="151">
        <v>0</v>
      </c>
      <c r="J148" s="168">
        <f>SUM(H148:I148)</f>
        <v>0</v>
      </c>
      <c r="K148" s="354">
        <v>0</v>
      </c>
      <c r="L148" s="153">
        <v>84168999</v>
      </c>
      <c r="M148" s="153">
        <v>66216423</v>
      </c>
      <c r="N148" s="153">
        <v>50358101</v>
      </c>
      <c r="O148" s="153">
        <v>33655715</v>
      </c>
      <c r="P148" s="151">
        <v>16873731</v>
      </c>
      <c r="Q148" s="152">
        <f>SUM(K148:P148)</f>
        <v>251272969</v>
      </c>
      <c r="R148" s="154">
        <f>SUM(J148,Q148)</f>
        <v>251272969</v>
      </c>
    </row>
    <row r="149" spans="2:18" s="135" customFormat="1" ht="17.100000000000001" customHeight="1">
      <c r="B149" s="148"/>
      <c r="C149" s="148"/>
      <c r="D149" s="49" t="s">
        <v>52</v>
      </c>
      <c r="E149" s="50"/>
      <c r="F149" s="50"/>
      <c r="G149" s="162"/>
      <c r="H149" s="163">
        <v>2744431</v>
      </c>
      <c r="I149" s="164">
        <v>7255774</v>
      </c>
      <c r="J149" s="169">
        <f>SUM(H149:I149)</f>
        <v>10000205</v>
      </c>
      <c r="K149" s="356">
        <v>0</v>
      </c>
      <c r="L149" s="166">
        <v>29284106</v>
      </c>
      <c r="M149" s="166">
        <v>23715499</v>
      </c>
      <c r="N149" s="166">
        <v>20191876</v>
      </c>
      <c r="O149" s="166">
        <v>11520538</v>
      </c>
      <c r="P149" s="164">
        <v>8257528</v>
      </c>
      <c r="Q149" s="165">
        <f>SUM(K149:P149)</f>
        <v>92969547</v>
      </c>
      <c r="R149" s="167">
        <f>SUM(J149,Q149)</f>
        <v>102969752</v>
      </c>
    </row>
    <row r="150" spans="2:18" s="135" customFormat="1" ht="17.100000000000001" customHeight="1">
      <c r="B150" s="148"/>
      <c r="C150" s="138" t="s">
        <v>53</v>
      </c>
      <c r="D150" s="139"/>
      <c r="E150" s="139"/>
      <c r="F150" s="139"/>
      <c r="G150" s="140"/>
      <c r="H150" s="141">
        <f>SUM(H151:H154)</f>
        <v>119547</v>
      </c>
      <c r="I150" s="142">
        <f t="shared" ref="I150:Q150" si="29">SUM(I151:I154)</f>
        <v>354392</v>
      </c>
      <c r="J150" s="143">
        <f>SUM(J151:J154)</f>
        <v>473939</v>
      </c>
      <c r="K150" s="357">
        <f t="shared" si="29"/>
        <v>0</v>
      </c>
      <c r="L150" s="144">
        <f t="shared" si="29"/>
        <v>8834182</v>
      </c>
      <c r="M150" s="144">
        <f>SUM(M151:M154)</f>
        <v>12516544</v>
      </c>
      <c r="N150" s="144">
        <f t="shared" si="29"/>
        <v>16924639</v>
      </c>
      <c r="O150" s="144">
        <f t="shared" si="29"/>
        <v>10220570</v>
      </c>
      <c r="P150" s="145">
        <f>SUM(P151:P154)</f>
        <v>6562516</v>
      </c>
      <c r="Q150" s="146">
        <f t="shared" si="29"/>
        <v>55058451</v>
      </c>
      <c r="R150" s="147">
        <f>SUM(R151:R154)</f>
        <v>55532390</v>
      </c>
    </row>
    <row r="151" spans="2:18" s="135" customFormat="1" ht="17.100000000000001" customHeight="1">
      <c r="B151" s="148"/>
      <c r="C151" s="148"/>
      <c r="D151" s="39" t="s">
        <v>54</v>
      </c>
      <c r="E151" s="68"/>
      <c r="F151" s="68"/>
      <c r="G151" s="149"/>
      <c r="H151" s="150">
        <v>119547</v>
      </c>
      <c r="I151" s="151">
        <v>331648</v>
      </c>
      <c r="J151" s="168">
        <f>SUM(H151:I151)</f>
        <v>451195</v>
      </c>
      <c r="K151" s="354">
        <v>0</v>
      </c>
      <c r="L151" s="153">
        <v>7204598</v>
      </c>
      <c r="M151" s="153">
        <v>11138708</v>
      </c>
      <c r="N151" s="153">
        <v>13073984</v>
      </c>
      <c r="O151" s="153">
        <v>7422276</v>
      </c>
      <c r="P151" s="151">
        <v>4096855</v>
      </c>
      <c r="Q151" s="152">
        <f>SUM(K151:P151)</f>
        <v>42936421</v>
      </c>
      <c r="R151" s="154">
        <f>SUM(J151,Q151)</f>
        <v>43387616</v>
      </c>
    </row>
    <row r="152" spans="2:18" s="135" customFormat="1" ht="17.100000000000001" customHeight="1">
      <c r="B152" s="148"/>
      <c r="C152" s="148"/>
      <c r="D152" s="155" t="s">
        <v>55</v>
      </c>
      <c r="E152" s="47"/>
      <c r="F152" s="47"/>
      <c r="G152" s="156"/>
      <c r="H152" s="157">
        <v>0</v>
      </c>
      <c r="I152" s="158">
        <v>22744</v>
      </c>
      <c r="J152" s="170">
        <f>SUM(H152:I152)</f>
        <v>22744</v>
      </c>
      <c r="K152" s="355">
        <v>0</v>
      </c>
      <c r="L152" s="160">
        <v>1489121</v>
      </c>
      <c r="M152" s="160">
        <v>1377836</v>
      </c>
      <c r="N152" s="160">
        <v>3521336</v>
      </c>
      <c r="O152" s="160">
        <v>2532722</v>
      </c>
      <c r="P152" s="158">
        <v>2117937</v>
      </c>
      <c r="Q152" s="159">
        <f>SUM(K152:P152)</f>
        <v>11038952</v>
      </c>
      <c r="R152" s="161">
        <f>SUM(J152,Q152)</f>
        <v>11061696</v>
      </c>
    </row>
    <row r="153" spans="2:18" s="135" customFormat="1" ht="16.5" customHeight="1">
      <c r="B153" s="148"/>
      <c r="C153" s="194"/>
      <c r="D153" s="155" t="s">
        <v>56</v>
      </c>
      <c r="E153" s="47"/>
      <c r="F153" s="47"/>
      <c r="G153" s="156"/>
      <c r="H153" s="157">
        <v>0</v>
      </c>
      <c r="I153" s="158">
        <v>0</v>
      </c>
      <c r="J153" s="170">
        <f>SUM(H153:I153)</f>
        <v>0</v>
      </c>
      <c r="K153" s="355">
        <v>0</v>
      </c>
      <c r="L153" s="160">
        <v>140463</v>
      </c>
      <c r="M153" s="160">
        <v>0</v>
      </c>
      <c r="N153" s="160">
        <v>329319</v>
      </c>
      <c r="O153" s="160">
        <v>265572</v>
      </c>
      <c r="P153" s="158">
        <v>347724</v>
      </c>
      <c r="Q153" s="159">
        <f>SUM(K153:P153)</f>
        <v>1083078</v>
      </c>
      <c r="R153" s="161">
        <f>SUM(J153,Q153)</f>
        <v>1083078</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5742650</v>
      </c>
      <c r="I155" s="142">
        <f t="shared" si="30"/>
        <v>9304977</v>
      </c>
      <c r="J155" s="143">
        <f t="shared" si="30"/>
        <v>15047627</v>
      </c>
      <c r="K155" s="357">
        <f t="shared" si="30"/>
        <v>0</v>
      </c>
      <c r="L155" s="144">
        <f t="shared" si="30"/>
        <v>11573662</v>
      </c>
      <c r="M155" s="144">
        <f t="shared" si="30"/>
        <v>17141403</v>
      </c>
      <c r="N155" s="144">
        <f t="shared" si="30"/>
        <v>12865024</v>
      </c>
      <c r="O155" s="144">
        <f t="shared" si="30"/>
        <v>10240417</v>
      </c>
      <c r="P155" s="145">
        <f t="shared" si="30"/>
        <v>7110134</v>
      </c>
      <c r="Q155" s="146">
        <f t="shared" si="30"/>
        <v>58930640</v>
      </c>
      <c r="R155" s="147">
        <f t="shared" si="30"/>
        <v>73978267</v>
      </c>
    </row>
    <row r="156" spans="2:18" s="135" customFormat="1" ht="17.100000000000001" customHeight="1">
      <c r="B156" s="148"/>
      <c r="C156" s="148"/>
      <c r="D156" s="39" t="s">
        <v>58</v>
      </c>
      <c r="E156" s="68"/>
      <c r="F156" s="68"/>
      <c r="G156" s="149"/>
      <c r="H156" s="150">
        <v>3802850</v>
      </c>
      <c r="I156" s="151">
        <v>7487430</v>
      </c>
      <c r="J156" s="168">
        <f>SUM(H156:I156)</f>
        <v>11290280</v>
      </c>
      <c r="K156" s="354">
        <v>0</v>
      </c>
      <c r="L156" s="153">
        <v>9934593</v>
      </c>
      <c r="M156" s="153">
        <v>15938724</v>
      </c>
      <c r="N156" s="153">
        <v>11750981</v>
      </c>
      <c r="O156" s="153">
        <v>9630219</v>
      </c>
      <c r="P156" s="151">
        <v>6985934</v>
      </c>
      <c r="Q156" s="152">
        <f>SUM(K156:P156)</f>
        <v>54240451</v>
      </c>
      <c r="R156" s="154">
        <f>SUM(J156,Q156)</f>
        <v>65530731</v>
      </c>
    </row>
    <row r="157" spans="2:18" s="135" customFormat="1" ht="17.100000000000001" customHeight="1">
      <c r="B157" s="148"/>
      <c r="C157" s="148"/>
      <c r="D157" s="155" t="s">
        <v>59</v>
      </c>
      <c r="E157" s="47"/>
      <c r="F157" s="47"/>
      <c r="G157" s="156"/>
      <c r="H157" s="157">
        <v>231642</v>
      </c>
      <c r="I157" s="158">
        <v>498278</v>
      </c>
      <c r="J157" s="170">
        <f>SUM(H157:I157)</f>
        <v>729920</v>
      </c>
      <c r="K157" s="355">
        <v>0</v>
      </c>
      <c r="L157" s="160">
        <v>586753</v>
      </c>
      <c r="M157" s="160">
        <v>527617</v>
      </c>
      <c r="N157" s="160">
        <v>242738</v>
      </c>
      <c r="O157" s="160">
        <v>321491</v>
      </c>
      <c r="P157" s="158">
        <v>124200</v>
      </c>
      <c r="Q157" s="159">
        <f>SUM(K157:P157)</f>
        <v>1802799</v>
      </c>
      <c r="R157" s="161">
        <f>SUM(J157,Q157)</f>
        <v>2532719</v>
      </c>
    </row>
    <row r="158" spans="2:18" s="135" customFormat="1" ht="17.100000000000001" customHeight="1">
      <c r="B158" s="148"/>
      <c r="C158" s="148"/>
      <c r="D158" s="49" t="s">
        <v>60</v>
      </c>
      <c r="E158" s="50"/>
      <c r="F158" s="50"/>
      <c r="G158" s="162"/>
      <c r="H158" s="163">
        <v>1708158</v>
      </c>
      <c r="I158" s="164">
        <v>1319269</v>
      </c>
      <c r="J158" s="169">
        <f>SUM(H158:I158)</f>
        <v>3027427</v>
      </c>
      <c r="K158" s="356">
        <v>0</v>
      </c>
      <c r="L158" s="166">
        <v>1052316</v>
      </c>
      <c r="M158" s="166">
        <v>675062</v>
      </c>
      <c r="N158" s="166">
        <v>871305</v>
      </c>
      <c r="O158" s="166">
        <v>288707</v>
      </c>
      <c r="P158" s="164">
        <v>0</v>
      </c>
      <c r="Q158" s="165">
        <f>SUM(K158:P158)</f>
        <v>2887390</v>
      </c>
      <c r="R158" s="167">
        <f>SUM(J158,Q158)</f>
        <v>5914817</v>
      </c>
    </row>
    <row r="159" spans="2:18" s="135" customFormat="1" ht="17.100000000000001" customHeight="1">
      <c r="B159" s="148"/>
      <c r="C159" s="172" t="s">
        <v>61</v>
      </c>
      <c r="D159" s="173"/>
      <c r="E159" s="173"/>
      <c r="F159" s="173"/>
      <c r="G159" s="174"/>
      <c r="H159" s="141">
        <v>1364299</v>
      </c>
      <c r="I159" s="142">
        <v>1996879</v>
      </c>
      <c r="J159" s="143">
        <f>SUM(H159:I159)</f>
        <v>3361178</v>
      </c>
      <c r="K159" s="357">
        <v>0</v>
      </c>
      <c r="L159" s="144">
        <v>16299701</v>
      </c>
      <c r="M159" s="144">
        <v>20627682</v>
      </c>
      <c r="N159" s="144">
        <v>17045998</v>
      </c>
      <c r="O159" s="144">
        <v>16490421</v>
      </c>
      <c r="P159" s="145">
        <v>9268024</v>
      </c>
      <c r="Q159" s="146">
        <f>SUM(K159:P159)</f>
        <v>79731826</v>
      </c>
      <c r="R159" s="147">
        <f>SUM(J159,Q159)</f>
        <v>83093004</v>
      </c>
    </row>
    <row r="160" spans="2:18" s="135" customFormat="1" ht="17.100000000000001" customHeight="1">
      <c r="B160" s="171"/>
      <c r="C160" s="172" t="s">
        <v>62</v>
      </c>
      <c r="D160" s="173"/>
      <c r="E160" s="173"/>
      <c r="F160" s="173"/>
      <c r="G160" s="174"/>
      <c r="H160" s="141">
        <v>3793100</v>
      </c>
      <c r="I160" s="142">
        <v>5085600</v>
      </c>
      <c r="J160" s="143">
        <f>SUM(H160:I160)</f>
        <v>8878700</v>
      </c>
      <c r="K160" s="357">
        <v>0</v>
      </c>
      <c r="L160" s="144">
        <v>42601342</v>
      </c>
      <c r="M160" s="144">
        <v>25460624</v>
      </c>
      <c r="N160" s="144">
        <v>18756591</v>
      </c>
      <c r="O160" s="144">
        <v>10489304</v>
      </c>
      <c r="P160" s="145">
        <v>5269343</v>
      </c>
      <c r="Q160" s="146">
        <f>SUM(K160:P160)</f>
        <v>102577204</v>
      </c>
      <c r="R160" s="147">
        <f>SUM(J160,Q160)</f>
        <v>111455904</v>
      </c>
    </row>
    <row r="161" spans="2:18" s="135" customFormat="1" ht="17.100000000000001" customHeight="1">
      <c r="B161" s="138" t="s">
        <v>63</v>
      </c>
      <c r="C161" s="139"/>
      <c r="D161" s="139"/>
      <c r="E161" s="139"/>
      <c r="F161" s="139"/>
      <c r="G161" s="140"/>
      <c r="H161" s="141">
        <f t="shared" ref="H161:R161" si="31">SUM(H162:H170)</f>
        <v>643007</v>
      </c>
      <c r="I161" s="142">
        <f t="shared" si="31"/>
        <v>1331272</v>
      </c>
      <c r="J161" s="143">
        <f t="shared" si="31"/>
        <v>1974279</v>
      </c>
      <c r="K161" s="357">
        <f t="shared" si="31"/>
        <v>0</v>
      </c>
      <c r="L161" s="144">
        <f t="shared" si="31"/>
        <v>136732148</v>
      </c>
      <c r="M161" s="144">
        <f t="shared" si="31"/>
        <v>134630115</v>
      </c>
      <c r="N161" s="144">
        <f t="shared" si="31"/>
        <v>134937556</v>
      </c>
      <c r="O161" s="144">
        <f t="shared" si="31"/>
        <v>101836151</v>
      </c>
      <c r="P161" s="145">
        <f t="shared" si="31"/>
        <v>49926507</v>
      </c>
      <c r="Q161" s="146">
        <f>SUM(Q162:Q170)</f>
        <v>558062477</v>
      </c>
      <c r="R161" s="147">
        <f t="shared" si="31"/>
        <v>560036756</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3633745</v>
      </c>
      <c r="M162" s="212">
        <v>2698479</v>
      </c>
      <c r="N162" s="212">
        <v>3515263</v>
      </c>
      <c r="O162" s="212">
        <v>3161737</v>
      </c>
      <c r="P162" s="213">
        <v>1682713</v>
      </c>
      <c r="Q162" s="214">
        <f>SUM(K162:P162)</f>
        <v>14691937</v>
      </c>
      <c r="R162" s="215">
        <f>SUM(J162,Q162)</f>
        <v>14691937</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143008</v>
      </c>
      <c r="O163" s="160">
        <v>0</v>
      </c>
      <c r="P163" s="158">
        <v>0</v>
      </c>
      <c r="Q163" s="159">
        <f t="shared" ref="Q163:Q170" si="33">SUM(K163:P163)</f>
        <v>143008</v>
      </c>
      <c r="R163" s="161">
        <f t="shared" ref="R163:R170" si="34">SUM(J163,Q163)</f>
        <v>143008</v>
      </c>
    </row>
    <row r="164" spans="2:18" s="190" customFormat="1" ht="17.100000000000001" customHeight="1">
      <c r="B164" s="180"/>
      <c r="C164" s="181" t="s">
        <v>66</v>
      </c>
      <c r="D164" s="182"/>
      <c r="E164" s="182"/>
      <c r="F164" s="182"/>
      <c r="G164" s="183"/>
      <c r="H164" s="184">
        <v>0</v>
      </c>
      <c r="I164" s="185">
        <v>0</v>
      </c>
      <c r="J164" s="186">
        <f>SUM(H164:I164)</f>
        <v>0</v>
      </c>
      <c r="K164" s="360"/>
      <c r="L164" s="187">
        <v>64000890</v>
      </c>
      <c r="M164" s="187">
        <v>44467990</v>
      </c>
      <c r="N164" s="187">
        <v>40739802</v>
      </c>
      <c r="O164" s="187">
        <v>23131742</v>
      </c>
      <c r="P164" s="185">
        <v>10850131</v>
      </c>
      <c r="Q164" s="188">
        <f>SUM(K164:P164)</f>
        <v>183190555</v>
      </c>
      <c r="R164" s="189">
        <f>SUM(J164,Q164)</f>
        <v>183190555</v>
      </c>
    </row>
    <row r="165" spans="2:18" s="135" customFormat="1" ht="17.100000000000001" customHeight="1">
      <c r="B165" s="148"/>
      <c r="C165" s="155" t="s">
        <v>67</v>
      </c>
      <c r="D165" s="47"/>
      <c r="E165" s="47"/>
      <c r="F165" s="47"/>
      <c r="G165" s="156"/>
      <c r="H165" s="157">
        <v>0</v>
      </c>
      <c r="I165" s="158">
        <v>56871</v>
      </c>
      <c r="J165" s="170">
        <f t="shared" si="32"/>
        <v>56871</v>
      </c>
      <c r="K165" s="355">
        <v>0</v>
      </c>
      <c r="L165" s="160">
        <v>12598505</v>
      </c>
      <c r="M165" s="160">
        <v>10535006</v>
      </c>
      <c r="N165" s="160">
        <v>11107497</v>
      </c>
      <c r="O165" s="160">
        <v>9618947</v>
      </c>
      <c r="P165" s="158">
        <v>3081877</v>
      </c>
      <c r="Q165" s="159">
        <f t="shared" si="33"/>
        <v>46941832</v>
      </c>
      <c r="R165" s="161">
        <f t="shared" si="34"/>
        <v>46998703</v>
      </c>
    </row>
    <row r="166" spans="2:18" s="135" customFormat="1" ht="17.100000000000001" customHeight="1">
      <c r="B166" s="148"/>
      <c r="C166" s="155" t="s">
        <v>68</v>
      </c>
      <c r="D166" s="47"/>
      <c r="E166" s="47"/>
      <c r="F166" s="47"/>
      <c r="G166" s="156"/>
      <c r="H166" s="157">
        <v>643007</v>
      </c>
      <c r="I166" s="158">
        <v>1274401</v>
      </c>
      <c r="J166" s="170">
        <f t="shared" si="32"/>
        <v>1917408</v>
      </c>
      <c r="K166" s="355">
        <v>0</v>
      </c>
      <c r="L166" s="160">
        <v>12225028</v>
      </c>
      <c r="M166" s="160">
        <v>14134727</v>
      </c>
      <c r="N166" s="160">
        <v>16752071</v>
      </c>
      <c r="O166" s="160">
        <v>18376063</v>
      </c>
      <c r="P166" s="158">
        <v>8995425</v>
      </c>
      <c r="Q166" s="159">
        <f t="shared" si="33"/>
        <v>70483314</v>
      </c>
      <c r="R166" s="161">
        <f t="shared" si="34"/>
        <v>72400722</v>
      </c>
    </row>
    <row r="167" spans="2:18" s="135" customFormat="1" ht="17.100000000000001" customHeight="1">
      <c r="B167" s="148"/>
      <c r="C167" s="155" t="s">
        <v>69</v>
      </c>
      <c r="D167" s="47"/>
      <c r="E167" s="47"/>
      <c r="F167" s="47"/>
      <c r="G167" s="156"/>
      <c r="H167" s="157">
        <v>0</v>
      </c>
      <c r="I167" s="158">
        <v>0</v>
      </c>
      <c r="J167" s="170">
        <f t="shared" si="32"/>
        <v>0</v>
      </c>
      <c r="K167" s="360"/>
      <c r="L167" s="160">
        <v>38917463</v>
      </c>
      <c r="M167" s="160">
        <v>53150696</v>
      </c>
      <c r="N167" s="160">
        <v>51680305</v>
      </c>
      <c r="O167" s="160">
        <v>32430535</v>
      </c>
      <c r="P167" s="158">
        <v>13254117</v>
      </c>
      <c r="Q167" s="159">
        <f t="shared" si="33"/>
        <v>189433116</v>
      </c>
      <c r="R167" s="161">
        <f t="shared" si="34"/>
        <v>189433116</v>
      </c>
    </row>
    <row r="168" spans="2:18" s="135" customFormat="1" ht="17.100000000000001" customHeight="1">
      <c r="B168" s="148"/>
      <c r="C168" s="191" t="s">
        <v>70</v>
      </c>
      <c r="D168" s="192"/>
      <c r="E168" s="192"/>
      <c r="F168" s="192"/>
      <c r="G168" s="193"/>
      <c r="H168" s="157">
        <v>0</v>
      </c>
      <c r="I168" s="158">
        <v>0</v>
      </c>
      <c r="J168" s="170">
        <f t="shared" si="32"/>
        <v>0</v>
      </c>
      <c r="K168" s="360"/>
      <c r="L168" s="160">
        <v>4134549</v>
      </c>
      <c r="M168" s="160">
        <v>6953356</v>
      </c>
      <c r="N168" s="160">
        <v>6248451</v>
      </c>
      <c r="O168" s="160">
        <v>4603603</v>
      </c>
      <c r="P168" s="158">
        <v>3301766</v>
      </c>
      <c r="Q168" s="159">
        <f t="shared" si="33"/>
        <v>25241725</v>
      </c>
      <c r="R168" s="161">
        <f t="shared" si="34"/>
        <v>25241725</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1924224</v>
      </c>
      <c r="O169" s="160">
        <v>5805894</v>
      </c>
      <c r="P169" s="158">
        <v>4911121</v>
      </c>
      <c r="Q169" s="159">
        <f>SUM(K169:P169)</f>
        <v>12641239</v>
      </c>
      <c r="R169" s="161">
        <f>SUM(J169,Q169)</f>
        <v>12641239</v>
      </c>
    </row>
    <row r="170" spans="2:18" s="135" customFormat="1" ht="17.100000000000001" customHeight="1">
      <c r="B170" s="196"/>
      <c r="C170" s="197" t="s">
        <v>72</v>
      </c>
      <c r="D170" s="198"/>
      <c r="E170" s="198"/>
      <c r="F170" s="198"/>
      <c r="G170" s="199"/>
      <c r="H170" s="200">
        <v>0</v>
      </c>
      <c r="I170" s="201">
        <v>0</v>
      </c>
      <c r="J170" s="202">
        <f t="shared" si="32"/>
        <v>0</v>
      </c>
      <c r="K170" s="361"/>
      <c r="L170" s="203">
        <v>1221968</v>
      </c>
      <c r="M170" s="203">
        <v>2689861</v>
      </c>
      <c r="N170" s="203">
        <v>2826935</v>
      </c>
      <c r="O170" s="203">
        <v>4707630</v>
      </c>
      <c r="P170" s="201">
        <v>3849357</v>
      </c>
      <c r="Q170" s="204">
        <f t="shared" si="33"/>
        <v>15295751</v>
      </c>
      <c r="R170" s="205">
        <f t="shared" si="34"/>
        <v>15295751</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11712052</v>
      </c>
      <c r="M171" s="144">
        <f t="shared" si="35"/>
        <v>21550861</v>
      </c>
      <c r="N171" s="144">
        <f t="shared" si="35"/>
        <v>86231851</v>
      </c>
      <c r="O171" s="144">
        <f t="shared" si="35"/>
        <v>262651361</v>
      </c>
      <c r="P171" s="145">
        <f t="shared" si="35"/>
        <v>314478954</v>
      </c>
      <c r="Q171" s="146">
        <f t="shared" si="35"/>
        <v>696625079</v>
      </c>
      <c r="R171" s="147">
        <f t="shared" si="35"/>
        <v>696625079</v>
      </c>
    </row>
    <row r="172" spans="2:18" s="135" customFormat="1" ht="17.100000000000001" customHeight="1">
      <c r="B172" s="148"/>
      <c r="C172" s="39" t="s">
        <v>74</v>
      </c>
      <c r="D172" s="68"/>
      <c r="E172" s="68"/>
      <c r="F172" s="68"/>
      <c r="G172" s="149"/>
      <c r="H172" s="150">
        <v>0</v>
      </c>
      <c r="I172" s="151">
        <v>0</v>
      </c>
      <c r="J172" s="168">
        <f>SUM(H172:I172)</f>
        <v>0</v>
      </c>
      <c r="K172" s="358"/>
      <c r="L172" s="153">
        <v>194160</v>
      </c>
      <c r="M172" s="153">
        <v>1631997</v>
      </c>
      <c r="N172" s="153">
        <v>41604451</v>
      </c>
      <c r="O172" s="153">
        <v>123229821</v>
      </c>
      <c r="P172" s="151">
        <v>108002492</v>
      </c>
      <c r="Q172" s="152">
        <f>SUM(K172:P172)</f>
        <v>274662921</v>
      </c>
      <c r="R172" s="154">
        <f>SUM(J172,Q172)</f>
        <v>274662921</v>
      </c>
    </row>
    <row r="173" spans="2:18" s="135" customFormat="1" ht="17.100000000000001" customHeight="1">
      <c r="B173" s="148"/>
      <c r="C173" s="155" t="s">
        <v>75</v>
      </c>
      <c r="D173" s="47"/>
      <c r="E173" s="47"/>
      <c r="F173" s="47"/>
      <c r="G173" s="156"/>
      <c r="H173" s="157">
        <v>0</v>
      </c>
      <c r="I173" s="158">
        <v>0</v>
      </c>
      <c r="J173" s="170">
        <f>SUM(H173:I173)</f>
        <v>0</v>
      </c>
      <c r="K173" s="360"/>
      <c r="L173" s="160">
        <v>11253949</v>
      </c>
      <c r="M173" s="160">
        <v>19582696</v>
      </c>
      <c r="N173" s="160">
        <v>32192054</v>
      </c>
      <c r="O173" s="160">
        <v>36869286</v>
      </c>
      <c r="P173" s="158">
        <v>26670013</v>
      </c>
      <c r="Q173" s="159">
        <f>SUM(K173:P173)</f>
        <v>126567998</v>
      </c>
      <c r="R173" s="161">
        <f>SUM(J173,Q173)</f>
        <v>126567998</v>
      </c>
    </row>
    <row r="174" spans="2:18" s="135" customFormat="1" ht="17.100000000000001" customHeight="1">
      <c r="B174" s="194"/>
      <c r="C174" s="155" t="s">
        <v>76</v>
      </c>
      <c r="D174" s="47"/>
      <c r="E174" s="47"/>
      <c r="F174" s="47"/>
      <c r="G174" s="156"/>
      <c r="H174" s="157">
        <v>0</v>
      </c>
      <c r="I174" s="158">
        <v>0</v>
      </c>
      <c r="J174" s="170">
        <f>SUM(H174:I174)</f>
        <v>0</v>
      </c>
      <c r="K174" s="360"/>
      <c r="L174" s="160">
        <v>263943</v>
      </c>
      <c r="M174" s="160">
        <v>336168</v>
      </c>
      <c r="N174" s="160">
        <v>8517763</v>
      </c>
      <c r="O174" s="160">
        <v>85322835</v>
      </c>
      <c r="P174" s="158">
        <v>157726061</v>
      </c>
      <c r="Q174" s="159">
        <f>SUM(K174:P174)</f>
        <v>252166770</v>
      </c>
      <c r="R174" s="161">
        <f>SUM(J174,Q174)</f>
        <v>252166770</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3917583</v>
      </c>
      <c r="O175" s="321">
        <v>17229419</v>
      </c>
      <c r="P175" s="319">
        <v>22080388</v>
      </c>
      <c r="Q175" s="322">
        <f>SUM(K175:P175)</f>
        <v>43227390</v>
      </c>
      <c r="R175" s="323">
        <f>SUM(J175,Q175)</f>
        <v>43227390</v>
      </c>
    </row>
    <row r="176" spans="2:18" s="135" customFormat="1" ht="17.100000000000001" customHeight="1">
      <c r="B176" s="206" t="s">
        <v>77</v>
      </c>
      <c r="C176" s="31"/>
      <c r="D176" s="31"/>
      <c r="E176" s="31"/>
      <c r="F176" s="31"/>
      <c r="G176" s="32"/>
      <c r="H176" s="141">
        <f t="shared" ref="H176:R176" si="36">SUM(H140,H161,H171)</f>
        <v>15807851</v>
      </c>
      <c r="I176" s="142">
        <f t="shared" si="36"/>
        <v>30049346</v>
      </c>
      <c r="J176" s="143">
        <f t="shared" si="36"/>
        <v>45857197</v>
      </c>
      <c r="K176" s="357">
        <f t="shared" si="36"/>
        <v>0</v>
      </c>
      <c r="L176" s="144">
        <f t="shared" si="36"/>
        <v>394459750</v>
      </c>
      <c r="M176" s="144">
        <f t="shared" si="36"/>
        <v>364885829</v>
      </c>
      <c r="N176" s="144">
        <f t="shared" si="36"/>
        <v>394487483</v>
      </c>
      <c r="O176" s="144">
        <f t="shared" si="36"/>
        <v>490685828</v>
      </c>
      <c r="P176" s="145">
        <f t="shared" si="36"/>
        <v>442087139</v>
      </c>
      <c r="Q176" s="146">
        <f t="shared" si="36"/>
        <v>2086606029</v>
      </c>
      <c r="R176" s="147">
        <f t="shared" si="36"/>
        <v>2132463226</v>
      </c>
    </row>
    <row r="177" spans="2:18" s="135" customFormat="1" ht="3.75" customHeight="1">
      <c r="B177" s="207"/>
      <c r="C177" s="207"/>
      <c r="D177" s="207"/>
      <c r="E177" s="207"/>
      <c r="F177" s="207"/>
      <c r="G177" s="207"/>
      <c r="H177" s="208"/>
      <c r="I177" s="208"/>
      <c r="J177" s="208"/>
      <c r="K177" s="208"/>
      <c r="L177" s="208"/>
      <c r="M177" s="208"/>
      <c r="N177" s="208"/>
      <c r="O177" s="208"/>
      <c r="P177" s="208"/>
      <c r="Q177" s="208"/>
      <c r="R177" s="208"/>
    </row>
    <row r="178" spans="2:18" s="135" customFormat="1" ht="3.75" customHeight="1">
      <c r="B178" s="207"/>
      <c r="C178" s="207"/>
      <c r="D178" s="207"/>
      <c r="E178" s="207"/>
      <c r="F178" s="207"/>
      <c r="G178" s="207"/>
      <c r="H178" s="208"/>
      <c r="I178" s="208"/>
      <c r="J178" s="208"/>
      <c r="K178" s="208"/>
      <c r="L178" s="208"/>
      <c r="M178" s="208"/>
      <c r="N178" s="208"/>
      <c r="O178" s="208"/>
      <c r="P178" s="208"/>
      <c r="Q178" s="208"/>
      <c r="R178" s="208"/>
    </row>
  </sheetData>
  <mergeCells count="54">
    <mergeCell ref="B96:G97"/>
    <mergeCell ref="H96:J96"/>
    <mergeCell ref="K96:Q96"/>
    <mergeCell ref="R96:R97"/>
    <mergeCell ref="B88:G89"/>
    <mergeCell ref="H88:J88"/>
    <mergeCell ref="K88:P88"/>
    <mergeCell ref="Q88:Q89"/>
    <mergeCell ref="I95:R95"/>
    <mergeCell ref="I137:R137"/>
    <mergeCell ref="B138:G139"/>
    <mergeCell ref="H138:J138"/>
    <mergeCell ref="K138:Q138"/>
    <mergeCell ref="R138:R139"/>
    <mergeCell ref="J87:Q87"/>
    <mergeCell ref="B64:G65"/>
    <mergeCell ref="H64:J64"/>
    <mergeCell ref="K64:P64"/>
    <mergeCell ref="Q64:Q65"/>
    <mergeCell ref="J71:Q71"/>
    <mergeCell ref="B72:G73"/>
    <mergeCell ref="H72:J72"/>
    <mergeCell ref="K72:P72"/>
    <mergeCell ref="Q72:Q73"/>
    <mergeCell ref="J79:Q79"/>
    <mergeCell ref="B80:G81"/>
    <mergeCell ref="H80:J80"/>
    <mergeCell ref="K80:P80"/>
    <mergeCell ref="Q80:Q81"/>
    <mergeCell ref="J63:Q63"/>
    <mergeCell ref="B33:B42"/>
    <mergeCell ref="C42:G42"/>
    <mergeCell ref="K46:R46"/>
    <mergeCell ref="B47:G48"/>
    <mergeCell ref="H47:J47"/>
    <mergeCell ref="K47:Q47"/>
    <mergeCell ref="R47:R48"/>
    <mergeCell ref="R6:R7"/>
    <mergeCell ref="K54:R54"/>
    <mergeCell ref="B55:G56"/>
    <mergeCell ref="H55:J55"/>
    <mergeCell ref="K55:Q55"/>
    <mergeCell ref="R55:R56"/>
    <mergeCell ref="Q12:R12"/>
    <mergeCell ref="B13:B22"/>
    <mergeCell ref="C13:G13"/>
    <mergeCell ref="C22:G22"/>
    <mergeCell ref="B23:B32"/>
    <mergeCell ref="C32:G32"/>
    <mergeCell ref="J1:O1"/>
    <mergeCell ref="P1:Q1"/>
    <mergeCell ref="H4:I4"/>
    <mergeCell ref="B5:G5"/>
    <mergeCell ref="H5:I5"/>
  </mergeCells>
  <phoneticPr fontId="6"/>
  <pageMargins left="0.35433070866141736" right="0.78740157480314965" top="0.59055118110236227" bottom="0.39370078740157483" header="0.39370078740157483" footer="0.39370078740157483"/>
  <pageSetup paperSize="9" scale="68"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view="pageBreakPreview" zoomScaleNormal="100"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256" width="7.59765625" style="2"/>
    <col min="257" max="258" width="2.59765625" style="2" customWidth="1"/>
    <col min="259" max="259" width="5.59765625" style="2" customWidth="1"/>
    <col min="260" max="260" width="7.59765625" style="2" customWidth="1"/>
    <col min="261" max="261" width="2.59765625" style="2" customWidth="1"/>
    <col min="262" max="262" width="6.59765625" style="2" customWidth="1"/>
    <col min="263" max="263" width="10.46484375" style="2" customWidth="1"/>
    <col min="264" max="267" width="10.59765625" style="2" customWidth="1"/>
    <col min="268" max="272" width="12.3984375" style="2" customWidth="1"/>
    <col min="273" max="274" width="12.59765625" style="2" customWidth="1"/>
    <col min="275" max="275" width="7.59765625" style="2" customWidth="1"/>
    <col min="276" max="278" width="9.3984375" style="2" customWidth="1"/>
    <col min="279" max="512" width="7.59765625" style="2"/>
    <col min="513" max="514" width="2.59765625" style="2" customWidth="1"/>
    <col min="515" max="515" width="5.59765625" style="2" customWidth="1"/>
    <col min="516" max="516" width="7.59765625" style="2" customWidth="1"/>
    <col min="517" max="517" width="2.59765625" style="2" customWidth="1"/>
    <col min="518" max="518" width="6.59765625" style="2" customWidth="1"/>
    <col min="519" max="519" width="10.46484375" style="2" customWidth="1"/>
    <col min="520" max="523" width="10.59765625" style="2" customWidth="1"/>
    <col min="524" max="528" width="12.3984375" style="2" customWidth="1"/>
    <col min="529" max="530" width="12.59765625" style="2" customWidth="1"/>
    <col min="531" max="531" width="7.59765625" style="2" customWidth="1"/>
    <col min="532" max="534" width="9.3984375" style="2" customWidth="1"/>
    <col min="535" max="768" width="7.59765625" style="2"/>
    <col min="769" max="770" width="2.59765625" style="2" customWidth="1"/>
    <col min="771" max="771" width="5.59765625" style="2" customWidth="1"/>
    <col min="772" max="772" width="7.59765625" style="2" customWidth="1"/>
    <col min="773" max="773" width="2.59765625" style="2" customWidth="1"/>
    <col min="774" max="774" width="6.59765625" style="2" customWidth="1"/>
    <col min="775" max="775" width="10.46484375" style="2" customWidth="1"/>
    <col min="776" max="779" width="10.59765625" style="2" customWidth="1"/>
    <col min="780" max="784" width="12.3984375" style="2" customWidth="1"/>
    <col min="785" max="786" width="12.59765625" style="2" customWidth="1"/>
    <col min="787" max="787" width="7.59765625" style="2" customWidth="1"/>
    <col min="788" max="790" width="9.3984375" style="2" customWidth="1"/>
    <col min="791" max="1024" width="7.59765625" style="2"/>
    <col min="1025" max="1026" width="2.59765625" style="2" customWidth="1"/>
    <col min="1027" max="1027" width="5.59765625" style="2" customWidth="1"/>
    <col min="1028" max="1028" width="7.59765625" style="2" customWidth="1"/>
    <col min="1029" max="1029" width="2.59765625" style="2" customWidth="1"/>
    <col min="1030" max="1030" width="6.59765625" style="2" customWidth="1"/>
    <col min="1031" max="1031" width="10.46484375" style="2" customWidth="1"/>
    <col min="1032" max="1035" width="10.59765625" style="2" customWidth="1"/>
    <col min="1036" max="1040" width="12.3984375" style="2" customWidth="1"/>
    <col min="1041" max="1042" width="12.59765625" style="2" customWidth="1"/>
    <col min="1043" max="1043" width="7.59765625" style="2" customWidth="1"/>
    <col min="1044" max="1046" width="9.3984375" style="2" customWidth="1"/>
    <col min="1047" max="1280" width="7.59765625" style="2"/>
    <col min="1281" max="1282" width="2.59765625" style="2" customWidth="1"/>
    <col min="1283" max="1283" width="5.59765625" style="2" customWidth="1"/>
    <col min="1284" max="1284" width="7.59765625" style="2" customWidth="1"/>
    <col min="1285" max="1285" width="2.59765625" style="2" customWidth="1"/>
    <col min="1286" max="1286" width="6.59765625" style="2" customWidth="1"/>
    <col min="1287" max="1287" width="10.46484375" style="2" customWidth="1"/>
    <col min="1288" max="1291" width="10.59765625" style="2" customWidth="1"/>
    <col min="1292" max="1296" width="12.3984375" style="2" customWidth="1"/>
    <col min="1297" max="1298" width="12.59765625" style="2" customWidth="1"/>
    <col min="1299" max="1299" width="7.59765625" style="2" customWidth="1"/>
    <col min="1300" max="1302" width="9.3984375" style="2" customWidth="1"/>
    <col min="1303" max="1536" width="7.59765625" style="2"/>
    <col min="1537" max="1538" width="2.59765625" style="2" customWidth="1"/>
    <col min="1539" max="1539" width="5.59765625" style="2" customWidth="1"/>
    <col min="1540" max="1540" width="7.59765625" style="2" customWidth="1"/>
    <col min="1541" max="1541" width="2.59765625" style="2" customWidth="1"/>
    <col min="1542" max="1542" width="6.59765625" style="2" customWidth="1"/>
    <col min="1543" max="1543" width="10.46484375" style="2" customWidth="1"/>
    <col min="1544" max="1547" width="10.59765625" style="2" customWidth="1"/>
    <col min="1548" max="1552" width="12.3984375" style="2" customWidth="1"/>
    <col min="1553" max="1554" width="12.59765625" style="2" customWidth="1"/>
    <col min="1555" max="1555" width="7.59765625" style="2" customWidth="1"/>
    <col min="1556" max="1558" width="9.3984375" style="2" customWidth="1"/>
    <col min="1559" max="1792" width="7.59765625" style="2"/>
    <col min="1793" max="1794" width="2.59765625" style="2" customWidth="1"/>
    <col min="1795" max="1795" width="5.59765625" style="2" customWidth="1"/>
    <col min="1796" max="1796" width="7.59765625" style="2" customWidth="1"/>
    <col min="1797" max="1797" width="2.59765625" style="2" customWidth="1"/>
    <col min="1798" max="1798" width="6.59765625" style="2" customWidth="1"/>
    <col min="1799" max="1799" width="10.46484375" style="2" customWidth="1"/>
    <col min="1800" max="1803" width="10.59765625" style="2" customWidth="1"/>
    <col min="1804" max="1808" width="12.3984375" style="2" customWidth="1"/>
    <col min="1809" max="1810" width="12.59765625" style="2" customWidth="1"/>
    <col min="1811" max="1811" width="7.59765625" style="2" customWidth="1"/>
    <col min="1812" max="1814" width="9.3984375" style="2" customWidth="1"/>
    <col min="1815" max="2048" width="7.59765625" style="2"/>
    <col min="2049" max="2050" width="2.59765625" style="2" customWidth="1"/>
    <col min="2051" max="2051" width="5.59765625" style="2" customWidth="1"/>
    <col min="2052" max="2052" width="7.59765625" style="2" customWidth="1"/>
    <col min="2053" max="2053" width="2.59765625" style="2" customWidth="1"/>
    <col min="2054" max="2054" width="6.59765625" style="2" customWidth="1"/>
    <col min="2055" max="2055" width="10.46484375" style="2" customWidth="1"/>
    <col min="2056" max="2059" width="10.59765625" style="2" customWidth="1"/>
    <col min="2060" max="2064" width="12.3984375" style="2" customWidth="1"/>
    <col min="2065" max="2066" width="12.59765625" style="2" customWidth="1"/>
    <col min="2067" max="2067" width="7.59765625" style="2" customWidth="1"/>
    <col min="2068" max="2070" width="9.3984375" style="2" customWidth="1"/>
    <col min="2071" max="2304" width="7.59765625" style="2"/>
    <col min="2305" max="2306" width="2.59765625" style="2" customWidth="1"/>
    <col min="2307" max="2307" width="5.59765625" style="2" customWidth="1"/>
    <col min="2308" max="2308" width="7.59765625" style="2" customWidth="1"/>
    <col min="2309" max="2309" width="2.59765625" style="2" customWidth="1"/>
    <col min="2310" max="2310" width="6.59765625" style="2" customWidth="1"/>
    <col min="2311" max="2311" width="10.46484375" style="2" customWidth="1"/>
    <col min="2312" max="2315" width="10.59765625" style="2" customWidth="1"/>
    <col min="2316" max="2320" width="12.3984375" style="2" customWidth="1"/>
    <col min="2321" max="2322" width="12.59765625" style="2" customWidth="1"/>
    <col min="2323" max="2323" width="7.59765625" style="2" customWidth="1"/>
    <col min="2324" max="2326" width="9.3984375" style="2" customWidth="1"/>
    <col min="2327" max="2560" width="7.59765625" style="2"/>
    <col min="2561" max="2562" width="2.59765625" style="2" customWidth="1"/>
    <col min="2563" max="2563" width="5.59765625" style="2" customWidth="1"/>
    <col min="2564" max="2564" width="7.59765625" style="2" customWidth="1"/>
    <col min="2565" max="2565" width="2.59765625" style="2" customWidth="1"/>
    <col min="2566" max="2566" width="6.59765625" style="2" customWidth="1"/>
    <col min="2567" max="2567" width="10.46484375" style="2" customWidth="1"/>
    <col min="2568" max="2571" width="10.59765625" style="2" customWidth="1"/>
    <col min="2572" max="2576" width="12.3984375" style="2" customWidth="1"/>
    <col min="2577" max="2578" width="12.59765625" style="2" customWidth="1"/>
    <col min="2579" max="2579" width="7.59765625" style="2" customWidth="1"/>
    <col min="2580" max="2582" width="9.3984375" style="2" customWidth="1"/>
    <col min="2583" max="2816" width="7.59765625" style="2"/>
    <col min="2817" max="2818" width="2.59765625" style="2" customWidth="1"/>
    <col min="2819" max="2819" width="5.59765625" style="2" customWidth="1"/>
    <col min="2820" max="2820" width="7.59765625" style="2" customWidth="1"/>
    <col min="2821" max="2821" width="2.59765625" style="2" customWidth="1"/>
    <col min="2822" max="2822" width="6.59765625" style="2" customWidth="1"/>
    <col min="2823" max="2823" width="10.46484375" style="2" customWidth="1"/>
    <col min="2824" max="2827" width="10.59765625" style="2" customWidth="1"/>
    <col min="2828" max="2832" width="12.3984375" style="2" customWidth="1"/>
    <col min="2833" max="2834" width="12.59765625" style="2" customWidth="1"/>
    <col min="2835" max="2835" width="7.59765625" style="2" customWidth="1"/>
    <col min="2836" max="2838" width="9.3984375" style="2" customWidth="1"/>
    <col min="2839" max="3072" width="7.59765625" style="2"/>
    <col min="3073" max="3074" width="2.59765625" style="2" customWidth="1"/>
    <col min="3075" max="3075" width="5.59765625" style="2" customWidth="1"/>
    <col min="3076" max="3076" width="7.59765625" style="2" customWidth="1"/>
    <col min="3077" max="3077" width="2.59765625" style="2" customWidth="1"/>
    <col min="3078" max="3078" width="6.59765625" style="2" customWidth="1"/>
    <col min="3079" max="3079" width="10.46484375" style="2" customWidth="1"/>
    <col min="3080" max="3083" width="10.59765625" style="2" customWidth="1"/>
    <col min="3084" max="3088" width="12.3984375" style="2" customWidth="1"/>
    <col min="3089" max="3090" width="12.59765625" style="2" customWidth="1"/>
    <col min="3091" max="3091" width="7.59765625" style="2" customWidth="1"/>
    <col min="3092" max="3094" width="9.3984375" style="2" customWidth="1"/>
    <col min="3095" max="3328" width="7.59765625" style="2"/>
    <col min="3329" max="3330" width="2.59765625" style="2" customWidth="1"/>
    <col min="3331" max="3331" width="5.59765625" style="2" customWidth="1"/>
    <col min="3332" max="3332" width="7.59765625" style="2" customWidth="1"/>
    <col min="3333" max="3333" width="2.59765625" style="2" customWidth="1"/>
    <col min="3334" max="3334" width="6.59765625" style="2" customWidth="1"/>
    <col min="3335" max="3335" width="10.46484375" style="2" customWidth="1"/>
    <col min="3336" max="3339" width="10.59765625" style="2" customWidth="1"/>
    <col min="3340" max="3344" width="12.3984375" style="2" customWidth="1"/>
    <col min="3345" max="3346" width="12.59765625" style="2" customWidth="1"/>
    <col min="3347" max="3347" width="7.59765625" style="2" customWidth="1"/>
    <col min="3348" max="3350" width="9.3984375" style="2" customWidth="1"/>
    <col min="3351" max="3584" width="7.59765625" style="2"/>
    <col min="3585" max="3586" width="2.59765625" style="2" customWidth="1"/>
    <col min="3587" max="3587" width="5.59765625" style="2" customWidth="1"/>
    <col min="3588" max="3588" width="7.59765625" style="2" customWidth="1"/>
    <col min="3589" max="3589" width="2.59765625" style="2" customWidth="1"/>
    <col min="3590" max="3590" width="6.59765625" style="2" customWidth="1"/>
    <col min="3591" max="3591" width="10.46484375" style="2" customWidth="1"/>
    <col min="3592" max="3595" width="10.59765625" style="2" customWidth="1"/>
    <col min="3596" max="3600" width="12.3984375" style="2" customWidth="1"/>
    <col min="3601" max="3602" width="12.59765625" style="2" customWidth="1"/>
    <col min="3603" max="3603" width="7.59765625" style="2" customWidth="1"/>
    <col min="3604" max="3606" width="9.3984375" style="2" customWidth="1"/>
    <col min="3607" max="3840" width="7.59765625" style="2"/>
    <col min="3841" max="3842" width="2.59765625" style="2" customWidth="1"/>
    <col min="3843" max="3843" width="5.59765625" style="2" customWidth="1"/>
    <col min="3844" max="3844" width="7.59765625" style="2" customWidth="1"/>
    <col min="3845" max="3845" width="2.59765625" style="2" customWidth="1"/>
    <col min="3846" max="3846" width="6.59765625" style="2" customWidth="1"/>
    <col min="3847" max="3847" width="10.46484375" style="2" customWidth="1"/>
    <col min="3848" max="3851" width="10.59765625" style="2" customWidth="1"/>
    <col min="3852" max="3856" width="12.3984375" style="2" customWidth="1"/>
    <col min="3857" max="3858" width="12.59765625" style="2" customWidth="1"/>
    <col min="3859" max="3859" width="7.59765625" style="2" customWidth="1"/>
    <col min="3860" max="3862" width="9.3984375" style="2" customWidth="1"/>
    <col min="3863" max="4096" width="7.59765625" style="2"/>
    <col min="4097" max="4098" width="2.59765625" style="2" customWidth="1"/>
    <col min="4099" max="4099" width="5.59765625" style="2" customWidth="1"/>
    <col min="4100" max="4100" width="7.59765625" style="2" customWidth="1"/>
    <col min="4101" max="4101" width="2.59765625" style="2" customWidth="1"/>
    <col min="4102" max="4102" width="6.59765625" style="2" customWidth="1"/>
    <col min="4103" max="4103" width="10.46484375" style="2" customWidth="1"/>
    <col min="4104" max="4107" width="10.59765625" style="2" customWidth="1"/>
    <col min="4108" max="4112" width="12.3984375" style="2" customWidth="1"/>
    <col min="4113" max="4114" width="12.59765625" style="2" customWidth="1"/>
    <col min="4115" max="4115" width="7.59765625" style="2" customWidth="1"/>
    <col min="4116" max="4118" width="9.3984375" style="2" customWidth="1"/>
    <col min="4119" max="4352" width="7.59765625" style="2"/>
    <col min="4353" max="4354" width="2.59765625" style="2" customWidth="1"/>
    <col min="4355" max="4355" width="5.59765625" style="2" customWidth="1"/>
    <col min="4356" max="4356" width="7.59765625" style="2" customWidth="1"/>
    <col min="4357" max="4357" width="2.59765625" style="2" customWidth="1"/>
    <col min="4358" max="4358" width="6.59765625" style="2" customWidth="1"/>
    <col min="4359" max="4359" width="10.46484375" style="2" customWidth="1"/>
    <col min="4360" max="4363" width="10.59765625" style="2" customWidth="1"/>
    <col min="4364" max="4368" width="12.3984375" style="2" customWidth="1"/>
    <col min="4369" max="4370" width="12.59765625" style="2" customWidth="1"/>
    <col min="4371" max="4371" width="7.59765625" style="2" customWidth="1"/>
    <col min="4372" max="4374" width="9.3984375" style="2" customWidth="1"/>
    <col min="4375" max="4608" width="7.59765625" style="2"/>
    <col min="4609" max="4610" width="2.59765625" style="2" customWidth="1"/>
    <col min="4611" max="4611" width="5.59765625" style="2" customWidth="1"/>
    <col min="4612" max="4612" width="7.59765625" style="2" customWidth="1"/>
    <col min="4613" max="4613" width="2.59765625" style="2" customWidth="1"/>
    <col min="4614" max="4614" width="6.59765625" style="2" customWidth="1"/>
    <col min="4615" max="4615" width="10.46484375" style="2" customWidth="1"/>
    <col min="4616" max="4619" width="10.59765625" style="2" customWidth="1"/>
    <col min="4620" max="4624" width="12.3984375" style="2" customWidth="1"/>
    <col min="4625" max="4626" width="12.59765625" style="2" customWidth="1"/>
    <col min="4627" max="4627" width="7.59765625" style="2" customWidth="1"/>
    <col min="4628" max="4630" width="9.3984375" style="2" customWidth="1"/>
    <col min="4631" max="4864" width="7.59765625" style="2"/>
    <col min="4865" max="4866" width="2.59765625" style="2" customWidth="1"/>
    <col min="4867" max="4867" width="5.59765625" style="2" customWidth="1"/>
    <col min="4868" max="4868" width="7.59765625" style="2" customWidth="1"/>
    <col min="4869" max="4869" width="2.59765625" style="2" customWidth="1"/>
    <col min="4870" max="4870" width="6.59765625" style="2" customWidth="1"/>
    <col min="4871" max="4871" width="10.46484375" style="2" customWidth="1"/>
    <col min="4872" max="4875" width="10.59765625" style="2" customWidth="1"/>
    <col min="4876" max="4880" width="12.3984375" style="2" customWidth="1"/>
    <col min="4881" max="4882" width="12.59765625" style="2" customWidth="1"/>
    <col min="4883" max="4883" width="7.59765625" style="2" customWidth="1"/>
    <col min="4884" max="4886" width="9.3984375" style="2" customWidth="1"/>
    <col min="4887" max="5120" width="7.59765625" style="2"/>
    <col min="5121" max="5122" width="2.59765625" style="2" customWidth="1"/>
    <col min="5123" max="5123" width="5.59765625" style="2" customWidth="1"/>
    <col min="5124" max="5124" width="7.59765625" style="2" customWidth="1"/>
    <col min="5125" max="5125" width="2.59765625" style="2" customWidth="1"/>
    <col min="5126" max="5126" width="6.59765625" style="2" customWidth="1"/>
    <col min="5127" max="5127" width="10.46484375" style="2" customWidth="1"/>
    <col min="5128" max="5131" width="10.59765625" style="2" customWidth="1"/>
    <col min="5132" max="5136" width="12.3984375" style="2" customWidth="1"/>
    <col min="5137" max="5138" width="12.59765625" style="2" customWidth="1"/>
    <col min="5139" max="5139" width="7.59765625" style="2" customWidth="1"/>
    <col min="5140" max="5142" width="9.3984375" style="2" customWidth="1"/>
    <col min="5143" max="5376" width="7.59765625" style="2"/>
    <col min="5377" max="5378" width="2.59765625" style="2" customWidth="1"/>
    <col min="5379" max="5379" width="5.59765625" style="2" customWidth="1"/>
    <col min="5380" max="5380" width="7.59765625" style="2" customWidth="1"/>
    <col min="5381" max="5381" width="2.59765625" style="2" customWidth="1"/>
    <col min="5382" max="5382" width="6.59765625" style="2" customWidth="1"/>
    <col min="5383" max="5383" width="10.46484375" style="2" customWidth="1"/>
    <col min="5384" max="5387" width="10.59765625" style="2" customWidth="1"/>
    <col min="5388" max="5392" width="12.3984375" style="2" customWidth="1"/>
    <col min="5393" max="5394" width="12.59765625" style="2" customWidth="1"/>
    <col min="5395" max="5395" width="7.59765625" style="2" customWidth="1"/>
    <col min="5396" max="5398" width="9.3984375" style="2" customWidth="1"/>
    <col min="5399" max="5632" width="7.59765625" style="2"/>
    <col min="5633" max="5634" width="2.59765625" style="2" customWidth="1"/>
    <col min="5635" max="5635" width="5.59765625" style="2" customWidth="1"/>
    <col min="5636" max="5636" width="7.59765625" style="2" customWidth="1"/>
    <col min="5637" max="5637" width="2.59765625" style="2" customWidth="1"/>
    <col min="5638" max="5638" width="6.59765625" style="2" customWidth="1"/>
    <col min="5639" max="5639" width="10.46484375" style="2" customWidth="1"/>
    <col min="5640" max="5643" width="10.59765625" style="2" customWidth="1"/>
    <col min="5644" max="5648" width="12.3984375" style="2" customWidth="1"/>
    <col min="5649" max="5650" width="12.59765625" style="2" customWidth="1"/>
    <col min="5651" max="5651" width="7.59765625" style="2" customWidth="1"/>
    <col min="5652" max="5654" width="9.3984375" style="2" customWidth="1"/>
    <col min="5655" max="5888" width="7.59765625" style="2"/>
    <col min="5889" max="5890" width="2.59765625" style="2" customWidth="1"/>
    <col min="5891" max="5891" width="5.59765625" style="2" customWidth="1"/>
    <col min="5892" max="5892" width="7.59765625" style="2" customWidth="1"/>
    <col min="5893" max="5893" width="2.59765625" style="2" customWidth="1"/>
    <col min="5894" max="5894" width="6.59765625" style="2" customWidth="1"/>
    <col min="5895" max="5895" width="10.46484375" style="2" customWidth="1"/>
    <col min="5896" max="5899" width="10.59765625" style="2" customWidth="1"/>
    <col min="5900" max="5904" width="12.3984375" style="2" customWidth="1"/>
    <col min="5905" max="5906" width="12.59765625" style="2" customWidth="1"/>
    <col min="5907" max="5907" width="7.59765625" style="2" customWidth="1"/>
    <col min="5908" max="5910" width="9.3984375" style="2" customWidth="1"/>
    <col min="5911" max="6144" width="7.59765625" style="2"/>
    <col min="6145" max="6146" width="2.59765625" style="2" customWidth="1"/>
    <col min="6147" max="6147" width="5.59765625" style="2" customWidth="1"/>
    <col min="6148" max="6148" width="7.59765625" style="2" customWidth="1"/>
    <col min="6149" max="6149" width="2.59765625" style="2" customWidth="1"/>
    <col min="6150" max="6150" width="6.59765625" style="2" customWidth="1"/>
    <col min="6151" max="6151" width="10.46484375" style="2" customWidth="1"/>
    <col min="6152" max="6155" width="10.59765625" style="2" customWidth="1"/>
    <col min="6156" max="6160" width="12.3984375" style="2" customWidth="1"/>
    <col min="6161" max="6162" width="12.59765625" style="2" customWidth="1"/>
    <col min="6163" max="6163" width="7.59765625" style="2" customWidth="1"/>
    <col min="6164" max="6166" width="9.3984375" style="2" customWidth="1"/>
    <col min="6167" max="6400" width="7.59765625" style="2"/>
    <col min="6401" max="6402" width="2.59765625" style="2" customWidth="1"/>
    <col min="6403" max="6403" width="5.59765625" style="2" customWidth="1"/>
    <col min="6404" max="6404" width="7.59765625" style="2" customWidth="1"/>
    <col min="6405" max="6405" width="2.59765625" style="2" customWidth="1"/>
    <col min="6406" max="6406" width="6.59765625" style="2" customWidth="1"/>
    <col min="6407" max="6407" width="10.46484375" style="2" customWidth="1"/>
    <col min="6408" max="6411" width="10.59765625" style="2" customWidth="1"/>
    <col min="6412" max="6416" width="12.3984375" style="2" customWidth="1"/>
    <col min="6417" max="6418" width="12.59765625" style="2" customWidth="1"/>
    <col min="6419" max="6419" width="7.59765625" style="2" customWidth="1"/>
    <col min="6420" max="6422" width="9.3984375" style="2" customWidth="1"/>
    <col min="6423" max="6656" width="7.59765625" style="2"/>
    <col min="6657" max="6658" width="2.59765625" style="2" customWidth="1"/>
    <col min="6659" max="6659" width="5.59765625" style="2" customWidth="1"/>
    <col min="6660" max="6660" width="7.59765625" style="2" customWidth="1"/>
    <col min="6661" max="6661" width="2.59765625" style="2" customWidth="1"/>
    <col min="6662" max="6662" width="6.59765625" style="2" customWidth="1"/>
    <col min="6663" max="6663" width="10.46484375" style="2" customWidth="1"/>
    <col min="6664" max="6667" width="10.59765625" style="2" customWidth="1"/>
    <col min="6668" max="6672" width="12.3984375" style="2" customWidth="1"/>
    <col min="6673" max="6674" width="12.59765625" style="2" customWidth="1"/>
    <col min="6675" max="6675" width="7.59765625" style="2" customWidth="1"/>
    <col min="6676" max="6678" width="9.3984375" style="2" customWidth="1"/>
    <col min="6679" max="6912" width="7.59765625" style="2"/>
    <col min="6913" max="6914" width="2.59765625" style="2" customWidth="1"/>
    <col min="6915" max="6915" width="5.59765625" style="2" customWidth="1"/>
    <col min="6916" max="6916" width="7.59765625" style="2" customWidth="1"/>
    <col min="6917" max="6917" width="2.59765625" style="2" customWidth="1"/>
    <col min="6918" max="6918" width="6.59765625" style="2" customWidth="1"/>
    <col min="6919" max="6919" width="10.46484375" style="2" customWidth="1"/>
    <col min="6920" max="6923" width="10.59765625" style="2" customWidth="1"/>
    <col min="6924" max="6928" width="12.3984375" style="2" customWidth="1"/>
    <col min="6929" max="6930" width="12.59765625" style="2" customWidth="1"/>
    <col min="6931" max="6931" width="7.59765625" style="2" customWidth="1"/>
    <col min="6932" max="6934" width="9.3984375" style="2" customWidth="1"/>
    <col min="6935" max="7168" width="7.59765625" style="2"/>
    <col min="7169" max="7170" width="2.59765625" style="2" customWidth="1"/>
    <col min="7171" max="7171" width="5.59765625" style="2" customWidth="1"/>
    <col min="7172" max="7172" width="7.59765625" style="2" customWidth="1"/>
    <col min="7173" max="7173" width="2.59765625" style="2" customWidth="1"/>
    <col min="7174" max="7174" width="6.59765625" style="2" customWidth="1"/>
    <col min="7175" max="7175" width="10.46484375" style="2" customWidth="1"/>
    <col min="7176" max="7179" width="10.59765625" style="2" customWidth="1"/>
    <col min="7180" max="7184" width="12.3984375" style="2" customWidth="1"/>
    <col min="7185" max="7186" width="12.59765625" style="2" customWidth="1"/>
    <col min="7187" max="7187" width="7.59765625" style="2" customWidth="1"/>
    <col min="7188" max="7190" width="9.3984375" style="2" customWidth="1"/>
    <col min="7191" max="7424" width="7.59765625" style="2"/>
    <col min="7425" max="7426" width="2.59765625" style="2" customWidth="1"/>
    <col min="7427" max="7427" width="5.59765625" style="2" customWidth="1"/>
    <col min="7428" max="7428" width="7.59765625" style="2" customWidth="1"/>
    <col min="7429" max="7429" width="2.59765625" style="2" customWidth="1"/>
    <col min="7430" max="7430" width="6.59765625" style="2" customWidth="1"/>
    <col min="7431" max="7431" width="10.46484375" style="2" customWidth="1"/>
    <col min="7432" max="7435" width="10.59765625" style="2" customWidth="1"/>
    <col min="7436" max="7440" width="12.3984375" style="2" customWidth="1"/>
    <col min="7441" max="7442" width="12.59765625" style="2" customWidth="1"/>
    <col min="7443" max="7443" width="7.59765625" style="2" customWidth="1"/>
    <col min="7444" max="7446" width="9.3984375" style="2" customWidth="1"/>
    <col min="7447" max="7680" width="7.59765625" style="2"/>
    <col min="7681" max="7682" width="2.59765625" style="2" customWidth="1"/>
    <col min="7683" max="7683" width="5.59765625" style="2" customWidth="1"/>
    <col min="7684" max="7684" width="7.59765625" style="2" customWidth="1"/>
    <col min="7685" max="7685" width="2.59765625" style="2" customWidth="1"/>
    <col min="7686" max="7686" width="6.59765625" style="2" customWidth="1"/>
    <col min="7687" max="7687" width="10.46484375" style="2" customWidth="1"/>
    <col min="7688" max="7691" width="10.59765625" style="2" customWidth="1"/>
    <col min="7692" max="7696" width="12.3984375" style="2" customWidth="1"/>
    <col min="7697" max="7698" width="12.59765625" style="2" customWidth="1"/>
    <col min="7699" max="7699" width="7.59765625" style="2" customWidth="1"/>
    <col min="7700" max="7702" width="9.3984375" style="2" customWidth="1"/>
    <col min="7703" max="7936" width="7.59765625" style="2"/>
    <col min="7937" max="7938" width="2.59765625" style="2" customWidth="1"/>
    <col min="7939" max="7939" width="5.59765625" style="2" customWidth="1"/>
    <col min="7940" max="7940" width="7.59765625" style="2" customWidth="1"/>
    <col min="7941" max="7941" width="2.59765625" style="2" customWidth="1"/>
    <col min="7942" max="7942" width="6.59765625" style="2" customWidth="1"/>
    <col min="7943" max="7943" width="10.46484375" style="2" customWidth="1"/>
    <col min="7944" max="7947" width="10.59765625" style="2" customWidth="1"/>
    <col min="7948" max="7952" width="12.3984375" style="2" customWidth="1"/>
    <col min="7953" max="7954" width="12.59765625" style="2" customWidth="1"/>
    <col min="7955" max="7955" width="7.59765625" style="2" customWidth="1"/>
    <col min="7956" max="7958" width="9.3984375" style="2" customWidth="1"/>
    <col min="7959" max="8192" width="7.59765625" style="2"/>
    <col min="8193" max="8194" width="2.59765625" style="2" customWidth="1"/>
    <col min="8195" max="8195" width="5.59765625" style="2" customWidth="1"/>
    <col min="8196" max="8196" width="7.59765625" style="2" customWidth="1"/>
    <col min="8197" max="8197" width="2.59765625" style="2" customWidth="1"/>
    <col min="8198" max="8198" width="6.59765625" style="2" customWidth="1"/>
    <col min="8199" max="8199" width="10.46484375" style="2" customWidth="1"/>
    <col min="8200" max="8203" width="10.59765625" style="2" customWidth="1"/>
    <col min="8204" max="8208" width="12.3984375" style="2" customWidth="1"/>
    <col min="8209" max="8210" width="12.59765625" style="2" customWidth="1"/>
    <col min="8211" max="8211" width="7.59765625" style="2" customWidth="1"/>
    <col min="8212" max="8214" width="9.3984375" style="2" customWidth="1"/>
    <col min="8215" max="8448" width="7.59765625" style="2"/>
    <col min="8449" max="8450" width="2.59765625" style="2" customWidth="1"/>
    <col min="8451" max="8451" width="5.59765625" style="2" customWidth="1"/>
    <col min="8452" max="8452" width="7.59765625" style="2" customWidth="1"/>
    <col min="8453" max="8453" width="2.59765625" style="2" customWidth="1"/>
    <col min="8454" max="8454" width="6.59765625" style="2" customWidth="1"/>
    <col min="8455" max="8455" width="10.46484375" style="2" customWidth="1"/>
    <col min="8456" max="8459" width="10.59765625" style="2" customWidth="1"/>
    <col min="8460" max="8464" width="12.3984375" style="2" customWidth="1"/>
    <col min="8465" max="8466" width="12.59765625" style="2" customWidth="1"/>
    <col min="8467" max="8467" width="7.59765625" style="2" customWidth="1"/>
    <col min="8468" max="8470" width="9.3984375" style="2" customWidth="1"/>
    <col min="8471" max="8704" width="7.59765625" style="2"/>
    <col min="8705" max="8706" width="2.59765625" style="2" customWidth="1"/>
    <col min="8707" max="8707" width="5.59765625" style="2" customWidth="1"/>
    <col min="8708" max="8708" width="7.59765625" style="2" customWidth="1"/>
    <col min="8709" max="8709" width="2.59765625" style="2" customWidth="1"/>
    <col min="8710" max="8710" width="6.59765625" style="2" customWidth="1"/>
    <col min="8711" max="8711" width="10.46484375" style="2" customWidth="1"/>
    <col min="8712" max="8715" width="10.59765625" style="2" customWidth="1"/>
    <col min="8716" max="8720" width="12.3984375" style="2" customWidth="1"/>
    <col min="8721" max="8722" width="12.59765625" style="2" customWidth="1"/>
    <col min="8723" max="8723" width="7.59765625" style="2" customWidth="1"/>
    <col min="8724" max="8726" width="9.3984375" style="2" customWidth="1"/>
    <col min="8727" max="8960" width="7.59765625" style="2"/>
    <col min="8961" max="8962" width="2.59765625" style="2" customWidth="1"/>
    <col min="8963" max="8963" width="5.59765625" style="2" customWidth="1"/>
    <col min="8964" max="8964" width="7.59765625" style="2" customWidth="1"/>
    <col min="8965" max="8965" width="2.59765625" style="2" customWidth="1"/>
    <col min="8966" max="8966" width="6.59765625" style="2" customWidth="1"/>
    <col min="8967" max="8967" width="10.46484375" style="2" customWidth="1"/>
    <col min="8968" max="8971" width="10.59765625" style="2" customWidth="1"/>
    <col min="8972" max="8976" width="12.3984375" style="2" customWidth="1"/>
    <col min="8977" max="8978" width="12.59765625" style="2" customWidth="1"/>
    <col min="8979" max="8979" width="7.59765625" style="2" customWidth="1"/>
    <col min="8980" max="8982" width="9.3984375" style="2" customWidth="1"/>
    <col min="8983" max="9216" width="7.59765625" style="2"/>
    <col min="9217" max="9218" width="2.59765625" style="2" customWidth="1"/>
    <col min="9219" max="9219" width="5.59765625" style="2" customWidth="1"/>
    <col min="9220" max="9220" width="7.59765625" style="2" customWidth="1"/>
    <col min="9221" max="9221" width="2.59765625" style="2" customWidth="1"/>
    <col min="9222" max="9222" width="6.59765625" style="2" customWidth="1"/>
    <col min="9223" max="9223" width="10.46484375" style="2" customWidth="1"/>
    <col min="9224" max="9227" width="10.59765625" style="2" customWidth="1"/>
    <col min="9228" max="9232" width="12.3984375" style="2" customWidth="1"/>
    <col min="9233" max="9234" width="12.59765625" style="2" customWidth="1"/>
    <col min="9235" max="9235" width="7.59765625" style="2" customWidth="1"/>
    <col min="9236" max="9238" width="9.3984375" style="2" customWidth="1"/>
    <col min="9239" max="9472" width="7.59765625" style="2"/>
    <col min="9473" max="9474" width="2.59765625" style="2" customWidth="1"/>
    <col min="9475" max="9475" width="5.59765625" style="2" customWidth="1"/>
    <col min="9476" max="9476" width="7.59765625" style="2" customWidth="1"/>
    <col min="9477" max="9477" width="2.59765625" style="2" customWidth="1"/>
    <col min="9478" max="9478" width="6.59765625" style="2" customWidth="1"/>
    <col min="9479" max="9479" width="10.46484375" style="2" customWidth="1"/>
    <col min="9480" max="9483" width="10.59765625" style="2" customWidth="1"/>
    <col min="9484" max="9488" width="12.3984375" style="2" customWidth="1"/>
    <col min="9489" max="9490" width="12.59765625" style="2" customWidth="1"/>
    <col min="9491" max="9491" width="7.59765625" style="2" customWidth="1"/>
    <col min="9492" max="9494" width="9.3984375" style="2" customWidth="1"/>
    <col min="9495" max="9728" width="7.59765625" style="2"/>
    <col min="9729" max="9730" width="2.59765625" style="2" customWidth="1"/>
    <col min="9731" max="9731" width="5.59765625" style="2" customWidth="1"/>
    <col min="9732" max="9732" width="7.59765625" style="2" customWidth="1"/>
    <col min="9733" max="9733" width="2.59765625" style="2" customWidth="1"/>
    <col min="9734" max="9734" width="6.59765625" style="2" customWidth="1"/>
    <col min="9735" max="9735" width="10.46484375" style="2" customWidth="1"/>
    <col min="9736" max="9739" width="10.59765625" style="2" customWidth="1"/>
    <col min="9740" max="9744" width="12.3984375" style="2" customWidth="1"/>
    <col min="9745" max="9746" width="12.59765625" style="2" customWidth="1"/>
    <col min="9747" max="9747" width="7.59765625" style="2" customWidth="1"/>
    <col min="9748" max="9750" width="9.3984375" style="2" customWidth="1"/>
    <col min="9751" max="9984" width="7.59765625" style="2"/>
    <col min="9985" max="9986" width="2.59765625" style="2" customWidth="1"/>
    <col min="9987" max="9987" width="5.59765625" style="2" customWidth="1"/>
    <col min="9988" max="9988" width="7.59765625" style="2" customWidth="1"/>
    <col min="9989" max="9989" width="2.59765625" style="2" customWidth="1"/>
    <col min="9990" max="9990" width="6.59765625" style="2" customWidth="1"/>
    <col min="9991" max="9991" width="10.46484375" style="2" customWidth="1"/>
    <col min="9992" max="9995" width="10.59765625" style="2" customWidth="1"/>
    <col min="9996" max="10000" width="12.3984375" style="2" customWidth="1"/>
    <col min="10001" max="10002" width="12.59765625" style="2" customWidth="1"/>
    <col min="10003" max="10003" width="7.59765625" style="2" customWidth="1"/>
    <col min="10004" max="10006" width="9.3984375" style="2" customWidth="1"/>
    <col min="10007" max="10240" width="7.59765625" style="2"/>
    <col min="10241" max="10242" width="2.59765625" style="2" customWidth="1"/>
    <col min="10243" max="10243" width="5.59765625" style="2" customWidth="1"/>
    <col min="10244" max="10244" width="7.59765625" style="2" customWidth="1"/>
    <col min="10245" max="10245" width="2.59765625" style="2" customWidth="1"/>
    <col min="10246" max="10246" width="6.59765625" style="2" customWidth="1"/>
    <col min="10247" max="10247" width="10.46484375" style="2" customWidth="1"/>
    <col min="10248" max="10251" width="10.59765625" style="2" customWidth="1"/>
    <col min="10252" max="10256" width="12.3984375" style="2" customWidth="1"/>
    <col min="10257" max="10258" width="12.59765625" style="2" customWidth="1"/>
    <col min="10259" max="10259" width="7.59765625" style="2" customWidth="1"/>
    <col min="10260" max="10262" width="9.3984375" style="2" customWidth="1"/>
    <col min="10263" max="10496" width="7.59765625" style="2"/>
    <col min="10497" max="10498" width="2.59765625" style="2" customWidth="1"/>
    <col min="10499" max="10499" width="5.59765625" style="2" customWidth="1"/>
    <col min="10500" max="10500" width="7.59765625" style="2" customWidth="1"/>
    <col min="10501" max="10501" width="2.59765625" style="2" customWidth="1"/>
    <col min="10502" max="10502" width="6.59765625" style="2" customWidth="1"/>
    <col min="10503" max="10503" width="10.46484375" style="2" customWidth="1"/>
    <col min="10504" max="10507" width="10.59765625" style="2" customWidth="1"/>
    <col min="10508" max="10512" width="12.3984375" style="2" customWidth="1"/>
    <col min="10513" max="10514" width="12.59765625" style="2" customWidth="1"/>
    <col min="10515" max="10515" width="7.59765625" style="2" customWidth="1"/>
    <col min="10516" max="10518" width="9.3984375" style="2" customWidth="1"/>
    <col min="10519" max="10752" width="7.59765625" style="2"/>
    <col min="10753" max="10754" width="2.59765625" style="2" customWidth="1"/>
    <col min="10755" max="10755" width="5.59765625" style="2" customWidth="1"/>
    <col min="10756" max="10756" width="7.59765625" style="2" customWidth="1"/>
    <col min="10757" max="10757" width="2.59765625" style="2" customWidth="1"/>
    <col min="10758" max="10758" width="6.59765625" style="2" customWidth="1"/>
    <col min="10759" max="10759" width="10.46484375" style="2" customWidth="1"/>
    <col min="10760" max="10763" width="10.59765625" style="2" customWidth="1"/>
    <col min="10764" max="10768" width="12.3984375" style="2" customWidth="1"/>
    <col min="10769" max="10770" width="12.59765625" style="2" customWidth="1"/>
    <col min="10771" max="10771" width="7.59765625" style="2" customWidth="1"/>
    <col min="10772" max="10774" width="9.3984375" style="2" customWidth="1"/>
    <col min="10775" max="11008" width="7.59765625" style="2"/>
    <col min="11009" max="11010" width="2.59765625" style="2" customWidth="1"/>
    <col min="11011" max="11011" width="5.59765625" style="2" customWidth="1"/>
    <col min="11012" max="11012" width="7.59765625" style="2" customWidth="1"/>
    <col min="11013" max="11013" width="2.59765625" style="2" customWidth="1"/>
    <col min="11014" max="11014" width="6.59765625" style="2" customWidth="1"/>
    <col min="11015" max="11015" width="10.46484375" style="2" customWidth="1"/>
    <col min="11016" max="11019" width="10.59765625" style="2" customWidth="1"/>
    <col min="11020" max="11024" width="12.3984375" style="2" customWidth="1"/>
    <col min="11025" max="11026" width="12.59765625" style="2" customWidth="1"/>
    <col min="11027" max="11027" width="7.59765625" style="2" customWidth="1"/>
    <col min="11028" max="11030" width="9.3984375" style="2" customWidth="1"/>
    <col min="11031" max="11264" width="7.59765625" style="2"/>
    <col min="11265" max="11266" width="2.59765625" style="2" customWidth="1"/>
    <col min="11267" max="11267" width="5.59765625" style="2" customWidth="1"/>
    <col min="11268" max="11268" width="7.59765625" style="2" customWidth="1"/>
    <col min="11269" max="11269" width="2.59765625" style="2" customWidth="1"/>
    <col min="11270" max="11270" width="6.59765625" style="2" customWidth="1"/>
    <col min="11271" max="11271" width="10.46484375" style="2" customWidth="1"/>
    <col min="11272" max="11275" width="10.59765625" style="2" customWidth="1"/>
    <col min="11276" max="11280" width="12.3984375" style="2" customWidth="1"/>
    <col min="11281" max="11282" width="12.59765625" style="2" customWidth="1"/>
    <col min="11283" max="11283" width="7.59765625" style="2" customWidth="1"/>
    <col min="11284" max="11286" width="9.3984375" style="2" customWidth="1"/>
    <col min="11287" max="11520" width="7.59765625" style="2"/>
    <col min="11521" max="11522" width="2.59765625" style="2" customWidth="1"/>
    <col min="11523" max="11523" width="5.59765625" style="2" customWidth="1"/>
    <col min="11524" max="11524" width="7.59765625" style="2" customWidth="1"/>
    <col min="11525" max="11525" width="2.59765625" style="2" customWidth="1"/>
    <col min="11526" max="11526" width="6.59765625" style="2" customWidth="1"/>
    <col min="11527" max="11527" width="10.46484375" style="2" customWidth="1"/>
    <col min="11528" max="11531" width="10.59765625" style="2" customWidth="1"/>
    <col min="11532" max="11536" width="12.3984375" style="2" customWidth="1"/>
    <col min="11537" max="11538" width="12.59765625" style="2" customWidth="1"/>
    <col min="11539" max="11539" width="7.59765625" style="2" customWidth="1"/>
    <col min="11540" max="11542" width="9.3984375" style="2" customWidth="1"/>
    <col min="11543" max="11776" width="7.59765625" style="2"/>
    <col min="11777" max="11778" width="2.59765625" style="2" customWidth="1"/>
    <col min="11779" max="11779" width="5.59765625" style="2" customWidth="1"/>
    <col min="11780" max="11780" width="7.59765625" style="2" customWidth="1"/>
    <col min="11781" max="11781" width="2.59765625" style="2" customWidth="1"/>
    <col min="11782" max="11782" width="6.59765625" style="2" customWidth="1"/>
    <col min="11783" max="11783" width="10.46484375" style="2" customWidth="1"/>
    <col min="11784" max="11787" width="10.59765625" style="2" customWidth="1"/>
    <col min="11788" max="11792" width="12.3984375" style="2" customWidth="1"/>
    <col min="11793" max="11794" width="12.59765625" style="2" customWidth="1"/>
    <col min="11795" max="11795" width="7.59765625" style="2" customWidth="1"/>
    <col min="11796" max="11798" width="9.3984375" style="2" customWidth="1"/>
    <col min="11799" max="12032" width="7.59765625" style="2"/>
    <col min="12033" max="12034" width="2.59765625" style="2" customWidth="1"/>
    <col min="12035" max="12035" width="5.59765625" style="2" customWidth="1"/>
    <col min="12036" max="12036" width="7.59765625" style="2" customWidth="1"/>
    <col min="12037" max="12037" width="2.59765625" style="2" customWidth="1"/>
    <col min="12038" max="12038" width="6.59765625" style="2" customWidth="1"/>
    <col min="12039" max="12039" width="10.46484375" style="2" customWidth="1"/>
    <col min="12040" max="12043" width="10.59765625" style="2" customWidth="1"/>
    <col min="12044" max="12048" width="12.3984375" style="2" customWidth="1"/>
    <col min="12049" max="12050" width="12.59765625" style="2" customWidth="1"/>
    <col min="12051" max="12051" width="7.59765625" style="2" customWidth="1"/>
    <col min="12052" max="12054" width="9.3984375" style="2" customWidth="1"/>
    <col min="12055" max="12288" width="7.59765625" style="2"/>
    <col min="12289" max="12290" width="2.59765625" style="2" customWidth="1"/>
    <col min="12291" max="12291" width="5.59765625" style="2" customWidth="1"/>
    <col min="12292" max="12292" width="7.59765625" style="2" customWidth="1"/>
    <col min="12293" max="12293" width="2.59765625" style="2" customWidth="1"/>
    <col min="12294" max="12294" width="6.59765625" style="2" customWidth="1"/>
    <col min="12295" max="12295" width="10.46484375" style="2" customWidth="1"/>
    <col min="12296" max="12299" width="10.59765625" style="2" customWidth="1"/>
    <col min="12300" max="12304" width="12.3984375" style="2" customWidth="1"/>
    <col min="12305" max="12306" width="12.59765625" style="2" customWidth="1"/>
    <col min="12307" max="12307" width="7.59765625" style="2" customWidth="1"/>
    <col min="12308" max="12310" width="9.3984375" style="2" customWidth="1"/>
    <col min="12311" max="12544" width="7.59765625" style="2"/>
    <col min="12545" max="12546" width="2.59765625" style="2" customWidth="1"/>
    <col min="12547" max="12547" width="5.59765625" style="2" customWidth="1"/>
    <col min="12548" max="12548" width="7.59765625" style="2" customWidth="1"/>
    <col min="12549" max="12549" width="2.59765625" style="2" customWidth="1"/>
    <col min="12550" max="12550" width="6.59765625" style="2" customWidth="1"/>
    <col min="12551" max="12551" width="10.46484375" style="2" customWidth="1"/>
    <col min="12552" max="12555" width="10.59765625" style="2" customWidth="1"/>
    <col min="12556" max="12560" width="12.3984375" style="2" customWidth="1"/>
    <col min="12561" max="12562" width="12.59765625" style="2" customWidth="1"/>
    <col min="12563" max="12563" width="7.59765625" style="2" customWidth="1"/>
    <col min="12564" max="12566" width="9.3984375" style="2" customWidth="1"/>
    <col min="12567" max="12800" width="7.59765625" style="2"/>
    <col min="12801" max="12802" width="2.59765625" style="2" customWidth="1"/>
    <col min="12803" max="12803" width="5.59765625" style="2" customWidth="1"/>
    <col min="12804" max="12804" width="7.59765625" style="2" customWidth="1"/>
    <col min="12805" max="12805" width="2.59765625" style="2" customWidth="1"/>
    <col min="12806" max="12806" width="6.59765625" style="2" customWidth="1"/>
    <col min="12807" max="12807" width="10.46484375" style="2" customWidth="1"/>
    <col min="12808" max="12811" width="10.59765625" style="2" customWidth="1"/>
    <col min="12812" max="12816" width="12.3984375" style="2" customWidth="1"/>
    <col min="12817" max="12818" width="12.59765625" style="2" customWidth="1"/>
    <col min="12819" max="12819" width="7.59765625" style="2" customWidth="1"/>
    <col min="12820" max="12822" width="9.3984375" style="2" customWidth="1"/>
    <col min="12823" max="13056" width="7.59765625" style="2"/>
    <col min="13057" max="13058" width="2.59765625" style="2" customWidth="1"/>
    <col min="13059" max="13059" width="5.59765625" style="2" customWidth="1"/>
    <col min="13060" max="13060" width="7.59765625" style="2" customWidth="1"/>
    <col min="13061" max="13061" width="2.59765625" style="2" customWidth="1"/>
    <col min="13062" max="13062" width="6.59765625" style="2" customWidth="1"/>
    <col min="13063" max="13063" width="10.46484375" style="2" customWidth="1"/>
    <col min="13064" max="13067" width="10.59765625" style="2" customWidth="1"/>
    <col min="13068" max="13072" width="12.3984375" style="2" customWidth="1"/>
    <col min="13073" max="13074" width="12.59765625" style="2" customWidth="1"/>
    <col min="13075" max="13075" width="7.59765625" style="2" customWidth="1"/>
    <col min="13076" max="13078" width="9.3984375" style="2" customWidth="1"/>
    <col min="13079" max="13312" width="7.59765625" style="2"/>
    <col min="13313" max="13314" width="2.59765625" style="2" customWidth="1"/>
    <col min="13315" max="13315" width="5.59765625" style="2" customWidth="1"/>
    <col min="13316" max="13316" width="7.59765625" style="2" customWidth="1"/>
    <col min="13317" max="13317" width="2.59765625" style="2" customWidth="1"/>
    <col min="13318" max="13318" width="6.59765625" style="2" customWidth="1"/>
    <col min="13319" max="13319" width="10.46484375" style="2" customWidth="1"/>
    <col min="13320" max="13323" width="10.59765625" style="2" customWidth="1"/>
    <col min="13324" max="13328" width="12.3984375" style="2" customWidth="1"/>
    <col min="13329" max="13330" width="12.59765625" style="2" customWidth="1"/>
    <col min="13331" max="13331" width="7.59765625" style="2" customWidth="1"/>
    <col min="13332" max="13334" width="9.3984375" style="2" customWidth="1"/>
    <col min="13335" max="13568" width="7.59765625" style="2"/>
    <col min="13569" max="13570" width="2.59765625" style="2" customWidth="1"/>
    <col min="13571" max="13571" width="5.59765625" style="2" customWidth="1"/>
    <col min="13572" max="13572" width="7.59765625" style="2" customWidth="1"/>
    <col min="13573" max="13573" width="2.59765625" style="2" customWidth="1"/>
    <col min="13574" max="13574" width="6.59765625" style="2" customWidth="1"/>
    <col min="13575" max="13575" width="10.46484375" style="2" customWidth="1"/>
    <col min="13576" max="13579" width="10.59765625" style="2" customWidth="1"/>
    <col min="13580" max="13584" width="12.3984375" style="2" customWidth="1"/>
    <col min="13585" max="13586" width="12.59765625" style="2" customWidth="1"/>
    <col min="13587" max="13587" width="7.59765625" style="2" customWidth="1"/>
    <col min="13588" max="13590" width="9.3984375" style="2" customWidth="1"/>
    <col min="13591" max="13824" width="7.59765625" style="2"/>
    <col min="13825" max="13826" width="2.59765625" style="2" customWidth="1"/>
    <col min="13827" max="13827" width="5.59765625" style="2" customWidth="1"/>
    <col min="13828" max="13828" width="7.59765625" style="2" customWidth="1"/>
    <col min="13829" max="13829" width="2.59765625" style="2" customWidth="1"/>
    <col min="13830" max="13830" width="6.59765625" style="2" customWidth="1"/>
    <col min="13831" max="13831" width="10.46484375" style="2" customWidth="1"/>
    <col min="13832" max="13835" width="10.59765625" style="2" customWidth="1"/>
    <col min="13836" max="13840" width="12.3984375" style="2" customWidth="1"/>
    <col min="13841" max="13842" width="12.59765625" style="2" customWidth="1"/>
    <col min="13843" max="13843" width="7.59765625" style="2" customWidth="1"/>
    <col min="13844" max="13846" width="9.3984375" style="2" customWidth="1"/>
    <col min="13847" max="14080" width="7.59765625" style="2"/>
    <col min="14081" max="14082" width="2.59765625" style="2" customWidth="1"/>
    <col min="14083" max="14083" width="5.59765625" style="2" customWidth="1"/>
    <col min="14084" max="14084" width="7.59765625" style="2" customWidth="1"/>
    <col min="14085" max="14085" width="2.59765625" style="2" customWidth="1"/>
    <col min="14086" max="14086" width="6.59765625" style="2" customWidth="1"/>
    <col min="14087" max="14087" width="10.46484375" style="2" customWidth="1"/>
    <col min="14088" max="14091" width="10.59765625" style="2" customWidth="1"/>
    <col min="14092" max="14096" width="12.3984375" style="2" customWidth="1"/>
    <col min="14097" max="14098" width="12.59765625" style="2" customWidth="1"/>
    <col min="14099" max="14099" width="7.59765625" style="2" customWidth="1"/>
    <col min="14100" max="14102" width="9.3984375" style="2" customWidth="1"/>
    <col min="14103" max="14336" width="7.59765625" style="2"/>
    <col min="14337" max="14338" width="2.59765625" style="2" customWidth="1"/>
    <col min="14339" max="14339" width="5.59765625" style="2" customWidth="1"/>
    <col min="14340" max="14340" width="7.59765625" style="2" customWidth="1"/>
    <col min="14341" max="14341" width="2.59765625" style="2" customWidth="1"/>
    <col min="14342" max="14342" width="6.59765625" style="2" customWidth="1"/>
    <col min="14343" max="14343" width="10.46484375" style="2" customWidth="1"/>
    <col min="14344" max="14347" width="10.59765625" style="2" customWidth="1"/>
    <col min="14348" max="14352" width="12.3984375" style="2" customWidth="1"/>
    <col min="14353" max="14354" width="12.59765625" style="2" customWidth="1"/>
    <col min="14355" max="14355" width="7.59765625" style="2" customWidth="1"/>
    <col min="14356" max="14358" width="9.3984375" style="2" customWidth="1"/>
    <col min="14359" max="14592" width="7.59765625" style="2"/>
    <col min="14593" max="14594" width="2.59765625" style="2" customWidth="1"/>
    <col min="14595" max="14595" width="5.59765625" style="2" customWidth="1"/>
    <col min="14596" max="14596" width="7.59765625" style="2" customWidth="1"/>
    <col min="14597" max="14597" width="2.59765625" style="2" customWidth="1"/>
    <col min="14598" max="14598" width="6.59765625" style="2" customWidth="1"/>
    <col min="14599" max="14599" width="10.46484375" style="2" customWidth="1"/>
    <col min="14600" max="14603" width="10.59765625" style="2" customWidth="1"/>
    <col min="14604" max="14608" width="12.3984375" style="2" customWidth="1"/>
    <col min="14609" max="14610" width="12.59765625" style="2" customWidth="1"/>
    <col min="14611" max="14611" width="7.59765625" style="2" customWidth="1"/>
    <col min="14612" max="14614" width="9.3984375" style="2" customWidth="1"/>
    <col min="14615" max="14848" width="7.59765625" style="2"/>
    <col min="14849" max="14850" width="2.59765625" style="2" customWidth="1"/>
    <col min="14851" max="14851" width="5.59765625" style="2" customWidth="1"/>
    <col min="14852" max="14852" width="7.59765625" style="2" customWidth="1"/>
    <col min="14853" max="14853" width="2.59765625" style="2" customWidth="1"/>
    <col min="14854" max="14854" width="6.59765625" style="2" customWidth="1"/>
    <col min="14855" max="14855" width="10.46484375" style="2" customWidth="1"/>
    <col min="14856" max="14859" width="10.59765625" style="2" customWidth="1"/>
    <col min="14860" max="14864" width="12.3984375" style="2" customWidth="1"/>
    <col min="14865" max="14866" width="12.59765625" style="2" customWidth="1"/>
    <col min="14867" max="14867" width="7.59765625" style="2" customWidth="1"/>
    <col min="14868" max="14870" width="9.3984375" style="2" customWidth="1"/>
    <col min="14871" max="15104" width="7.59765625" style="2"/>
    <col min="15105" max="15106" width="2.59765625" style="2" customWidth="1"/>
    <col min="15107" max="15107" width="5.59765625" style="2" customWidth="1"/>
    <col min="15108" max="15108" width="7.59765625" style="2" customWidth="1"/>
    <col min="15109" max="15109" width="2.59765625" style="2" customWidth="1"/>
    <col min="15110" max="15110" width="6.59765625" style="2" customWidth="1"/>
    <col min="15111" max="15111" width="10.46484375" style="2" customWidth="1"/>
    <col min="15112" max="15115" width="10.59765625" style="2" customWidth="1"/>
    <col min="15116" max="15120" width="12.3984375" style="2" customWidth="1"/>
    <col min="15121" max="15122" width="12.59765625" style="2" customWidth="1"/>
    <col min="15123" max="15123" width="7.59765625" style="2" customWidth="1"/>
    <col min="15124" max="15126" width="9.3984375" style="2" customWidth="1"/>
    <col min="15127" max="15360" width="7.59765625" style="2"/>
    <col min="15361" max="15362" width="2.59765625" style="2" customWidth="1"/>
    <col min="15363" max="15363" width="5.59765625" style="2" customWidth="1"/>
    <col min="15364" max="15364" width="7.59765625" style="2" customWidth="1"/>
    <col min="15365" max="15365" width="2.59765625" style="2" customWidth="1"/>
    <col min="15366" max="15366" width="6.59765625" style="2" customWidth="1"/>
    <col min="15367" max="15367" width="10.46484375" style="2" customWidth="1"/>
    <col min="15368" max="15371" width="10.59765625" style="2" customWidth="1"/>
    <col min="15372" max="15376" width="12.3984375" style="2" customWidth="1"/>
    <col min="15377" max="15378" width="12.59765625" style="2" customWidth="1"/>
    <col min="15379" max="15379" width="7.59765625" style="2" customWidth="1"/>
    <col min="15380" max="15382" width="9.3984375" style="2" customWidth="1"/>
    <col min="15383" max="15616" width="7.59765625" style="2"/>
    <col min="15617" max="15618" width="2.59765625" style="2" customWidth="1"/>
    <col min="15619" max="15619" width="5.59765625" style="2" customWidth="1"/>
    <col min="15620" max="15620" width="7.59765625" style="2" customWidth="1"/>
    <col min="15621" max="15621" width="2.59765625" style="2" customWidth="1"/>
    <col min="15622" max="15622" width="6.59765625" style="2" customWidth="1"/>
    <col min="15623" max="15623" width="10.46484375" style="2" customWidth="1"/>
    <col min="15624" max="15627" width="10.59765625" style="2" customWidth="1"/>
    <col min="15628" max="15632" width="12.3984375" style="2" customWidth="1"/>
    <col min="15633" max="15634" width="12.59765625" style="2" customWidth="1"/>
    <col min="15635" max="15635" width="7.59765625" style="2" customWidth="1"/>
    <col min="15636" max="15638" width="9.3984375" style="2" customWidth="1"/>
    <col min="15639" max="15872" width="7.59765625" style="2"/>
    <col min="15873" max="15874" width="2.59765625" style="2" customWidth="1"/>
    <col min="15875" max="15875" width="5.59765625" style="2" customWidth="1"/>
    <col min="15876" max="15876" width="7.59765625" style="2" customWidth="1"/>
    <col min="15877" max="15877" width="2.59765625" style="2" customWidth="1"/>
    <col min="15878" max="15878" width="6.59765625" style="2" customWidth="1"/>
    <col min="15879" max="15879" width="10.46484375" style="2" customWidth="1"/>
    <col min="15880" max="15883" width="10.59765625" style="2" customWidth="1"/>
    <col min="15884" max="15888" width="12.3984375" style="2" customWidth="1"/>
    <col min="15889" max="15890" width="12.59765625" style="2" customWidth="1"/>
    <col min="15891" max="15891" width="7.59765625" style="2" customWidth="1"/>
    <col min="15892" max="15894" width="9.3984375" style="2" customWidth="1"/>
    <col min="15895" max="16128" width="7.59765625" style="2"/>
    <col min="16129" max="16130" width="2.59765625" style="2" customWidth="1"/>
    <col min="16131" max="16131" width="5.59765625" style="2" customWidth="1"/>
    <col min="16132" max="16132" width="7.59765625" style="2" customWidth="1"/>
    <col min="16133" max="16133" width="2.59765625" style="2" customWidth="1"/>
    <col min="16134" max="16134" width="6.59765625" style="2" customWidth="1"/>
    <col min="16135" max="16135" width="10.46484375" style="2" customWidth="1"/>
    <col min="16136" max="16139" width="10.59765625" style="2" customWidth="1"/>
    <col min="16140" max="16144" width="12.3984375" style="2" customWidth="1"/>
    <col min="16145" max="16146" width="12.59765625" style="2" customWidth="1"/>
    <col min="16147" max="16147" width="7.59765625" style="2" customWidth="1"/>
    <col min="16148" max="16150" width="9.3984375" style="2" customWidth="1"/>
    <col min="16151" max="16384" width="7.59765625" style="2"/>
  </cols>
  <sheetData>
    <row r="1" spans="1:18" ht="17.100000000000001" customHeight="1" thickTop="1" thickBot="1">
      <c r="A1" s="1" t="str">
        <f>"介護保険事業状況報告　令和" &amp; DBCS($A$2) &amp; "年（" &amp; DBCS($B$2) &amp; "年）" &amp; DBCS($C$2) &amp; "月※"</f>
        <v>介護保険事業状況報告　令和元年（２０１９年）７月※</v>
      </c>
      <c r="B1" s="252"/>
      <c r="C1" s="252"/>
      <c r="D1" s="252"/>
      <c r="E1" s="252"/>
      <c r="F1" s="252"/>
      <c r="G1" s="252"/>
      <c r="H1" s="252"/>
      <c r="J1" s="664" t="s">
        <v>0</v>
      </c>
      <c r="K1" s="665"/>
      <c r="L1" s="665"/>
      <c r="M1" s="665"/>
      <c r="N1" s="665"/>
      <c r="O1" s="666"/>
      <c r="P1" s="673" t="s">
        <v>176</v>
      </c>
      <c r="Q1" s="667"/>
      <c r="R1" s="3" t="s">
        <v>1</v>
      </c>
    </row>
    <row r="2" spans="1:18" ht="17.100000000000001" customHeight="1" thickTop="1">
      <c r="A2" s="4" t="s">
        <v>169</v>
      </c>
      <c r="B2" s="4">
        <v>2019</v>
      </c>
      <c r="C2" s="4">
        <v>7</v>
      </c>
      <c r="D2" s="4">
        <v>1</v>
      </c>
      <c r="E2" s="4">
        <v>31</v>
      </c>
      <c r="Q2" s="3"/>
    </row>
    <row r="3" spans="1:18" ht="17.100000000000001" customHeight="1">
      <c r="A3" s="1" t="s">
        <v>2</v>
      </c>
    </row>
    <row r="4" spans="1:18" ht="17.100000000000001" customHeight="1">
      <c r="B4" s="5"/>
      <c r="C4" s="5"/>
      <c r="D4" s="5"/>
      <c r="E4" s="6"/>
      <c r="F4" s="6"/>
      <c r="G4" s="6"/>
      <c r="H4" s="593" t="s">
        <v>3</v>
      </c>
      <c r="I4" s="593"/>
      <c r="K4" s="20"/>
      <c r="L4" s="20"/>
    </row>
    <row r="5" spans="1:18" ht="17.100000000000001" customHeight="1">
      <c r="B5" s="668" t="str">
        <f>"令和" &amp; DBCS($A$2) &amp; "年（" &amp; DBCS($B$2) &amp; "年）" &amp; DBCS($C$2) &amp; "月末日現在"</f>
        <v>令和元年（２０１９年）７月末日現在</v>
      </c>
      <c r="C5" s="669"/>
      <c r="D5" s="669"/>
      <c r="E5" s="669"/>
      <c r="F5" s="669"/>
      <c r="G5" s="670"/>
      <c r="H5" s="671" t="s">
        <v>4</v>
      </c>
      <c r="I5" s="672"/>
      <c r="K5" s="20"/>
      <c r="L5" s="382"/>
      <c r="Q5" s="7" t="s">
        <v>5</v>
      </c>
    </row>
    <row r="6" spans="1:18" ht="17.100000000000001" customHeight="1">
      <c r="B6" s="8" t="s">
        <v>6</v>
      </c>
      <c r="C6" s="9"/>
      <c r="D6" s="9"/>
      <c r="E6" s="9"/>
      <c r="F6" s="9"/>
      <c r="G6" s="10"/>
      <c r="H6" s="11"/>
      <c r="I6" s="12">
        <v>47203</v>
      </c>
      <c r="K6" s="383"/>
      <c r="L6" s="243"/>
      <c r="Q6" s="243">
        <f>R42</f>
        <v>19679</v>
      </c>
      <c r="R6" s="663">
        <f>Q6/Q7</f>
        <v>0.20514344091401884</v>
      </c>
    </row>
    <row r="7" spans="1:18" s="252" customFormat="1" ht="17.100000000000001" customHeight="1">
      <c r="B7" s="244" t="s">
        <v>162</v>
      </c>
      <c r="C7" s="245"/>
      <c r="D7" s="245"/>
      <c r="E7" s="245"/>
      <c r="F7" s="245"/>
      <c r="G7" s="246"/>
      <c r="H7" s="247"/>
      <c r="I7" s="248">
        <v>31478</v>
      </c>
      <c r="K7" s="384"/>
      <c r="L7" s="384"/>
      <c r="Q7" s="334">
        <f>I9</f>
        <v>95928</v>
      </c>
      <c r="R7" s="663"/>
    </row>
    <row r="8" spans="1:18" s="252" customFormat="1" ht="17.100000000000001" customHeight="1">
      <c r="B8" s="13" t="s">
        <v>163</v>
      </c>
      <c r="C8" s="14"/>
      <c r="D8" s="14"/>
      <c r="E8" s="14"/>
      <c r="F8" s="14"/>
      <c r="G8" s="249"/>
      <c r="H8" s="250"/>
      <c r="I8" s="251">
        <v>17247</v>
      </c>
      <c r="K8" s="384"/>
      <c r="L8" s="384"/>
      <c r="Q8" s="335"/>
      <c r="R8" s="340"/>
    </row>
    <row r="9" spans="1:18" ht="17.100000000000001" customHeight="1">
      <c r="B9" s="15" t="s">
        <v>7</v>
      </c>
      <c r="C9" s="16"/>
      <c r="D9" s="16"/>
      <c r="E9" s="16"/>
      <c r="F9" s="16"/>
      <c r="G9" s="17"/>
      <c r="H9" s="18"/>
      <c r="I9" s="19">
        <f>I6+I7+I8</f>
        <v>95928</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令和元年（２０１９年）７月末日現在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813</v>
      </c>
      <c r="I14" s="34">
        <f>I15+I16+I17+I18+I19+I20</f>
        <v>630</v>
      </c>
      <c r="J14" s="35">
        <f t="shared" ref="J14:J22" si="0">SUM(H14:I14)</f>
        <v>1443</v>
      </c>
      <c r="K14" s="342" t="s">
        <v>177</v>
      </c>
      <c r="L14" s="36">
        <f>L15+L16+L17+L18+L19+L20</f>
        <v>1504</v>
      </c>
      <c r="M14" s="36">
        <f>M15+M16+M17+M18+M19+M20</f>
        <v>979</v>
      </c>
      <c r="N14" s="36">
        <f>N15+N16+N17+N18+N19+N20</f>
        <v>686</v>
      </c>
      <c r="O14" s="36">
        <f>O15+O16+O17+O18+O19+O20</f>
        <v>660</v>
      </c>
      <c r="P14" s="36">
        <f>P15+P16+P17+P18+P19+P20</f>
        <v>520</v>
      </c>
      <c r="Q14" s="37">
        <f t="shared" ref="Q14:Q22" si="1">SUM(K14:P14)</f>
        <v>4349</v>
      </c>
      <c r="R14" s="38">
        <f t="shared" ref="R14:R22" si="2">SUM(J14,Q14)</f>
        <v>5792</v>
      </c>
    </row>
    <row r="15" spans="1:18" ht="17.100000000000001" customHeight="1">
      <c r="A15" s="4">
        <v>156</v>
      </c>
      <c r="B15" s="655"/>
      <c r="C15" s="39"/>
      <c r="D15" s="40" t="s">
        <v>22</v>
      </c>
      <c r="E15" s="40"/>
      <c r="F15" s="40"/>
      <c r="G15" s="40"/>
      <c r="H15" s="41">
        <v>65</v>
      </c>
      <c r="I15" s="42">
        <v>73</v>
      </c>
      <c r="J15" s="43">
        <f t="shared" si="0"/>
        <v>138</v>
      </c>
      <c r="K15" s="343" t="s">
        <v>177</v>
      </c>
      <c r="L15" s="44">
        <v>98</v>
      </c>
      <c r="M15" s="44">
        <v>72</v>
      </c>
      <c r="N15" s="44">
        <v>38</v>
      </c>
      <c r="O15" s="44">
        <v>43</v>
      </c>
      <c r="P15" s="42">
        <v>37</v>
      </c>
      <c r="Q15" s="43">
        <f>SUM(K15:P15)</f>
        <v>288</v>
      </c>
      <c r="R15" s="45">
        <f t="shared" si="2"/>
        <v>426</v>
      </c>
    </row>
    <row r="16" spans="1:18" ht="17.100000000000001" customHeight="1">
      <c r="A16" s="4"/>
      <c r="B16" s="655"/>
      <c r="C16" s="46"/>
      <c r="D16" s="47" t="s">
        <v>23</v>
      </c>
      <c r="E16" s="47"/>
      <c r="F16" s="47"/>
      <c r="G16" s="47"/>
      <c r="H16" s="41">
        <v>111</v>
      </c>
      <c r="I16" s="42">
        <v>109</v>
      </c>
      <c r="J16" s="43">
        <f t="shared" si="0"/>
        <v>220</v>
      </c>
      <c r="K16" s="343" t="s">
        <v>177</v>
      </c>
      <c r="L16" s="44">
        <v>175</v>
      </c>
      <c r="M16" s="44">
        <v>131</v>
      </c>
      <c r="N16" s="44">
        <v>103</v>
      </c>
      <c r="O16" s="44">
        <v>85</v>
      </c>
      <c r="P16" s="42">
        <v>73</v>
      </c>
      <c r="Q16" s="43">
        <f t="shared" si="1"/>
        <v>567</v>
      </c>
      <c r="R16" s="48">
        <f t="shared" si="2"/>
        <v>787</v>
      </c>
    </row>
    <row r="17" spans="1:18" ht="17.100000000000001" customHeight="1">
      <c r="A17" s="4"/>
      <c r="B17" s="655"/>
      <c r="C17" s="46"/>
      <c r="D17" s="47" t="s">
        <v>24</v>
      </c>
      <c r="E17" s="47"/>
      <c r="F17" s="47"/>
      <c r="G17" s="47"/>
      <c r="H17" s="41">
        <v>144</v>
      </c>
      <c r="I17" s="42">
        <v>113</v>
      </c>
      <c r="J17" s="43">
        <f t="shared" si="0"/>
        <v>257</v>
      </c>
      <c r="K17" s="343" t="s">
        <v>177</v>
      </c>
      <c r="L17" s="44">
        <v>261</v>
      </c>
      <c r="M17" s="44">
        <v>174</v>
      </c>
      <c r="N17" s="44">
        <v>116</v>
      </c>
      <c r="O17" s="44">
        <v>108</v>
      </c>
      <c r="P17" s="42">
        <v>90</v>
      </c>
      <c r="Q17" s="43">
        <f t="shared" si="1"/>
        <v>749</v>
      </c>
      <c r="R17" s="48">
        <f t="shared" si="2"/>
        <v>1006</v>
      </c>
    </row>
    <row r="18" spans="1:18" ht="17.100000000000001" customHeight="1">
      <c r="A18" s="4"/>
      <c r="B18" s="655"/>
      <c r="C18" s="46"/>
      <c r="D18" s="47" t="s">
        <v>25</v>
      </c>
      <c r="E18" s="47"/>
      <c r="F18" s="47"/>
      <c r="G18" s="47"/>
      <c r="H18" s="41">
        <v>164</v>
      </c>
      <c r="I18" s="42">
        <v>115</v>
      </c>
      <c r="J18" s="43">
        <f t="shared" si="0"/>
        <v>279</v>
      </c>
      <c r="K18" s="343" t="s">
        <v>177</v>
      </c>
      <c r="L18" s="44">
        <v>356</v>
      </c>
      <c r="M18" s="44">
        <v>216</v>
      </c>
      <c r="N18" s="44">
        <v>140</v>
      </c>
      <c r="O18" s="44">
        <v>142</v>
      </c>
      <c r="P18" s="42">
        <v>123</v>
      </c>
      <c r="Q18" s="43">
        <f t="shared" si="1"/>
        <v>977</v>
      </c>
      <c r="R18" s="48">
        <f t="shared" si="2"/>
        <v>1256</v>
      </c>
    </row>
    <row r="19" spans="1:18" ht="17.100000000000001" customHeight="1">
      <c r="A19" s="4"/>
      <c r="B19" s="655"/>
      <c r="C19" s="46"/>
      <c r="D19" s="47" t="s">
        <v>26</v>
      </c>
      <c r="E19" s="47"/>
      <c r="F19" s="47"/>
      <c r="G19" s="47"/>
      <c r="H19" s="41">
        <v>197</v>
      </c>
      <c r="I19" s="42">
        <v>115</v>
      </c>
      <c r="J19" s="43">
        <f t="shared" si="0"/>
        <v>312</v>
      </c>
      <c r="K19" s="343" t="s">
        <v>177</v>
      </c>
      <c r="L19" s="44">
        <v>362</v>
      </c>
      <c r="M19" s="44">
        <v>208</v>
      </c>
      <c r="N19" s="44">
        <v>167</v>
      </c>
      <c r="O19" s="44">
        <v>149</v>
      </c>
      <c r="P19" s="42">
        <v>103</v>
      </c>
      <c r="Q19" s="43">
        <f t="shared" si="1"/>
        <v>989</v>
      </c>
      <c r="R19" s="48">
        <f t="shared" si="2"/>
        <v>1301</v>
      </c>
    </row>
    <row r="20" spans="1:18" ht="17.100000000000001" customHeight="1">
      <c r="A20" s="4">
        <v>719</v>
      </c>
      <c r="B20" s="655"/>
      <c r="C20" s="49"/>
      <c r="D20" s="50" t="s">
        <v>27</v>
      </c>
      <c r="E20" s="50"/>
      <c r="F20" s="50"/>
      <c r="G20" s="50"/>
      <c r="H20" s="51">
        <v>132</v>
      </c>
      <c r="I20" s="52">
        <v>105</v>
      </c>
      <c r="J20" s="53">
        <f t="shared" si="0"/>
        <v>237</v>
      </c>
      <c r="K20" s="344" t="s">
        <v>177</v>
      </c>
      <c r="L20" s="54">
        <v>252</v>
      </c>
      <c r="M20" s="54">
        <v>178</v>
      </c>
      <c r="N20" s="54">
        <v>122</v>
      </c>
      <c r="O20" s="54">
        <v>133</v>
      </c>
      <c r="P20" s="52">
        <v>94</v>
      </c>
      <c r="Q20" s="43">
        <f t="shared" si="1"/>
        <v>779</v>
      </c>
      <c r="R20" s="55">
        <f t="shared" si="2"/>
        <v>1016</v>
      </c>
    </row>
    <row r="21" spans="1:18" ht="17.100000000000001" customHeight="1">
      <c r="A21" s="4">
        <v>25</v>
      </c>
      <c r="B21" s="655"/>
      <c r="C21" s="56" t="s">
        <v>28</v>
      </c>
      <c r="D21" s="56"/>
      <c r="E21" s="56"/>
      <c r="F21" s="56"/>
      <c r="G21" s="56"/>
      <c r="H21" s="33">
        <v>16</v>
      </c>
      <c r="I21" s="57">
        <v>25</v>
      </c>
      <c r="J21" s="35">
        <f t="shared" si="0"/>
        <v>41</v>
      </c>
      <c r="K21" s="342" t="s">
        <v>177</v>
      </c>
      <c r="L21" s="36">
        <v>44</v>
      </c>
      <c r="M21" s="36">
        <v>37</v>
      </c>
      <c r="N21" s="36">
        <v>13</v>
      </c>
      <c r="O21" s="36">
        <v>13</v>
      </c>
      <c r="P21" s="58">
        <v>24</v>
      </c>
      <c r="Q21" s="59">
        <f t="shared" si="1"/>
        <v>131</v>
      </c>
      <c r="R21" s="60">
        <f t="shared" si="2"/>
        <v>172</v>
      </c>
    </row>
    <row r="22" spans="1:18" ht="17.100000000000001" customHeight="1" thickBot="1">
      <c r="A22" s="4">
        <v>900</v>
      </c>
      <c r="B22" s="656"/>
      <c r="C22" s="650" t="s">
        <v>29</v>
      </c>
      <c r="D22" s="651"/>
      <c r="E22" s="651"/>
      <c r="F22" s="651"/>
      <c r="G22" s="652"/>
      <c r="H22" s="61">
        <f>H14+H21</f>
        <v>829</v>
      </c>
      <c r="I22" s="62">
        <f>I14+I21</f>
        <v>655</v>
      </c>
      <c r="J22" s="63">
        <f t="shared" si="0"/>
        <v>1484</v>
      </c>
      <c r="K22" s="345" t="s">
        <v>177</v>
      </c>
      <c r="L22" s="64">
        <f>L14+L21</f>
        <v>1548</v>
      </c>
      <c r="M22" s="64">
        <f>M14+M21</f>
        <v>1016</v>
      </c>
      <c r="N22" s="64">
        <f>N14+N21</f>
        <v>699</v>
      </c>
      <c r="O22" s="64">
        <f>O14+O21</f>
        <v>673</v>
      </c>
      <c r="P22" s="62">
        <f>P14+P21</f>
        <v>544</v>
      </c>
      <c r="Q22" s="63">
        <f t="shared" si="1"/>
        <v>4480</v>
      </c>
      <c r="R22" s="65">
        <f t="shared" si="2"/>
        <v>5964</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2019</v>
      </c>
      <c r="I24" s="34">
        <f>I25+I26+I27+I28+I29+I30</f>
        <v>1742</v>
      </c>
      <c r="J24" s="35">
        <f t="shared" ref="J24:J32" si="3">SUM(H24:I24)</f>
        <v>3761</v>
      </c>
      <c r="K24" s="342" t="s">
        <v>177</v>
      </c>
      <c r="L24" s="36">
        <f>L25+L26+L27+L28+L29+L30</f>
        <v>3204</v>
      </c>
      <c r="M24" s="36">
        <f>M25+M26+M27+M28+M29+M30</f>
        <v>1942</v>
      </c>
      <c r="N24" s="36">
        <f>N25+N26+N27+N28+N29+N30</f>
        <v>1517</v>
      </c>
      <c r="O24" s="36">
        <f>O25+O26+O27+O28+O29+O30</f>
        <v>1695</v>
      </c>
      <c r="P24" s="36">
        <f>P25+P26+P27+P28+P29+P30</f>
        <v>1460</v>
      </c>
      <c r="Q24" s="37">
        <f t="shared" ref="Q24:Q32" si="4">SUM(K24:P24)</f>
        <v>9818</v>
      </c>
      <c r="R24" s="38">
        <f t="shared" ref="R24:R32" si="5">SUM(J24,Q24)</f>
        <v>13579</v>
      </c>
    </row>
    <row r="25" spans="1:18" ht="17.100000000000001" customHeight="1">
      <c r="B25" s="661"/>
      <c r="C25" s="68"/>
      <c r="D25" s="40" t="s">
        <v>22</v>
      </c>
      <c r="E25" s="40"/>
      <c r="F25" s="40"/>
      <c r="G25" s="40"/>
      <c r="H25" s="41">
        <v>73</v>
      </c>
      <c r="I25" s="42">
        <v>63</v>
      </c>
      <c r="J25" s="43">
        <f t="shared" si="3"/>
        <v>136</v>
      </c>
      <c r="K25" s="343" t="s">
        <v>177</v>
      </c>
      <c r="L25" s="44">
        <v>72</v>
      </c>
      <c r="M25" s="44">
        <v>58</v>
      </c>
      <c r="N25" s="44">
        <v>36</v>
      </c>
      <c r="O25" s="44">
        <v>30</v>
      </c>
      <c r="P25" s="42">
        <v>35</v>
      </c>
      <c r="Q25" s="43">
        <f t="shared" si="4"/>
        <v>231</v>
      </c>
      <c r="R25" s="45">
        <f t="shared" si="5"/>
        <v>367</v>
      </c>
    </row>
    <row r="26" spans="1:18" ht="17.100000000000001" customHeight="1">
      <c r="B26" s="661"/>
      <c r="C26" s="40"/>
      <c r="D26" s="47" t="s">
        <v>23</v>
      </c>
      <c r="E26" s="47"/>
      <c r="F26" s="47"/>
      <c r="G26" s="47"/>
      <c r="H26" s="41">
        <v>133</v>
      </c>
      <c r="I26" s="42">
        <v>134</v>
      </c>
      <c r="J26" s="43">
        <f t="shared" si="3"/>
        <v>267</v>
      </c>
      <c r="K26" s="343" t="s">
        <v>177</v>
      </c>
      <c r="L26" s="44">
        <v>166</v>
      </c>
      <c r="M26" s="44">
        <v>109</v>
      </c>
      <c r="N26" s="44">
        <v>82</v>
      </c>
      <c r="O26" s="44">
        <v>63</v>
      </c>
      <c r="P26" s="42">
        <v>69</v>
      </c>
      <c r="Q26" s="43">
        <f t="shared" si="4"/>
        <v>489</v>
      </c>
      <c r="R26" s="48">
        <f t="shared" si="5"/>
        <v>756</v>
      </c>
    </row>
    <row r="27" spans="1:18" ht="17.100000000000001" customHeight="1">
      <c r="B27" s="661"/>
      <c r="C27" s="40"/>
      <c r="D27" s="47" t="s">
        <v>24</v>
      </c>
      <c r="E27" s="47"/>
      <c r="F27" s="47"/>
      <c r="G27" s="47"/>
      <c r="H27" s="41">
        <v>351</v>
      </c>
      <c r="I27" s="42">
        <v>241</v>
      </c>
      <c r="J27" s="43">
        <f t="shared" si="3"/>
        <v>592</v>
      </c>
      <c r="K27" s="343" t="s">
        <v>177</v>
      </c>
      <c r="L27" s="44">
        <v>366</v>
      </c>
      <c r="M27" s="44">
        <v>206</v>
      </c>
      <c r="N27" s="44">
        <v>133</v>
      </c>
      <c r="O27" s="44">
        <v>144</v>
      </c>
      <c r="P27" s="42">
        <v>127</v>
      </c>
      <c r="Q27" s="43">
        <f t="shared" si="4"/>
        <v>976</v>
      </c>
      <c r="R27" s="48">
        <f t="shared" si="5"/>
        <v>1568</v>
      </c>
    </row>
    <row r="28" spans="1:18" ht="17.100000000000001" customHeight="1">
      <c r="B28" s="661"/>
      <c r="C28" s="40"/>
      <c r="D28" s="47" t="s">
        <v>25</v>
      </c>
      <c r="E28" s="47"/>
      <c r="F28" s="47"/>
      <c r="G28" s="47"/>
      <c r="H28" s="41">
        <v>493</v>
      </c>
      <c r="I28" s="42">
        <v>385</v>
      </c>
      <c r="J28" s="43">
        <f t="shared" si="3"/>
        <v>878</v>
      </c>
      <c r="K28" s="343" t="s">
        <v>177</v>
      </c>
      <c r="L28" s="44">
        <v>722</v>
      </c>
      <c r="M28" s="44">
        <v>343</v>
      </c>
      <c r="N28" s="44">
        <v>237</v>
      </c>
      <c r="O28" s="44">
        <v>232</v>
      </c>
      <c r="P28" s="42">
        <v>200</v>
      </c>
      <c r="Q28" s="43">
        <f t="shared" si="4"/>
        <v>1734</v>
      </c>
      <c r="R28" s="48">
        <f t="shared" si="5"/>
        <v>2612</v>
      </c>
    </row>
    <row r="29" spans="1:18" ht="17.100000000000001" customHeight="1">
      <c r="B29" s="661"/>
      <c r="C29" s="40"/>
      <c r="D29" s="47" t="s">
        <v>26</v>
      </c>
      <c r="E29" s="47"/>
      <c r="F29" s="47"/>
      <c r="G29" s="47"/>
      <c r="H29" s="41">
        <v>625</v>
      </c>
      <c r="I29" s="42">
        <v>551</v>
      </c>
      <c r="J29" s="43">
        <f t="shared" si="3"/>
        <v>1176</v>
      </c>
      <c r="K29" s="343" t="s">
        <v>177</v>
      </c>
      <c r="L29" s="44">
        <v>978</v>
      </c>
      <c r="M29" s="44">
        <v>532</v>
      </c>
      <c r="N29" s="44">
        <v>413</v>
      </c>
      <c r="O29" s="44">
        <v>467</v>
      </c>
      <c r="P29" s="42">
        <v>388</v>
      </c>
      <c r="Q29" s="43">
        <f t="shared" si="4"/>
        <v>2778</v>
      </c>
      <c r="R29" s="48">
        <f t="shared" si="5"/>
        <v>3954</v>
      </c>
    </row>
    <row r="30" spans="1:18" ht="17.100000000000001" customHeight="1">
      <c r="B30" s="661"/>
      <c r="C30" s="50"/>
      <c r="D30" s="50" t="s">
        <v>27</v>
      </c>
      <c r="E30" s="50"/>
      <c r="F30" s="50"/>
      <c r="G30" s="50"/>
      <c r="H30" s="51">
        <v>344</v>
      </c>
      <c r="I30" s="52">
        <v>368</v>
      </c>
      <c r="J30" s="53">
        <f t="shared" si="3"/>
        <v>712</v>
      </c>
      <c r="K30" s="344" t="s">
        <v>177</v>
      </c>
      <c r="L30" s="54">
        <v>900</v>
      </c>
      <c r="M30" s="54">
        <v>694</v>
      </c>
      <c r="N30" s="54">
        <v>616</v>
      </c>
      <c r="O30" s="54">
        <v>759</v>
      </c>
      <c r="P30" s="52">
        <v>641</v>
      </c>
      <c r="Q30" s="53">
        <f t="shared" si="4"/>
        <v>3610</v>
      </c>
      <c r="R30" s="55">
        <f t="shared" si="5"/>
        <v>4322</v>
      </c>
    </row>
    <row r="31" spans="1:18" ht="17.100000000000001" customHeight="1">
      <c r="B31" s="661"/>
      <c r="C31" s="56" t="s">
        <v>28</v>
      </c>
      <c r="D31" s="56"/>
      <c r="E31" s="56"/>
      <c r="F31" s="56"/>
      <c r="G31" s="56"/>
      <c r="H31" s="33">
        <v>17</v>
      </c>
      <c r="I31" s="57">
        <v>29</v>
      </c>
      <c r="J31" s="35">
        <f t="shared" si="3"/>
        <v>46</v>
      </c>
      <c r="K31" s="342" t="s">
        <v>177</v>
      </c>
      <c r="L31" s="36">
        <v>26</v>
      </c>
      <c r="M31" s="36">
        <v>16</v>
      </c>
      <c r="N31" s="36">
        <v>15</v>
      </c>
      <c r="O31" s="36">
        <v>12</v>
      </c>
      <c r="P31" s="58">
        <v>21</v>
      </c>
      <c r="Q31" s="59">
        <f t="shared" si="4"/>
        <v>90</v>
      </c>
      <c r="R31" s="60">
        <f t="shared" si="5"/>
        <v>136</v>
      </c>
    </row>
    <row r="32" spans="1:18" ht="17.100000000000001" customHeight="1" thickBot="1">
      <c r="B32" s="662"/>
      <c r="C32" s="650" t="s">
        <v>29</v>
      </c>
      <c r="D32" s="651"/>
      <c r="E32" s="651"/>
      <c r="F32" s="651"/>
      <c r="G32" s="652"/>
      <c r="H32" s="61">
        <f>H24+H31</f>
        <v>2036</v>
      </c>
      <c r="I32" s="62">
        <f>I24+I31</f>
        <v>1771</v>
      </c>
      <c r="J32" s="63">
        <f t="shared" si="3"/>
        <v>3807</v>
      </c>
      <c r="K32" s="345" t="s">
        <v>177</v>
      </c>
      <c r="L32" s="64">
        <f>L24+L31</f>
        <v>3230</v>
      </c>
      <c r="M32" s="64">
        <f>M24+M31</f>
        <v>1958</v>
      </c>
      <c r="N32" s="64">
        <f>N24+N31</f>
        <v>1532</v>
      </c>
      <c r="O32" s="64">
        <f>O24+O31</f>
        <v>1707</v>
      </c>
      <c r="P32" s="62">
        <f>P24+P31</f>
        <v>1481</v>
      </c>
      <c r="Q32" s="63">
        <f t="shared" si="4"/>
        <v>9908</v>
      </c>
      <c r="R32" s="65">
        <f t="shared" si="5"/>
        <v>13715</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2832</v>
      </c>
      <c r="I34" s="34">
        <f t="shared" si="6"/>
        <v>2372</v>
      </c>
      <c r="J34" s="35">
        <f>SUM(H34:I34)</f>
        <v>5204</v>
      </c>
      <c r="K34" s="342" t="s">
        <v>177</v>
      </c>
      <c r="L34" s="69">
        <f>L14+L24</f>
        <v>4708</v>
      </c>
      <c r="M34" s="69">
        <f>M14+M24</f>
        <v>2921</v>
      </c>
      <c r="N34" s="69">
        <f>N14+N24</f>
        <v>2203</v>
      </c>
      <c r="O34" s="69">
        <f>O14+O24</f>
        <v>2355</v>
      </c>
      <c r="P34" s="69">
        <f>P14+P24</f>
        <v>1980</v>
      </c>
      <c r="Q34" s="37">
        <f t="shared" ref="Q34:Q42" si="7">SUM(K34:P34)</f>
        <v>14167</v>
      </c>
      <c r="R34" s="38">
        <f t="shared" ref="R34:R42" si="8">SUM(J34,Q34)</f>
        <v>19371</v>
      </c>
    </row>
    <row r="35" spans="1:18" ht="17.100000000000001" customHeight="1">
      <c r="B35" s="648"/>
      <c r="C35" s="39"/>
      <c r="D35" s="40" t="s">
        <v>22</v>
      </c>
      <c r="E35" s="40"/>
      <c r="F35" s="40"/>
      <c r="G35" s="40"/>
      <c r="H35" s="70">
        <f t="shared" si="6"/>
        <v>138</v>
      </c>
      <c r="I35" s="71">
        <f t="shared" si="6"/>
        <v>136</v>
      </c>
      <c r="J35" s="43">
        <f>SUM(H35:I35)</f>
        <v>274</v>
      </c>
      <c r="K35" s="346" t="s">
        <v>177</v>
      </c>
      <c r="L35" s="72">
        <f t="shared" ref="L35:P41" si="9">L15+L25</f>
        <v>170</v>
      </c>
      <c r="M35" s="72">
        <f t="shared" si="9"/>
        <v>130</v>
      </c>
      <c r="N35" s="72">
        <f t="shared" si="9"/>
        <v>74</v>
      </c>
      <c r="O35" s="72">
        <f t="shared" si="9"/>
        <v>73</v>
      </c>
      <c r="P35" s="73">
        <f>P15+P25</f>
        <v>72</v>
      </c>
      <c r="Q35" s="43">
        <f>SUM(K35:P35)</f>
        <v>519</v>
      </c>
      <c r="R35" s="45">
        <f>SUM(J35,Q35)</f>
        <v>793</v>
      </c>
    </row>
    <row r="36" spans="1:18" ht="17.100000000000001" customHeight="1">
      <c r="B36" s="648"/>
      <c r="C36" s="46"/>
      <c r="D36" s="47" t="s">
        <v>23</v>
      </c>
      <c r="E36" s="47"/>
      <c r="F36" s="47"/>
      <c r="G36" s="47"/>
      <c r="H36" s="74">
        <f t="shared" si="6"/>
        <v>244</v>
      </c>
      <c r="I36" s="75">
        <f t="shared" si="6"/>
        <v>243</v>
      </c>
      <c r="J36" s="43">
        <f t="shared" ref="J36:J42" si="10">SUM(H36:I36)</f>
        <v>487</v>
      </c>
      <c r="K36" s="347" t="s">
        <v>177</v>
      </c>
      <c r="L36" s="76">
        <f t="shared" si="9"/>
        <v>341</v>
      </c>
      <c r="M36" s="76">
        <f t="shared" si="9"/>
        <v>240</v>
      </c>
      <c r="N36" s="76">
        <f t="shared" si="9"/>
        <v>185</v>
      </c>
      <c r="O36" s="76">
        <f t="shared" si="9"/>
        <v>148</v>
      </c>
      <c r="P36" s="77">
        <f t="shared" si="9"/>
        <v>142</v>
      </c>
      <c r="Q36" s="43">
        <f t="shared" si="7"/>
        <v>1056</v>
      </c>
      <c r="R36" s="48">
        <f t="shared" si="8"/>
        <v>1543</v>
      </c>
    </row>
    <row r="37" spans="1:18" ht="17.100000000000001" customHeight="1">
      <c r="B37" s="648"/>
      <c r="C37" s="46"/>
      <c r="D37" s="47" t="s">
        <v>24</v>
      </c>
      <c r="E37" s="47"/>
      <c r="F37" s="47"/>
      <c r="G37" s="47"/>
      <c r="H37" s="74">
        <f t="shared" si="6"/>
        <v>495</v>
      </c>
      <c r="I37" s="75">
        <f t="shared" si="6"/>
        <v>354</v>
      </c>
      <c r="J37" s="43">
        <f t="shared" si="10"/>
        <v>849</v>
      </c>
      <c r="K37" s="347" t="s">
        <v>177</v>
      </c>
      <c r="L37" s="76">
        <f t="shared" si="9"/>
        <v>627</v>
      </c>
      <c r="M37" s="76">
        <f t="shared" si="9"/>
        <v>380</v>
      </c>
      <c r="N37" s="76">
        <f t="shared" si="9"/>
        <v>249</v>
      </c>
      <c r="O37" s="76">
        <f t="shared" si="9"/>
        <v>252</v>
      </c>
      <c r="P37" s="77">
        <f t="shared" si="9"/>
        <v>217</v>
      </c>
      <c r="Q37" s="43">
        <f t="shared" si="7"/>
        <v>1725</v>
      </c>
      <c r="R37" s="48">
        <f>SUM(J37,Q37)</f>
        <v>2574</v>
      </c>
    </row>
    <row r="38" spans="1:18" ht="17.100000000000001" customHeight="1">
      <c r="B38" s="648"/>
      <c r="C38" s="46"/>
      <c r="D38" s="47" t="s">
        <v>25</v>
      </c>
      <c r="E38" s="47"/>
      <c r="F38" s="47"/>
      <c r="G38" s="47"/>
      <c r="H38" s="74">
        <f t="shared" si="6"/>
        <v>657</v>
      </c>
      <c r="I38" s="75">
        <f t="shared" si="6"/>
        <v>500</v>
      </c>
      <c r="J38" s="43">
        <f t="shared" si="10"/>
        <v>1157</v>
      </c>
      <c r="K38" s="347" t="s">
        <v>177</v>
      </c>
      <c r="L38" s="76">
        <f t="shared" si="9"/>
        <v>1078</v>
      </c>
      <c r="M38" s="76">
        <f t="shared" si="9"/>
        <v>559</v>
      </c>
      <c r="N38" s="76">
        <f t="shared" si="9"/>
        <v>377</v>
      </c>
      <c r="O38" s="76">
        <f t="shared" si="9"/>
        <v>374</v>
      </c>
      <c r="P38" s="77">
        <f t="shared" si="9"/>
        <v>323</v>
      </c>
      <c r="Q38" s="43">
        <f t="shared" si="7"/>
        <v>2711</v>
      </c>
      <c r="R38" s="48">
        <f t="shared" si="8"/>
        <v>3868</v>
      </c>
    </row>
    <row r="39" spans="1:18" ht="17.100000000000001" customHeight="1">
      <c r="B39" s="648"/>
      <c r="C39" s="46"/>
      <c r="D39" s="47" t="s">
        <v>26</v>
      </c>
      <c r="E39" s="47"/>
      <c r="F39" s="47"/>
      <c r="G39" s="47"/>
      <c r="H39" s="74">
        <f t="shared" si="6"/>
        <v>822</v>
      </c>
      <c r="I39" s="75">
        <f t="shared" si="6"/>
        <v>666</v>
      </c>
      <c r="J39" s="43">
        <f t="shared" si="10"/>
        <v>1488</v>
      </c>
      <c r="K39" s="347" t="s">
        <v>177</v>
      </c>
      <c r="L39" s="76">
        <f t="shared" si="9"/>
        <v>1340</v>
      </c>
      <c r="M39" s="76">
        <f t="shared" si="9"/>
        <v>740</v>
      </c>
      <c r="N39" s="76">
        <f t="shared" si="9"/>
        <v>580</v>
      </c>
      <c r="O39" s="76">
        <f t="shared" si="9"/>
        <v>616</v>
      </c>
      <c r="P39" s="77">
        <f t="shared" si="9"/>
        <v>491</v>
      </c>
      <c r="Q39" s="43">
        <f t="shared" si="7"/>
        <v>3767</v>
      </c>
      <c r="R39" s="48">
        <f t="shared" si="8"/>
        <v>5255</v>
      </c>
    </row>
    <row r="40" spans="1:18" ht="17.100000000000001" customHeight="1">
      <c r="B40" s="648"/>
      <c r="C40" s="49"/>
      <c r="D40" s="50" t="s">
        <v>27</v>
      </c>
      <c r="E40" s="50"/>
      <c r="F40" s="50"/>
      <c r="G40" s="50"/>
      <c r="H40" s="51">
        <f t="shared" si="6"/>
        <v>476</v>
      </c>
      <c r="I40" s="78">
        <f t="shared" si="6"/>
        <v>473</v>
      </c>
      <c r="J40" s="53">
        <f t="shared" si="10"/>
        <v>949</v>
      </c>
      <c r="K40" s="348" t="s">
        <v>177</v>
      </c>
      <c r="L40" s="79">
        <f t="shared" si="9"/>
        <v>1152</v>
      </c>
      <c r="M40" s="79">
        <f t="shared" si="9"/>
        <v>872</v>
      </c>
      <c r="N40" s="79">
        <f t="shared" si="9"/>
        <v>738</v>
      </c>
      <c r="O40" s="79">
        <f t="shared" si="9"/>
        <v>892</v>
      </c>
      <c r="P40" s="80">
        <f t="shared" si="9"/>
        <v>735</v>
      </c>
      <c r="Q40" s="81">
        <f t="shared" si="7"/>
        <v>4389</v>
      </c>
      <c r="R40" s="55">
        <f t="shared" si="8"/>
        <v>5338</v>
      </c>
    </row>
    <row r="41" spans="1:18" ht="17.100000000000001" customHeight="1">
      <c r="B41" s="648"/>
      <c r="C41" s="56" t="s">
        <v>28</v>
      </c>
      <c r="D41" s="56"/>
      <c r="E41" s="56"/>
      <c r="F41" s="56"/>
      <c r="G41" s="56"/>
      <c r="H41" s="33">
        <f t="shared" si="6"/>
        <v>33</v>
      </c>
      <c r="I41" s="34">
        <f t="shared" si="6"/>
        <v>54</v>
      </c>
      <c r="J41" s="33">
        <f>SUM(H41:I41)</f>
        <v>87</v>
      </c>
      <c r="K41" s="349" t="s">
        <v>177</v>
      </c>
      <c r="L41" s="82">
        <f>L21+L31</f>
        <v>70</v>
      </c>
      <c r="M41" s="82">
        <f t="shared" si="9"/>
        <v>53</v>
      </c>
      <c r="N41" s="82">
        <f t="shared" si="9"/>
        <v>28</v>
      </c>
      <c r="O41" s="82">
        <f t="shared" si="9"/>
        <v>25</v>
      </c>
      <c r="P41" s="83">
        <f t="shared" si="9"/>
        <v>45</v>
      </c>
      <c r="Q41" s="37">
        <f t="shared" si="7"/>
        <v>221</v>
      </c>
      <c r="R41" s="84">
        <f t="shared" si="8"/>
        <v>308</v>
      </c>
    </row>
    <row r="42" spans="1:18" ht="17.100000000000001" customHeight="1" thickBot="1">
      <c r="B42" s="649"/>
      <c r="C42" s="650" t="s">
        <v>29</v>
      </c>
      <c r="D42" s="651"/>
      <c r="E42" s="651"/>
      <c r="F42" s="651"/>
      <c r="G42" s="652"/>
      <c r="H42" s="61">
        <f>H34+H41</f>
        <v>2865</v>
      </c>
      <c r="I42" s="62">
        <f>I34+I41</f>
        <v>2426</v>
      </c>
      <c r="J42" s="63">
        <f t="shared" si="10"/>
        <v>5291</v>
      </c>
      <c r="K42" s="345" t="s">
        <v>177</v>
      </c>
      <c r="L42" s="64">
        <f>L34+L41</f>
        <v>4778</v>
      </c>
      <c r="M42" s="64">
        <f>M34+M41</f>
        <v>2974</v>
      </c>
      <c r="N42" s="64">
        <f>N34+N41</f>
        <v>2231</v>
      </c>
      <c r="O42" s="64">
        <f>O34+O41</f>
        <v>2380</v>
      </c>
      <c r="P42" s="62">
        <f>P34+P41</f>
        <v>2025</v>
      </c>
      <c r="Q42" s="63">
        <f t="shared" si="7"/>
        <v>14388</v>
      </c>
      <c r="R42" s="65">
        <f t="shared" si="8"/>
        <v>19679</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令和元年（２０１９年）７月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373" t="s">
        <v>13</v>
      </c>
      <c r="R48" s="606"/>
    </row>
    <row r="49" spans="1:18" ht="17.100000000000001" customHeight="1">
      <c r="B49" s="8" t="s">
        <v>21</v>
      </c>
      <c r="C49" s="10"/>
      <c r="D49" s="10"/>
      <c r="E49" s="10"/>
      <c r="F49" s="10"/>
      <c r="G49" s="10"/>
      <c r="H49" s="90">
        <v>895</v>
      </c>
      <c r="I49" s="91">
        <v>1184</v>
      </c>
      <c r="J49" s="92">
        <f>SUM(H49:I49)</f>
        <v>2079</v>
      </c>
      <c r="K49" s="351">
        <v>0</v>
      </c>
      <c r="L49" s="94">
        <v>3585</v>
      </c>
      <c r="M49" s="94">
        <v>2257</v>
      </c>
      <c r="N49" s="94">
        <v>1438</v>
      </c>
      <c r="O49" s="94">
        <v>887</v>
      </c>
      <c r="P49" s="95">
        <v>456</v>
      </c>
      <c r="Q49" s="96">
        <f>SUM(K49:P49)</f>
        <v>8623</v>
      </c>
      <c r="R49" s="97">
        <f>SUM(J49,Q49)</f>
        <v>10702</v>
      </c>
    </row>
    <row r="50" spans="1:18" ht="17.100000000000001" customHeight="1">
      <c r="B50" s="98" t="s">
        <v>28</v>
      </c>
      <c r="C50" s="99"/>
      <c r="D50" s="99"/>
      <c r="E50" s="99"/>
      <c r="F50" s="99"/>
      <c r="G50" s="99"/>
      <c r="H50" s="100">
        <v>9</v>
      </c>
      <c r="I50" s="101">
        <v>31</v>
      </c>
      <c r="J50" s="102">
        <f>SUM(H50:I50)</f>
        <v>40</v>
      </c>
      <c r="K50" s="352">
        <v>0</v>
      </c>
      <c r="L50" s="104">
        <v>47</v>
      </c>
      <c r="M50" s="104">
        <v>45</v>
      </c>
      <c r="N50" s="104">
        <v>26</v>
      </c>
      <c r="O50" s="104">
        <v>10</v>
      </c>
      <c r="P50" s="105">
        <v>15</v>
      </c>
      <c r="Q50" s="106">
        <f>SUM(K50:P50)</f>
        <v>143</v>
      </c>
      <c r="R50" s="107">
        <f>SUM(J50,Q50)</f>
        <v>183</v>
      </c>
    </row>
    <row r="51" spans="1:18" ht="17.100000000000001" customHeight="1">
      <c r="B51" s="15" t="s">
        <v>35</v>
      </c>
      <c r="C51" s="16"/>
      <c r="D51" s="16"/>
      <c r="E51" s="16"/>
      <c r="F51" s="16"/>
      <c r="G51" s="16"/>
      <c r="H51" s="108">
        <f t="shared" ref="H51:P51" si="11">H49+H50</f>
        <v>904</v>
      </c>
      <c r="I51" s="109">
        <f t="shared" si="11"/>
        <v>1215</v>
      </c>
      <c r="J51" s="110">
        <f t="shared" si="11"/>
        <v>2119</v>
      </c>
      <c r="K51" s="353">
        <f t="shared" si="11"/>
        <v>0</v>
      </c>
      <c r="L51" s="112">
        <f t="shared" si="11"/>
        <v>3632</v>
      </c>
      <c r="M51" s="112">
        <f t="shared" si="11"/>
        <v>2302</v>
      </c>
      <c r="N51" s="112">
        <f t="shared" si="11"/>
        <v>1464</v>
      </c>
      <c r="O51" s="112">
        <f t="shared" si="11"/>
        <v>897</v>
      </c>
      <c r="P51" s="109">
        <f t="shared" si="11"/>
        <v>471</v>
      </c>
      <c r="Q51" s="110">
        <f>SUM(K51:P51)</f>
        <v>8766</v>
      </c>
      <c r="R51" s="113">
        <f>SUM(J51,Q51)</f>
        <v>10885</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令和元年（２０１９年）７月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10</v>
      </c>
      <c r="I57" s="91">
        <v>17</v>
      </c>
      <c r="J57" s="92">
        <f>SUM(H57:I57)</f>
        <v>27</v>
      </c>
      <c r="K57" s="351">
        <v>0</v>
      </c>
      <c r="L57" s="94">
        <v>1353</v>
      </c>
      <c r="M57" s="94">
        <v>960</v>
      </c>
      <c r="N57" s="94">
        <v>730</v>
      </c>
      <c r="O57" s="94">
        <v>475</v>
      </c>
      <c r="P57" s="95">
        <v>223</v>
      </c>
      <c r="Q57" s="115">
        <f>SUM(K57:P57)</f>
        <v>3741</v>
      </c>
      <c r="R57" s="116">
        <f>SUM(J57,Q57)</f>
        <v>3768</v>
      </c>
    </row>
    <row r="58" spans="1:18" ht="17.100000000000001" customHeight="1">
      <c r="B58" s="98" t="s">
        <v>28</v>
      </c>
      <c r="C58" s="99"/>
      <c r="D58" s="99"/>
      <c r="E58" s="99"/>
      <c r="F58" s="99"/>
      <c r="G58" s="99"/>
      <c r="H58" s="100">
        <v>0</v>
      </c>
      <c r="I58" s="101">
        <v>1</v>
      </c>
      <c r="J58" s="102">
        <f>SUM(H58:I58)</f>
        <v>1</v>
      </c>
      <c r="K58" s="352">
        <v>0</v>
      </c>
      <c r="L58" s="104">
        <v>13</v>
      </c>
      <c r="M58" s="104">
        <v>5</v>
      </c>
      <c r="N58" s="104">
        <v>9</v>
      </c>
      <c r="O58" s="104">
        <v>2</v>
      </c>
      <c r="P58" s="105">
        <v>5</v>
      </c>
      <c r="Q58" s="117">
        <f>SUM(K58:P58)</f>
        <v>34</v>
      </c>
      <c r="R58" s="118">
        <f>SUM(J58,Q58)</f>
        <v>35</v>
      </c>
    </row>
    <row r="59" spans="1:18" ht="17.100000000000001" customHeight="1">
      <c r="B59" s="15" t="s">
        <v>35</v>
      </c>
      <c r="C59" s="16"/>
      <c r="D59" s="16"/>
      <c r="E59" s="16"/>
      <c r="F59" s="16"/>
      <c r="G59" s="16"/>
      <c r="H59" s="108">
        <f>H57+H58</f>
        <v>10</v>
      </c>
      <c r="I59" s="109">
        <f>I57+I58</f>
        <v>18</v>
      </c>
      <c r="J59" s="110">
        <f>SUM(H59:I59)</f>
        <v>28</v>
      </c>
      <c r="K59" s="353">
        <f t="shared" ref="K59:P59" si="12">K57+K58</f>
        <v>0</v>
      </c>
      <c r="L59" s="112">
        <f t="shared" si="12"/>
        <v>1366</v>
      </c>
      <c r="M59" s="112">
        <f t="shared" si="12"/>
        <v>965</v>
      </c>
      <c r="N59" s="112">
        <f t="shared" si="12"/>
        <v>739</v>
      </c>
      <c r="O59" s="112">
        <f t="shared" si="12"/>
        <v>477</v>
      </c>
      <c r="P59" s="109">
        <f t="shared" si="12"/>
        <v>228</v>
      </c>
      <c r="Q59" s="119">
        <f>SUM(K59:P59)</f>
        <v>3775</v>
      </c>
      <c r="R59" s="120">
        <f>SUM(J59,Q59)</f>
        <v>3803</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令和元年（２０１９年）７月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1</v>
      </c>
      <c r="L66" s="94">
        <v>8</v>
      </c>
      <c r="M66" s="94">
        <v>189</v>
      </c>
      <c r="N66" s="94">
        <v>491</v>
      </c>
      <c r="O66" s="95">
        <v>413</v>
      </c>
      <c r="P66" s="115">
        <f>SUM(K66:O66)</f>
        <v>1102</v>
      </c>
      <c r="Q66" s="116">
        <f>SUM(J66,P66)</f>
        <v>1102</v>
      </c>
    </row>
    <row r="67" spans="1:17" ht="17.100000000000001" customHeight="1">
      <c r="B67" s="98" t="s">
        <v>28</v>
      </c>
      <c r="C67" s="99"/>
      <c r="D67" s="99"/>
      <c r="E67" s="99"/>
      <c r="F67" s="99"/>
      <c r="G67" s="99"/>
      <c r="H67" s="100">
        <v>0</v>
      </c>
      <c r="I67" s="101">
        <v>0</v>
      </c>
      <c r="J67" s="102">
        <f>SUM(H67:I67)</f>
        <v>0</v>
      </c>
      <c r="K67" s="103">
        <v>0</v>
      </c>
      <c r="L67" s="104">
        <v>0</v>
      </c>
      <c r="M67" s="104">
        <v>0</v>
      </c>
      <c r="N67" s="104">
        <v>1</v>
      </c>
      <c r="O67" s="105">
        <v>4</v>
      </c>
      <c r="P67" s="117">
        <f>SUM(K67:O67)</f>
        <v>5</v>
      </c>
      <c r="Q67" s="118">
        <f>SUM(J67,P67)</f>
        <v>5</v>
      </c>
    </row>
    <row r="68" spans="1:17" ht="17.100000000000001" customHeight="1">
      <c r="B68" s="15" t="s">
        <v>35</v>
      </c>
      <c r="C68" s="16"/>
      <c r="D68" s="16"/>
      <c r="E68" s="16"/>
      <c r="F68" s="16"/>
      <c r="G68" s="16"/>
      <c r="H68" s="108">
        <f>H66+H67</f>
        <v>0</v>
      </c>
      <c r="I68" s="109">
        <f>I66+I67</f>
        <v>0</v>
      </c>
      <c r="J68" s="110">
        <f>SUM(H68:I68)</f>
        <v>0</v>
      </c>
      <c r="K68" s="111">
        <f>K66+K67</f>
        <v>1</v>
      </c>
      <c r="L68" s="112">
        <f>L66+L67</f>
        <v>8</v>
      </c>
      <c r="M68" s="112">
        <f>M66+M67</f>
        <v>189</v>
      </c>
      <c r="N68" s="112">
        <f>N66+N67</f>
        <v>492</v>
      </c>
      <c r="O68" s="109">
        <f>O66+O67</f>
        <v>417</v>
      </c>
      <c r="P68" s="119">
        <f>SUM(K68:O68)</f>
        <v>1107</v>
      </c>
      <c r="Q68" s="120">
        <f>SUM(J68,P68)</f>
        <v>1107</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令和元年（２０１９年）７月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46</v>
      </c>
      <c r="L74" s="94">
        <v>77</v>
      </c>
      <c r="M74" s="94">
        <v>109</v>
      </c>
      <c r="N74" s="94">
        <v>129</v>
      </c>
      <c r="O74" s="95">
        <v>83</v>
      </c>
      <c r="P74" s="115">
        <f>SUM(K74:O74)</f>
        <v>444</v>
      </c>
      <c r="Q74" s="116">
        <f>SUM(J74,P74)</f>
        <v>444</v>
      </c>
    </row>
    <row r="75" spans="1:17" ht="17.100000000000001" customHeight="1">
      <c r="B75" s="98" t="s">
        <v>28</v>
      </c>
      <c r="C75" s="99"/>
      <c r="D75" s="99"/>
      <c r="E75" s="99"/>
      <c r="F75" s="99"/>
      <c r="G75" s="99"/>
      <c r="H75" s="100">
        <v>0</v>
      </c>
      <c r="I75" s="101">
        <v>0</v>
      </c>
      <c r="J75" s="102">
        <f>SUM(H75:I75)</f>
        <v>0</v>
      </c>
      <c r="K75" s="103">
        <v>0</v>
      </c>
      <c r="L75" s="104">
        <v>0</v>
      </c>
      <c r="M75" s="104">
        <v>0</v>
      </c>
      <c r="N75" s="104">
        <v>0</v>
      </c>
      <c r="O75" s="105">
        <v>2</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46</v>
      </c>
      <c r="L76" s="112">
        <f>L74+L75</f>
        <v>77</v>
      </c>
      <c r="M76" s="112">
        <f>M74+M75</f>
        <v>109</v>
      </c>
      <c r="N76" s="112">
        <f>N74+N75</f>
        <v>129</v>
      </c>
      <c r="O76" s="109">
        <f>O74+O75</f>
        <v>85</v>
      </c>
      <c r="P76" s="119">
        <f>SUM(K76:O76)</f>
        <v>446</v>
      </c>
      <c r="Q76" s="120">
        <f>SUM(J76,P76)</f>
        <v>446</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令和元年（２０１９年）７月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375"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1</v>
      </c>
      <c r="L82" s="94">
        <v>4</v>
      </c>
      <c r="M82" s="94">
        <v>27</v>
      </c>
      <c r="N82" s="94">
        <v>246</v>
      </c>
      <c r="O82" s="95">
        <v>421</v>
      </c>
      <c r="P82" s="115">
        <f>SUM(K82:O82)</f>
        <v>699</v>
      </c>
      <c r="Q82" s="116">
        <f>SUM(J82,P82)</f>
        <v>699</v>
      </c>
    </row>
    <row r="83" spans="1:18" ht="17.100000000000001" customHeight="1">
      <c r="B83" s="98" t="s">
        <v>28</v>
      </c>
      <c r="C83" s="99"/>
      <c r="D83" s="99"/>
      <c r="E83" s="99"/>
      <c r="F83" s="99"/>
      <c r="G83" s="99"/>
      <c r="H83" s="100">
        <v>0</v>
      </c>
      <c r="I83" s="101">
        <v>0</v>
      </c>
      <c r="J83" s="102">
        <f>SUM(H83:I83)</f>
        <v>0</v>
      </c>
      <c r="K83" s="103">
        <v>0</v>
      </c>
      <c r="L83" s="104">
        <v>0</v>
      </c>
      <c r="M83" s="104">
        <v>0</v>
      </c>
      <c r="N83" s="104">
        <v>3</v>
      </c>
      <c r="O83" s="105">
        <v>6</v>
      </c>
      <c r="P83" s="117">
        <v>9</v>
      </c>
      <c r="Q83" s="118">
        <f>SUM(J83,P83)</f>
        <v>9</v>
      </c>
    </row>
    <row r="84" spans="1:18" ht="17.100000000000001" customHeight="1">
      <c r="B84" s="15" t="s">
        <v>35</v>
      </c>
      <c r="C84" s="16"/>
      <c r="D84" s="16"/>
      <c r="E84" s="16"/>
      <c r="F84" s="16"/>
      <c r="G84" s="16"/>
      <c r="H84" s="108">
        <f>H82+H83</f>
        <v>0</v>
      </c>
      <c r="I84" s="109">
        <f>I82+I83</f>
        <v>0</v>
      </c>
      <c r="J84" s="110">
        <f>SUM(H84:I84)</f>
        <v>0</v>
      </c>
      <c r="K84" s="111">
        <f>K82+K83</f>
        <v>1</v>
      </c>
      <c r="L84" s="112">
        <f>L82+L83</f>
        <v>4</v>
      </c>
      <c r="M84" s="112">
        <f>M82+M83</f>
        <v>27</v>
      </c>
      <c r="N84" s="112">
        <f>N82+N83</f>
        <v>249</v>
      </c>
      <c r="O84" s="109">
        <f>O82+O83</f>
        <v>427</v>
      </c>
      <c r="P84" s="119">
        <f>SUM(K84:O84)</f>
        <v>708</v>
      </c>
      <c r="Q84" s="120">
        <f>SUM(J84,P84)</f>
        <v>708</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令和元年（２０１９年）７月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376"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12</v>
      </c>
      <c r="N90" s="259">
        <v>45</v>
      </c>
      <c r="O90" s="260">
        <v>53</v>
      </c>
      <c r="P90" s="261">
        <f>SUM(K90:O90)</f>
        <v>110</v>
      </c>
      <c r="Q90" s="262">
        <f>SUM(J90,P90)</f>
        <v>110</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2</v>
      </c>
      <c r="P91" s="271">
        <f>SUM(K91:O91)</f>
        <v>2</v>
      </c>
      <c r="Q91" s="272">
        <f>SUM(J91,P91)</f>
        <v>2</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12</v>
      </c>
      <c r="N92" s="279">
        <f>N90+N91</f>
        <v>45</v>
      </c>
      <c r="O92" s="276">
        <f>O90+O91</f>
        <v>55</v>
      </c>
      <c r="P92" s="280">
        <f>SUM(K92:O92)</f>
        <v>112</v>
      </c>
      <c r="Q92" s="281">
        <f>SUM(J92,P92)</f>
        <v>112</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令和元年（２０１９年）７月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374" t="s">
        <v>13</v>
      </c>
      <c r="R97" s="619"/>
    </row>
    <row r="98" spans="2:18" s="190" customFormat="1" ht="17.100000000000001" customHeight="1">
      <c r="B98" s="295" t="s">
        <v>43</v>
      </c>
      <c r="C98" s="296"/>
      <c r="D98" s="296"/>
      <c r="E98" s="296"/>
      <c r="F98" s="296"/>
      <c r="G98" s="297"/>
      <c r="H98" s="298">
        <f t="shared" ref="H98:R98" si="13">SUM(H99,H105,H108,H113,H117:H118)</f>
        <v>1878</v>
      </c>
      <c r="I98" s="299">
        <f t="shared" si="13"/>
        <v>2721</v>
      </c>
      <c r="J98" s="300">
        <f t="shared" si="13"/>
        <v>4599</v>
      </c>
      <c r="K98" s="357">
        <f t="shared" si="13"/>
        <v>0</v>
      </c>
      <c r="L98" s="301">
        <f t="shared" si="13"/>
        <v>9724</v>
      </c>
      <c r="M98" s="301">
        <f t="shared" si="13"/>
        <v>6777</v>
      </c>
      <c r="N98" s="301">
        <f t="shared" si="13"/>
        <v>4504</v>
      </c>
      <c r="O98" s="301">
        <f t="shared" si="13"/>
        <v>2856</v>
      </c>
      <c r="P98" s="302">
        <f t="shared" si="13"/>
        <v>1739</v>
      </c>
      <c r="Q98" s="303">
        <f t="shared" si="13"/>
        <v>25600</v>
      </c>
      <c r="R98" s="304">
        <f t="shared" si="13"/>
        <v>30199</v>
      </c>
    </row>
    <row r="99" spans="2:18" s="190" customFormat="1" ht="17.100000000000001" customHeight="1">
      <c r="B99" s="180"/>
      <c r="C99" s="295" t="s">
        <v>44</v>
      </c>
      <c r="D99" s="296"/>
      <c r="E99" s="296"/>
      <c r="F99" s="296"/>
      <c r="G99" s="297"/>
      <c r="H99" s="298">
        <f t="shared" ref="H99:Q99" si="14">SUM(H100:H104)</f>
        <v>112</v>
      </c>
      <c r="I99" s="299">
        <f t="shared" si="14"/>
        <v>204</v>
      </c>
      <c r="J99" s="300">
        <f t="shared" si="14"/>
        <v>316</v>
      </c>
      <c r="K99" s="357">
        <f t="shared" si="14"/>
        <v>0</v>
      </c>
      <c r="L99" s="301">
        <f t="shared" si="14"/>
        <v>2496</v>
      </c>
      <c r="M99" s="301">
        <f t="shared" si="14"/>
        <v>1704</v>
      </c>
      <c r="N99" s="301">
        <f t="shared" si="14"/>
        <v>1234</v>
      </c>
      <c r="O99" s="301">
        <f t="shared" si="14"/>
        <v>961</v>
      </c>
      <c r="P99" s="302">
        <f t="shared" si="14"/>
        <v>675</v>
      </c>
      <c r="Q99" s="303">
        <f t="shared" si="14"/>
        <v>7070</v>
      </c>
      <c r="R99" s="304">
        <f t="shared" ref="R99:R104" si="15">SUM(J99,Q99)</f>
        <v>7386</v>
      </c>
    </row>
    <row r="100" spans="2:18" s="190" customFormat="1" ht="17.100000000000001" customHeight="1">
      <c r="B100" s="180"/>
      <c r="C100" s="180"/>
      <c r="D100" s="305" t="s">
        <v>45</v>
      </c>
      <c r="E100" s="306"/>
      <c r="F100" s="306"/>
      <c r="G100" s="307"/>
      <c r="H100" s="308">
        <v>-1</v>
      </c>
      <c r="I100" s="309">
        <v>0</v>
      </c>
      <c r="J100" s="310">
        <f>SUM(H100:I100)</f>
        <v>-1</v>
      </c>
      <c r="K100" s="354">
        <v>0</v>
      </c>
      <c r="L100" s="311">
        <v>1455</v>
      </c>
      <c r="M100" s="311">
        <v>877</v>
      </c>
      <c r="N100" s="311">
        <v>502</v>
      </c>
      <c r="O100" s="311">
        <v>314</v>
      </c>
      <c r="P100" s="309">
        <v>203</v>
      </c>
      <c r="Q100" s="310">
        <f>SUM(K100:P100)</f>
        <v>3351</v>
      </c>
      <c r="R100" s="312">
        <f t="shared" si="15"/>
        <v>3350</v>
      </c>
    </row>
    <row r="101" spans="2:18" s="190" customFormat="1" ht="17.100000000000001" customHeight="1">
      <c r="B101" s="180"/>
      <c r="C101" s="180"/>
      <c r="D101" s="181" t="s">
        <v>46</v>
      </c>
      <c r="E101" s="182"/>
      <c r="F101" s="182"/>
      <c r="G101" s="183"/>
      <c r="H101" s="184">
        <v>0</v>
      </c>
      <c r="I101" s="185">
        <v>1</v>
      </c>
      <c r="J101" s="188">
        <f>SUM(H101:I101)</f>
        <v>1</v>
      </c>
      <c r="K101" s="355">
        <v>0</v>
      </c>
      <c r="L101" s="187">
        <v>0</v>
      </c>
      <c r="M101" s="187">
        <v>1</v>
      </c>
      <c r="N101" s="187">
        <v>7</v>
      </c>
      <c r="O101" s="187">
        <v>15</v>
      </c>
      <c r="P101" s="185">
        <v>20</v>
      </c>
      <c r="Q101" s="188">
        <f>SUM(K101:P101)</f>
        <v>43</v>
      </c>
      <c r="R101" s="189">
        <f t="shared" si="15"/>
        <v>44</v>
      </c>
    </row>
    <row r="102" spans="2:18" s="190" customFormat="1" ht="17.100000000000001" customHeight="1">
      <c r="B102" s="180"/>
      <c r="C102" s="180"/>
      <c r="D102" s="181" t="s">
        <v>47</v>
      </c>
      <c r="E102" s="182"/>
      <c r="F102" s="182"/>
      <c r="G102" s="183"/>
      <c r="H102" s="184">
        <v>41</v>
      </c>
      <c r="I102" s="185">
        <v>76</v>
      </c>
      <c r="J102" s="188">
        <f>SUM(H102:I102)</f>
        <v>117</v>
      </c>
      <c r="K102" s="355">
        <v>0</v>
      </c>
      <c r="L102" s="187">
        <v>325</v>
      </c>
      <c r="M102" s="187">
        <v>208</v>
      </c>
      <c r="N102" s="187">
        <v>163</v>
      </c>
      <c r="O102" s="187">
        <v>142</v>
      </c>
      <c r="P102" s="185">
        <v>101</v>
      </c>
      <c r="Q102" s="188">
        <f>SUM(K102:P102)</f>
        <v>939</v>
      </c>
      <c r="R102" s="189">
        <f t="shared" si="15"/>
        <v>1056</v>
      </c>
    </row>
    <row r="103" spans="2:18" s="190" customFormat="1" ht="17.100000000000001" customHeight="1">
      <c r="B103" s="180"/>
      <c r="C103" s="180"/>
      <c r="D103" s="181" t="s">
        <v>48</v>
      </c>
      <c r="E103" s="182"/>
      <c r="F103" s="182"/>
      <c r="G103" s="183"/>
      <c r="H103" s="184">
        <v>8</v>
      </c>
      <c r="I103" s="185">
        <v>47</v>
      </c>
      <c r="J103" s="188">
        <f>SUM(H103:I103)</f>
        <v>55</v>
      </c>
      <c r="K103" s="355">
        <v>0</v>
      </c>
      <c r="L103" s="187">
        <v>85</v>
      </c>
      <c r="M103" s="187">
        <v>104</v>
      </c>
      <c r="N103" s="187">
        <v>60</v>
      </c>
      <c r="O103" s="187">
        <v>39</v>
      </c>
      <c r="P103" s="185">
        <v>25</v>
      </c>
      <c r="Q103" s="188">
        <f>SUM(K103:P103)</f>
        <v>313</v>
      </c>
      <c r="R103" s="189">
        <f t="shared" si="15"/>
        <v>368</v>
      </c>
    </row>
    <row r="104" spans="2:18" s="190" customFormat="1" ht="17.100000000000001" customHeight="1">
      <c r="B104" s="180"/>
      <c r="C104" s="180"/>
      <c r="D104" s="325" t="s">
        <v>49</v>
      </c>
      <c r="E104" s="326"/>
      <c r="F104" s="326"/>
      <c r="G104" s="327"/>
      <c r="H104" s="328">
        <v>64</v>
      </c>
      <c r="I104" s="329">
        <v>80</v>
      </c>
      <c r="J104" s="331">
        <f>SUM(H104:I104)</f>
        <v>144</v>
      </c>
      <c r="K104" s="356">
        <v>0</v>
      </c>
      <c r="L104" s="216">
        <v>631</v>
      </c>
      <c r="M104" s="216">
        <v>514</v>
      </c>
      <c r="N104" s="216">
        <v>502</v>
      </c>
      <c r="O104" s="216">
        <v>451</v>
      </c>
      <c r="P104" s="329">
        <v>326</v>
      </c>
      <c r="Q104" s="331">
        <f>SUM(K104:P104)</f>
        <v>2424</v>
      </c>
      <c r="R104" s="332">
        <f t="shared" si="15"/>
        <v>2568</v>
      </c>
    </row>
    <row r="105" spans="2:18" s="190" customFormat="1" ht="17.100000000000001" customHeight="1">
      <c r="B105" s="180"/>
      <c r="C105" s="295" t="s">
        <v>50</v>
      </c>
      <c r="D105" s="296"/>
      <c r="E105" s="296"/>
      <c r="F105" s="296"/>
      <c r="G105" s="297"/>
      <c r="H105" s="298">
        <f t="shared" ref="H105:R105" si="16">SUM(H106:H107)</f>
        <v>128</v>
      </c>
      <c r="I105" s="299">
        <f t="shared" si="16"/>
        <v>209</v>
      </c>
      <c r="J105" s="300">
        <f t="shared" si="16"/>
        <v>337</v>
      </c>
      <c r="K105" s="357">
        <f t="shared" si="16"/>
        <v>0</v>
      </c>
      <c r="L105" s="301">
        <f t="shared" si="16"/>
        <v>1935</v>
      </c>
      <c r="M105" s="301">
        <f t="shared" si="16"/>
        <v>1215</v>
      </c>
      <c r="N105" s="301">
        <f t="shared" si="16"/>
        <v>731</v>
      </c>
      <c r="O105" s="301">
        <f t="shared" si="16"/>
        <v>381</v>
      </c>
      <c r="P105" s="302">
        <f t="shared" si="16"/>
        <v>206</v>
      </c>
      <c r="Q105" s="303">
        <f t="shared" si="16"/>
        <v>4468</v>
      </c>
      <c r="R105" s="304">
        <f t="shared" si="16"/>
        <v>4805</v>
      </c>
    </row>
    <row r="106" spans="2:18" s="190" customFormat="1" ht="17.100000000000001" customHeight="1">
      <c r="B106" s="180"/>
      <c r="C106" s="180"/>
      <c r="D106" s="305" t="s">
        <v>51</v>
      </c>
      <c r="E106" s="306"/>
      <c r="F106" s="306"/>
      <c r="G106" s="307"/>
      <c r="H106" s="308">
        <v>0</v>
      </c>
      <c r="I106" s="309">
        <v>0</v>
      </c>
      <c r="J106" s="324">
        <f>SUM(H106:I106)</f>
        <v>0</v>
      </c>
      <c r="K106" s="354">
        <v>0</v>
      </c>
      <c r="L106" s="311">
        <v>1435</v>
      </c>
      <c r="M106" s="311">
        <v>862</v>
      </c>
      <c r="N106" s="311">
        <v>508</v>
      </c>
      <c r="O106" s="311">
        <v>270</v>
      </c>
      <c r="P106" s="309">
        <v>140</v>
      </c>
      <c r="Q106" s="310">
        <f>SUM(K106:P106)</f>
        <v>3215</v>
      </c>
      <c r="R106" s="312">
        <f>SUM(J106,Q106)</f>
        <v>3215</v>
      </c>
    </row>
    <row r="107" spans="2:18" s="190" customFormat="1" ht="17.100000000000001" customHeight="1">
      <c r="B107" s="180"/>
      <c r="C107" s="180"/>
      <c r="D107" s="325" t="s">
        <v>52</v>
      </c>
      <c r="E107" s="326"/>
      <c r="F107" s="326"/>
      <c r="G107" s="327"/>
      <c r="H107" s="328">
        <v>128</v>
      </c>
      <c r="I107" s="329">
        <v>209</v>
      </c>
      <c r="J107" s="330">
        <f>SUM(H107:I107)</f>
        <v>337</v>
      </c>
      <c r="K107" s="356">
        <v>0</v>
      </c>
      <c r="L107" s="216">
        <v>500</v>
      </c>
      <c r="M107" s="216">
        <v>353</v>
      </c>
      <c r="N107" s="216">
        <v>223</v>
      </c>
      <c r="O107" s="216">
        <v>111</v>
      </c>
      <c r="P107" s="329">
        <v>66</v>
      </c>
      <c r="Q107" s="331">
        <f>SUM(K107:P107)</f>
        <v>1253</v>
      </c>
      <c r="R107" s="332">
        <f>SUM(J107,Q107)</f>
        <v>1590</v>
      </c>
    </row>
    <row r="108" spans="2:18" s="190" customFormat="1" ht="17.100000000000001" customHeight="1">
      <c r="B108" s="180"/>
      <c r="C108" s="295" t="s">
        <v>53</v>
      </c>
      <c r="D108" s="296"/>
      <c r="E108" s="296"/>
      <c r="F108" s="296"/>
      <c r="G108" s="297"/>
      <c r="H108" s="298">
        <f t="shared" ref="H108:R108" si="17">SUM(H109:H112)</f>
        <v>4</v>
      </c>
      <c r="I108" s="299">
        <f t="shared" si="17"/>
        <v>14</v>
      </c>
      <c r="J108" s="300">
        <f t="shared" si="17"/>
        <v>18</v>
      </c>
      <c r="K108" s="357">
        <f t="shared" si="17"/>
        <v>0</v>
      </c>
      <c r="L108" s="301">
        <f t="shared" si="17"/>
        <v>197</v>
      </c>
      <c r="M108" s="301">
        <f t="shared" si="17"/>
        <v>224</v>
      </c>
      <c r="N108" s="301">
        <f t="shared" si="17"/>
        <v>265</v>
      </c>
      <c r="O108" s="301">
        <f t="shared" si="17"/>
        <v>125</v>
      </c>
      <c r="P108" s="302">
        <f t="shared" si="17"/>
        <v>93</v>
      </c>
      <c r="Q108" s="303">
        <f t="shared" si="17"/>
        <v>904</v>
      </c>
      <c r="R108" s="304">
        <f t="shared" si="17"/>
        <v>922</v>
      </c>
    </row>
    <row r="109" spans="2:18" s="190" customFormat="1" ht="17.100000000000001" customHeight="1">
      <c r="B109" s="180"/>
      <c r="C109" s="180"/>
      <c r="D109" s="305" t="s">
        <v>54</v>
      </c>
      <c r="E109" s="306"/>
      <c r="F109" s="306"/>
      <c r="G109" s="307"/>
      <c r="H109" s="308">
        <v>4</v>
      </c>
      <c r="I109" s="309">
        <v>12</v>
      </c>
      <c r="J109" s="324">
        <f>SUM(H109:I109)</f>
        <v>16</v>
      </c>
      <c r="K109" s="354">
        <v>0</v>
      </c>
      <c r="L109" s="311">
        <v>167</v>
      </c>
      <c r="M109" s="311">
        <v>192</v>
      </c>
      <c r="N109" s="311">
        <v>217</v>
      </c>
      <c r="O109" s="311">
        <v>88</v>
      </c>
      <c r="P109" s="309">
        <v>67</v>
      </c>
      <c r="Q109" s="310">
        <f>SUM(K109:P109)</f>
        <v>731</v>
      </c>
      <c r="R109" s="312">
        <f>SUM(J109,Q109)</f>
        <v>747</v>
      </c>
    </row>
    <row r="110" spans="2:18" s="190" customFormat="1" ht="17.100000000000001" customHeight="1">
      <c r="B110" s="180"/>
      <c r="C110" s="180"/>
      <c r="D110" s="181" t="s">
        <v>55</v>
      </c>
      <c r="E110" s="182"/>
      <c r="F110" s="182"/>
      <c r="G110" s="183"/>
      <c r="H110" s="184">
        <v>0</v>
      </c>
      <c r="I110" s="185">
        <v>1</v>
      </c>
      <c r="J110" s="186">
        <f>SUM(H110:I110)</f>
        <v>1</v>
      </c>
      <c r="K110" s="355">
        <v>0</v>
      </c>
      <c r="L110" s="187">
        <v>26</v>
      </c>
      <c r="M110" s="187">
        <v>32</v>
      </c>
      <c r="N110" s="187">
        <v>45</v>
      </c>
      <c r="O110" s="187">
        <v>32</v>
      </c>
      <c r="P110" s="185">
        <v>24</v>
      </c>
      <c r="Q110" s="188">
        <f>SUM(K110:P110)</f>
        <v>159</v>
      </c>
      <c r="R110" s="189">
        <f>SUM(J110,Q110)</f>
        <v>160</v>
      </c>
    </row>
    <row r="111" spans="2:18" s="190" customFormat="1" ht="17.100000000000001" customHeight="1">
      <c r="B111" s="180"/>
      <c r="C111" s="313"/>
      <c r="D111" s="181" t="s">
        <v>56</v>
      </c>
      <c r="E111" s="182"/>
      <c r="F111" s="182"/>
      <c r="G111" s="183"/>
      <c r="H111" s="184">
        <v>0</v>
      </c>
      <c r="I111" s="185">
        <v>1</v>
      </c>
      <c r="J111" s="186">
        <f>SUM(H111:I111)</f>
        <v>1</v>
      </c>
      <c r="K111" s="355">
        <v>0</v>
      </c>
      <c r="L111" s="187">
        <v>4</v>
      </c>
      <c r="M111" s="187">
        <v>0</v>
      </c>
      <c r="N111" s="187">
        <v>3</v>
      </c>
      <c r="O111" s="187">
        <v>5</v>
      </c>
      <c r="P111" s="185">
        <v>2</v>
      </c>
      <c r="Q111" s="188">
        <f>SUM(K111:P111)</f>
        <v>14</v>
      </c>
      <c r="R111" s="189">
        <f>SUM(J111,Q111)</f>
        <v>15</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768</v>
      </c>
      <c r="I113" s="299">
        <f t="shared" si="18"/>
        <v>1107</v>
      </c>
      <c r="J113" s="300">
        <f t="shared" si="18"/>
        <v>1875</v>
      </c>
      <c r="K113" s="357">
        <f t="shared" si="18"/>
        <v>0</v>
      </c>
      <c r="L113" s="301">
        <f t="shared" si="18"/>
        <v>1593</v>
      </c>
      <c r="M113" s="301">
        <f t="shared" si="18"/>
        <v>1477</v>
      </c>
      <c r="N113" s="301">
        <f t="shared" si="18"/>
        <v>979</v>
      </c>
      <c r="O113" s="301">
        <f t="shared" si="18"/>
        <v>638</v>
      </c>
      <c r="P113" s="302">
        <f t="shared" si="18"/>
        <v>373</v>
      </c>
      <c r="Q113" s="303">
        <f t="shared" si="18"/>
        <v>5060</v>
      </c>
      <c r="R113" s="304">
        <f t="shared" si="18"/>
        <v>6935</v>
      </c>
    </row>
    <row r="114" spans="2:18" s="135" customFormat="1" ht="17.100000000000001" customHeight="1">
      <c r="B114" s="148"/>
      <c r="C114" s="148"/>
      <c r="D114" s="39" t="s">
        <v>58</v>
      </c>
      <c r="E114" s="68"/>
      <c r="F114" s="68"/>
      <c r="G114" s="149"/>
      <c r="H114" s="150">
        <v>719</v>
      </c>
      <c r="I114" s="151">
        <v>1058</v>
      </c>
      <c r="J114" s="168">
        <f>SUM(H114:I114)</f>
        <v>1777</v>
      </c>
      <c r="K114" s="354">
        <v>0</v>
      </c>
      <c r="L114" s="153">
        <v>1515</v>
      </c>
      <c r="M114" s="153">
        <v>1435</v>
      </c>
      <c r="N114" s="153">
        <v>948</v>
      </c>
      <c r="O114" s="153">
        <v>630</v>
      </c>
      <c r="P114" s="151">
        <v>366</v>
      </c>
      <c r="Q114" s="152">
        <f>SUM(K114:P114)</f>
        <v>4894</v>
      </c>
      <c r="R114" s="154">
        <f>SUM(J114,Q114)</f>
        <v>6671</v>
      </c>
    </row>
    <row r="115" spans="2:18" s="135" customFormat="1" ht="17.100000000000001" customHeight="1">
      <c r="B115" s="148"/>
      <c r="C115" s="148"/>
      <c r="D115" s="155" t="s">
        <v>59</v>
      </c>
      <c r="E115" s="47"/>
      <c r="F115" s="47"/>
      <c r="G115" s="156"/>
      <c r="H115" s="157">
        <v>20</v>
      </c>
      <c r="I115" s="158">
        <v>20</v>
      </c>
      <c r="J115" s="170">
        <f>SUM(H115:I115)</f>
        <v>40</v>
      </c>
      <c r="K115" s="355">
        <v>0</v>
      </c>
      <c r="L115" s="160">
        <v>41</v>
      </c>
      <c r="M115" s="160">
        <v>22</v>
      </c>
      <c r="N115" s="160">
        <v>20</v>
      </c>
      <c r="O115" s="160">
        <v>5</v>
      </c>
      <c r="P115" s="158">
        <v>5</v>
      </c>
      <c r="Q115" s="159">
        <f>SUM(K115:P115)</f>
        <v>93</v>
      </c>
      <c r="R115" s="161">
        <f>SUM(J115,Q115)</f>
        <v>133</v>
      </c>
    </row>
    <row r="116" spans="2:18" s="135" customFormat="1" ht="17.100000000000001" customHeight="1">
      <c r="B116" s="148"/>
      <c r="C116" s="148"/>
      <c r="D116" s="49" t="s">
        <v>60</v>
      </c>
      <c r="E116" s="50"/>
      <c r="F116" s="50"/>
      <c r="G116" s="162"/>
      <c r="H116" s="163">
        <v>29</v>
      </c>
      <c r="I116" s="164">
        <v>29</v>
      </c>
      <c r="J116" s="169">
        <f>SUM(H116:I116)</f>
        <v>58</v>
      </c>
      <c r="K116" s="356">
        <v>0</v>
      </c>
      <c r="L116" s="166">
        <v>37</v>
      </c>
      <c r="M116" s="166">
        <v>20</v>
      </c>
      <c r="N116" s="166">
        <v>11</v>
      </c>
      <c r="O116" s="166">
        <v>3</v>
      </c>
      <c r="P116" s="164">
        <v>2</v>
      </c>
      <c r="Q116" s="165">
        <f>SUM(K116:P116)</f>
        <v>73</v>
      </c>
      <c r="R116" s="167">
        <f>SUM(J116,Q116)</f>
        <v>131</v>
      </c>
    </row>
    <row r="117" spans="2:18" s="135" customFormat="1" ht="17.100000000000001" customHeight="1">
      <c r="B117" s="148"/>
      <c r="C117" s="172" t="s">
        <v>61</v>
      </c>
      <c r="D117" s="173"/>
      <c r="E117" s="173"/>
      <c r="F117" s="173"/>
      <c r="G117" s="174"/>
      <c r="H117" s="141">
        <v>25</v>
      </c>
      <c r="I117" s="142">
        <v>20</v>
      </c>
      <c r="J117" s="143">
        <f>SUM(H117:I117)</f>
        <v>45</v>
      </c>
      <c r="K117" s="357">
        <v>0</v>
      </c>
      <c r="L117" s="144">
        <v>112</v>
      </c>
      <c r="M117" s="144">
        <v>123</v>
      </c>
      <c r="N117" s="144">
        <v>92</v>
      </c>
      <c r="O117" s="144">
        <v>79</v>
      </c>
      <c r="P117" s="145">
        <v>41</v>
      </c>
      <c r="Q117" s="146">
        <f>SUM(K117:P117)</f>
        <v>447</v>
      </c>
      <c r="R117" s="147">
        <f>SUM(J117,Q117)</f>
        <v>492</v>
      </c>
    </row>
    <row r="118" spans="2:18" s="135" customFormat="1" ht="17.100000000000001" customHeight="1">
      <c r="B118" s="171"/>
      <c r="C118" s="172" t="s">
        <v>62</v>
      </c>
      <c r="D118" s="173"/>
      <c r="E118" s="173"/>
      <c r="F118" s="173"/>
      <c r="G118" s="174"/>
      <c r="H118" s="141">
        <v>841</v>
      </c>
      <c r="I118" s="142">
        <v>1167</v>
      </c>
      <c r="J118" s="143">
        <f>SUM(H118:I118)</f>
        <v>2008</v>
      </c>
      <c r="K118" s="357">
        <v>0</v>
      </c>
      <c r="L118" s="144">
        <v>3391</v>
      </c>
      <c r="M118" s="144">
        <v>2034</v>
      </c>
      <c r="N118" s="144">
        <v>1203</v>
      </c>
      <c r="O118" s="144">
        <v>672</v>
      </c>
      <c r="P118" s="145">
        <v>351</v>
      </c>
      <c r="Q118" s="146">
        <f>SUM(K118:P118)</f>
        <v>7651</v>
      </c>
      <c r="R118" s="147">
        <f>SUM(J118,Q118)</f>
        <v>9659</v>
      </c>
    </row>
    <row r="119" spans="2:18" s="135" customFormat="1" ht="17.100000000000001" customHeight="1">
      <c r="B119" s="138" t="s">
        <v>63</v>
      </c>
      <c r="C119" s="139"/>
      <c r="D119" s="139"/>
      <c r="E119" s="139"/>
      <c r="F119" s="139"/>
      <c r="G119" s="140"/>
      <c r="H119" s="141">
        <f t="shared" ref="H119:R119" si="19">SUM(H120:H128)</f>
        <v>10</v>
      </c>
      <c r="I119" s="142">
        <f t="shared" si="19"/>
        <v>18</v>
      </c>
      <c r="J119" s="143">
        <f t="shared" si="19"/>
        <v>28</v>
      </c>
      <c r="K119" s="357">
        <f>SUM(K120:K128)</f>
        <v>0</v>
      </c>
      <c r="L119" s="144">
        <f>SUM(L120:L128)</f>
        <v>1432</v>
      </c>
      <c r="M119" s="144">
        <f>SUM(M120:M128)</f>
        <v>1030</v>
      </c>
      <c r="N119" s="144">
        <f t="shared" si="19"/>
        <v>787</v>
      </c>
      <c r="O119" s="144">
        <f t="shared" si="19"/>
        <v>505</v>
      </c>
      <c r="P119" s="145">
        <f t="shared" si="19"/>
        <v>245</v>
      </c>
      <c r="Q119" s="146">
        <f t="shared" si="19"/>
        <v>3999</v>
      </c>
      <c r="R119" s="147">
        <f t="shared" si="19"/>
        <v>4027</v>
      </c>
    </row>
    <row r="120" spans="2:18" s="135" customFormat="1" ht="17.100000000000001" customHeight="1">
      <c r="B120" s="148"/>
      <c r="C120" s="39" t="s">
        <v>64</v>
      </c>
      <c r="D120" s="68"/>
      <c r="E120" s="68"/>
      <c r="F120" s="68"/>
      <c r="G120" s="149"/>
      <c r="H120" s="150">
        <v>0</v>
      </c>
      <c r="I120" s="151">
        <v>0</v>
      </c>
      <c r="J120" s="168">
        <f>SUM(H120:I120)</f>
        <v>0</v>
      </c>
      <c r="K120" s="358"/>
      <c r="L120" s="153">
        <v>58</v>
      </c>
      <c r="M120" s="153">
        <v>36</v>
      </c>
      <c r="N120" s="153">
        <v>24</v>
      </c>
      <c r="O120" s="153">
        <v>16</v>
      </c>
      <c r="P120" s="151">
        <v>8</v>
      </c>
      <c r="Q120" s="152">
        <f t="shared" ref="Q120:Q128" si="20">SUM(K120:P120)</f>
        <v>142</v>
      </c>
      <c r="R120" s="154">
        <f t="shared" ref="R120:R128" si="21">SUM(J120,Q120)</f>
        <v>142</v>
      </c>
    </row>
    <row r="121" spans="2:18" s="135" customFormat="1" ht="17.100000000000001" customHeight="1">
      <c r="B121" s="148"/>
      <c r="C121" s="46" t="s">
        <v>65</v>
      </c>
      <c r="D121" s="40"/>
      <c r="E121" s="40"/>
      <c r="F121" s="40"/>
      <c r="G121" s="175"/>
      <c r="H121" s="157">
        <v>0</v>
      </c>
      <c r="I121" s="158">
        <v>0</v>
      </c>
      <c r="J121" s="170">
        <f t="shared" ref="J121:J128" si="22">SUM(H121:I121)</f>
        <v>0</v>
      </c>
      <c r="K121" s="359"/>
      <c r="L121" s="176">
        <v>0</v>
      </c>
      <c r="M121" s="176">
        <v>0</v>
      </c>
      <c r="N121" s="176">
        <v>1</v>
      </c>
      <c r="O121" s="176">
        <v>0</v>
      </c>
      <c r="P121" s="177">
        <v>0</v>
      </c>
      <c r="Q121" s="178">
        <f>SUM(K121:P121)</f>
        <v>1</v>
      </c>
      <c r="R121" s="179">
        <f>SUM(J121,Q121)</f>
        <v>1</v>
      </c>
    </row>
    <row r="122" spans="2:18" s="190" customFormat="1" ht="17.100000000000001" customHeight="1">
      <c r="B122" s="180"/>
      <c r="C122" s="181" t="s">
        <v>66</v>
      </c>
      <c r="D122" s="182"/>
      <c r="E122" s="182"/>
      <c r="F122" s="182"/>
      <c r="G122" s="183"/>
      <c r="H122" s="184">
        <v>0</v>
      </c>
      <c r="I122" s="185">
        <v>0</v>
      </c>
      <c r="J122" s="186">
        <f t="shared" si="22"/>
        <v>0</v>
      </c>
      <c r="K122" s="360"/>
      <c r="L122" s="187">
        <v>961</v>
      </c>
      <c r="M122" s="187">
        <v>550</v>
      </c>
      <c r="N122" s="187">
        <v>334</v>
      </c>
      <c r="O122" s="187">
        <v>168</v>
      </c>
      <c r="P122" s="185">
        <v>80</v>
      </c>
      <c r="Q122" s="188">
        <f>SUM(K122:P122)</f>
        <v>2093</v>
      </c>
      <c r="R122" s="189">
        <f>SUM(J122,Q122)</f>
        <v>2093</v>
      </c>
    </row>
    <row r="123" spans="2:18" s="135" customFormat="1" ht="17.100000000000001" customHeight="1">
      <c r="B123" s="148"/>
      <c r="C123" s="155" t="s">
        <v>67</v>
      </c>
      <c r="D123" s="47"/>
      <c r="E123" s="47"/>
      <c r="F123" s="47"/>
      <c r="G123" s="156"/>
      <c r="H123" s="157">
        <v>0</v>
      </c>
      <c r="I123" s="158">
        <v>2</v>
      </c>
      <c r="J123" s="170">
        <f t="shared" si="22"/>
        <v>2</v>
      </c>
      <c r="K123" s="355">
        <v>0</v>
      </c>
      <c r="L123" s="160">
        <v>112</v>
      </c>
      <c r="M123" s="160">
        <v>85</v>
      </c>
      <c r="N123" s="160">
        <v>83</v>
      </c>
      <c r="O123" s="160">
        <v>64</v>
      </c>
      <c r="P123" s="158">
        <v>18</v>
      </c>
      <c r="Q123" s="159">
        <f t="shared" si="20"/>
        <v>362</v>
      </c>
      <c r="R123" s="161">
        <f t="shared" si="21"/>
        <v>364</v>
      </c>
    </row>
    <row r="124" spans="2:18" s="135" customFormat="1" ht="17.100000000000001" customHeight="1">
      <c r="B124" s="148"/>
      <c r="C124" s="155" t="s">
        <v>68</v>
      </c>
      <c r="D124" s="47"/>
      <c r="E124" s="47"/>
      <c r="F124" s="47"/>
      <c r="G124" s="156"/>
      <c r="H124" s="157">
        <v>10</v>
      </c>
      <c r="I124" s="158">
        <v>16</v>
      </c>
      <c r="J124" s="170">
        <f t="shared" si="22"/>
        <v>26</v>
      </c>
      <c r="K124" s="355">
        <v>0</v>
      </c>
      <c r="L124" s="160">
        <v>93</v>
      </c>
      <c r="M124" s="160">
        <v>84</v>
      </c>
      <c r="N124" s="160">
        <v>77</v>
      </c>
      <c r="O124" s="160">
        <v>68</v>
      </c>
      <c r="P124" s="158">
        <v>30</v>
      </c>
      <c r="Q124" s="159">
        <f t="shared" si="20"/>
        <v>352</v>
      </c>
      <c r="R124" s="161">
        <f t="shared" si="21"/>
        <v>378</v>
      </c>
    </row>
    <row r="125" spans="2:18" s="135" customFormat="1" ht="17.100000000000001" customHeight="1">
      <c r="B125" s="148"/>
      <c r="C125" s="155" t="s">
        <v>69</v>
      </c>
      <c r="D125" s="47"/>
      <c r="E125" s="47"/>
      <c r="F125" s="47"/>
      <c r="G125" s="156"/>
      <c r="H125" s="157">
        <v>0</v>
      </c>
      <c r="I125" s="158">
        <v>0</v>
      </c>
      <c r="J125" s="170">
        <f t="shared" si="22"/>
        <v>0</v>
      </c>
      <c r="K125" s="360"/>
      <c r="L125" s="160">
        <v>169</v>
      </c>
      <c r="M125" s="160">
        <v>224</v>
      </c>
      <c r="N125" s="160">
        <v>216</v>
      </c>
      <c r="O125" s="160">
        <v>130</v>
      </c>
      <c r="P125" s="158">
        <v>61</v>
      </c>
      <c r="Q125" s="159">
        <f t="shared" si="20"/>
        <v>800</v>
      </c>
      <c r="R125" s="161">
        <f t="shared" si="21"/>
        <v>800</v>
      </c>
    </row>
    <row r="126" spans="2:18" s="135" customFormat="1" ht="17.100000000000001" customHeight="1">
      <c r="B126" s="148"/>
      <c r="C126" s="191" t="s">
        <v>70</v>
      </c>
      <c r="D126" s="192"/>
      <c r="E126" s="192"/>
      <c r="F126" s="192"/>
      <c r="G126" s="193"/>
      <c r="H126" s="157">
        <v>0</v>
      </c>
      <c r="I126" s="158">
        <v>0</v>
      </c>
      <c r="J126" s="170">
        <f t="shared" si="22"/>
        <v>0</v>
      </c>
      <c r="K126" s="360"/>
      <c r="L126" s="160">
        <v>27</v>
      </c>
      <c r="M126" s="160">
        <v>39</v>
      </c>
      <c r="N126" s="160">
        <v>35</v>
      </c>
      <c r="O126" s="160">
        <v>22</v>
      </c>
      <c r="P126" s="158">
        <v>18</v>
      </c>
      <c r="Q126" s="159">
        <f t="shared" si="20"/>
        <v>141</v>
      </c>
      <c r="R126" s="161">
        <f t="shared" si="21"/>
        <v>141</v>
      </c>
    </row>
    <row r="127" spans="2:18" s="135" customFormat="1" ht="17.100000000000001" customHeight="1">
      <c r="B127" s="194"/>
      <c r="C127" s="195" t="s">
        <v>71</v>
      </c>
      <c r="D127" s="192"/>
      <c r="E127" s="192"/>
      <c r="F127" s="192"/>
      <c r="G127" s="193"/>
      <c r="H127" s="157">
        <v>0</v>
      </c>
      <c r="I127" s="158">
        <v>0</v>
      </c>
      <c r="J127" s="170">
        <f t="shared" si="22"/>
        <v>0</v>
      </c>
      <c r="K127" s="360"/>
      <c r="L127" s="160">
        <v>0</v>
      </c>
      <c r="M127" s="160">
        <v>0</v>
      </c>
      <c r="N127" s="160">
        <v>8</v>
      </c>
      <c r="O127" s="160">
        <v>22</v>
      </c>
      <c r="P127" s="158">
        <v>17</v>
      </c>
      <c r="Q127" s="159">
        <f>SUM(K127:P127)</f>
        <v>47</v>
      </c>
      <c r="R127" s="161">
        <f>SUM(J127,Q127)</f>
        <v>47</v>
      </c>
    </row>
    <row r="128" spans="2:18" s="135" customFormat="1" ht="17.100000000000001" customHeight="1">
      <c r="B128" s="196"/>
      <c r="C128" s="197" t="s">
        <v>72</v>
      </c>
      <c r="D128" s="198"/>
      <c r="E128" s="198"/>
      <c r="F128" s="198"/>
      <c r="G128" s="199"/>
      <c r="H128" s="200">
        <v>0</v>
      </c>
      <c r="I128" s="201">
        <v>0</v>
      </c>
      <c r="J128" s="202">
        <f t="shared" si="22"/>
        <v>0</v>
      </c>
      <c r="K128" s="361"/>
      <c r="L128" s="203">
        <v>12</v>
      </c>
      <c r="M128" s="203">
        <v>12</v>
      </c>
      <c r="N128" s="203">
        <v>9</v>
      </c>
      <c r="O128" s="203">
        <v>15</v>
      </c>
      <c r="P128" s="201">
        <v>13</v>
      </c>
      <c r="Q128" s="204">
        <f t="shared" si="20"/>
        <v>61</v>
      </c>
      <c r="R128" s="205">
        <f t="shared" si="21"/>
        <v>61</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49</v>
      </c>
      <c r="M129" s="144">
        <f t="shared" si="23"/>
        <v>92</v>
      </c>
      <c r="N129" s="144">
        <f t="shared" si="23"/>
        <v>348</v>
      </c>
      <c r="O129" s="144">
        <f t="shared" si="23"/>
        <v>930</v>
      </c>
      <c r="P129" s="145">
        <f t="shared" si="23"/>
        <v>998</v>
      </c>
      <c r="Q129" s="146">
        <f t="shared" si="23"/>
        <v>2417</v>
      </c>
      <c r="R129" s="147">
        <f t="shared" si="23"/>
        <v>2417</v>
      </c>
    </row>
    <row r="130" spans="1:18" s="135" customFormat="1" ht="17.100000000000001" customHeight="1">
      <c r="B130" s="148"/>
      <c r="C130" s="39" t="s">
        <v>74</v>
      </c>
      <c r="D130" s="68"/>
      <c r="E130" s="68"/>
      <c r="F130" s="68"/>
      <c r="G130" s="149"/>
      <c r="H130" s="150">
        <v>0</v>
      </c>
      <c r="I130" s="151">
        <v>0</v>
      </c>
      <c r="J130" s="168">
        <f>SUM(H130:I130)</f>
        <v>0</v>
      </c>
      <c r="K130" s="358"/>
      <c r="L130" s="153">
        <v>1</v>
      </c>
      <c r="M130" s="153">
        <v>8</v>
      </c>
      <c r="N130" s="153">
        <v>191</v>
      </c>
      <c r="O130" s="153">
        <v>494</v>
      </c>
      <c r="P130" s="151">
        <v>418</v>
      </c>
      <c r="Q130" s="152">
        <f>SUM(K130:P130)</f>
        <v>1112</v>
      </c>
      <c r="R130" s="154">
        <f>SUM(J130,Q130)</f>
        <v>1112</v>
      </c>
    </row>
    <row r="131" spans="1:18" s="135" customFormat="1" ht="17.100000000000001" customHeight="1">
      <c r="B131" s="148"/>
      <c r="C131" s="155" t="s">
        <v>75</v>
      </c>
      <c r="D131" s="47"/>
      <c r="E131" s="47"/>
      <c r="F131" s="47"/>
      <c r="G131" s="156"/>
      <c r="H131" s="157">
        <v>0</v>
      </c>
      <c r="I131" s="158">
        <v>0</v>
      </c>
      <c r="J131" s="170">
        <f>SUM(H131:I131)</f>
        <v>0</v>
      </c>
      <c r="K131" s="360"/>
      <c r="L131" s="160">
        <v>47</v>
      </c>
      <c r="M131" s="160">
        <v>80</v>
      </c>
      <c r="N131" s="160">
        <v>117</v>
      </c>
      <c r="O131" s="160">
        <v>140</v>
      </c>
      <c r="P131" s="158">
        <v>89</v>
      </c>
      <c r="Q131" s="159">
        <f>SUM(K131:P131)</f>
        <v>473</v>
      </c>
      <c r="R131" s="161">
        <f>SUM(J131,Q131)</f>
        <v>473</v>
      </c>
    </row>
    <row r="132" spans="1:18" s="135" customFormat="1" ht="16.5" customHeight="1">
      <c r="B132" s="194"/>
      <c r="C132" s="155" t="s">
        <v>76</v>
      </c>
      <c r="D132" s="47"/>
      <c r="E132" s="47"/>
      <c r="F132" s="47"/>
      <c r="G132" s="156"/>
      <c r="H132" s="157">
        <v>0</v>
      </c>
      <c r="I132" s="158">
        <v>0</v>
      </c>
      <c r="J132" s="170">
        <f>SUM(H132:I132)</f>
        <v>0</v>
      </c>
      <c r="K132" s="360"/>
      <c r="L132" s="160">
        <v>1</v>
      </c>
      <c r="M132" s="160">
        <v>4</v>
      </c>
      <c r="N132" s="160">
        <v>28</v>
      </c>
      <c r="O132" s="160">
        <v>251</v>
      </c>
      <c r="P132" s="158">
        <v>435</v>
      </c>
      <c r="Q132" s="159">
        <f>SUM(K132:P132)</f>
        <v>719</v>
      </c>
      <c r="R132" s="161">
        <f>SUM(J132,Q132)</f>
        <v>719</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12</v>
      </c>
      <c r="O133" s="321">
        <v>45</v>
      </c>
      <c r="P133" s="319">
        <v>56</v>
      </c>
      <c r="Q133" s="322">
        <f>SUM(K133:P133)</f>
        <v>113</v>
      </c>
      <c r="R133" s="323">
        <f>SUM(J133,Q133)</f>
        <v>113</v>
      </c>
    </row>
    <row r="134" spans="1:18" s="135" customFormat="1" ht="17.100000000000001" customHeight="1">
      <c r="B134" s="206" t="s">
        <v>77</v>
      </c>
      <c r="C134" s="31"/>
      <c r="D134" s="31"/>
      <c r="E134" s="31"/>
      <c r="F134" s="31"/>
      <c r="G134" s="32"/>
      <c r="H134" s="141">
        <f t="shared" ref="H134:R134" si="24">SUM(H98,H119,H129)</f>
        <v>1888</v>
      </c>
      <c r="I134" s="142">
        <f t="shared" si="24"/>
        <v>2739</v>
      </c>
      <c r="J134" s="143">
        <f t="shared" si="24"/>
        <v>4627</v>
      </c>
      <c r="K134" s="357">
        <f t="shared" si="24"/>
        <v>0</v>
      </c>
      <c r="L134" s="144">
        <f t="shared" si="24"/>
        <v>11205</v>
      </c>
      <c r="M134" s="144">
        <f t="shared" si="24"/>
        <v>7899</v>
      </c>
      <c r="N134" s="144">
        <f t="shared" si="24"/>
        <v>5639</v>
      </c>
      <c r="O134" s="144">
        <f>SUM(O98,O119,O129)</f>
        <v>4291</v>
      </c>
      <c r="P134" s="145">
        <f t="shared" si="24"/>
        <v>2982</v>
      </c>
      <c r="Q134" s="146">
        <f t="shared" si="24"/>
        <v>32016</v>
      </c>
      <c r="R134" s="147">
        <f t="shared" si="24"/>
        <v>36643</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377"/>
      <c r="I136" s="377"/>
      <c r="J136" s="377"/>
      <c r="K136" s="377"/>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令和元年（２０１９年）７月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373" t="s">
        <v>13</v>
      </c>
      <c r="R139" s="606"/>
    </row>
    <row r="140" spans="1:18" s="135" customFormat="1" ht="17.100000000000001" customHeight="1">
      <c r="B140" s="138" t="s">
        <v>43</v>
      </c>
      <c r="C140" s="139"/>
      <c r="D140" s="139"/>
      <c r="E140" s="139"/>
      <c r="F140" s="139"/>
      <c r="G140" s="140"/>
      <c r="H140" s="141">
        <f t="shared" ref="H140:R140" si="25">SUM(H141,H147,H150,H155,H159:H160)</f>
        <v>15311626</v>
      </c>
      <c r="I140" s="142">
        <f t="shared" si="25"/>
        <v>30480075</v>
      </c>
      <c r="J140" s="143">
        <f t="shared" si="25"/>
        <v>45791701</v>
      </c>
      <c r="K140" s="357">
        <f t="shared" si="25"/>
        <v>0</v>
      </c>
      <c r="L140" s="144">
        <f t="shared" si="25"/>
        <v>257538887</v>
      </c>
      <c r="M140" s="144">
        <f t="shared" si="25"/>
        <v>212647137</v>
      </c>
      <c r="N140" s="144">
        <f t="shared" si="25"/>
        <v>181237344</v>
      </c>
      <c r="O140" s="144">
        <f t="shared" si="25"/>
        <v>126994179</v>
      </c>
      <c r="P140" s="145">
        <f t="shared" si="25"/>
        <v>82126459</v>
      </c>
      <c r="Q140" s="146">
        <f t="shared" si="25"/>
        <v>860544006</v>
      </c>
      <c r="R140" s="147">
        <f t="shared" si="25"/>
        <v>906335707</v>
      </c>
    </row>
    <row r="141" spans="1:18" s="135" customFormat="1" ht="17.100000000000001" customHeight="1">
      <c r="B141" s="148"/>
      <c r="C141" s="138" t="s">
        <v>44</v>
      </c>
      <c r="D141" s="139"/>
      <c r="E141" s="139"/>
      <c r="F141" s="139"/>
      <c r="G141" s="140"/>
      <c r="H141" s="141">
        <f t="shared" ref="H141:Q141" si="26">SUM(H142:H146)</f>
        <v>1513345</v>
      </c>
      <c r="I141" s="142">
        <f t="shared" si="26"/>
        <v>4793230</v>
      </c>
      <c r="J141" s="143">
        <f t="shared" si="26"/>
        <v>6306575</v>
      </c>
      <c r="K141" s="357">
        <f t="shared" si="26"/>
        <v>0</v>
      </c>
      <c r="L141" s="144">
        <f t="shared" si="26"/>
        <v>56734335</v>
      </c>
      <c r="M141" s="144">
        <f t="shared" si="26"/>
        <v>44878545</v>
      </c>
      <c r="N141" s="144">
        <f t="shared" si="26"/>
        <v>37646053</v>
      </c>
      <c r="O141" s="144">
        <f t="shared" si="26"/>
        <v>33889576</v>
      </c>
      <c r="P141" s="145">
        <f t="shared" si="26"/>
        <v>27121283</v>
      </c>
      <c r="Q141" s="146">
        <f t="shared" si="26"/>
        <v>200269792</v>
      </c>
      <c r="R141" s="147">
        <f t="shared" ref="R141:R146" si="27">SUM(J141,Q141)</f>
        <v>206576367</v>
      </c>
    </row>
    <row r="142" spans="1:18" s="135" customFormat="1" ht="17.100000000000001" customHeight="1">
      <c r="B142" s="148"/>
      <c r="C142" s="148"/>
      <c r="D142" s="39" t="s">
        <v>45</v>
      </c>
      <c r="E142" s="68"/>
      <c r="F142" s="68"/>
      <c r="G142" s="149"/>
      <c r="H142" s="150">
        <v>-38430</v>
      </c>
      <c r="I142" s="151">
        <v>-8784</v>
      </c>
      <c r="J142" s="152">
        <f>SUM(H142:I142)</f>
        <v>-47214</v>
      </c>
      <c r="K142" s="354">
        <v>0</v>
      </c>
      <c r="L142" s="153">
        <v>37874852</v>
      </c>
      <c r="M142" s="153">
        <v>29546116</v>
      </c>
      <c r="N142" s="153">
        <v>25413585</v>
      </c>
      <c r="O142" s="153">
        <v>23368511</v>
      </c>
      <c r="P142" s="151">
        <v>17914778</v>
      </c>
      <c r="Q142" s="152">
        <f>SUM(K142:P142)</f>
        <v>134117842</v>
      </c>
      <c r="R142" s="154">
        <f t="shared" si="27"/>
        <v>134070628</v>
      </c>
    </row>
    <row r="143" spans="1:18" s="135" customFormat="1" ht="17.100000000000001" customHeight="1">
      <c r="B143" s="148"/>
      <c r="C143" s="148"/>
      <c r="D143" s="155" t="s">
        <v>46</v>
      </c>
      <c r="E143" s="47"/>
      <c r="F143" s="47"/>
      <c r="G143" s="156"/>
      <c r="H143" s="157">
        <v>0</v>
      </c>
      <c r="I143" s="158">
        <v>8388</v>
      </c>
      <c r="J143" s="159">
        <f>SUM(H143:I143)</f>
        <v>8388</v>
      </c>
      <c r="K143" s="355">
        <v>0</v>
      </c>
      <c r="L143" s="160">
        <v>0</v>
      </c>
      <c r="M143" s="160">
        <v>0</v>
      </c>
      <c r="N143" s="160">
        <v>302373</v>
      </c>
      <c r="O143" s="160">
        <v>616011</v>
      </c>
      <c r="P143" s="158">
        <v>1153362</v>
      </c>
      <c r="Q143" s="159">
        <f>SUM(K143:P143)</f>
        <v>2071746</v>
      </c>
      <c r="R143" s="161">
        <f t="shared" si="27"/>
        <v>2080134</v>
      </c>
    </row>
    <row r="144" spans="1:18" s="135" customFormat="1" ht="17.100000000000001" customHeight="1">
      <c r="B144" s="148"/>
      <c r="C144" s="148"/>
      <c r="D144" s="155" t="s">
        <v>47</v>
      </c>
      <c r="E144" s="47"/>
      <c r="F144" s="47"/>
      <c r="G144" s="156"/>
      <c r="H144" s="157">
        <v>887615</v>
      </c>
      <c r="I144" s="158">
        <v>2478314</v>
      </c>
      <c r="J144" s="159">
        <f>SUM(H144:I144)</f>
        <v>3365929</v>
      </c>
      <c r="K144" s="355">
        <v>0</v>
      </c>
      <c r="L144" s="160">
        <v>11087775</v>
      </c>
      <c r="M144" s="160">
        <v>7808743</v>
      </c>
      <c r="N144" s="160">
        <v>6279944</v>
      </c>
      <c r="O144" s="160">
        <v>5481025</v>
      </c>
      <c r="P144" s="158">
        <v>5210802</v>
      </c>
      <c r="Q144" s="159">
        <f>SUM(K144:P144)</f>
        <v>35868289</v>
      </c>
      <c r="R144" s="161">
        <f t="shared" si="27"/>
        <v>39234218</v>
      </c>
    </row>
    <row r="145" spans="2:18" s="135" customFormat="1" ht="17.100000000000001" customHeight="1">
      <c r="B145" s="148"/>
      <c r="C145" s="148"/>
      <c r="D145" s="155" t="s">
        <v>48</v>
      </c>
      <c r="E145" s="47"/>
      <c r="F145" s="47"/>
      <c r="G145" s="156"/>
      <c r="H145" s="157">
        <v>242962</v>
      </c>
      <c r="I145" s="158">
        <v>1848085</v>
      </c>
      <c r="J145" s="159">
        <f>SUM(H145:I145)</f>
        <v>2091047</v>
      </c>
      <c r="K145" s="355">
        <v>0</v>
      </c>
      <c r="L145" s="160">
        <v>3492259</v>
      </c>
      <c r="M145" s="160">
        <v>4010481</v>
      </c>
      <c r="N145" s="160">
        <v>2415762</v>
      </c>
      <c r="O145" s="160">
        <v>1510384</v>
      </c>
      <c r="P145" s="158">
        <v>825619</v>
      </c>
      <c r="Q145" s="159">
        <f>SUM(K145:P145)</f>
        <v>12254505</v>
      </c>
      <c r="R145" s="161">
        <f t="shared" si="27"/>
        <v>14345552</v>
      </c>
    </row>
    <row r="146" spans="2:18" s="135" customFormat="1" ht="17.100000000000001" customHeight="1">
      <c r="B146" s="148"/>
      <c r="C146" s="148"/>
      <c r="D146" s="49" t="s">
        <v>49</v>
      </c>
      <c r="E146" s="50"/>
      <c r="F146" s="50"/>
      <c r="G146" s="162"/>
      <c r="H146" s="163">
        <v>421198</v>
      </c>
      <c r="I146" s="164">
        <v>467227</v>
      </c>
      <c r="J146" s="165">
        <f>SUM(H146:I146)</f>
        <v>888425</v>
      </c>
      <c r="K146" s="356">
        <v>0</v>
      </c>
      <c r="L146" s="166">
        <v>4279449</v>
      </c>
      <c r="M146" s="166">
        <v>3513205</v>
      </c>
      <c r="N146" s="166">
        <v>3234389</v>
      </c>
      <c r="O146" s="166">
        <v>2913645</v>
      </c>
      <c r="P146" s="164">
        <v>2016722</v>
      </c>
      <c r="Q146" s="165">
        <f>SUM(K146:P146)</f>
        <v>15957410</v>
      </c>
      <c r="R146" s="167">
        <f t="shared" si="27"/>
        <v>16845835</v>
      </c>
    </row>
    <row r="147" spans="2:18" s="135" customFormat="1" ht="17.100000000000001" customHeight="1">
      <c r="B147" s="148"/>
      <c r="C147" s="138" t="s">
        <v>50</v>
      </c>
      <c r="D147" s="139"/>
      <c r="E147" s="139"/>
      <c r="F147" s="139"/>
      <c r="G147" s="140"/>
      <c r="H147" s="141">
        <f t="shared" ref="H147:R147" si="28">SUM(H148:H149)</f>
        <v>2714621</v>
      </c>
      <c r="I147" s="142">
        <f t="shared" si="28"/>
        <v>8146062</v>
      </c>
      <c r="J147" s="143">
        <f t="shared" si="28"/>
        <v>10860683</v>
      </c>
      <c r="K147" s="357">
        <f t="shared" si="28"/>
        <v>0</v>
      </c>
      <c r="L147" s="144">
        <f t="shared" si="28"/>
        <v>118814959</v>
      </c>
      <c r="M147" s="144">
        <f t="shared" si="28"/>
        <v>91773604</v>
      </c>
      <c r="N147" s="144">
        <f t="shared" si="28"/>
        <v>74140602</v>
      </c>
      <c r="O147" s="144">
        <f t="shared" si="28"/>
        <v>44656217</v>
      </c>
      <c r="P147" s="145">
        <f t="shared" si="28"/>
        <v>25223553</v>
      </c>
      <c r="Q147" s="146">
        <f t="shared" si="28"/>
        <v>354608935</v>
      </c>
      <c r="R147" s="147">
        <f t="shared" si="28"/>
        <v>365469618</v>
      </c>
    </row>
    <row r="148" spans="2:18" s="135" customFormat="1" ht="17.100000000000001" customHeight="1">
      <c r="B148" s="148"/>
      <c r="C148" s="148"/>
      <c r="D148" s="39" t="s">
        <v>51</v>
      </c>
      <c r="E148" s="68"/>
      <c r="F148" s="68"/>
      <c r="G148" s="149"/>
      <c r="H148" s="150">
        <v>0</v>
      </c>
      <c r="I148" s="151">
        <v>0</v>
      </c>
      <c r="J148" s="168">
        <f>SUM(H148:I148)</f>
        <v>0</v>
      </c>
      <c r="K148" s="354">
        <v>0</v>
      </c>
      <c r="L148" s="153">
        <v>89309648</v>
      </c>
      <c r="M148" s="153">
        <v>67515979</v>
      </c>
      <c r="N148" s="153">
        <v>54241214</v>
      </c>
      <c r="O148" s="153">
        <v>33182010</v>
      </c>
      <c r="P148" s="151">
        <v>17622746</v>
      </c>
      <c r="Q148" s="152">
        <f>SUM(K148:P148)</f>
        <v>261871597</v>
      </c>
      <c r="R148" s="154">
        <f>SUM(J148,Q148)</f>
        <v>261871597</v>
      </c>
    </row>
    <row r="149" spans="2:18" s="135" customFormat="1" ht="17.100000000000001" customHeight="1">
      <c r="B149" s="148"/>
      <c r="C149" s="148"/>
      <c r="D149" s="49" t="s">
        <v>52</v>
      </c>
      <c r="E149" s="50"/>
      <c r="F149" s="50"/>
      <c r="G149" s="162"/>
      <c r="H149" s="163">
        <v>2714621</v>
      </c>
      <c r="I149" s="164">
        <v>8146062</v>
      </c>
      <c r="J149" s="169">
        <f>SUM(H149:I149)</f>
        <v>10860683</v>
      </c>
      <c r="K149" s="356">
        <v>0</v>
      </c>
      <c r="L149" s="166">
        <v>29505311</v>
      </c>
      <c r="M149" s="166">
        <v>24257625</v>
      </c>
      <c r="N149" s="166">
        <v>19899388</v>
      </c>
      <c r="O149" s="166">
        <v>11474207</v>
      </c>
      <c r="P149" s="164">
        <v>7600807</v>
      </c>
      <c r="Q149" s="165">
        <f>SUM(K149:P149)</f>
        <v>92737338</v>
      </c>
      <c r="R149" s="167">
        <f>SUM(J149,Q149)</f>
        <v>103598021</v>
      </c>
    </row>
    <row r="150" spans="2:18" s="135" customFormat="1" ht="17.100000000000001" customHeight="1">
      <c r="B150" s="148"/>
      <c r="C150" s="138" t="s">
        <v>53</v>
      </c>
      <c r="D150" s="139"/>
      <c r="E150" s="139"/>
      <c r="F150" s="139"/>
      <c r="G150" s="140"/>
      <c r="H150" s="141">
        <f>SUM(H151:H154)</f>
        <v>65529</v>
      </c>
      <c r="I150" s="142">
        <f t="shared" ref="I150:Q150" si="29">SUM(I151:I154)</f>
        <v>494341</v>
      </c>
      <c r="J150" s="143">
        <f>SUM(J151:J154)</f>
        <v>559870</v>
      </c>
      <c r="K150" s="357">
        <f t="shared" si="29"/>
        <v>0</v>
      </c>
      <c r="L150" s="144">
        <f t="shared" si="29"/>
        <v>8409575</v>
      </c>
      <c r="M150" s="144">
        <f>SUM(M151:M154)</f>
        <v>12116922</v>
      </c>
      <c r="N150" s="144">
        <f t="shared" si="29"/>
        <v>19855327</v>
      </c>
      <c r="O150" s="144">
        <f t="shared" si="29"/>
        <v>10638229</v>
      </c>
      <c r="P150" s="145">
        <f>SUM(P151:P154)</f>
        <v>7467295</v>
      </c>
      <c r="Q150" s="146">
        <f t="shared" si="29"/>
        <v>58487348</v>
      </c>
      <c r="R150" s="147">
        <f>SUM(R151:R154)</f>
        <v>59047218</v>
      </c>
    </row>
    <row r="151" spans="2:18" s="135" customFormat="1" ht="17.100000000000001" customHeight="1">
      <c r="B151" s="148"/>
      <c r="C151" s="148"/>
      <c r="D151" s="39" t="s">
        <v>54</v>
      </c>
      <c r="E151" s="68"/>
      <c r="F151" s="68"/>
      <c r="G151" s="149"/>
      <c r="H151" s="150">
        <v>65529</v>
      </c>
      <c r="I151" s="151">
        <v>415383</v>
      </c>
      <c r="J151" s="168">
        <f>SUM(H151:I151)</f>
        <v>480912</v>
      </c>
      <c r="K151" s="354">
        <v>0</v>
      </c>
      <c r="L151" s="153">
        <v>6694581</v>
      </c>
      <c r="M151" s="153">
        <v>10231876</v>
      </c>
      <c r="N151" s="153">
        <v>15644610</v>
      </c>
      <c r="O151" s="153">
        <v>7128686</v>
      </c>
      <c r="P151" s="151">
        <v>4742816</v>
      </c>
      <c r="Q151" s="152">
        <f>SUM(K151:P151)</f>
        <v>44442569</v>
      </c>
      <c r="R151" s="154">
        <f>SUM(J151,Q151)</f>
        <v>44923481</v>
      </c>
    </row>
    <row r="152" spans="2:18" s="135" customFormat="1" ht="17.100000000000001" customHeight="1">
      <c r="B152" s="148"/>
      <c r="C152" s="148"/>
      <c r="D152" s="155" t="s">
        <v>55</v>
      </c>
      <c r="E152" s="47"/>
      <c r="F152" s="47"/>
      <c r="G152" s="156"/>
      <c r="H152" s="157">
        <v>0</v>
      </c>
      <c r="I152" s="158">
        <v>22744</v>
      </c>
      <c r="J152" s="170">
        <f>SUM(H152:I152)</f>
        <v>22744</v>
      </c>
      <c r="K152" s="355">
        <v>0</v>
      </c>
      <c r="L152" s="160">
        <v>1420451</v>
      </c>
      <c r="M152" s="160">
        <v>1885046</v>
      </c>
      <c r="N152" s="160">
        <v>3933301</v>
      </c>
      <c r="O152" s="160">
        <v>3100403</v>
      </c>
      <c r="P152" s="158">
        <v>2602898</v>
      </c>
      <c r="Q152" s="159">
        <f>SUM(K152:P152)</f>
        <v>12942099</v>
      </c>
      <c r="R152" s="161">
        <f>SUM(J152,Q152)</f>
        <v>12964843</v>
      </c>
    </row>
    <row r="153" spans="2:18" s="135" customFormat="1" ht="16.5" customHeight="1">
      <c r="B153" s="148"/>
      <c r="C153" s="194"/>
      <c r="D153" s="155" t="s">
        <v>56</v>
      </c>
      <c r="E153" s="47"/>
      <c r="F153" s="47"/>
      <c r="G153" s="156"/>
      <c r="H153" s="157">
        <v>0</v>
      </c>
      <c r="I153" s="158">
        <v>56214</v>
      </c>
      <c r="J153" s="170">
        <f>SUM(H153:I153)</f>
        <v>56214</v>
      </c>
      <c r="K153" s="355">
        <v>0</v>
      </c>
      <c r="L153" s="160">
        <v>294543</v>
      </c>
      <c r="M153" s="160">
        <v>0</v>
      </c>
      <c r="N153" s="160">
        <v>277416</v>
      </c>
      <c r="O153" s="160">
        <v>409140</v>
      </c>
      <c r="P153" s="158">
        <v>121581</v>
      </c>
      <c r="Q153" s="159">
        <f>SUM(K153:P153)</f>
        <v>1102680</v>
      </c>
      <c r="R153" s="161">
        <f>SUM(J153,Q153)</f>
        <v>1158894</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5953206</v>
      </c>
      <c r="I155" s="142">
        <f t="shared" si="30"/>
        <v>9937439</v>
      </c>
      <c r="J155" s="143">
        <f t="shared" si="30"/>
        <v>15890645</v>
      </c>
      <c r="K155" s="357">
        <f t="shared" si="30"/>
        <v>0</v>
      </c>
      <c r="L155" s="144">
        <f t="shared" si="30"/>
        <v>13104379</v>
      </c>
      <c r="M155" s="144">
        <f t="shared" si="30"/>
        <v>17110988</v>
      </c>
      <c r="N155" s="144">
        <f t="shared" si="30"/>
        <v>13080505</v>
      </c>
      <c r="O155" s="144">
        <f t="shared" si="30"/>
        <v>10006467</v>
      </c>
      <c r="P155" s="145">
        <f t="shared" si="30"/>
        <v>7532106</v>
      </c>
      <c r="Q155" s="146">
        <f t="shared" si="30"/>
        <v>60834445</v>
      </c>
      <c r="R155" s="147">
        <f t="shared" si="30"/>
        <v>76725090</v>
      </c>
    </row>
    <row r="156" spans="2:18" s="135" customFormat="1" ht="17.100000000000001" customHeight="1">
      <c r="B156" s="148"/>
      <c r="C156" s="148"/>
      <c r="D156" s="39" t="s">
        <v>58</v>
      </c>
      <c r="E156" s="68"/>
      <c r="F156" s="68"/>
      <c r="G156" s="149"/>
      <c r="H156" s="150">
        <v>3749450</v>
      </c>
      <c r="I156" s="151">
        <v>7576756</v>
      </c>
      <c r="J156" s="168">
        <f>SUM(H156:I156)</f>
        <v>11326206</v>
      </c>
      <c r="K156" s="354">
        <v>0</v>
      </c>
      <c r="L156" s="153">
        <v>10280202</v>
      </c>
      <c r="M156" s="153">
        <v>15882093</v>
      </c>
      <c r="N156" s="153">
        <v>11893985</v>
      </c>
      <c r="O156" s="153">
        <v>9750223</v>
      </c>
      <c r="P156" s="151">
        <v>7331564</v>
      </c>
      <c r="Q156" s="152">
        <f>SUM(K156:P156)</f>
        <v>55138067</v>
      </c>
      <c r="R156" s="154">
        <f>SUM(J156,Q156)</f>
        <v>66464273</v>
      </c>
    </row>
    <row r="157" spans="2:18" s="135" customFormat="1" ht="17.100000000000001" customHeight="1">
      <c r="B157" s="148"/>
      <c r="C157" s="148"/>
      <c r="D157" s="155" t="s">
        <v>59</v>
      </c>
      <c r="E157" s="47"/>
      <c r="F157" s="47"/>
      <c r="G157" s="156"/>
      <c r="H157" s="157">
        <v>366496</v>
      </c>
      <c r="I157" s="158">
        <v>448760</v>
      </c>
      <c r="J157" s="170">
        <f>SUM(H157:I157)</f>
        <v>815256</v>
      </c>
      <c r="K157" s="355">
        <v>0</v>
      </c>
      <c r="L157" s="160">
        <v>740904</v>
      </c>
      <c r="M157" s="160">
        <v>439801</v>
      </c>
      <c r="N157" s="160">
        <v>550245</v>
      </c>
      <c r="O157" s="160">
        <v>192299</v>
      </c>
      <c r="P157" s="158">
        <v>130990</v>
      </c>
      <c r="Q157" s="159">
        <f>SUM(K157:P157)</f>
        <v>2054239</v>
      </c>
      <c r="R157" s="161">
        <f>SUM(J157,Q157)</f>
        <v>2869495</v>
      </c>
    </row>
    <row r="158" spans="2:18" s="135" customFormat="1" ht="17.100000000000001" customHeight="1">
      <c r="B158" s="148"/>
      <c r="C158" s="148"/>
      <c r="D158" s="49" t="s">
        <v>60</v>
      </c>
      <c r="E158" s="50"/>
      <c r="F158" s="50"/>
      <c r="G158" s="162"/>
      <c r="H158" s="163">
        <v>1837260</v>
      </c>
      <c r="I158" s="164">
        <v>1911923</v>
      </c>
      <c r="J158" s="169">
        <f>SUM(H158:I158)</f>
        <v>3749183</v>
      </c>
      <c r="K158" s="356">
        <v>0</v>
      </c>
      <c r="L158" s="166">
        <v>2083273</v>
      </c>
      <c r="M158" s="166">
        <v>789094</v>
      </c>
      <c r="N158" s="166">
        <v>636275</v>
      </c>
      <c r="O158" s="166">
        <v>63945</v>
      </c>
      <c r="P158" s="164">
        <v>69552</v>
      </c>
      <c r="Q158" s="165">
        <f>SUM(K158:P158)</f>
        <v>3642139</v>
      </c>
      <c r="R158" s="167">
        <f>SUM(J158,Q158)</f>
        <v>7391322</v>
      </c>
    </row>
    <row r="159" spans="2:18" s="135" customFormat="1" ht="17.100000000000001" customHeight="1">
      <c r="B159" s="148"/>
      <c r="C159" s="172" t="s">
        <v>61</v>
      </c>
      <c r="D159" s="173"/>
      <c r="E159" s="173"/>
      <c r="F159" s="173"/>
      <c r="G159" s="174"/>
      <c r="H159" s="141">
        <v>1376625</v>
      </c>
      <c r="I159" s="142">
        <v>1994903</v>
      </c>
      <c r="J159" s="143">
        <f>SUM(H159:I159)</f>
        <v>3371528</v>
      </c>
      <c r="K159" s="357">
        <v>0</v>
      </c>
      <c r="L159" s="144">
        <v>17282564</v>
      </c>
      <c r="M159" s="144">
        <v>20993568</v>
      </c>
      <c r="N159" s="144">
        <v>17344761</v>
      </c>
      <c r="O159" s="144">
        <v>17299096</v>
      </c>
      <c r="P159" s="145">
        <v>9316699</v>
      </c>
      <c r="Q159" s="146">
        <f>SUM(K159:P159)</f>
        <v>82236688</v>
      </c>
      <c r="R159" s="147">
        <f>SUM(J159,Q159)</f>
        <v>85608216</v>
      </c>
    </row>
    <row r="160" spans="2:18" s="135" customFormat="1" ht="17.100000000000001" customHeight="1">
      <c r="B160" s="171"/>
      <c r="C160" s="172" t="s">
        <v>62</v>
      </c>
      <c r="D160" s="173"/>
      <c r="E160" s="173"/>
      <c r="F160" s="173"/>
      <c r="G160" s="174"/>
      <c r="H160" s="141">
        <v>3688300</v>
      </c>
      <c r="I160" s="142">
        <v>5114100</v>
      </c>
      <c r="J160" s="143">
        <f>SUM(H160:I160)</f>
        <v>8802400</v>
      </c>
      <c r="K160" s="357">
        <v>0</v>
      </c>
      <c r="L160" s="144">
        <v>43193075</v>
      </c>
      <c r="M160" s="144">
        <v>25773510</v>
      </c>
      <c r="N160" s="144">
        <v>19170096</v>
      </c>
      <c r="O160" s="144">
        <v>10504594</v>
      </c>
      <c r="P160" s="145">
        <v>5465523</v>
      </c>
      <c r="Q160" s="146">
        <f>SUM(K160:P160)</f>
        <v>104106798</v>
      </c>
      <c r="R160" s="147">
        <f>SUM(J160,Q160)</f>
        <v>112909198</v>
      </c>
    </row>
    <row r="161" spans="2:18" s="135" customFormat="1" ht="17.100000000000001" customHeight="1">
      <c r="B161" s="138" t="s">
        <v>63</v>
      </c>
      <c r="C161" s="139"/>
      <c r="D161" s="139"/>
      <c r="E161" s="139"/>
      <c r="F161" s="139"/>
      <c r="G161" s="140"/>
      <c r="H161" s="141">
        <f t="shared" ref="H161:R161" si="31">SUM(H162:H170)</f>
        <v>452252</v>
      </c>
      <c r="I161" s="142">
        <f t="shared" si="31"/>
        <v>1388098</v>
      </c>
      <c r="J161" s="143">
        <f t="shared" si="31"/>
        <v>1840350</v>
      </c>
      <c r="K161" s="357">
        <f t="shared" si="31"/>
        <v>0</v>
      </c>
      <c r="L161" s="144">
        <f t="shared" si="31"/>
        <v>139959424</v>
      </c>
      <c r="M161" s="144">
        <f t="shared" si="31"/>
        <v>139892210</v>
      </c>
      <c r="N161" s="144">
        <f t="shared" si="31"/>
        <v>139457469</v>
      </c>
      <c r="O161" s="144">
        <f t="shared" si="31"/>
        <v>102426692</v>
      </c>
      <c r="P161" s="145">
        <f t="shared" si="31"/>
        <v>53431116</v>
      </c>
      <c r="Q161" s="146">
        <f>SUM(Q162:Q170)</f>
        <v>575166911</v>
      </c>
      <c r="R161" s="147">
        <f t="shared" si="31"/>
        <v>577007261</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3824589</v>
      </c>
      <c r="M162" s="212">
        <v>3627837</v>
      </c>
      <c r="N162" s="212">
        <v>3818430</v>
      </c>
      <c r="O162" s="212">
        <v>3256732</v>
      </c>
      <c r="P162" s="213">
        <v>2073384</v>
      </c>
      <c r="Q162" s="214">
        <f>SUM(K162:P162)</f>
        <v>16600972</v>
      </c>
      <c r="R162" s="215">
        <f>SUM(J162,Q162)</f>
        <v>16600972</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143008</v>
      </c>
      <c r="O163" s="160">
        <v>0</v>
      </c>
      <c r="P163" s="158">
        <v>0</v>
      </c>
      <c r="Q163" s="159">
        <f t="shared" ref="Q163:Q170" si="33">SUM(K163:P163)</f>
        <v>143008</v>
      </c>
      <c r="R163" s="161">
        <f t="shared" ref="R163:R170" si="34">SUM(J163,Q163)</f>
        <v>143008</v>
      </c>
    </row>
    <row r="164" spans="2:18" s="190" customFormat="1" ht="17.100000000000001" customHeight="1">
      <c r="B164" s="180"/>
      <c r="C164" s="181" t="s">
        <v>66</v>
      </c>
      <c r="D164" s="182"/>
      <c r="E164" s="182"/>
      <c r="F164" s="182"/>
      <c r="G164" s="183"/>
      <c r="H164" s="184">
        <v>0</v>
      </c>
      <c r="I164" s="185">
        <v>0</v>
      </c>
      <c r="J164" s="186">
        <f>SUM(H164:I164)</f>
        <v>0</v>
      </c>
      <c r="K164" s="360"/>
      <c r="L164" s="187">
        <v>67332810</v>
      </c>
      <c r="M164" s="187">
        <v>47737548</v>
      </c>
      <c r="N164" s="187">
        <v>40696252</v>
      </c>
      <c r="O164" s="187">
        <v>23115882</v>
      </c>
      <c r="P164" s="185">
        <v>10818415</v>
      </c>
      <c r="Q164" s="188">
        <f>SUM(K164:P164)</f>
        <v>189700907</v>
      </c>
      <c r="R164" s="189">
        <f>SUM(J164,Q164)</f>
        <v>189700907</v>
      </c>
    </row>
    <row r="165" spans="2:18" s="135" customFormat="1" ht="17.100000000000001" customHeight="1">
      <c r="B165" s="148"/>
      <c r="C165" s="155" t="s">
        <v>67</v>
      </c>
      <c r="D165" s="47"/>
      <c r="E165" s="47"/>
      <c r="F165" s="47"/>
      <c r="G165" s="156"/>
      <c r="H165" s="157">
        <v>0</v>
      </c>
      <c r="I165" s="158">
        <v>97848</v>
      </c>
      <c r="J165" s="170">
        <f t="shared" si="32"/>
        <v>97848</v>
      </c>
      <c r="K165" s="355">
        <v>0</v>
      </c>
      <c r="L165" s="160">
        <v>11982460</v>
      </c>
      <c r="M165" s="160">
        <v>10687156</v>
      </c>
      <c r="N165" s="160">
        <v>10928130</v>
      </c>
      <c r="O165" s="160">
        <v>10489265</v>
      </c>
      <c r="P165" s="158">
        <v>3407059</v>
      </c>
      <c r="Q165" s="159">
        <f t="shared" si="33"/>
        <v>47494070</v>
      </c>
      <c r="R165" s="161">
        <f t="shared" si="34"/>
        <v>47591918</v>
      </c>
    </row>
    <row r="166" spans="2:18" s="135" customFormat="1" ht="17.100000000000001" customHeight="1">
      <c r="B166" s="148"/>
      <c r="C166" s="155" t="s">
        <v>68</v>
      </c>
      <c r="D166" s="47"/>
      <c r="E166" s="47"/>
      <c r="F166" s="47"/>
      <c r="G166" s="156"/>
      <c r="H166" s="157">
        <v>452252</v>
      </c>
      <c r="I166" s="158">
        <v>1290250</v>
      </c>
      <c r="J166" s="170">
        <f t="shared" si="32"/>
        <v>1742502</v>
      </c>
      <c r="K166" s="355">
        <v>0</v>
      </c>
      <c r="L166" s="160">
        <v>11429660</v>
      </c>
      <c r="M166" s="160">
        <v>14066713</v>
      </c>
      <c r="N166" s="160">
        <v>17918219</v>
      </c>
      <c r="O166" s="160">
        <v>17469624</v>
      </c>
      <c r="P166" s="158">
        <v>8683206</v>
      </c>
      <c r="Q166" s="159">
        <f t="shared" si="33"/>
        <v>69567422</v>
      </c>
      <c r="R166" s="161">
        <f t="shared" si="34"/>
        <v>71309924</v>
      </c>
    </row>
    <row r="167" spans="2:18" s="135" customFormat="1" ht="17.100000000000001" customHeight="1">
      <c r="B167" s="148"/>
      <c r="C167" s="155" t="s">
        <v>69</v>
      </c>
      <c r="D167" s="47"/>
      <c r="E167" s="47"/>
      <c r="F167" s="47"/>
      <c r="G167" s="156"/>
      <c r="H167" s="157">
        <v>0</v>
      </c>
      <c r="I167" s="158">
        <v>0</v>
      </c>
      <c r="J167" s="170">
        <f t="shared" si="32"/>
        <v>0</v>
      </c>
      <c r="K167" s="360"/>
      <c r="L167" s="160">
        <v>39556686</v>
      </c>
      <c r="M167" s="160">
        <v>55000860</v>
      </c>
      <c r="N167" s="160">
        <v>54641618</v>
      </c>
      <c r="O167" s="160">
        <v>33016253</v>
      </c>
      <c r="P167" s="158">
        <v>14891767</v>
      </c>
      <c r="Q167" s="159">
        <f t="shared" si="33"/>
        <v>197107184</v>
      </c>
      <c r="R167" s="161">
        <f t="shared" si="34"/>
        <v>197107184</v>
      </c>
    </row>
    <row r="168" spans="2:18" s="135" customFormat="1" ht="17.100000000000001" customHeight="1">
      <c r="B168" s="148"/>
      <c r="C168" s="191" t="s">
        <v>70</v>
      </c>
      <c r="D168" s="192"/>
      <c r="E168" s="192"/>
      <c r="F168" s="192"/>
      <c r="G168" s="193"/>
      <c r="H168" s="157">
        <v>0</v>
      </c>
      <c r="I168" s="158">
        <v>0</v>
      </c>
      <c r="J168" s="170">
        <f t="shared" si="32"/>
        <v>0</v>
      </c>
      <c r="K168" s="360"/>
      <c r="L168" s="160">
        <v>4246940</v>
      </c>
      <c r="M168" s="160">
        <v>6823023</v>
      </c>
      <c r="N168" s="160">
        <v>6909936</v>
      </c>
      <c r="O168" s="160">
        <v>4822221</v>
      </c>
      <c r="P168" s="158">
        <v>4334173</v>
      </c>
      <c r="Q168" s="159">
        <f t="shared" si="33"/>
        <v>27136293</v>
      </c>
      <c r="R168" s="161">
        <f t="shared" si="34"/>
        <v>27136293</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2113282</v>
      </c>
      <c r="O169" s="160">
        <v>6036390</v>
      </c>
      <c r="P169" s="158">
        <v>5334200</v>
      </c>
      <c r="Q169" s="159">
        <f>SUM(K169:P169)</f>
        <v>13483872</v>
      </c>
      <c r="R169" s="161">
        <f>SUM(J169,Q169)</f>
        <v>13483872</v>
      </c>
    </row>
    <row r="170" spans="2:18" s="135" customFormat="1" ht="17.100000000000001" customHeight="1">
      <c r="B170" s="196"/>
      <c r="C170" s="197" t="s">
        <v>72</v>
      </c>
      <c r="D170" s="198"/>
      <c r="E170" s="198"/>
      <c r="F170" s="198"/>
      <c r="G170" s="199"/>
      <c r="H170" s="200">
        <v>0</v>
      </c>
      <c r="I170" s="201">
        <v>0</v>
      </c>
      <c r="J170" s="202">
        <f t="shared" si="32"/>
        <v>0</v>
      </c>
      <c r="K170" s="361"/>
      <c r="L170" s="203">
        <v>1586279</v>
      </c>
      <c r="M170" s="203">
        <v>1949073</v>
      </c>
      <c r="N170" s="203">
        <v>2288594</v>
      </c>
      <c r="O170" s="203">
        <v>4220325</v>
      </c>
      <c r="P170" s="201">
        <v>3888912</v>
      </c>
      <c r="Q170" s="204">
        <f t="shared" si="33"/>
        <v>13933183</v>
      </c>
      <c r="R170" s="205">
        <f t="shared" si="34"/>
        <v>13933183</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10857078</v>
      </c>
      <c r="M171" s="144">
        <f t="shared" si="35"/>
        <v>23051366</v>
      </c>
      <c r="N171" s="144">
        <f t="shared" si="35"/>
        <v>89250727</v>
      </c>
      <c r="O171" s="144">
        <f t="shared" si="35"/>
        <v>270720093</v>
      </c>
      <c r="P171" s="145">
        <f t="shared" si="35"/>
        <v>325877016</v>
      </c>
      <c r="Q171" s="146">
        <f t="shared" si="35"/>
        <v>719756280</v>
      </c>
      <c r="R171" s="147">
        <f t="shared" si="35"/>
        <v>719756280</v>
      </c>
    </row>
    <row r="172" spans="2:18" s="135" customFormat="1" ht="17.100000000000001" customHeight="1">
      <c r="B172" s="148"/>
      <c r="C172" s="39" t="s">
        <v>74</v>
      </c>
      <c r="D172" s="68"/>
      <c r="E172" s="68"/>
      <c r="F172" s="68"/>
      <c r="G172" s="149"/>
      <c r="H172" s="150">
        <v>0</v>
      </c>
      <c r="I172" s="151">
        <v>0</v>
      </c>
      <c r="J172" s="168">
        <f>SUM(H172:I172)</f>
        <v>0</v>
      </c>
      <c r="K172" s="358"/>
      <c r="L172" s="153">
        <v>110000</v>
      </c>
      <c r="M172" s="153">
        <v>1741032</v>
      </c>
      <c r="N172" s="153">
        <v>44696667</v>
      </c>
      <c r="O172" s="153">
        <v>122914128</v>
      </c>
      <c r="P172" s="151">
        <v>110831042</v>
      </c>
      <c r="Q172" s="152">
        <f>SUM(K172:P172)</f>
        <v>280292869</v>
      </c>
      <c r="R172" s="154">
        <f>SUM(J172,Q172)</f>
        <v>280292869</v>
      </c>
    </row>
    <row r="173" spans="2:18" s="135" customFormat="1" ht="17.100000000000001" customHeight="1">
      <c r="B173" s="148"/>
      <c r="C173" s="155" t="s">
        <v>75</v>
      </c>
      <c r="D173" s="47"/>
      <c r="E173" s="47"/>
      <c r="F173" s="47"/>
      <c r="G173" s="156"/>
      <c r="H173" s="157">
        <v>0</v>
      </c>
      <c r="I173" s="158">
        <v>0</v>
      </c>
      <c r="J173" s="170">
        <f>SUM(H173:I173)</f>
        <v>0</v>
      </c>
      <c r="K173" s="360"/>
      <c r="L173" s="160">
        <v>10473559</v>
      </c>
      <c r="M173" s="160">
        <v>20431233</v>
      </c>
      <c r="N173" s="160">
        <v>30794031</v>
      </c>
      <c r="O173" s="160">
        <v>41402379</v>
      </c>
      <c r="P173" s="158">
        <v>26619628</v>
      </c>
      <c r="Q173" s="159">
        <f>SUM(K173:P173)</f>
        <v>129720830</v>
      </c>
      <c r="R173" s="161">
        <f>SUM(J173,Q173)</f>
        <v>129720830</v>
      </c>
    </row>
    <row r="174" spans="2:18" s="135" customFormat="1" ht="17.100000000000001" customHeight="1">
      <c r="B174" s="194"/>
      <c r="C174" s="155" t="s">
        <v>76</v>
      </c>
      <c r="D174" s="47"/>
      <c r="E174" s="47"/>
      <c r="F174" s="47"/>
      <c r="G174" s="156"/>
      <c r="H174" s="157">
        <v>0</v>
      </c>
      <c r="I174" s="158">
        <v>0</v>
      </c>
      <c r="J174" s="170">
        <f>SUM(H174:I174)</f>
        <v>0</v>
      </c>
      <c r="K174" s="360"/>
      <c r="L174" s="160">
        <v>273519</v>
      </c>
      <c r="M174" s="160">
        <v>879101</v>
      </c>
      <c r="N174" s="160">
        <v>9417862</v>
      </c>
      <c r="O174" s="160">
        <v>88714822</v>
      </c>
      <c r="P174" s="158">
        <v>165174888</v>
      </c>
      <c r="Q174" s="159">
        <f>SUM(K174:P174)</f>
        <v>264460192</v>
      </c>
      <c r="R174" s="161">
        <f>SUM(J174,Q174)</f>
        <v>264460192</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4342167</v>
      </c>
      <c r="O175" s="321">
        <v>17688764</v>
      </c>
      <c r="P175" s="319">
        <v>23251458</v>
      </c>
      <c r="Q175" s="322">
        <f>SUM(K175:P175)</f>
        <v>45282389</v>
      </c>
      <c r="R175" s="323">
        <f>SUM(J175,Q175)</f>
        <v>45282389</v>
      </c>
    </row>
    <row r="176" spans="2:18" s="135" customFormat="1" ht="17.100000000000001" customHeight="1">
      <c r="B176" s="206" t="s">
        <v>77</v>
      </c>
      <c r="C176" s="31"/>
      <c r="D176" s="31"/>
      <c r="E176" s="31"/>
      <c r="F176" s="31"/>
      <c r="G176" s="32"/>
      <c r="H176" s="141">
        <f t="shared" ref="H176:R176" si="36">SUM(H140,H161,H171)</f>
        <v>15763878</v>
      </c>
      <c r="I176" s="142">
        <f t="shared" si="36"/>
        <v>31868173</v>
      </c>
      <c r="J176" s="143">
        <f t="shared" si="36"/>
        <v>47632051</v>
      </c>
      <c r="K176" s="357">
        <f t="shared" si="36"/>
        <v>0</v>
      </c>
      <c r="L176" s="144">
        <f t="shared" si="36"/>
        <v>408355389</v>
      </c>
      <c r="M176" s="144">
        <f t="shared" si="36"/>
        <v>375590713</v>
      </c>
      <c r="N176" s="144">
        <f t="shared" si="36"/>
        <v>409945540</v>
      </c>
      <c r="O176" s="144">
        <f t="shared" si="36"/>
        <v>500140964</v>
      </c>
      <c r="P176" s="145">
        <f t="shared" si="36"/>
        <v>461434591</v>
      </c>
      <c r="Q176" s="146">
        <f t="shared" si="36"/>
        <v>2155467197</v>
      </c>
      <c r="R176" s="147">
        <f t="shared" si="36"/>
        <v>2203099248</v>
      </c>
    </row>
    <row r="177" spans="2:18" s="135" customFormat="1" ht="3.75" customHeight="1">
      <c r="B177" s="207"/>
      <c r="C177" s="207"/>
      <c r="D177" s="207"/>
      <c r="E177" s="207"/>
      <c r="F177" s="207"/>
      <c r="G177" s="207"/>
      <c r="H177" s="208"/>
      <c r="I177" s="208"/>
      <c r="J177" s="208"/>
      <c r="K177" s="208"/>
      <c r="L177" s="208"/>
      <c r="M177" s="208"/>
      <c r="N177" s="208"/>
      <c r="O177" s="208"/>
      <c r="P177" s="208"/>
      <c r="Q177" s="208"/>
      <c r="R177" s="208"/>
    </row>
    <row r="178" spans="2:18" s="135" customFormat="1" ht="3.75" customHeight="1">
      <c r="B178" s="207"/>
      <c r="C178" s="207"/>
      <c r="D178" s="207"/>
      <c r="E178" s="207"/>
      <c r="F178" s="207"/>
      <c r="G178" s="207"/>
      <c r="H178" s="208"/>
      <c r="I178" s="208"/>
      <c r="J178" s="208"/>
      <c r="K178" s="208"/>
      <c r="L178" s="208"/>
      <c r="M178" s="208"/>
      <c r="N178" s="208"/>
      <c r="O178" s="208"/>
      <c r="P178" s="208"/>
      <c r="Q178" s="208"/>
      <c r="R178" s="208"/>
    </row>
  </sheetData>
  <mergeCells count="54">
    <mergeCell ref="R6:R7"/>
    <mergeCell ref="J1:O1"/>
    <mergeCell ref="P1:Q1"/>
    <mergeCell ref="H4:I4"/>
    <mergeCell ref="B5:G5"/>
    <mergeCell ref="H5:I5"/>
    <mergeCell ref="Q12:R12"/>
    <mergeCell ref="B13:B22"/>
    <mergeCell ref="C13:G13"/>
    <mergeCell ref="C22:G22"/>
    <mergeCell ref="B23:B32"/>
    <mergeCell ref="C32:G32"/>
    <mergeCell ref="B33:B42"/>
    <mergeCell ref="C42:G42"/>
    <mergeCell ref="K46:R46"/>
    <mergeCell ref="B47:G48"/>
    <mergeCell ref="H47:J47"/>
    <mergeCell ref="K47:Q47"/>
    <mergeCell ref="R47:R48"/>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I137:R137"/>
    <mergeCell ref="B138:G139"/>
    <mergeCell ref="H138:J138"/>
    <mergeCell ref="K138:Q138"/>
    <mergeCell ref="R138:R139"/>
  </mergeCells>
  <phoneticPr fontId="6"/>
  <pageMargins left="0.35433070866141736" right="0.78740157480314965" top="0.59055118110236227" bottom="0.39370078740157483" header="0.39370078740157483" footer="0.39370078740157483"/>
  <pageSetup paperSize="9" scale="68"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view="pageBreakPreview" zoomScaleNormal="55" zoomScaleSheetLayoutView="100" workbookViewId="0">
      <selection activeCell="P1" sqref="P1:Q1"/>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令和元年（２０１９年）８月※</v>
      </c>
      <c r="B1" s="252"/>
      <c r="C1" s="252"/>
      <c r="D1" s="252"/>
      <c r="E1" s="252"/>
      <c r="F1" s="252"/>
      <c r="G1" s="252"/>
      <c r="H1" s="252"/>
      <c r="J1" s="664" t="s">
        <v>0</v>
      </c>
      <c r="K1" s="665"/>
      <c r="L1" s="665"/>
      <c r="M1" s="665"/>
      <c r="N1" s="665"/>
      <c r="O1" s="666"/>
      <c r="P1" s="673" t="s">
        <v>180</v>
      </c>
      <c r="Q1" s="667"/>
      <c r="R1" s="3" t="s">
        <v>1</v>
      </c>
    </row>
    <row r="2" spans="1:18" ht="17.100000000000001" customHeight="1" thickTop="1">
      <c r="A2" s="4" t="s">
        <v>169</v>
      </c>
      <c r="B2" s="4">
        <v>2019</v>
      </c>
      <c r="C2" s="4">
        <v>8</v>
      </c>
      <c r="D2" s="4">
        <v>1</v>
      </c>
      <c r="E2" s="4">
        <v>31</v>
      </c>
      <c r="Q2" s="3"/>
    </row>
    <row r="3" spans="1:18" ht="17.100000000000001" customHeight="1">
      <c r="A3" s="1" t="s">
        <v>2</v>
      </c>
    </row>
    <row r="4" spans="1:18" ht="17.100000000000001" customHeight="1">
      <c r="B4" s="5"/>
      <c r="C4" s="5"/>
      <c r="D4" s="5"/>
      <c r="E4" s="6"/>
      <c r="F4" s="6"/>
      <c r="G4" s="6"/>
      <c r="H4" s="593" t="s">
        <v>3</v>
      </c>
      <c r="I4" s="593"/>
      <c r="K4" s="20"/>
      <c r="L4" s="20"/>
    </row>
    <row r="5" spans="1:18" ht="17.100000000000001" customHeight="1">
      <c r="B5" s="668" t="str">
        <f>"令和" &amp; DBCS($A$2) &amp; "年（" &amp; DBCS($B$2) &amp; "年）" &amp; DBCS($C$2) &amp; "月末日現在"</f>
        <v>令和元年（２０１９年）８月末日現在</v>
      </c>
      <c r="C5" s="669"/>
      <c r="D5" s="669"/>
      <c r="E5" s="669"/>
      <c r="F5" s="669"/>
      <c r="G5" s="670"/>
      <c r="H5" s="671" t="s">
        <v>4</v>
      </c>
      <c r="I5" s="672"/>
      <c r="K5" s="20"/>
      <c r="L5" s="382"/>
      <c r="Q5" s="7" t="s">
        <v>5</v>
      </c>
    </row>
    <row r="6" spans="1:18" ht="17.100000000000001" customHeight="1">
      <c r="B6" s="8" t="s">
        <v>6</v>
      </c>
      <c r="C6" s="9"/>
      <c r="D6" s="9"/>
      <c r="E6" s="9"/>
      <c r="F6" s="9"/>
      <c r="G6" s="10"/>
      <c r="H6" s="11"/>
      <c r="I6" s="12">
        <v>47181</v>
      </c>
      <c r="K6" s="383"/>
      <c r="L6" s="243"/>
      <c r="Q6" s="243">
        <f>R42</f>
        <v>19706</v>
      </c>
      <c r="R6" s="663">
        <f>Q6/Q7</f>
        <v>0.20526441882024521</v>
      </c>
    </row>
    <row r="7" spans="1:18" s="252" customFormat="1" ht="17.100000000000001" customHeight="1">
      <c r="B7" s="244" t="s">
        <v>162</v>
      </c>
      <c r="C7" s="245"/>
      <c r="D7" s="245"/>
      <c r="E7" s="245"/>
      <c r="F7" s="245"/>
      <c r="G7" s="246"/>
      <c r="H7" s="247"/>
      <c r="I7" s="248">
        <v>31546</v>
      </c>
      <c r="K7" s="384"/>
      <c r="L7" s="384"/>
      <c r="Q7" s="334">
        <f>I9</f>
        <v>96003</v>
      </c>
      <c r="R7" s="663"/>
    </row>
    <row r="8" spans="1:18" s="252" customFormat="1" ht="17.100000000000001" customHeight="1">
      <c r="B8" s="13" t="s">
        <v>163</v>
      </c>
      <c r="C8" s="14"/>
      <c r="D8" s="14"/>
      <c r="E8" s="14"/>
      <c r="F8" s="14"/>
      <c r="G8" s="249"/>
      <c r="H8" s="250"/>
      <c r="I8" s="251">
        <v>17276</v>
      </c>
      <c r="K8" s="384"/>
      <c r="L8" s="384"/>
      <c r="Q8" s="335"/>
      <c r="R8" s="340"/>
    </row>
    <row r="9" spans="1:18" ht="17.100000000000001" customHeight="1">
      <c r="B9" s="15" t="s">
        <v>7</v>
      </c>
      <c r="C9" s="16"/>
      <c r="D9" s="16"/>
      <c r="E9" s="16"/>
      <c r="F9" s="16"/>
      <c r="G9" s="17"/>
      <c r="H9" s="18"/>
      <c r="I9" s="19">
        <f>I6+I7+I8</f>
        <v>96003</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令和元年（２０１９年）８月末日現在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804</v>
      </c>
      <c r="I14" s="34">
        <f>I15+I16+I17+I18+I19+I20</f>
        <v>639</v>
      </c>
      <c r="J14" s="35">
        <f t="shared" ref="J14:J22" si="0">SUM(H14:I14)</f>
        <v>1443</v>
      </c>
      <c r="K14" s="342" t="s">
        <v>179</v>
      </c>
      <c r="L14" s="36">
        <f>L15+L16+L17+L18+L19+L20</f>
        <v>1508</v>
      </c>
      <c r="M14" s="36">
        <f>M15+M16+M17+M18+M19+M20</f>
        <v>973</v>
      </c>
      <c r="N14" s="36">
        <f>N15+N16+N17+N18+N19+N20</f>
        <v>673</v>
      </c>
      <c r="O14" s="36">
        <f>O15+O16+O17+O18+O19+O20</f>
        <v>661</v>
      </c>
      <c r="P14" s="36">
        <f>P15+P16+P17+P18+P19+P20</f>
        <v>524</v>
      </c>
      <c r="Q14" s="37">
        <f t="shared" ref="Q14:Q22" si="1">SUM(K14:P14)</f>
        <v>4339</v>
      </c>
      <c r="R14" s="38">
        <f t="shared" ref="R14:R22" si="2">SUM(J14,Q14)</f>
        <v>5782</v>
      </c>
    </row>
    <row r="15" spans="1:18" ht="17.100000000000001" customHeight="1">
      <c r="A15" s="4">
        <v>156</v>
      </c>
      <c r="B15" s="655"/>
      <c r="C15" s="39"/>
      <c r="D15" s="40" t="s">
        <v>22</v>
      </c>
      <c r="E15" s="40"/>
      <c r="F15" s="40"/>
      <c r="G15" s="40"/>
      <c r="H15" s="41">
        <v>63</v>
      </c>
      <c r="I15" s="42">
        <v>73</v>
      </c>
      <c r="J15" s="43">
        <f t="shared" si="0"/>
        <v>136</v>
      </c>
      <c r="K15" s="343" t="s">
        <v>179</v>
      </c>
      <c r="L15" s="44">
        <v>91</v>
      </c>
      <c r="M15" s="44">
        <v>70</v>
      </c>
      <c r="N15" s="44">
        <v>36</v>
      </c>
      <c r="O15" s="44">
        <v>42</v>
      </c>
      <c r="P15" s="42">
        <v>37</v>
      </c>
      <c r="Q15" s="43">
        <f t="shared" si="1"/>
        <v>276</v>
      </c>
      <c r="R15" s="45">
        <f t="shared" si="2"/>
        <v>412</v>
      </c>
    </row>
    <row r="16" spans="1:18" ht="17.100000000000001" customHeight="1">
      <c r="A16" s="4"/>
      <c r="B16" s="655"/>
      <c r="C16" s="46"/>
      <c r="D16" s="47" t="s">
        <v>23</v>
      </c>
      <c r="E16" s="47"/>
      <c r="F16" s="47"/>
      <c r="G16" s="47"/>
      <c r="H16" s="41">
        <v>115</v>
      </c>
      <c r="I16" s="42">
        <v>112</v>
      </c>
      <c r="J16" s="43">
        <f t="shared" si="0"/>
        <v>227</v>
      </c>
      <c r="K16" s="343" t="s">
        <v>179</v>
      </c>
      <c r="L16" s="44">
        <v>180</v>
      </c>
      <c r="M16" s="44">
        <v>134</v>
      </c>
      <c r="N16" s="44">
        <v>96</v>
      </c>
      <c r="O16" s="44">
        <v>88</v>
      </c>
      <c r="P16" s="42">
        <v>74</v>
      </c>
      <c r="Q16" s="43">
        <f t="shared" si="1"/>
        <v>572</v>
      </c>
      <c r="R16" s="48">
        <f t="shared" si="2"/>
        <v>799</v>
      </c>
    </row>
    <row r="17" spans="1:18" ht="17.100000000000001" customHeight="1">
      <c r="A17" s="4"/>
      <c r="B17" s="655"/>
      <c r="C17" s="46"/>
      <c r="D17" s="47" t="s">
        <v>24</v>
      </c>
      <c r="E17" s="47"/>
      <c r="F17" s="47"/>
      <c r="G17" s="47"/>
      <c r="H17" s="41">
        <v>146</v>
      </c>
      <c r="I17" s="42">
        <v>117</v>
      </c>
      <c r="J17" s="43">
        <f t="shared" si="0"/>
        <v>263</v>
      </c>
      <c r="K17" s="343" t="s">
        <v>179</v>
      </c>
      <c r="L17" s="44">
        <v>264</v>
      </c>
      <c r="M17" s="44">
        <v>157</v>
      </c>
      <c r="N17" s="44">
        <v>117</v>
      </c>
      <c r="O17" s="44">
        <v>114</v>
      </c>
      <c r="P17" s="42">
        <v>86</v>
      </c>
      <c r="Q17" s="43">
        <f t="shared" si="1"/>
        <v>738</v>
      </c>
      <c r="R17" s="48">
        <f t="shared" si="2"/>
        <v>1001</v>
      </c>
    </row>
    <row r="18" spans="1:18" ht="17.100000000000001" customHeight="1">
      <c r="A18" s="4"/>
      <c r="B18" s="655"/>
      <c r="C18" s="46"/>
      <c r="D18" s="47" t="s">
        <v>25</v>
      </c>
      <c r="E18" s="47"/>
      <c r="F18" s="47"/>
      <c r="G18" s="47"/>
      <c r="H18" s="41">
        <v>156</v>
      </c>
      <c r="I18" s="42">
        <v>122</v>
      </c>
      <c r="J18" s="43">
        <f t="shared" si="0"/>
        <v>278</v>
      </c>
      <c r="K18" s="343" t="s">
        <v>179</v>
      </c>
      <c r="L18" s="44">
        <v>352</v>
      </c>
      <c r="M18" s="44">
        <v>214</v>
      </c>
      <c r="N18" s="44">
        <v>135</v>
      </c>
      <c r="O18" s="44">
        <v>135</v>
      </c>
      <c r="P18" s="42">
        <v>124</v>
      </c>
      <c r="Q18" s="43">
        <f t="shared" si="1"/>
        <v>960</v>
      </c>
      <c r="R18" s="48">
        <f t="shared" si="2"/>
        <v>1238</v>
      </c>
    </row>
    <row r="19" spans="1:18" ht="17.100000000000001" customHeight="1">
      <c r="A19" s="4"/>
      <c r="B19" s="655"/>
      <c r="C19" s="46"/>
      <c r="D19" s="47" t="s">
        <v>26</v>
      </c>
      <c r="E19" s="47"/>
      <c r="F19" s="47"/>
      <c r="G19" s="47"/>
      <c r="H19" s="41">
        <v>196</v>
      </c>
      <c r="I19" s="42">
        <v>111</v>
      </c>
      <c r="J19" s="43">
        <f t="shared" si="0"/>
        <v>307</v>
      </c>
      <c r="K19" s="343" t="s">
        <v>179</v>
      </c>
      <c r="L19" s="44">
        <v>375</v>
      </c>
      <c r="M19" s="44">
        <v>216</v>
      </c>
      <c r="N19" s="44">
        <v>172</v>
      </c>
      <c r="O19" s="44">
        <v>146</v>
      </c>
      <c r="P19" s="42">
        <v>103</v>
      </c>
      <c r="Q19" s="43">
        <f t="shared" si="1"/>
        <v>1012</v>
      </c>
      <c r="R19" s="48">
        <f t="shared" si="2"/>
        <v>1319</v>
      </c>
    </row>
    <row r="20" spans="1:18" ht="17.100000000000001" customHeight="1">
      <c r="A20" s="4">
        <v>719</v>
      </c>
      <c r="B20" s="655"/>
      <c r="C20" s="49"/>
      <c r="D20" s="50" t="s">
        <v>27</v>
      </c>
      <c r="E20" s="50"/>
      <c r="F20" s="50"/>
      <c r="G20" s="50"/>
      <c r="H20" s="51">
        <v>128</v>
      </c>
      <c r="I20" s="52">
        <v>104</v>
      </c>
      <c r="J20" s="53">
        <f t="shared" si="0"/>
        <v>232</v>
      </c>
      <c r="K20" s="344" t="s">
        <v>179</v>
      </c>
      <c r="L20" s="54">
        <v>246</v>
      </c>
      <c r="M20" s="54">
        <v>182</v>
      </c>
      <c r="N20" s="54">
        <v>117</v>
      </c>
      <c r="O20" s="54">
        <v>136</v>
      </c>
      <c r="P20" s="52">
        <v>100</v>
      </c>
      <c r="Q20" s="43">
        <f t="shared" si="1"/>
        <v>781</v>
      </c>
      <c r="R20" s="55">
        <f t="shared" si="2"/>
        <v>1013</v>
      </c>
    </row>
    <row r="21" spans="1:18" ht="17.100000000000001" customHeight="1">
      <c r="A21" s="4">
        <v>25</v>
      </c>
      <c r="B21" s="655"/>
      <c r="C21" s="56" t="s">
        <v>28</v>
      </c>
      <c r="D21" s="56"/>
      <c r="E21" s="56"/>
      <c r="F21" s="56"/>
      <c r="G21" s="56"/>
      <c r="H21" s="33">
        <v>16</v>
      </c>
      <c r="I21" s="57">
        <v>24</v>
      </c>
      <c r="J21" s="35">
        <f t="shared" si="0"/>
        <v>40</v>
      </c>
      <c r="K21" s="342" t="s">
        <v>179</v>
      </c>
      <c r="L21" s="36">
        <v>40</v>
      </c>
      <c r="M21" s="36">
        <v>37</v>
      </c>
      <c r="N21" s="36">
        <v>12</v>
      </c>
      <c r="O21" s="36">
        <v>14</v>
      </c>
      <c r="P21" s="58">
        <v>25</v>
      </c>
      <c r="Q21" s="59">
        <f t="shared" si="1"/>
        <v>128</v>
      </c>
      <c r="R21" s="60">
        <f t="shared" si="2"/>
        <v>168</v>
      </c>
    </row>
    <row r="22" spans="1:18" ht="17.100000000000001" customHeight="1" thickBot="1">
      <c r="A22" s="4">
        <v>900</v>
      </c>
      <c r="B22" s="656"/>
      <c r="C22" s="650" t="s">
        <v>29</v>
      </c>
      <c r="D22" s="651"/>
      <c r="E22" s="651"/>
      <c r="F22" s="651"/>
      <c r="G22" s="652"/>
      <c r="H22" s="61">
        <f>H14+H21</f>
        <v>820</v>
      </c>
      <c r="I22" s="62">
        <f>I14+I21</f>
        <v>663</v>
      </c>
      <c r="J22" s="63">
        <f t="shared" si="0"/>
        <v>1483</v>
      </c>
      <c r="K22" s="345" t="s">
        <v>179</v>
      </c>
      <c r="L22" s="64">
        <f>L14+L21</f>
        <v>1548</v>
      </c>
      <c r="M22" s="64">
        <f>M14+M21</f>
        <v>1010</v>
      </c>
      <c r="N22" s="64">
        <f>N14+N21</f>
        <v>685</v>
      </c>
      <c r="O22" s="64">
        <f>O14+O21</f>
        <v>675</v>
      </c>
      <c r="P22" s="62">
        <f>P14+P21</f>
        <v>549</v>
      </c>
      <c r="Q22" s="63">
        <f t="shared" si="1"/>
        <v>4467</v>
      </c>
      <c r="R22" s="65">
        <f t="shared" si="2"/>
        <v>5950</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2009</v>
      </c>
      <c r="I24" s="34">
        <f>I25+I26+I27+I28+I29+I30</f>
        <v>1770</v>
      </c>
      <c r="J24" s="35">
        <f t="shared" ref="J24:J32" si="3">SUM(H24:I24)</f>
        <v>3779</v>
      </c>
      <c r="K24" s="342" t="s">
        <v>178</v>
      </c>
      <c r="L24" s="36">
        <f>L25+L26+L27+L28+L29+L30</f>
        <v>3205</v>
      </c>
      <c r="M24" s="36">
        <f>M25+M26+M27+M28+M29+M30</f>
        <v>1945</v>
      </c>
      <c r="N24" s="36">
        <f>N25+N26+N27+N28+N29+N30</f>
        <v>1510</v>
      </c>
      <c r="O24" s="36">
        <f>O25+O26+O27+O28+O29+O30</f>
        <v>1704</v>
      </c>
      <c r="P24" s="36">
        <f>P25+P26+P27+P28+P29+P30</f>
        <v>1477</v>
      </c>
      <c r="Q24" s="37">
        <f t="shared" ref="Q24:Q32" si="4">SUM(K24:P24)</f>
        <v>9841</v>
      </c>
      <c r="R24" s="38">
        <f t="shared" ref="R24:R32" si="5">SUM(J24,Q24)</f>
        <v>13620</v>
      </c>
    </row>
    <row r="25" spans="1:18" ht="17.100000000000001" customHeight="1">
      <c r="B25" s="661"/>
      <c r="C25" s="68"/>
      <c r="D25" s="40" t="s">
        <v>22</v>
      </c>
      <c r="E25" s="40"/>
      <c r="F25" s="40"/>
      <c r="G25" s="40"/>
      <c r="H25" s="41">
        <v>70</v>
      </c>
      <c r="I25" s="42">
        <v>65</v>
      </c>
      <c r="J25" s="43">
        <f t="shared" si="3"/>
        <v>135</v>
      </c>
      <c r="K25" s="343" t="s">
        <v>178</v>
      </c>
      <c r="L25" s="44">
        <v>79</v>
      </c>
      <c r="M25" s="44">
        <v>56</v>
      </c>
      <c r="N25" s="44">
        <v>36</v>
      </c>
      <c r="O25" s="44">
        <v>28</v>
      </c>
      <c r="P25" s="42">
        <v>36</v>
      </c>
      <c r="Q25" s="43">
        <f t="shared" si="4"/>
        <v>235</v>
      </c>
      <c r="R25" s="45">
        <f t="shared" si="5"/>
        <v>370</v>
      </c>
    </row>
    <row r="26" spans="1:18" ht="17.100000000000001" customHeight="1">
      <c r="B26" s="661"/>
      <c r="C26" s="40"/>
      <c r="D26" s="47" t="s">
        <v>23</v>
      </c>
      <c r="E26" s="47"/>
      <c r="F26" s="47"/>
      <c r="G26" s="47"/>
      <c r="H26" s="41">
        <v>134</v>
      </c>
      <c r="I26" s="42">
        <v>141</v>
      </c>
      <c r="J26" s="43">
        <f t="shared" si="3"/>
        <v>275</v>
      </c>
      <c r="K26" s="343" t="s">
        <v>178</v>
      </c>
      <c r="L26" s="44">
        <v>164</v>
      </c>
      <c r="M26" s="44">
        <v>112</v>
      </c>
      <c r="N26" s="44">
        <v>77</v>
      </c>
      <c r="O26" s="44">
        <v>63</v>
      </c>
      <c r="P26" s="42">
        <v>74</v>
      </c>
      <c r="Q26" s="43">
        <f t="shared" si="4"/>
        <v>490</v>
      </c>
      <c r="R26" s="48">
        <f t="shared" si="5"/>
        <v>765</v>
      </c>
    </row>
    <row r="27" spans="1:18" ht="17.100000000000001" customHeight="1">
      <c r="B27" s="661"/>
      <c r="C27" s="40"/>
      <c r="D27" s="47" t="s">
        <v>24</v>
      </c>
      <c r="E27" s="47"/>
      <c r="F27" s="47"/>
      <c r="G27" s="47"/>
      <c r="H27" s="41">
        <v>355</v>
      </c>
      <c r="I27" s="42">
        <v>244</v>
      </c>
      <c r="J27" s="43">
        <f t="shared" si="3"/>
        <v>599</v>
      </c>
      <c r="K27" s="343" t="s">
        <v>178</v>
      </c>
      <c r="L27" s="44">
        <v>376</v>
      </c>
      <c r="M27" s="44">
        <v>198</v>
      </c>
      <c r="N27" s="44">
        <v>128</v>
      </c>
      <c r="O27" s="44">
        <v>150</v>
      </c>
      <c r="P27" s="42">
        <v>132</v>
      </c>
      <c r="Q27" s="43">
        <f t="shared" si="4"/>
        <v>984</v>
      </c>
      <c r="R27" s="48">
        <f t="shared" si="5"/>
        <v>1583</v>
      </c>
    </row>
    <row r="28" spans="1:18" ht="17.100000000000001" customHeight="1">
      <c r="B28" s="661"/>
      <c r="C28" s="40"/>
      <c r="D28" s="47" t="s">
        <v>25</v>
      </c>
      <c r="E28" s="47"/>
      <c r="F28" s="47"/>
      <c r="G28" s="47"/>
      <c r="H28" s="41">
        <v>496</v>
      </c>
      <c r="I28" s="42">
        <v>393</v>
      </c>
      <c r="J28" s="43">
        <f t="shared" si="3"/>
        <v>889</v>
      </c>
      <c r="K28" s="343" t="s">
        <v>178</v>
      </c>
      <c r="L28" s="44">
        <v>708</v>
      </c>
      <c r="M28" s="44">
        <v>342</v>
      </c>
      <c r="N28" s="44">
        <v>235</v>
      </c>
      <c r="O28" s="44">
        <v>235</v>
      </c>
      <c r="P28" s="42">
        <v>201</v>
      </c>
      <c r="Q28" s="43">
        <f t="shared" si="4"/>
        <v>1721</v>
      </c>
      <c r="R28" s="48">
        <f t="shared" si="5"/>
        <v>2610</v>
      </c>
    </row>
    <row r="29" spans="1:18" ht="17.100000000000001" customHeight="1">
      <c r="B29" s="661"/>
      <c r="C29" s="40"/>
      <c r="D29" s="47" t="s">
        <v>26</v>
      </c>
      <c r="E29" s="47"/>
      <c r="F29" s="47"/>
      <c r="G29" s="47"/>
      <c r="H29" s="41">
        <v>610</v>
      </c>
      <c r="I29" s="42">
        <v>549</v>
      </c>
      <c r="J29" s="43">
        <f t="shared" si="3"/>
        <v>1159</v>
      </c>
      <c r="K29" s="343" t="s">
        <v>178</v>
      </c>
      <c r="L29" s="44">
        <v>973</v>
      </c>
      <c r="M29" s="44">
        <v>540</v>
      </c>
      <c r="N29" s="44">
        <v>415</v>
      </c>
      <c r="O29" s="44">
        <v>461</v>
      </c>
      <c r="P29" s="42">
        <v>387</v>
      </c>
      <c r="Q29" s="43">
        <f t="shared" si="4"/>
        <v>2776</v>
      </c>
      <c r="R29" s="48">
        <f t="shared" si="5"/>
        <v>3935</v>
      </c>
    </row>
    <row r="30" spans="1:18" ht="17.100000000000001" customHeight="1">
      <c r="B30" s="661"/>
      <c r="C30" s="50"/>
      <c r="D30" s="50" t="s">
        <v>27</v>
      </c>
      <c r="E30" s="50"/>
      <c r="F30" s="50"/>
      <c r="G30" s="50"/>
      <c r="H30" s="51">
        <v>344</v>
      </c>
      <c r="I30" s="52">
        <v>378</v>
      </c>
      <c r="J30" s="53">
        <f t="shared" si="3"/>
        <v>722</v>
      </c>
      <c r="K30" s="344" t="s">
        <v>178</v>
      </c>
      <c r="L30" s="54">
        <v>905</v>
      </c>
      <c r="M30" s="54">
        <v>697</v>
      </c>
      <c r="N30" s="54">
        <v>619</v>
      </c>
      <c r="O30" s="54">
        <v>767</v>
      </c>
      <c r="P30" s="52">
        <v>647</v>
      </c>
      <c r="Q30" s="53">
        <f t="shared" si="4"/>
        <v>3635</v>
      </c>
      <c r="R30" s="55">
        <f t="shared" si="5"/>
        <v>4357</v>
      </c>
    </row>
    <row r="31" spans="1:18" ht="17.100000000000001" customHeight="1">
      <c r="B31" s="661"/>
      <c r="C31" s="56" t="s">
        <v>28</v>
      </c>
      <c r="D31" s="56"/>
      <c r="E31" s="56"/>
      <c r="F31" s="56"/>
      <c r="G31" s="56"/>
      <c r="H31" s="33">
        <v>17</v>
      </c>
      <c r="I31" s="57">
        <v>28</v>
      </c>
      <c r="J31" s="35">
        <f t="shared" si="3"/>
        <v>45</v>
      </c>
      <c r="K31" s="342" t="s">
        <v>178</v>
      </c>
      <c r="L31" s="36">
        <v>27</v>
      </c>
      <c r="M31" s="36">
        <v>16</v>
      </c>
      <c r="N31" s="36">
        <v>16</v>
      </c>
      <c r="O31" s="36">
        <v>13</v>
      </c>
      <c r="P31" s="58">
        <v>19</v>
      </c>
      <c r="Q31" s="59">
        <f t="shared" si="4"/>
        <v>91</v>
      </c>
      <c r="R31" s="60">
        <f t="shared" si="5"/>
        <v>136</v>
      </c>
    </row>
    <row r="32" spans="1:18" ht="17.100000000000001" customHeight="1" thickBot="1">
      <c r="B32" s="662"/>
      <c r="C32" s="650" t="s">
        <v>29</v>
      </c>
      <c r="D32" s="651"/>
      <c r="E32" s="651"/>
      <c r="F32" s="651"/>
      <c r="G32" s="652"/>
      <c r="H32" s="61">
        <f>H24+H31</f>
        <v>2026</v>
      </c>
      <c r="I32" s="62">
        <f>I24+I31</f>
        <v>1798</v>
      </c>
      <c r="J32" s="63">
        <f t="shared" si="3"/>
        <v>3824</v>
      </c>
      <c r="K32" s="345" t="s">
        <v>178</v>
      </c>
      <c r="L32" s="64">
        <f>L24+L31</f>
        <v>3232</v>
      </c>
      <c r="M32" s="64">
        <f>M24+M31</f>
        <v>1961</v>
      </c>
      <c r="N32" s="64">
        <f>N24+N31</f>
        <v>1526</v>
      </c>
      <c r="O32" s="64">
        <f>O24+O31</f>
        <v>1717</v>
      </c>
      <c r="P32" s="62">
        <f>P24+P31</f>
        <v>1496</v>
      </c>
      <c r="Q32" s="63">
        <f t="shared" si="4"/>
        <v>9932</v>
      </c>
      <c r="R32" s="65">
        <f t="shared" si="5"/>
        <v>13756</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2813</v>
      </c>
      <c r="I34" s="34">
        <f t="shared" si="6"/>
        <v>2409</v>
      </c>
      <c r="J34" s="35">
        <f t="shared" ref="J34:J42" si="7">SUM(H34:I34)</f>
        <v>5222</v>
      </c>
      <c r="K34" s="342" t="s">
        <v>178</v>
      </c>
      <c r="L34" s="69">
        <f t="shared" ref="L34:P41" si="8">L14+L24</f>
        <v>4713</v>
      </c>
      <c r="M34" s="69">
        <f t="shared" si="8"/>
        <v>2918</v>
      </c>
      <c r="N34" s="69">
        <f t="shared" si="8"/>
        <v>2183</v>
      </c>
      <c r="O34" s="69">
        <f t="shared" si="8"/>
        <v>2365</v>
      </c>
      <c r="P34" s="69">
        <f t="shared" si="8"/>
        <v>2001</v>
      </c>
      <c r="Q34" s="37">
        <f t="shared" ref="Q34:Q42" si="9">SUM(K34:P34)</f>
        <v>14180</v>
      </c>
      <c r="R34" s="38">
        <f t="shared" ref="R34:R42" si="10">SUM(J34,Q34)</f>
        <v>19402</v>
      </c>
    </row>
    <row r="35" spans="1:18" ht="17.100000000000001" customHeight="1">
      <c r="B35" s="648"/>
      <c r="C35" s="39"/>
      <c r="D35" s="40" t="s">
        <v>22</v>
      </c>
      <c r="E35" s="40"/>
      <c r="F35" s="40"/>
      <c r="G35" s="40"/>
      <c r="H35" s="70">
        <f t="shared" si="6"/>
        <v>133</v>
      </c>
      <c r="I35" s="71">
        <f t="shared" si="6"/>
        <v>138</v>
      </c>
      <c r="J35" s="43">
        <f t="shared" si="7"/>
        <v>271</v>
      </c>
      <c r="K35" s="346" t="s">
        <v>178</v>
      </c>
      <c r="L35" s="72">
        <f t="shared" si="8"/>
        <v>170</v>
      </c>
      <c r="M35" s="72">
        <f t="shared" si="8"/>
        <v>126</v>
      </c>
      <c r="N35" s="72">
        <f t="shared" si="8"/>
        <v>72</v>
      </c>
      <c r="O35" s="72">
        <f t="shared" si="8"/>
        <v>70</v>
      </c>
      <c r="P35" s="73">
        <f t="shared" si="8"/>
        <v>73</v>
      </c>
      <c r="Q35" s="43">
        <f t="shared" si="9"/>
        <v>511</v>
      </c>
      <c r="R35" s="45">
        <f t="shared" si="10"/>
        <v>782</v>
      </c>
    </row>
    <row r="36" spans="1:18" ht="17.100000000000001" customHeight="1">
      <c r="B36" s="648"/>
      <c r="C36" s="46"/>
      <c r="D36" s="47" t="s">
        <v>23</v>
      </c>
      <c r="E36" s="47"/>
      <c r="F36" s="47"/>
      <c r="G36" s="47"/>
      <c r="H36" s="74">
        <f t="shared" si="6"/>
        <v>249</v>
      </c>
      <c r="I36" s="75">
        <f t="shared" si="6"/>
        <v>253</v>
      </c>
      <c r="J36" s="43">
        <f t="shared" si="7"/>
        <v>502</v>
      </c>
      <c r="K36" s="347" t="s">
        <v>178</v>
      </c>
      <c r="L36" s="76">
        <f t="shared" si="8"/>
        <v>344</v>
      </c>
      <c r="M36" s="76">
        <f t="shared" si="8"/>
        <v>246</v>
      </c>
      <c r="N36" s="76">
        <f t="shared" si="8"/>
        <v>173</v>
      </c>
      <c r="O36" s="76">
        <f t="shared" si="8"/>
        <v>151</v>
      </c>
      <c r="P36" s="77">
        <f t="shared" si="8"/>
        <v>148</v>
      </c>
      <c r="Q36" s="43">
        <f t="shared" si="9"/>
        <v>1062</v>
      </c>
      <c r="R36" s="48">
        <f t="shared" si="10"/>
        <v>1564</v>
      </c>
    </row>
    <row r="37" spans="1:18" ht="17.100000000000001" customHeight="1">
      <c r="B37" s="648"/>
      <c r="C37" s="46"/>
      <c r="D37" s="47" t="s">
        <v>24</v>
      </c>
      <c r="E37" s="47"/>
      <c r="F37" s="47"/>
      <c r="G37" s="47"/>
      <c r="H37" s="74">
        <f t="shared" si="6"/>
        <v>501</v>
      </c>
      <c r="I37" s="75">
        <f t="shared" si="6"/>
        <v>361</v>
      </c>
      <c r="J37" s="43">
        <f t="shared" si="7"/>
        <v>862</v>
      </c>
      <c r="K37" s="347" t="s">
        <v>178</v>
      </c>
      <c r="L37" s="76">
        <f t="shared" si="8"/>
        <v>640</v>
      </c>
      <c r="M37" s="76">
        <f t="shared" si="8"/>
        <v>355</v>
      </c>
      <c r="N37" s="76">
        <f t="shared" si="8"/>
        <v>245</v>
      </c>
      <c r="O37" s="76">
        <f t="shared" si="8"/>
        <v>264</v>
      </c>
      <c r="P37" s="77">
        <f t="shared" si="8"/>
        <v>218</v>
      </c>
      <c r="Q37" s="43">
        <f t="shared" si="9"/>
        <v>1722</v>
      </c>
      <c r="R37" s="48">
        <f t="shared" si="10"/>
        <v>2584</v>
      </c>
    </row>
    <row r="38" spans="1:18" ht="17.100000000000001" customHeight="1">
      <c r="B38" s="648"/>
      <c r="C38" s="46"/>
      <c r="D38" s="47" t="s">
        <v>25</v>
      </c>
      <c r="E38" s="47"/>
      <c r="F38" s="47"/>
      <c r="G38" s="47"/>
      <c r="H38" s="74">
        <f t="shared" si="6"/>
        <v>652</v>
      </c>
      <c r="I38" s="75">
        <f t="shared" si="6"/>
        <v>515</v>
      </c>
      <c r="J38" s="43">
        <f t="shared" si="7"/>
        <v>1167</v>
      </c>
      <c r="K38" s="347" t="s">
        <v>178</v>
      </c>
      <c r="L38" s="76">
        <f t="shared" si="8"/>
        <v>1060</v>
      </c>
      <c r="M38" s="76">
        <f t="shared" si="8"/>
        <v>556</v>
      </c>
      <c r="N38" s="76">
        <f t="shared" si="8"/>
        <v>370</v>
      </c>
      <c r="O38" s="76">
        <f t="shared" si="8"/>
        <v>370</v>
      </c>
      <c r="P38" s="77">
        <f t="shared" si="8"/>
        <v>325</v>
      </c>
      <c r="Q38" s="43">
        <f t="shared" si="9"/>
        <v>2681</v>
      </c>
      <c r="R38" s="48">
        <f t="shared" si="10"/>
        <v>3848</v>
      </c>
    </row>
    <row r="39" spans="1:18" ht="17.100000000000001" customHeight="1">
      <c r="B39" s="648"/>
      <c r="C39" s="46"/>
      <c r="D39" s="47" t="s">
        <v>26</v>
      </c>
      <c r="E39" s="47"/>
      <c r="F39" s="47"/>
      <c r="G39" s="47"/>
      <c r="H39" s="74">
        <f t="shared" si="6"/>
        <v>806</v>
      </c>
      <c r="I39" s="75">
        <f t="shared" si="6"/>
        <v>660</v>
      </c>
      <c r="J39" s="43">
        <f t="shared" si="7"/>
        <v>1466</v>
      </c>
      <c r="K39" s="347" t="s">
        <v>178</v>
      </c>
      <c r="L39" s="76">
        <f t="shared" si="8"/>
        <v>1348</v>
      </c>
      <c r="M39" s="76">
        <f t="shared" si="8"/>
        <v>756</v>
      </c>
      <c r="N39" s="76">
        <f t="shared" si="8"/>
        <v>587</v>
      </c>
      <c r="O39" s="76">
        <f t="shared" si="8"/>
        <v>607</v>
      </c>
      <c r="P39" s="77">
        <f t="shared" si="8"/>
        <v>490</v>
      </c>
      <c r="Q39" s="43">
        <f t="shared" si="9"/>
        <v>3788</v>
      </c>
      <c r="R39" s="48">
        <f t="shared" si="10"/>
        <v>5254</v>
      </c>
    </row>
    <row r="40" spans="1:18" ht="17.100000000000001" customHeight="1">
      <c r="B40" s="648"/>
      <c r="C40" s="49"/>
      <c r="D40" s="50" t="s">
        <v>27</v>
      </c>
      <c r="E40" s="50"/>
      <c r="F40" s="50"/>
      <c r="G40" s="50"/>
      <c r="H40" s="51">
        <f t="shared" si="6"/>
        <v>472</v>
      </c>
      <c r="I40" s="78">
        <f t="shared" si="6"/>
        <v>482</v>
      </c>
      <c r="J40" s="53">
        <f t="shared" si="7"/>
        <v>954</v>
      </c>
      <c r="K40" s="348" t="s">
        <v>178</v>
      </c>
      <c r="L40" s="79">
        <f t="shared" si="8"/>
        <v>1151</v>
      </c>
      <c r="M40" s="79">
        <f t="shared" si="8"/>
        <v>879</v>
      </c>
      <c r="N40" s="79">
        <f t="shared" si="8"/>
        <v>736</v>
      </c>
      <c r="O40" s="79">
        <f t="shared" si="8"/>
        <v>903</v>
      </c>
      <c r="P40" s="80">
        <f t="shared" si="8"/>
        <v>747</v>
      </c>
      <c r="Q40" s="81">
        <f t="shared" si="9"/>
        <v>4416</v>
      </c>
      <c r="R40" s="55">
        <f t="shared" si="10"/>
        <v>5370</v>
      </c>
    </row>
    <row r="41" spans="1:18" ht="17.100000000000001" customHeight="1">
      <c r="B41" s="648"/>
      <c r="C41" s="56" t="s">
        <v>28</v>
      </c>
      <c r="D41" s="56"/>
      <c r="E41" s="56"/>
      <c r="F41" s="56"/>
      <c r="G41" s="56"/>
      <c r="H41" s="33">
        <f t="shared" si="6"/>
        <v>33</v>
      </c>
      <c r="I41" s="34">
        <f t="shared" si="6"/>
        <v>52</v>
      </c>
      <c r="J41" s="33">
        <f t="shared" si="7"/>
        <v>85</v>
      </c>
      <c r="K41" s="349" t="s">
        <v>178</v>
      </c>
      <c r="L41" s="82">
        <f t="shared" si="8"/>
        <v>67</v>
      </c>
      <c r="M41" s="82">
        <f t="shared" si="8"/>
        <v>53</v>
      </c>
      <c r="N41" s="82">
        <f t="shared" si="8"/>
        <v>28</v>
      </c>
      <c r="O41" s="82">
        <f t="shared" si="8"/>
        <v>27</v>
      </c>
      <c r="P41" s="83">
        <f t="shared" si="8"/>
        <v>44</v>
      </c>
      <c r="Q41" s="37">
        <f t="shared" si="9"/>
        <v>219</v>
      </c>
      <c r="R41" s="84">
        <f t="shared" si="10"/>
        <v>304</v>
      </c>
    </row>
    <row r="42" spans="1:18" ht="17.100000000000001" customHeight="1" thickBot="1">
      <c r="B42" s="649"/>
      <c r="C42" s="650" t="s">
        <v>29</v>
      </c>
      <c r="D42" s="651"/>
      <c r="E42" s="651"/>
      <c r="F42" s="651"/>
      <c r="G42" s="652"/>
      <c r="H42" s="61">
        <f>H34+H41</f>
        <v>2846</v>
      </c>
      <c r="I42" s="62">
        <f>I34+I41</f>
        <v>2461</v>
      </c>
      <c r="J42" s="63">
        <f t="shared" si="7"/>
        <v>5307</v>
      </c>
      <c r="K42" s="345" t="s">
        <v>178</v>
      </c>
      <c r="L42" s="64">
        <f>L34+L41</f>
        <v>4780</v>
      </c>
      <c r="M42" s="64">
        <f>M34+M41</f>
        <v>2971</v>
      </c>
      <c r="N42" s="64">
        <f>N34+N41</f>
        <v>2211</v>
      </c>
      <c r="O42" s="64">
        <f>O34+O41</f>
        <v>2392</v>
      </c>
      <c r="P42" s="62">
        <f>P34+P41</f>
        <v>2045</v>
      </c>
      <c r="Q42" s="63">
        <f t="shared" si="9"/>
        <v>14399</v>
      </c>
      <c r="R42" s="65">
        <f t="shared" si="10"/>
        <v>19706</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令和元年（２０１９年）８月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378" t="s">
        <v>13</v>
      </c>
      <c r="R48" s="606"/>
    </row>
    <row r="49" spans="1:18" ht="17.100000000000001" customHeight="1">
      <c r="B49" s="8" t="s">
        <v>21</v>
      </c>
      <c r="C49" s="10"/>
      <c r="D49" s="10"/>
      <c r="E49" s="10"/>
      <c r="F49" s="10"/>
      <c r="G49" s="10"/>
      <c r="H49" s="90">
        <v>880</v>
      </c>
      <c r="I49" s="91">
        <v>1185</v>
      </c>
      <c r="J49" s="92">
        <f>SUM(H49:I49)</f>
        <v>2065</v>
      </c>
      <c r="K49" s="351">
        <v>0</v>
      </c>
      <c r="L49" s="94">
        <v>3632</v>
      </c>
      <c r="M49" s="94">
        <v>2273</v>
      </c>
      <c r="N49" s="94">
        <v>1438</v>
      </c>
      <c r="O49" s="94">
        <v>876</v>
      </c>
      <c r="P49" s="95">
        <v>453</v>
      </c>
      <c r="Q49" s="96">
        <f>SUM(K49:P49)</f>
        <v>8672</v>
      </c>
      <c r="R49" s="97">
        <f>SUM(J49,Q49)</f>
        <v>10737</v>
      </c>
    </row>
    <row r="50" spans="1:18" ht="17.100000000000001" customHeight="1">
      <c r="B50" s="98" t="s">
        <v>28</v>
      </c>
      <c r="C50" s="99"/>
      <c r="D50" s="99"/>
      <c r="E50" s="99"/>
      <c r="F50" s="99"/>
      <c r="G50" s="99"/>
      <c r="H50" s="100">
        <v>8</v>
      </c>
      <c r="I50" s="101">
        <v>30</v>
      </c>
      <c r="J50" s="102">
        <f>SUM(H50:I50)</f>
        <v>38</v>
      </c>
      <c r="K50" s="352">
        <v>0</v>
      </c>
      <c r="L50" s="104">
        <v>46</v>
      </c>
      <c r="M50" s="104">
        <v>48</v>
      </c>
      <c r="N50" s="104">
        <v>26</v>
      </c>
      <c r="O50" s="104">
        <v>9</v>
      </c>
      <c r="P50" s="105">
        <v>14</v>
      </c>
      <c r="Q50" s="106">
        <f>SUM(K50:P50)</f>
        <v>143</v>
      </c>
      <c r="R50" s="107">
        <f>SUM(J50,Q50)</f>
        <v>181</v>
      </c>
    </row>
    <row r="51" spans="1:18" ht="17.100000000000001" customHeight="1">
      <c r="B51" s="15" t="s">
        <v>35</v>
      </c>
      <c r="C51" s="16"/>
      <c r="D51" s="16"/>
      <c r="E51" s="16"/>
      <c r="F51" s="16"/>
      <c r="G51" s="16"/>
      <c r="H51" s="108">
        <f t="shared" ref="H51:P51" si="11">H49+H50</f>
        <v>888</v>
      </c>
      <c r="I51" s="109">
        <f t="shared" si="11"/>
        <v>1215</v>
      </c>
      <c r="J51" s="110">
        <f t="shared" si="11"/>
        <v>2103</v>
      </c>
      <c r="K51" s="353">
        <f t="shared" si="11"/>
        <v>0</v>
      </c>
      <c r="L51" s="112">
        <f t="shared" si="11"/>
        <v>3678</v>
      </c>
      <c r="M51" s="112">
        <f t="shared" si="11"/>
        <v>2321</v>
      </c>
      <c r="N51" s="112">
        <f t="shared" si="11"/>
        <v>1464</v>
      </c>
      <c r="O51" s="112">
        <f t="shared" si="11"/>
        <v>885</v>
      </c>
      <c r="P51" s="109">
        <f t="shared" si="11"/>
        <v>467</v>
      </c>
      <c r="Q51" s="110">
        <f>SUM(K51:P51)</f>
        <v>8815</v>
      </c>
      <c r="R51" s="113">
        <f>SUM(J51,Q51)</f>
        <v>10918</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令和元年（２０１９年）８月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7</v>
      </c>
      <c r="I57" s="91">
        <v>20</v>
      </c>
      <c r="J57" s="92">
        <f>SUM(H57:I57)</f>
        <v>27</v>
      </c>
      <c r="K57" s="351">
        <v>0</v>
      </c>
      <c r="L57" s="94">
        <v>1373</v>
      </c>
      <c r="M57" s="94">
        <v>954</v>
      </c>
      <c r="N57" s="94">
        <v>749</v>
      </c>
      <c r="O57" s="94">
        <v>476</v>
      </c>
      <c r="P57" s="95">
        <v>208</v>
      </c>
      <c r="Q57" s="115">
        <f>SUM(K57:P57)</f>
        <v>3760</v>
      </c>
      <c r="R57" s="116">
        <f>SUM(J57,Q57)</f>
        <v>3787</v>
      </c>
    </row>
    <row r="58" spans="1:18" ht="17.100000000000001" customHeight="1">
      <c r="B58" s="98" t="s">
        <v>28</v>
      </c>
      <c r="C58" s="99"/>
      <c r="D58" s="99"/>
      <c r="E58" s="99"/>
      <c r="F58" s="99"/>
      <c r="G58" s="99"/>
      <c r="H58" s="100">
        <v>0</v>
      </c>
      <c r="I58" s="101">
        <v>1</v>
      </c>
      <c r="J58" s="102">
        <f>SUM(H58:I58)</f>
        <v>1</v>
      </c>
      <c r="K58" s="352">
        <v>0</v>
      </c>
      <c r="L58" s="104">
        <v>14</v>
      </c>
      <c r="M58" s="104">
        <v>7</v>
      </c>
      <c r="N58" s="104">
        <v>7</v>
      </c>
      <c r="O58" s="104">
        <v>2</v>
      </c>
      <c r="P58" s="105">
        <v>5</v>
      </c>
      <c r="Q58" s="117">
        <f>SUM(K58:P58)</f>
        <v>35</v>
      </c>
      <c r="R58" s="118">
        <f>SUM(J58,Q58)</f>
        <v>36</v>
      </c>
    </row>
    <row r="59" spans="1:18" ht="17.100000000000001" customHeight="1">
      <c r="B59" s="15" t="s">
        <v>35</v>
      </c>
      <c r="C59" s="16"/>
      <c r="D59" s="16"/>
      <c r="E59" s="16"/>
      <c r="F59" s="16"/>
      <c r="G59" s="16"/>
      <c r="H59" s="108">
        <f>H57+H58</f>
        <v>7</v>
      </c>
      <c r="I59" s="109">
        <f>I57+I58</f>
        <v>21</v>
      </c>
      <c r="J59" s="110">
        <f>SUM(H59:I59)</f>
        <v>28</v>
      </c>
      <c r="K59" s="353">
        <f t="shared" ref="K59:P59" si="12">K57+K58</f>
        <v>0</v>
      </c>
      <c r="L59" s="112">
        <f t="shared" si="12"/>
        <v>1387</v>
      </c>
      <c r="M59" s="112">
        <f t="shared" si="12"/>
        <v>961</v>
      </c>
      <c r="N59" s="112">
        <f t="shared" si="12"/>
        <v>756</v>
      </c>
      <c r="O59" s="112">
        <f t="shared" si="12"/>
        <v>478</v>
      </c>
      <c r="P59" s="109">
        <f t="shared" si="12"/>
        <v>213</v>
      </c>
      <c r="Q59" s="119">
        <f>SUM(K59:P59)</f>
        <v>3795</v>
      </c>
      <c r="R59" s="120">
        <f>SUM(J59,Q59)</f>
        <v>3823</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令和元年（２０１９年）８月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1</v>
      </c>
      <c r="L66" s="94">
        <v>9</v>
      </c>
      <c r="M66" s="94">
        <v>186</v>
      </c>
      <c r="N66" s="94">
        <v>490</v>
      </c>
      <c r="O66" s="95">
        <v>408</v>
      </c>
      <c r="P66" s="115">
        <f>SUM(K66:O66)</f>
        <v>1094</v>
      </c>
      <c r="Q66" s="116">
        <f>SUM(J66,P66)</f>
        <v>1094</v>
      </c>
    </row>
    <row r="67" spans="1:17" ht="17.100000000000001" customHeight="1">
      <c r="B67" s="98" t="s">
        <v>28</v>
      </c>
      <c r="C67" s="99"/>
      <c r="D67" s="99"/>
      <c r="E67" s="99"/>
      <c r="F67" s="99"/>
      <c r="G67" s="99"/>
      <c r="H67" s="100">
        <v>0</v>
      </c>
      <c r="I67" s="101">
        <v>0</v>
      </c>
      <c r="J67" s="102">
        <f>SUM(H67:I67)</f>
        <v>0</v>
      </c>
      <c r="K67" s="103">
        <v>0</v>
      </c>
      <c r="L67" s="104">
        <v>0</v>
      </c>
      <c r="M67" s="104">
        <v>0</v>
      </c>
      <c r="N67" s="104">
        <v>1</v>
      </c>
      <c r="O67" s="105">
        <v>4</v>
      </c>
      <c r="P67" s="117">
        <f>SUM(K67:O67)</f>
        <v>5</v>
      </c>
      <c r="Q67" s="118">
        <f>SUM(J67,P67)</f>
        <v>5</v>
      </c>
    </row>
    <row r="68" spans="1:17" ht="17.100000000000001" customHeight="1">
      <c r="B68" s="15" t="s">
        <v>35</v>
      </c>
      <c r="C68" s="16"/>
      <c r="D68" s="16"/>
      <c r="E68" s="16"/>
      <c r="F68" s="16"/>
      <c r="G68" s="16"/>
      <c r="H68" s="108">
        <f>H66+H67</f>
        <v>0</v>
      </c>
      <c r="I68" s="109">
        <f>I66+I67</f>
        <v>0</v>
      </c>
      <c r="J68" s="110">
        <f>SUM(H68:I68)</f>
        <v>0</v>
      </c>
      <c r="K68" s="111">
        <f>K66+K67</f>
        <v>1</v>
      </c>
      <c r="L68" s="112">
        <f>L66+L67</f>
        <v>9</v>
      </c>
      <c r="M68" s="112">
        <f>M66+M67</f>
        <v>186</v>
      </c>
      <c r="N68" s="112">
        <f>N66+N67</f>
        <v>491</v>
      </c>
      <c r="O68" s="109">
        <f>O66+O67</f>
        <v>412</v>
      </c>
      <c r="P68" s="119">
        <f>SUM(K68:O68)</f>
        <v>1099</v>
      </c>
      <c r="Q68" s="120">
        <f>SUM(J68,P68)</f>
        <v>1099</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令和元年（２０１９年）８月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45</v>
      </c>
      <c r="L74" s="94">
        <v>78</v>
      </c>
      <c r="M74" s="94">
        <v>110</v>
      </c>
      <c r="N74" s="94">
        <v>132</v>
      </c>
      <c r="O74" s="95">
        <v>86</v>
      </c>
      <c r="P74" s="115">
        <f>SUM(K74:O74)</f>
        <v>451</v>
      </c>
      <c r="Q74" s="116">
        <f>SUM(J74,P74)</f>
        <v>451</v>
      </c>
    </row>
    <row r="75" spans="1:17" ht="17.100000000000001" customHeight="1">
      <c r="B75" s="98" t="s">
        <v>28</v>
      </c>
      <c r="C75" s="99"/>
      <c r="D75" s="99"/>
      <c r="E75" s="99"/>
      <c r="F75" s="99"/>
      <c r="G75" s="99"/>
      <c r="H75" s="100">
        <v>0</v>
      </c>
      <c r="I75" s="101">
        <v>0</v>
      </c>
      <c r="J75" s="102">
        <f>SUM(H75:I75)</f>
        <v>0</v>
      </c>
      <c r="K75" s="103">
        <v>1</v>
      </c>
      <c r="L75" s="104">
        <v>0</v>
      </c>
      <c r="M75" s="104">
        <v>1</v>
      </c>
      <c r="N75" s="104">
        <v>0</v>
      </c>
      <c r="O75" s="105">
        <v>2</v>
      </c>
      <c r="P75" s="117">
        <f>SUM(K75:O75)</f>
        <v>4</v>
      </c>
      <c r="Q75" s="118">
        <f>SUM(J75,P75)</f>
        <v>4</v>
      </c>
    </row>
    <row r="76" spans="1:17" ht="17.100000000000001" customHeight="1">
      <c r="B76" s="15" t="s">
        <v>35</v>
      </c>
      <c r="C76" s="16"/>
      <c r="D76" s="16"/>
      <c r="E76" s="16"/>
      <c r="F76" s="16"/>
      <c r="G76" s="16"/>
      <c r="H76" s="108">
        <f>H74+H75</f>
        <v>0</v>
      </c>
      <c r="I76" s="109">
        <f>I74+I75</f>
        <v>0</v>
      </c>
      <c r="J76" s="110">
        <f>SUM(H76:I76)</f>
        <v>0</v>
      </c>
      <c r="K76" s="111">
        <f>K74+K75</f>
        <v>46</v>
      </c>
      <c r="L76" s="112">
        <f>L74+L75</f>
        <v>78</v>
      </c>
      <c r="M76" s="112">
        <f>M74+M75</f>
        <v>111</v>
      </c>
      <c r="N76" s="112">
        <f>N74+N75</f>
        <v>132</v>
      </c>
      <c r="O76" s="109">
        <f>O74+O75</f>
        <v>88</v>
      </c>
      <c r="P76" s="119">
        <f>SUM(K76:O76)</f>
        <v>455</v>
      </c>
      <c r="Q76" s="120">
        <f>SUM(J76,P76)</f>
        <v>455</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令和元年（２０１９年）８月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380"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2</v>
      </c>
      <c r="L82" s="94">
        <v>5</v>
      </c>
      <c r="M82" s="94">
        <v>26</v>
      </c>
      <c r="N82" s="94">
        <v>243</v>
      </c>
      <c r="O82" s="95">
        <v>417</v>
      </c>
      <c r="P82" s="115">
        <f>SUM(K82:O82)</f>
        <v>693</v>
      </c>
      <c r="Q82" s="116">
        <f>SUM(J82,P82)</f>
        <v>693</v>
      </c>
    </row>
    <row r="83" spans="1:18" ht="17.100000000000001" customHeight="1">
      <c r="B83" s="98" t="s">
        <v>28</v>
      </c>
      <c r="C83" s="99"/>
      <c r="D83" s="99"/>
      <c r="E83" s="99"/>
      <c r="F83" s="99"/>
      <c r="G83" s="99"/>
      <c r="H83" s="100">
        <v>0</v>
      </c>
      <c r="I83" s="101">
        <v>0</v>
      </c>
      <c r="J83" s="102">
        <f>SUM(H83:I83)</f>
        <v>0</v>
      </c>
      <c r="K83" s="103">
        <v>0</v>
      </c>
      <c r="L83" s="104">
        <v>0</v>
      </c>
      <c r="M83" s="104">
        <v>0</v>
      </c>
      <c r="N83" s="104">
        <v>6</v>
      </c>
      <c r="O83" s="105">
        <v>6</v>
      </c>
      <c r="P83" s="117">
        <f>SUM(K83:O83)</f>
        <v>12</v>
      </c>
      <c r="Q83" s="118">
        <f>SUM(J83,P83)</f>
        <v>12</v>
      </c>
    </row>
    <row r="84" spans="1:18" ht="17.100000000000001" customHeight="1">
      <c r="B84" s="15" t="s">
        <v>35</v>
      </c>
      <c r="C84" s="16"/>
      <c r="D84" s="16"/>
      <c r="E84" s="16"/>
      <c r="F84" s="16"/>
      <c r="G84" s="16"/>
      <c r="H84" s="108">
        <f>H82+H83</f>
        <v>0</v>
      </c>
      <c r="I84" s="109">
        <f>I82+I83</f>
        <v>0</v>
      </c>
      <c r="J84" s="110">
        <f>SUM(H84:I84)</f>
        <v>0</v>
      </c>
      <c r="K84" s="111">
        <f>K82+K83</f>
        <v>2</v>
      </c>
      <c r="L84" s="112">
        <f>L82+L83</f>
        <v>5</v>
      </c>
      <c r="M84" s="112">
        <f>M82+M83</f>
        <v>26</v>
      </c>
      <c r="N84" s="112">
        <f>N82+N83</f>
        <v>249</v>
      </c>
      <c r="O84" s="109">
        <f>O82+O83</f>
        <v>423</v>
      </c>
      <c r="P84" s="119">
        <f>SUM(K84:O84)</f>
        <v>705</v>
      </c>
      <c r="Q84" s="120">
        <f>SUM(J84,P84)</f>
        <v>705</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令和元年（２０１９年）８月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381"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13</v>
      </c>
      <c r="N90" s="259">
        <v>43</v>
      </c>
      <c r="O90" s="260">
        <v>58</v>
      </c>
      <c r="P90" s="261">
        <f>SUM(K90:O90)</f>
        <v>114</v>
      </c>
      <c r="Q90" s="262">
        <f>SUM(J90,P90)</f>
        <v>114</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2</v>
      </c>
      <c r="P91" s="271">
        <f>SUM(K91:O91)</f>
        <v>2</v>
      </c>
      <c r="Q91" s="272">
        <f>SUM(J91,P91)</f>
        <v>2</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13</v>
      </c>
      <c r="N92" s="279">
        <f>N90+N91</f>
        <v>43</v>
      </c>
      <c r="O92" s="276">
        <f>O90+O91</f>
        <v>60</v>
      </c>
      <c r="P92" s="280">
        <f>SUM(K92:O92)</f>
        <v>116</v>
      </c>
      <c r="Q92" s="281">
        <f>SUM(J92,P92)</f>
        <v>116</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令和元年（２０１９年）８月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379" t="s">
        <v>13</v>
      </c>
      <c r="R97" s="619"/>
    </row>
    <row r="98" spans="2:18" s="190" customFormat="1" ht="17.100000000000001" customHeight="1">
      <c r="B98" s="295" t="s">
        <v>43</v>
      </c>
      <c r="C98" s="296"/>
      <c r="D98" s="296"/>
      <c r="E98" s="296"/>
      <c r="F98" s="296"/>
      <c r="G98" s="297"/>
      <c r="H98" s="298">
        <f t="shared" ref="H98:R98" si="13">SUM(H99,H105,H108,H113,H117:H118)</f>
        <v>1852</v>
      </c>
      <c r="I98" s="299">
        <f t="shared" si="13"/>
        <v>2712</v>
      </c>
      <c r="J98" s="300">
        <f t="shared" si="13"/>
        <v>4564</v>
      </c>
      <c r="K98" s="357">
        <f t="shared" si="13"/>
        <v>0</v>
      </c>
      <c r="L98" s="301">
        <f t="shared" si="13"/>
        <v>9848</v>
      </c>
      <c r="M98" s="301">
        <f t="shared" si="13"/>
        <v>6860</v>
      </c>
      <c r="N98" s="301">
        <f t="shared" si="13"/>
        <v>4494</v>
      </c>
      <c r="O98" s="301">
        <f t="shared" si="13"/>
        <v>2794</v>
      </c>
      <c r="P98" s="302">
        <f t="shared" si="13"/>
        <v>1777</v>
      </c>
      <c r="Q98" s="303">
        <f t="shared" si="13"/>
        <v>25773</v>
      </c>
      <c r="R98" s="304">
        <f t="shared" si="13"/>
        <v>30337</v>
      </c>
    </row>
    <row r="99" spans="2:18" s="190" customFormat="1" ht="17.100000000000001" customHeight="1">
      <c r="B99" s="180"/>
      <c r="C99" s="295" t="s">
        <v>44</v>
      </c>
      <c r="D99" s="296"/>
      <c r="E99" s="296"/>
      <c r="F99" s="296"/>
      <c r="G99" s="297"/>
      <c r="H99" s="298">
        <f t="shared" ref="H99:Q99" si="14">SUM(H100:H104)</f>
        <v>115</v>
      </c>
      <c r="I99" s="299">
        <f t="shared" si="14"/>
        <v>200</v>
      </c>
      <c r="J99" s="300">
        <f t="shared" si="14"/>
        <v>315</v>
      </c>
      <c r="K99" s="357">
        <f t="shared" si="14"/>
        <v>0</v>
      </c>
      <c r="L99" s="301">
        <f t="shared" si="14"/>
        <v>2539</v>
      </c>
      <c r="M99" s="301">
        <f t="shared" si="14"/>
        <v>1741</v>
      </c>
      <c r="N99" s="301">
        <f t="shared" si="14"/>
        <v>1274</v>
      </c>
      <c r="O99" s="301">
        <f t="shared" si="14"/>
        <v>950</v>
      </c>
      <c r="P99" s="302">
        <f t="shared" si="14"/>
        <v>707</v>
      </c>
      <c r="Q99" s="303">
        <f t="shared" si="14"/>
        <v>7211</v>
      </c>
      <c r="R99" s="304">
        <f t="shared" ref="R99:R104" si="15">SUM(J99,Q99)</f>
        <v>7526</v>
      </c>
    </row>
    <row r="100" spans="2:18" s="190" customFormat="1" ht="17.100000000000001" customHeight="1">
      <c r="B100" s="180"/>
      <c r="C100" s="180"/>
      <c r="D100" s="305" t="s">
        <v>45</v>
      </c>
      <c r="E100" s="306"/>
      <c r="F100" s="306"/>
      <c r="G100" s="307"/>
      <c r="H100" s="308">
        <v>0</v>
      </c>
      <c r="I100" s="309">
        <v>0</v>
      </c>
      <c r="J100" s="310">
        <v>0</v>
      </c>
      <c r="K100" s="354">
        <v>0</v>
      </c>
      <c r="L100" s="311">
        <v>1446</v>
      </c>
      <c r="M100" s="311">
        <v>864</v>
      </c>
      <c r="N100" s="311">
        <v>498</v>
      </c>
      <c r="O100" s="311">
        <v>292</v>
      </c>
      <c r="P100" s="309">
        <v>199</v>
      </c>
      <c r="Q100" s="310">
        <f>SUM(K100:P100)</f>
        <v>3299</v>
      </c>
      <c r="R100" s="312">
        <f t="shared" si="15"/>
        <v>3299</v>
      </c>
    </row>
    <row r="101" spans="2:18" s="190" customFormat="1" ht="17.100000000000001" customHeight="1">
      <c r="B101" s="180"/>
      <c r="C101" s="180"/>
      <c r="D101" s="181" t="s">
        <v>46</v>
      </c>
      <c r="E101" s="182"/>
      <c r="F101" s="182"/>
      <c r="G101" s="183"/>
      <c r="H101" s="184">
        <v>0</v>
      </c>
      <c r="I101" s="185">
        <v>0</v>
      </c>
      <c r="J101" s="188">
        <v>0</v>
      </c>
      <c r="K101" s="355">
        <v>0</v>
      </c>
      <c r="L101" s="187">
        <v>0</v>
      </c>
      <c r="M101" s="187">
        <v>1</v>
      </c>
      <c r="N101" s="187">
        <v>8</v>
      </c>
      <c r="O101" s="187">
        <v>14</v>
      </c>
      <c r="P101" s="185">
        <v>18</v>
      </c>
      <c r="Q101" s="188">
        <f>SUM(K101:P101)</f>
        <v>41</v>
      </c>
      <c r="R101" s="189">
        <f t="shared" si="15"/>
        <v>41</v>
      </c>
    </row>
    <row r="102" spans="2:18" s="190" customFormat="1" ht="17.100000000000001" customHeight="1">
      <c r="B102" s="180"/>
      <c r="C102" s="180"/>
      <c r="D102" s="181" t="s">
        <v>47</v>
      </c>
      <c r="E102" s="182"/>
      <c r="F102" s="182"/>
      <c r="G102" s="183"/>
      <c r="H102" s="184">
        <v>35</v>
      </c>
      <c r="I102" s="185">
        <v>73</v>
      </c>
      <c r="J102" s="188">
        <v>108</v>
      </c>
      <c r="K102" s="355">
        <v>0</v>
      </c>
      <c r="L102" s="187">
        <v>318</v>
      </c>
      <c r="M102" s="187">
        <v>218</v>
      </c>
      <c r="N102" s="187">
        <v>148</v>
      </c>
      <c r="O102" s="187">
        <v>142</v>
      </c>
      <c r="P102" s="185">
        <v>106</v>
      </c>
      <c r="Q102" s="188">
        <f>SUM(K102:P102)</f>
        <v>932</v>
      </c>
      <c r="R102" s="189">
        <f t="shared" si="15"/>
        <v>1040</v>
      </c>
    </row>
    <row r="103" spans="2:18" s="190" customFormat="1" ht="17.100000000000001" customHeight="1">
      <c r="B103" s="180"/>
      <c r="C103" s="180"/>
      <c r="D103" s="181" t="s">
        <v>48</v>
      </c>
      <c r="E103" s="182"/>
      <c r="F103" s="182"/>
      <c r="G103" s="183"/>
      <c r="H103" s="184">
        <v>10</v>
      </c>
      <c r="I103" s="185">
        <v>48</v>
      </c>
      <c r="J103" s="188">
        <v>58</v>
      </c>
      <c r="K103" s="355">
        <v>0</v>
      </c>
      <c r="L103" s="187">
        <v>87</v>
      </c>
      <c r="M103" s="187">
        <v>106</v>
      </c>
      <c r="N103" s="187">
        <v>60</v>
      </c>
      <c r="O103" s="187">
        <v>42</v>
      </c>
      <c r="P103" s="185">
        <v>25</v>
      </c>
      <c r="Q103" s="188">
        <f>SUM(K103:P103)</f>
        <v>320</v>
      </c>
      <c r="R103" s="189">
        <f t="shared" si="15"/>
        <v>378</v>
      </c>
    </row>
    <row r="104" spans="2:18" s="190" customFormat="1" ht="17.100000000000001" customHeight="1">
      <c r="B104" s="180"/>
      <c r="C104" s="180"/>
      <c r="D104" s="325" t="s">
        <v>49</v>
      </c>
      <c r="E104" s="326"/>
      <c r="F104" s="326"/>
      <c r="G104" s="327"/>
      <c r="H104" s="328">
        <v>70</v>
      </c>
      <c r="I104" s="329">
        <v>79</v>
      </c>
      <c r="J104" s="331">
        <v>149</v>
      </c>
      <c r="K104" s="356">
        <v>0</v>
      </c>
      <c r="L104" s="216">
        <v>688</v>
      </c>
      <c r="M104" s="216">
        <v>552</v>
      </c>
      <c r="N104" s="216">
        <v>560</v>
      </c>
      <c r="O104" s="216">
        <v>460</v>
      </c>
      <c r="P104" s="329">
        <v>359</v>
      </c>
      <c r="Q104" s="331">
        <f>SUM(K104:P104)</f>
        <v>2619</v>
      </c>
      <c r="R104" s="332">
        <f t="shared" si="15"/>
        <v>2768</v>
      </c>
    </row>
    <row r="105" spans="2:18" s="190" customFormat="1" ht="17.100000000000001" customHeight="1">
      <c r="B105" s="180"/>
      <c r="C105" s="295" t="s">
        <v>50</v>
      </c>
      <c r="D105" s="296"/>
      <c r="E105" s="296"/>
      <c r="F105" s="296"/>
      <c r="G105" s="297"/>
      <c r="H105" s="298">
        <f t="shared" ref="H105:R105" si="16">SUM(H106:H107)</f>
        <v>131</v>
      </c>
      <c r="I105" s="299">
        <f t="shared" si="16"/>
        <v>210</v>
      </c>
      <c r="J105" s="300">
        <f t="shared" si="16"/>
        <v>341</v>
      </c>
      <c r="K105" s="357">
        <f t="shared" si="16"/>
        <v>0</v>
      </c>
      <c r="L105" s="301">
        <f t="shared" si="16"/>
        <v>1952</v>
      </c>
      <c r="M105" s="301">
        <f t="shared" si="16"/>
        <v>1225</v>
      </c>
      <c r="N105" s="301">
        <f t="shared" si="16"/>
        <v>727</v>
      </c>
      <c r="O105" s="301">
        <f t="shared" si="16"/>
        <v>370</v>
      </c>
      <c r="P105" s="302">
        <f t="shared" si="16"/>
        <v>219</v>
      </c>
      <c r="Q105" s="303">
        <f t="shared" si="16"/>
        <v>4493</v>
      </c>
      <c r="R105" s="304">
        <f t="shared" si="16"/>
        <v>4834</v>
      </c>
    </row>
    <row r="106" spans="2:18" s="190" customFormat="1" ht="17.100000000000001" customHeight="1">
      <c r="B106" s="180"/>
      <c r="C106" s="180"/>
      <c r="D106" s="305" t="s">
        <v>51</v>
      </c>
      <c r="E106" s="306"/>
      <c r="F106" s="306"/>
      <c r="G106" s="307"/>
      <c r="H106" s="308">
        <v>0</v>
      </c>
      <c r="I106" s="309">
        <v>0</v>
      </c>
      <c r="J106" s="324">
        <v>0</v>
      </c>
      <c r="K106" s="354">
        <v>0</v>
      </c>
      <c r="L106" s="311">
        <v>1446</v>
      </c>
      <c r="M106" s="311">
        <v>871</v>
      </c>
      <c r="N106" s="311">
        <v>506</v>
      </c>
      <c r="O106" s="311">
        <v>257</v>
      </c>
      <c r="P106" s="309">
        <v>153</v>
      </c>
      <c r="Q106" s="310">
        <f>SUM(K106:P106)</f>
        <v>3233</v>
      </c>
      <c r="R106" s="312">
        <f>SUM(J106,Q106)</f>
        <v>3233</v>
      </c>
    </row>
    <row r="107" spans="2:18" s="190" customFormat="1" ht="17.100000000000001" customHeight="1">
      <c r="B107" s="180"/>
      <c r="C107" s="180"/>
      <c r="D107" s="325" t="s">
        <v>52</v>
      </c>
      <c r="E107" s="326"/>
      <c r="F107" s="326"/>
      <c r="G107" s="327"/>
      <c r="H107" s="328">
        <v>131</v>
      </c>
      <c r="I107" s="329">
        <v>210</v>
      </c>
      <c r="J107" s="330">
        <v>341</v>
      </c>
      <c r="K107" s="356">
        <v>0</v>
      </c>
      <c r="L107" s="216">
        <v>506</v>
      </c>
      <c r="M107" s="216">
        <v>354</v>
      </c>
      <c r="N107" s="216">
        <v>221</v>
      </c>
      <c r="O107" s="216">
        <v>113</v>
      </c>
      <c r="P107" s="329">
        <v>66</v>
      </c>
      <c r="Q107" s="331">
        <f>SUM(K107:P107)</f>
        <v>1260</v>
      </c>
      <c r="R107" s="332">
        <f>SUM(J107,Q107)</f>
        <v>1601</v>
      </c>
    </row>
    <row r="108" spans="2:18" s="190" customFormat="1" ht="17.100000000000001" customHeight="1">
      <c r="B108" s="180"/>
      <c r="C108" s="295" t="s">
        <v>53</v>
      </c>
      <c r="D108" s="296"/>
      <c r="E108" s="296"/>
      <c r="F108" s="296"/>
      <c r="G108" s="297"/>
      <c r="H108" s="298">
        <f t="shared" ref="H108:R108" si="17">SUM(H109:H112)</f>
        <v>4</v>
      </c>
      <c r="I108" s="299">
        <f t="shared" si="17"/>
        <v>8</v>
      </c>
      <c r="J108" s="300">
        <f t="shared" si="17"/>
        <v>12</v>
      </c>
      <c r="K108" s="357">
        <f t="shared" si="17"/>
        <v>0</v>
      </c>
      <c r="L108" s="301">
        <f t="shared" si="17"/>
        <v>186</v>
      </c>
      <c r="M108" s="301">
        <f t="shared" si="17"/>
        <v>212</v>
      </c>
      <c r="N108" s="301">
        <f t="shared" si="17"/>
        <v>238</v>
      </c>
      <c r="O108" s="301">
        <f t="shared" si="17"/>
        <v>125</v>
      </c>
      <c r="P108" s="302">
        <f t="shared" si="17"/>
        <v>87</v>
      </c>
      <c r="Q108" s="303">
        <f t="shared" si="17"/>
        <v>848</v>
      </c>
      <c r="R108" s="304">
        <f t="shared" si="17"/>
        <v>860</v>
      </c>
    </row>
    <row r="109" spans="2:18" s="190" customFormat="1" ht="17.100000000000001" customHeight="1">
      <c r="B109" s="180"/>
      <c r="C109" s="180"/>
      <c r="D109" s="305" t="s">
        <v>54</v>
      </c>
      <c r="E109" s="306"/>
      <c r="F109" s="306"/>
      <c r="G109" s="307"/>
      <c r="H109" s="308">
        <v>4</v>
      </c>
      <c r="I109" s="309">
        <v>8</v>
      </c>
      <c r="J109" s="324">
        <v>12</v>
      </c>
      <c r="K109" s="354">
        <v>0</v>
      </c>
      <c r="L109" s="311">
        <v>164</v>
      </c>
      <c r="M109" s="311">
        <v>178</v>
      </c>
      <c r="N109" s="311">
        <v>191</v>
      </c>
      <c r="O109" s="311">
        <v>85</v>
      </c>
      <c r="P109" s="309">
        <v>64</v>
      </c>
      <c r="Q109" s="310">
        <f>SUM(K109:P109)</f>
        <v>682</v>
      </c>
      <c r="R109" s="312">
        <f>SUM(J109,Q109)</f>
        <v>694</v>
      </c>
    </row>
    <row r="110" spans="2:18" s="190" customFormat="1" ht="17.100000000000001" customHeight="1">
      <c r="B110" s="180"/>
      <c r="C110" s="180"/>
      <c r="D110" s="181" t="s">
        <v>55</v>
      </c>
      <c r="E110" s="182"/>
      <c r="F110" s="182"/>
      <c r="G110" s="183"/>
      <c r="H110" s="184">
        <v>0</v>
      </c>
      <c r="I110" s="185">
        <v>0</v>
      </c>
      <c r="J110" s="186">
        <v>0</v>
      </c>
      <c r="K110" s="355">
        <v>0</v>
      </c>
      <c r="L110" s="187">
        <v>20</v>
      </c>
      <c r="M110" s="187">
        <v>33</v>
      </c>
      <c r="N110" s="187">
        <v>43</v>
      </c>
      <c r="O110" s="187">
        <v>36</v>
      </c>
      <c r="P110" s="185">
        <v>21</v>
      </c>
      <c r="Q110" s="188">
        <f>SUM(K110:P110)</f>
        <v>153</v>
      </c>
      <c r="R110" s="189">
        <f>SUM(J110,Q110)</f>
        <v>153</v>
      </c>
    </row>
    <row r="111" spans="2:18" s="190" customFormat="1" ht="17.100000000000001" customHeight="1">
      <c r="B111" s="180"/>
      <c r="C111" s="313"/>
      <c r="D111" s="181" t="s">
        <v>56</v>
      </c>
      <c r="E111" s="182"/>
      <c r="F111" s="182"/>
      <c r="G111" s="183"/>
      <c r="H111" s="184">
        <v>0</v>
      </c>
      <c r="I111" s="185">
        <v>0</v>
      </c>
      <c r="J111" s="186">
        <v>0</v>
      </c>
      <c r="K111" s="355">
        <v>0</v>
      </c>
      <c r="L111" s="187">
        <v>2</v>
      </c>
      <c r="M111" s="187">
        <v>1</v>
      </c>
      <c r="N111" s="187">
        <v>4</v>
      </c>
      <c r="O111" s="187">
        <v>4</v>
      </c>
      <c r="P111" s="185">
        <v>2</v>
      </c>
      <c r="Q111" s="188">
        <f>SUM(K111:P111)</f>
        <v>13</v>
      </c>
      <c r="R111" s="189">
        <f>SUM(J111,Q111)</f>
        <v>13</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755</v>
      </c>
      <c r="I113" s="299">
        <f t="shared" si="18"/>
        <v>1109</v>
      </c>
      <c r="J113" s="300">
        <f t="shared" si="18"/>
        <v>1864</v>
      </c>
      <c r="K113" s="357">
        <f t="shared" si="18"/>
        <v>0</v>
      </c>
      <c r="L113" s="301">
        <f t="shared" si="18"/>
        <v>1628</v>
      </c>
      <c r="M113" s="301">
        <f t="shared" si="18"/>
        <v>1525</v>
      </c>
      <c r="N113" s="301">
        <f t="shared" si="18"/>
        <v>975</v>
      </c>
      <c r="O113" s="301">
        <f t="shared" si="18"/>
        <v>632</v>
      </c>
      <c r="P113" s="302">
        <f t="shared" si="18"/>
        <v>374</v>
      </c>
      <c r="Q113" s="303">
        <f t="shared" si="18"/>
        <v>5134</v>
      </c>
      <c r="R113" s="304">
        <f t="shared" si="18"/>
        <v>6998</v>
      </c>
    </row>
    <row r="114" spans="2:18" s="135" customFormat="1" ht="17.100000000000001" customHeight="1">
      <c r="B114" s="148"/>
      <c r="C114" s="148"/>
      <c r="D114" s="39" t="s">
        <v>58</v>
      </c>
      <c r="E114" s="68"/>
      <c r="F114" s="68"/>
      <c r="G114" s="149"/>
      <c r="H114" s="150">
        <v>707</v>
      </c>
      <c r="I114" s="151">
        <v>1066</v>
      </c>
      <c r="J114" s="168">
        <v>1773</v>
      </c>
      <c r="K114" s="354">
        <v>0</v>
      </c>
      <c r="L114" s="153">
        <v>1551</v>
      </c>
      <c r="M114" s="153">
        <v>1469</v>
      </c>
      <c r="N114" s="153">
        <v>938</v>
      </c>
      <c r="O114" s="153">
        <v>617</v>
      </c>
      <c r="P114" s="151">
        <v>368</v>
      </c>
      <c r="Q114" s="152">
        <f>SUM(K114:P114)</f>
        <v>4943</v>
      </c>
      <c r="R114" s="154">
        <f>SUM(J114,Q114)</f>
        <v>6716</v>
      </c>
    </row>
    <row r="115" spans="2:18" s="135" customFormat="1" ht="17.100000000000001" customHeight="1">
      <c r="B115" s="148"/>
      <c r="C115" s="148"/>
      <c r="D115" s="155" t="s">
        <v>59</v>
      </c>
      <c r="E115" s="47"/>
      <c r="F115" s="47"/>
      <c r="G115" s="156"/>
      <c r="H115" s="157">
        <v>19</v>
      </c>
      <c r="I115" s="158">
        <v>23</v>
      </c>
      <c r="J115" s="170">
        <v>42</v>
      </c>
      <c r="K115" s="355">
        <v>0</v>
      </c>
      <c r="L115" s="160">
        <v>35</v>
      </c>
      <c r="M115" s="160">
        <v>24</v>
      </c>
      <c r="N115" s="160">
        <v>24</v>
      </c>
      <c r="O115" s="160">
        <v>12</v>
      </c>
      <c r="P115" s="158">
        <v>3</v>
      </c>
      <c r="Q115" s="159">
        <f>SUM(K115:P115)</f>
        <v>98</v>
      </c>
      <c r="R115" s="161">
        <f>SUM(J115,Q115)</f>
        <v>140</v>
      </c>
    </row>
    <row r="116" spans="2:18" s="135" customFormat="1" ht="17.100000000000001" customHeight="1">
      <c r="B116" s="148"/>
      <c r="C116" s="148"/>
      <c r="D116" s="49" t="s">
        <v>60</v>
      </c>
      <c r="E116" s="50"/>
      <c r="F116" s="50"/>
      <c r="G116" s="162"/>
      <c r="H116" s="163">
        <v>29</v>
      </c>
      <c r="I116" s="164">
        <v>20</v>
      </c>
      <c r="J116" s="169">
        <v>49</v>
      </c>
      <c r="K116" s="356">
        <v>0</v>
      </c>
      <c r="L116" s="166">
        <v>42</v>
      </c>
      <c r="M116" s="166">
        <v>32</v>
      </c>
      <c r="N116" s="166">
        <v>13</v>
      </c>
      <c r="O116" s="166">
        <v>3</v>
      </c>
      <c r="P116" s="164">
        <v>3</v>
      </c>
      <c r="Q116" s="165">
        <f>SUM(K116:P116)</f>
        <v>93</v>
      </c>
      <c r="R116" s="167">
        <f>SUM(J116,Q116)</f>
        <v>142</v>
      </c>
    </row>
    <row r="117" spans="2:18" s="135" customFormat="1" ht="17.100000000000001" customHeight="1">
      <c r="B117" s="148"/>
      <c r="C117" s="172" t="s">
        <v>61</v>
      </c>
      <c r="D117" s="173"/>
      <c r="E117" s="173"/>
      <c r="F117" s="173"/>
      <c r="G117" s="174"/>
      <c r="H117" s="141">
        <v>22</v>
      </c>
      <c r="I117" s="142">
        <v>19</v>
      </c>
      <c r="J117" s="143">
        <v>41</v>
      </c>
      <c r="K117" s="357">
        <v>0</v>
      </c>
      <c r="L117" s="144">
        <v>115</v>
      </c>
      <c r="M117" s="144">
        <v>117</v>
      </c>
      <c r="N117" s="144">
        <v>98</v>
      </c>
      <c r="O117" s="144">
        <v>79</v>
      </c>
      <c r="P117" s="145">
        <v>40</v>
      </c>
      <c r="Q117" s="146">
        <f>SUM(K117:P117)</f>
        <v>449</v>
      </c>
      <c r="R117" s="147">
        <f>SUM(J117,Q117)</f>
        <v>490</v>
      </c>
    </row>
    <row r="118" spans="2:18" s="135" customFormat="1" ht="17.100000000000001" customHeight="1">
      <c r="B118" s="171"/>
      <c r="C118" s="172" t="s">
        <v>62</v>
      </c>
      <c r="D118" s="173"/>
      <c r="E118" s="173"/>
      <c r="F118" s="173"/>
      <c r="G118" s="174"/>
      <c r="H118" s="141">
        <v>825</v>
      </c>
      <c r="I118" s="142">
        <v>1166</v>
      </c>
      <c r="J118" s="143">
        <v>1991</v>
      </c>
      <c r="K118" s="357">
        <v>0</v>
      </c>
      <c r="L118" s="144">
        <v>3428</v>
      </c>
      <c r="M118" s="144">
        <v>2040</v>
      </c>
      <c r="N118" s="144">
        <v>1182</v>
      </c>
      <c r="O118" s="144">
        <v>638</v>
      </c>
      <c r="P118" s="145">
        <v>350</v>
      </c>
      <c r="Q118" s="146">
        <f>SUM(K118:P118)</f>
        <v>7638</v>
      </c>
      <c r="R118" s="147">
        <f>SUM(J118,Q118)</f>
        <v>9629</v>
      </c>
    </row>
    <row r="119" spans="2:18" s="135" customFormat="1" ht="17.100000000000001" customHeight="1">
      <c r="B119" s="138" t="s">
        <v>63</v>
      </c>
      <c r="C119" s="139"/>
      <c r="D119" s="139"/>
      <c r="E119" s="139"/>
      <c r="F119" s="139"/>
      <c r="G119" s="140"/>
      <c r="H119" s="141">
        <f t="shared" ref="H119:R119" si="19">SUM(H120:H128)</f>
        <v>7</v>
      </c>
      <c r="I119" s="142">
        <f t="shared" si="19"/>
        <v>21</v>
      </c>
      <c r="J119" s="143">
        <f t="shared" si="19"/>
        <v>28</v>
      </c>
      <c r="K119" s="357">
        <f t="shared" si="19"/>
        <v>0</v>
      </c>
      <c r="L119" s="144">
        <f t="shared" si="19"/>
        <v>1457</v>
      </c>
      <c r="M119" s="144">
        <f t="shared" si="19"/>
        <v>1018</v>
      </c>
      <c r="N119" s="144">
        <f t="shared" si="19"/>
        <v>802</v>
      </c>
      <c r="O119" s="144">
        <f t="shared" si="19"/>
        <v>501</v>
      </c>
      <c r="P119" s="145">
        <f t="shared" si="19"/>
        <v>221</v>
      </c>
      <c r="Q119" s="146">
        <f t="shared" si="19"/>
        <v>3999</v>
      </c>
      <c r="R119" s="147">
        <f t="shared" si="19"/>
        <v>4027</v>
      </c>
    </row>
    <row r="120" spans="2:18" s="135" customFormat="1" ht="17.100000000000001" customHeight="1">
      <c r="B120" s="148"/>
      <c r="C120" s="39" t="s">
        <v>64</v>
      </c>
      <c r="D120" s="68"/>
      <c r="E120" s="68"/>
      <c r="F120" s="68"/>
      <c r="G120" s="149"/>
      <c r="H120" s="150">
        <v>0</v>
      </c>
      <c r="I120" s="151">
        <v>0</v>
      </c>
      <c r="J120" s="168">
        <v>0</v>
      </c>
      <c r="K120" s="358">
        <v>0</v>
      </c>
      <c r="L120" s="153">
        <v>59</v>
      </c>
      <c r="M120" s="153">
        <v>36</v>
      </c>
      <c r="N120" s="153">
        <v>23</v>
      </c>
      <c r="O120" s="153">
        <v>17</v>
      </c>
      <c r="P120" s="151">
        <v>6</v>
      </c>
      <c r="Q120" s="152">
        <f t="shared" ref="Q120:Q128" si="20">SUM(K120:P120)</f>
        <v>141</v>
      </c>
      <c r="R120" s="154">
        <f t="shared" ref="R120:R128" si="21">SUM(J120,Q120)</f>
        <v>141</v>
      </c>
    </row>
    <row r="121" spans="2:18" s="135" customFormat="1" ht="17.100000000000001" customHeight="1">
      <c r="B121" s="148"/>
      <c r="C121" s="46" t="s">
        <v>65</v>
      </c>
      <c r="D121" s="40"/>
      <c r="E121" s="40"/>
      <c r="F121" s="40"/>
      <c r="G121" s="175"/>
      <c r="H121" s="157">
        <v>0</v>
      </c>
      <c r="I121" s="158">
        <v>0</v>
      </c>
      <c r="J121" s="170">
        <v>0</v>
      </c>
      <c r="K121" s="359">
        <v>0</v>
      </c>
      <c r="L121" s="176">
        <v>0</v>
      </c>
      <c r="M121" s="176">
        <v>0</v>
      </c>
      <c r="N121" s="176">
        <v>1</v>
      </c>
      <c r="O121" s="176">
        <v>0</v>
      </c>
      <c r="P121" s="177">
        <v>0</v>
      </c>
      <c r="Q121" s="178">
        <f t="shared" si="20"/>
        <v>1</v>
      </c>
      <c r="R121" s="179">
        <f t="shared" si="21"/>
        <v>1</v>
      </c>
    </row>
    <row r="122" spans="2:18" s="190" customFormat="1" ht="17.100000000000001" customHeight="1">
      <c r="B122" s="180"/>
      <c r="C122" s="181" t="s">
        <v>66</v>
      </c>
      <c r="D122" s="182"/>
      <c r="E122" s="182"/>
      <c r="F122" s="182"/>
      <c r="G122" s="183"/>
      <c r="H122" s="184">
        <v>0</v>
      </c>
      <c r="I122" s="185">
        <v>0</v>
      </c>
      <c r="J122" s="186">
        <v>0</v>
      </c>
      <c r="K122" s="360">
        <v>0</v>
      </c>
      <c r="L122" s="187">
        <v>974</v>
      </c>
      <c r="M122" s="187">
        <v>550</v>
      </c>
      <c r="N122" s="187">
        <v>349</v>
      </c>
      <c r="O122" s="187">
        <v>160</v>
      </c>
      <c r="P122" s="185">
        <v>66</v>
      </c>
      <c r="Q122" s="188">
        <f t="shared" si="20"/>
        <v>2099</v>
      </c>
      <c r="R122" s="189">
        <f t="shared" si="21"/>
        <v>2099</v>
      </c>
    </row>
    <row r="123" spans="2:18" s="135" customFormat="1" ht="17.100000000000001" customHeight="1">
      <c r="B123" s="148"/>
      <c r="C123" s="155" t="s">
        <v>67</v>
      </c>
      <c r="D123" s="47"/>
      <c r="E123" s="47"/>
      <c r="F123" s="47"/>
      <c r="G123" s="156"/>
      <c r="H123" s="157">
        <v>0</v>
      </c>
      <c r="I123" s="158">
        <v>2</v>
      </c>
      <c r="J123" s="170">
        <v>2</v>
      </c>
      <c r="K123" s="355">
        <v>0</v>
      </c>
      <c r="L123" s="160">
        <v>114</v>
      </c>
      <c r="M123" s="160">
        <v>81</v>
      </c>
      <c r="N123" s="160">
        <v>80</v>
      </c>
      <c r="O123" s="160">
        <v>56</v>
      </c>
      <c r="P123" s="158">
        <v>17</v>
      </c>
      <c r="Q123" s="159">
        <f t="shared" si="20"/>
        <v>348</v>
      </c>
      <c r="R123" s="161">
        <f t="shared" si="21"/>
        <v>350</v>
      </c>
    </row>
    <row r="124" spans="2:18" s="135" customFormat="1" ht="17.100000000000001" customHeight="1">
      <c r="B124" s="148"/>
      <c r="C124" s="155" t="s">
        <v>68</v>
      </c>
      <c r="D124" s="47"/>
      <c r="E124" s="47"/>
      <c r="F124" s="47"/>
      <c r="G124" s="156"/>
      <c r="H124" s="157">
        <v>7</v>
      </c>
      <c r="I124" s="158">
        <v>19</v>
      </c>
      <c r="J124" s="170">
        <v>26</v>
      </c>
      <c r="K124" s="355">
        <v>0</v>
      </c>
      <c r="L124" s="160">
        <v>102</v>
      </c>
      <c r="M124" s="160">
        <v>78</v>
      </c>
      <c r="N124" s="160">
        <v>78</v>
      </c>
      <c r="O124" s="160">
        <v>72</v>
      </c>
      <c r="P124" s="158">
        <v>30</v>
      </c>
      <c r="Q124" s="159">
        <f t="shared" si="20"/>
        <v>360</v>
      </c>
      <c r="R124" s="161">
        <f t="shared" si="21"/>
        <v>386</v>
      </c>
    </row>
    <row r="125" spans="2:18" s="135" customFormat="1" ht="17.100000000000001" customHeight="1">
      <c r="B125" s="148"/>
      <c r="C125" s="155" t="s">
        <v>69</v>
      </c>
      <c r="D125" s="47"/>
      <c r="E125" s="47"/>
      <c r="F125" s="47"/>
      <c r="G125" s="156"/>
      <c r="H125" s="157">
        <v>0</v>
      </c>
      <c r="I125" s="158">
        <v>0</v>
      </c>
      <c r="J125" s="170">
        <v>0</v>
      </c>
      <c r="K125" s="360">
        <v>0</v>
      </c>
      <c r="L125" s="160">
        <v>171</v>
      </c>
      <c r="M125" s="160">
        <v>222</v>
      </c>
      <c r="N125" s="160">
        <v>218</v>
      </c>
      <c r="O125" s="160">
        <v>132</v>
      </c>
      <c r="P125" s="158">
        <v>55</v>
      </c>
      <c r="Q125" s="159">
        <f t="shared" si="20"/>
        <v>798</v>
      </c>
      <c r="R125" s="161">
        <f t="shared" si="21"/>
        <v>798</v>
      </c>
    </row>
    <row r="126" spans="2:18" s="135" customFormat="1" ht="17.100000000000001" customHeight="1">
      <c r="B126" s="148"/>
      <c r="C126" s="191" t="s">
        <v>70</v>
      </c>
      <c r="D126" s="192"/>
      <c r="E126" s="192"/>
      <c r="F126" s="192"/>
      <c r="G126" s="193"/>
      <c r="H126" s="157">
        <v>0</v>
      </c>
      <c r="I126" s="158">
        <v>0</v>
      </c>
      <c r="J126" s="170">
        <v>0</v>
      </c>
      <c r="K126" s="360">
        <v>0</v>
      </c>
      <c r="L126" s="160">
        <v>27</v>
      </c>
      <c r="M126" s="160">
        <v>39</v>
      </c>
      <c r="N126" s="160">
        <v>34</v>
      </c>
      <c r="O126" s="160">
        <v>24</v>
      </c>
      <c r="P126" s="158">
        <v>17</v>
      </c>
      <c r="Q126" s="159">
        <f t="shared" si="20"/>
        <v>141</v>
      </c>
      <c r="R126" s="161">
        <f t="shared" si="21"/>
        <v>141</v>
      </c>
    </row>
    <row r="127" spans="2:18" s="135" customFormat="1" ht="17.100000000000001" customHeight="1">
      <c r="B127" s="194"/>
      <c r="C127" s="195" t="s">
        <v>71</v>
      </c>
      <c r="D127" s="192"/>
      <c r="E127" s="192"/>
      <c r="F127" s="192"/>
      <c r="G127" s="193"/>
      <c r="H127" s="157">
        <v>0</v>
      </c>
      <c r="I127" s="158">
        <v>0</v>
      </c>
      <c r="J127" s="170">
        <v>0</v>
      </c>
      <c r="K127" s="360">
        <v>0</v>
      </c>
      <c r="L127" s="160">
        <v>0</v>
      </c>
      <c r="M127" s="160">
        <v>0</v>
      </c>
      <c r="N127" s="160">
        <v>9</v>
      </c>
      <c r="O127" s="160">
        <v>23</v>
      </c>
      <c r="P127" s="158">
        <v>16</v>
      </c>
      <c r="Q127" s="159">
        <f t="shared" si="20"/>
        <v>48</v>
      </c>
      <c r="R127" s="161">
        <f t="shared" si="21"/>
        <v>48</v>
      </c>
    </row>
    <row r="128" spans="2:18" s="135" customFormat="1" ht="17.100000000000001" customHeight="1">
      <c r="B128" s="196"/>
      <c r="C128" s="197" t="s">
        <v>72</v>
      </c>
      <c r="D128" s="198"/>
      <c r="E128" s="198"/>
      <c r="F128" s="198"/>
      <c r="G128" s="199"/>
      <c r="H128" s="200">
        <v>0</v>
      </c>
      <c r="I128" s="201">
        <v>0</v>
      </c>
      <c r="J128" s="202">
        <v>0</v>
      </c>
      <c r="K128" s="361">
        <v>0</v>
      </c>
      <c r="L128" s="203">
        <v>10</v>
      </c>
      <c r="M128" s="203">
        <v>12</v>
      </c>
      <c r="N128" s="203">
        <v>10</v>
      </c>
      <c r="O128" s="203">
        <v>17</v>
      </c>
      <c r="P128" s="201">
        <v>14</v>
      </c>
      <c r="Q128" s="204">
        <f t="shared" si="20"/>
        <v>63</v>
      </c>
      <c r="R128" s="205">
        <f t="shared" si="21"/>
        <v>63</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2">SUM(L130:L133)</f>
        <v>50</v>
      </c>
      <c r="M129" s="144">
        <f t="shared" si="22"/>
        <v>93</v>
      </c>
      <c r="N129" s="144">
        <f t="shared" si="22"/>
        <v>344</v>
      </c>
      <c r="O129" s="144">
        <f t="shared" si="22"/>
        <v>924</v>
      </c>
      <c r="P129" s="145">
        <f t="shared" si="22"/>
        <v>1001</v>
      </c>
      <c r="Q129" s="146">
        <f t="shared" si="22"/>
        <v>2412</v>
      </c>
      <c r="R129" s="147">
        <f t="shared" si="22"/>
        <v>2412</v>
      </c>
    </row>
    <row r="130" spans="1:18" s="135" customFormat="1" ht="17.100000000000001" customHeight="1">
      <c r="B130" s="148"/>
      <c r="C130" s="39" t="s">
        <v>74</v>
      </c>
      <c r="D130" s="68"/>
      <c r="E130" s="68"/>
      <c r="F130" s="68"/>
      <c r="G130" s="149"/>
      <c r="H130" s="150">
        <v>0</v>
      </c>
      <c r="I130" s="151">
        <v>0</v>
      </c>
      <c r="J130" s="168">
        <v>0</v>
      </c>
      <c r="K130" s="358">
        <v>0</v>
      </c>
      <c r="L130" s="153">
        <v>1</v>
      </c>
      <c r="M130" s="153">
        <v>9</v>
      </c>
      <c r="N130" s="153">
        <v>189</v>
      </c>
      <c r="O130" s="153">
        <v>496</v>
      </c>
      <c r="P130" s="151">
        <v>416</v>
      </c>
      <c r="Q130" s="152">
        <f>SUM(K130:P130)</f>
        <v>1111</v>
      </c>
      <c r="R130" s="154">
        <f>SUM(J130,Q130)</f>
        <v>1111</v>
      </c>
    </row>
    <row r="131" spans="1:18" s="135" customFormat="1" ht="17.100000000000001" customHeight="1">
      <c r="B131" s="148"/>
      <c r="C131" s="155" t="s">
        <v>75</v>
      </c>
      <c r="D131" s="47"/>
      <c r="E131" s="47"/>
      <c r="F131" s="47"/>
      <c r="G131" s="156"/>
      <c r="H131" s="157">
        <v>0</v>
      </c>
      <c r="I131" s="158">
        <v>0</v>
      </c>
      <c r="J131" s="170">
        <v>0</v>
      </c>
      <c r="K131" s="360">
        <v>0</v>
      </c>
      <c r="L131" s="160">
        <v>46</v>
      </c>
      <c r="M131" s="160">
        <v>79</v>
      </c>
      <c r="N131" s="160">
        <v>114</v>
      </c>
      <c r="O131" s="160">
        <v>135</v>
      </c>
      <c r="P131" s="158">
        <v>90</v>
      </c>
      <c r="Q131" s="159">
        <f>SUM(K131:P131)</f>
        <v>464</v>
      </c>
      <c r="R131" s="161">
        <f>SUM(J131,Q131)</f>
        <v>464</v>
      </c>
    </row>
    <row r="132" spans="1:18" s="135" customFormat="1" ht="16.5" customHeight="1">
      <c r="B132" s="194"/>
      <c r="C132" s="155" t="s">
        <v>76</v>
      </c>
      <c r="D132" s="47"/>
      <c r="E132" s="47"/>
      <c r="F132" s="47"/>
      <c r="G132" s="156"/>
      <c r="H132" s="157">
        <v>0</v>
      </c>
      <c r="I132" s="158">
        <v>0</v>
      </c>
      <c r="J132" s="170">
        <v>0</v>
      </c>
      <c r="K132" s="360">
        <v>0</v>
      </c>
      <c r="L132" s="160">
        <v>3</v>
      </c>
      <c r="M132" s="160">
        <v>5</v>
      </c>
      <c r="N132" s="160">
        <v>28</v>
      </c>
      <c r="O132" s="160">
        <v>250</v>
      </c>
      <c r="P132" s="158">
        <v>430</v>
      </c>
      <c r="Q132" s="159">
        <f>SUM(K132:P132)</f>
        <v>716</v>
      </c>
      <c r="R132" s="161">
        <f>SUM(J132,Q132)</f>
        <v>716</v>
      </c>
    </row>
    <row r="133" spans="1:18" s="190" customFormat="1" ht="17.100000000000001" customHeight="1">
      <c r="B133" s="333"/>
      <c r="C133" s="315" t="s">
        <v>166</v>
      </c>
      <c r="D133" s="316"/>
      <c r="E133" s="316"/>
      <c r="F133" s="316"/>
      <c r="G133" s="317"/>
      <c r="H133" s="318">
        <v>0</v>
      </c>
      <c r="I133" s="319">
        <v>0</v>
      </c>
      <c r="J133" s="320">
        <v>0</v>
      </c>
      <c r="K133" s="361">
        <v>0</v>
      </c>
      <c r="L133" s="321">
        <v>0</v>
      </c>
      <c r="M133" s="321">
        <v>0</v>
      </c>
      <c r="N133" s="321">
        <v>13</v>
      </c>
      <c r="O133" s="321">
        <v>43</v>
      </c>
      <c r="P133" s="319">
        <v>65</v>
      </c>
      <c r="Q133" s="322">
        <f>SUM(K133:P133)</f>
        <v>121</v>
      </c>
      <c r="R133" s="323">
        <f>SUM(J133,Q133)</f>
        <v>121</v>
      </c>
    </row>
    <row r="134" spans="1:18" s="135" customFormat="1" ht="17.100000000000001" customHeight="1">
      <c r="B134" s="206" t="s">
        <v>77</v>
      </c>
      <c r="C134" s="31"/>
      <c r="D134" s="31"/>
      <c r="E134" s="31"/>
      <c r="F134" s="31"/>
      <c r="G134" s="32"/>
      <c r="H134" s="141">
        <f t="shared" ref="H134:R134" si="23">SUM(H98,H119,H129)</f>
        <v>1859</v>
      </c>
      <c r="I134" s="142">
        <f t="shared" si="23"/>
        <v>2733</v>
      </c>
      <c r="J134" s="143">
        <f t="shared" si="23"/>
        <v>4592</v>
      </c>
      <c r="K134" s="357">
        <f t="shared" si="23"/>
        <v>0</v>
      </c>
      <c r="L134" s="144">
        <f t="shared" si="23"/>
        <v>11355</v>
      </c>
      <c r="M134" s="144">
        <f t="shared" si="23"/>
        <v>7971</v>
      </c>
      <c r="N134" s="144">
        <f t="shared" si="23"/>
        <v>5640</v>
      </c>
      <c r="O134" s="144">
        <f t="shared" si="23"/>
        <v>4219</v>
      </c>
      <c r="P134" s="145">
        <f t="shared" si="23"/>
        <v>2999</v>
      </c>
      <c r="Q134" s="146">
        <f t="shared" si="23"/>
        <v>32184</v>
      </c>
      <c r="R134" s="147">
        <f t="shared" si="23"/>
        <v>36776</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377"/>
      <c r="I136" s="377"/>
      <c r="J136" s="377"/>
      <c r="K136" s="377"/>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令和元年（２０１９年）８月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378" t="s">
        <v>13</v>
      </c>
      <c r="R139" s="606"/>
    </row>
    <row r="140" spans="1:18" s="135" customFormat="1" ht="17.100000000000001" customHeight="1">
      <c r="B140" s="138" t="s">
        <v>43</v>
      </c>
      <c r="C140" s="139"/>
      <c r="D140" s="139"/>
      <c r="E140" s="139"/>
      <c r="F140" s="139"/>
      <c r="G140" s="140"/>
      <c r="H140" s="141">
        <f t="shared" ref="H140:R140" si="24">SUM(H141,H147,H150,H155,H159:H160)</f>
        <v>15430573</v>
      </c>
      <c r="I140" s="142">
        <f t="shared" si="24"/>
        <v>29027844</v>
      </c>
      <c r="J140" s="143">
        <f t="shared" si="24"/>
        <v>44458417</v>
      </c>
      <c r="K140" s="357">
        <f t="shared" si="24"/>
        <v>0</v>
      </c>
      <c r="L140" s="144">
        <f t="shared" si="24"/>
        <v>249850223</v>
      </c>
      <c r="M140" s="144">
        <f t="shared" si="24"/>
        <v>209826239</v>
      </c>
      <c r="N140" s="144">
        <f t="shared" si="24"/>
        <v>172188049</v>
      </c>
      <c r="O140" s="144">
        <f t="shared" si="24"/>
        <v>119300007</v>
      </c>
      <c r="P140" s="145">
        <f t="shared" si="24"/>
        <v>80896884</v>
      </c>
      <c r="Q140" s="146">
        <f t="shared" si="24"/>
        <v>832061402</v>
      </c>
      <c r="R140" s="147">
        <f t="shared" si="24"/>
        <v>876519819</v>
      </c>
    </row>
    <row r="141" spans="1:18" s="135" customFormat="1" ht="17.100000000000001" customHeight="1">
      <c r="B141" s="148"/>
      <c r="C141" s="138" t="s">
        <v>44</v>
      </c>
      <c r="D141" s="139"/>
      <c r="E141" s="139"/>
      <c r="F141" s="139"/>
      <c r="G141" s="140"/>
      <c r="H141" s="141">
        <f t="shared" ref="H141:Q141" si="25">SUM(H142:H146)</f>
        <v>1546734</v>
      </c>
      <c r="I141" s="142">
        <f t="shared" si="25"/>
        <v>4497508</v>
      </c>
      <c r="J141" s="143">
        <f t="shared" si="25"/>
        <v>6044242</v>
      </c>
      <c r="K141" s="357">
        <f t="shared" si="25"/>
        <v>0</v>
      </c>
      <c r="L141" s="144">
        <f t="shared" si="25"/>
        <v>53018774</v>
      </c>
      <c r="M141" s="144">
        <f t="shared" si="25"/>
        <v>43529347</v>
      </c>
      <c r="N141" s="144">
        <f t="shared" si="25"/>
        <v>36183897</v>
      </c>
      <c r="O141" s="144">
        <f t="shared" si="25"/>
        <v>31380793</v>
      </c>
      <c r="P141" s="145">
        <f t="shared" si="25"/>
        <v>26354715</v>
      </c>
      <c r="Q141" s="146">
        <f t="shared" si="25"/>
        <v>190467526</v>
      </c>
      <c r="R141" s="147">
        <f t="shared" ref="R141:R146" si="26">SUM(J141,Q141)</f>
        <v>196511768</v>
      </c>
    </row>
    <row r="142" spans="1:18" s="135" customFormat="1" ht="17.100000000000001" customHeight="1">
      <c r="B142" s="148"/>
      <c r="C142" s="148"/>
      <c r="D142" s="39" t="s">
        <v>45</v>
      </c>
      <c r="E142" s="68"/>
      <c r="F142" s="68"/>
      <c r="G142" s="149"/>
      <c r="H142" s="150">
        <v>-13176</v>
      </c>
      <c r="I142" s="151">
        <v>-4392</v>
      </c>
      <c r="J142" s="152">
        <v>-17568</v>
      </c>
      <c r="K142" s="354">
        <v>0</v>
      </c>
      <c r="L142" s="153">
        <v>35112453</v>
      </c>
      <c r="M142" s="153">
        <v>28223889</v>
      </c>
      <c r="N142" s="153">
        <v>24491957</v>
      </c>
      <c r="O142" s="153">
        <v>21318982</v>
      </c>
      <c r="P142" s="151">
        <v>16938833</v>
      </c>
      <c r="Q142" s="152">
        <f>SUM(K142:P142)</f>
        <v>126086114</v>
      </c>
      <c r="R142" s="154">
        <f t="shared" si="26"/>
        <v>126068546</v>
      </c>
    </row>
    <row r="143" spans="1:18" s="135" customFormat="1" ht="17.100000000000001" customHeight="1">
      <c r="B143" s="148"/>
      <c r="C143" s="148"/>
      <c r="D143" s="155" t="s">
        <v>46</v>
      </c>
      <c r="E143" s="47"/>
      <c r="F143" s="47"/>
      <c r="G143" s="156"/>
      <c r="H143" s="157">
        <v>0</v>
      </c>
      <c r="I143" s="158">
        <v>0</v>
      </c>
      <c r="J143" s="159">
        <v>0</v>
      </c>
      <c r="K143" s="355">
        <v>0</v>
      </c>
      <c r="L143" s="160">
        <v>0</v>
      </c>
      <c r="M143" s="160">
        <v>79749</v>
      </c>
      <c r="N143" s="160">
        <v>380588</v>
      </c>
      <c r="O143" s="160">
        <v>569957</v>
      </c>
      <c r="P143" s="158">
        <v>1054108</v>
      </c>
      <c r="Q143" s="159">
        <f>SUM(K143:P143)</f>
        <v>2084402</v>
      </c>
      <c r="R143" s="161">
        <f t="shared" si="26"/>
        <v>2084402</v>
      </c>
    </row>
    <row r="144" spans="1:18" s="135" customFormat="1" ht="17.100000000000001" customHeight="1">
      <c r="B144" s="148"/>
      <c r="C144" s="148"/>
      <c r="D144" s="155" t="s">
        <v>47</v>
      </c>
      <c r="E144" s="47"/>
      <c r="F144" s="47"/>
      <c r="G144" s="156"/>
      <c r="H144" s="157">
        <v>784858</v>
      </c>
      <c r="I144" s="158">
        <v>2242792</v>
      </c>
      <c r="J144" s="159">
        <v>3027650</v>
      </c>
      <c r="K144" s="355">
        <v>0</v>
      </c>
      <c r="L144" s="160">
        <v>10072052</v>
      </c>
      <c r="M144" s="160">
        <v>7838136</v>
      </c>
      <c r="N144" s="160">
        <v>5471983</v>
      </c>
      <c r="O144" s="160">
        <v>4980776</v>
      </c>
      <c r="P144" s="158">
        <v>5118771</v>
      </c>
      <c r="Q144" s="159">
        <f>SUM(K144:P144)</f>
        <v>33481718</v>
      </c>
      <c r="R144" s="161">
        <f t="shared" si="26"/>
        <v>36509368</v>
      </c>
    </row>
    <row r="145" spans="2:18" s="135" customFormat="1" ht="17.100000000000001" customHeight="1">
      <c r="B145" s="148"/>
      <c r="C145" s="148"/>
      <c r="D145" s="155" t="s">
        <v>48</v>
      </c>
      <c r="E145" s="47"/>
      <c r="F145" s="47"/>
      <c r="G145" s="156"/>
      <c r="H145" s="157">
        <v>295558</v>
      </c>
      <c r="I145" s="158">
        <v>1784369</v>
      </c>
      <c r="J145" s="159">
        <v>2079927</v>
      </c>
      <c r="K145" s="355">
        <v>0</v>
      </c>
      <c r="L145" s="160">
        <v>3052245</v>
      </c>
      <c r="M145" s="160">
        <v>3636438</v>
      </c>
      <c r="N145" s="160">
        <v>2280057</v>
      </c>
      <c r="O145" s="160">
        <v>1462449</v>
      </c>
      <c r="P145" s="158">
        <v>885877</v>
      </c>
      <c r="Q145" s="159">
        <f>SUM(K145:P145)</f>
        <v>11317066</v>
      </c>
      <c r="R145" s="161">
        <f t="shared" si="26"/>
        <v>13396993</v>
      </c>
    </row>
    <row r="146" spans="2:18" s="135" customFormat="1" ht="17.100000000000001" customHeight="1">
      <c r="B146" s="148"/>
      <c r="C146" s="148"/>
      <c r="D146" s="49" t="s">
        <v>49</v>
      </c>
      <c r="E146" s="50"/>
      <c r="F146" s="50"/>
      <c r="G146" s="162"/>
      <c r="H146" s="163">
        <v>479494</v>
      </c>
      <c r="I146" s="164">
        <v>474739</v>
      </c>
      <c r="J146" s="165">
        <v>954233</v>
      </c>
      <c r="K146" s="356">
        <v>0</v>
      </c>
      <c r="L146" s="166">
        <v>4782024</v>
      </c>
      <c r="M146" s="166">
        <v>3751135</v>
      </c>
      <c r="N146" s="166">
        <v>3559312</v>
      </c>
      <c r="O146" s="166">
        <v>3048629</v>
      </c>
      <c r="P146" s="164">
        <v>2357126</v>
      </c>
      <c r="Q146" s="165">
        <f>SUM(K146:P146)</f>
        <v>17498226</v>
      </c>
      <c r="R146" s="167">
        <f t="shared" si="26"/>
        <v>18452459</v>
      </c>
    </row>
    <row r="147" spans="2:18" s="135" customFormat="1" ht="17.100000000000001" customHeight="1">
      <c r="B147" s="148"/>
      <c r="C147" s="138" t="s">
        <v>50</v>
      </c>
      <c r="D147" s="139"/>
      <c r="E147" s="139"/>
      <c r="F147" s="139"/>
      <c r="G147" s="140"/>
      <c r="H147" s="141">
        <f t="shared" ref="H147:R147" si="27">SUM(H148:H149)</f>
        <v>2788456</v>
      </c>
      <c r="I147" s="142">
        <f t="shared" si="27"/>
        <v>8188296</v>
      </c>
      <c r="J147" s="143">
        <f t="shared" si="27"/>
        <v>10976752</v>
      </c>
      <c r="K147" s="357">
        <f t="shared" si="27"/>
        <v>0</v>
      </c>
      <c r="L147" s="144">
        <f t="shared" si="27"/>
        <v>114297557</v>
      </c>
      <c r="M147" s="144">
        <f t="shared" si="27"/>
        <v>89721756</v>
      </c>
      <c r="N147" s="144">
        <f t="shared" si="27"/>
        <v>68575204</v>
      </c>
      <c r="O147" s="144">
        <f t="shared" si="27"/>
        <v>41233806</v>
      </c>
      <c r="P147" s="145">
        <f t="shared" si="27"/>
        <v>25490130</v>
      </c>
      <c r="Q147" s="146">
        <f t="shared" si="27"/>
        <v>339318453</v>
      </c>
      <c r="R147" s="147">
        <f t="shared" si="27"/>
        <v>350295205</v>
      </c>
    </row>
    <row r="148" spans="2:18" s="135" customFormat="1" ht="17.100000000000001" customHeight="1">
      <c r="B148" s="148"/>
      <c r="C148" s="148"/>
      <c r="D148" s="39" t="s">
        <v>51</v>
      </c>
      <c r="E148" s="68"/>
      <c r="F148" s="68"/>
      <c r="G148" s="149"/>
      <c r="H148" s="150">
        <v>0</v>
      </c>
      <c r="I148" s="151">
        <v>7132</v>
      </c>
      <c r="J148" s="168">
        <v>7132</v>
      </c>
      <c r="K148" s="354">
        <v>0</v>
      </c>
      <c r="L148" s="153">
        <v>85290375</v>
      </c>
      <c r="M148" s="153">
        <v>66119980</v>
      </c>
      <c r="N148" s="153">
        <v>49791374</v>
      </c>
      <c r="O148" s="153">
        <v>29916989</v>
      </c>
      <c r="P148" s="151">
        <v>17792231</v>
      </c>
      <c r="Q148" s="152">
        <f>SUM(K148:P148)</f>
        <v>248910949</v>
      </c>
      <c r="R148" s="154">
        <f>SUM(J148,Q148)</f>
        <v>248918081</v>
      </c>
    </row>
    <row r="149" spans="2:18" s="135" customFormat="1" ht="17.100000000000001" customHeight="1">
      <c r="B149" s="148"/>
      <c r="C149" s="148"/>
      <c r="D149" s="49" t="s">
        <v>52</v>
      </c>
      <c r="E149" s="50"/>
      <c r="F149" s="50"/>
      <c r="G149" s="162"/>
      <c r="H149" s="163">
        <v>2788456</v>
      </c>
      <c r="I149" s="164">
        <v>8181164</v>
      </c>
      <c r="J149" s="169">
        <v>10969620</v>
      </c>
      <c r="K149" s="356">
        <v>0</v>
      </c>
      <c r="L149" s="166">
        <v>29007182</v>
      </c>
      <c r="M149" s="166">
        <v>23601776</v>
      </c>
      <c r="N149" s="166">
        <v>18783830</v>
      </c>
      <c r="O149" s="166">
        <v>11316817</v>
      </c>
      <c r="P149" s="164">
        <v>7697899</v>
      </c>
      <c r="Q149" s="165">
        <f>SUM(K149:P149)</f>
        <v>90407504</v>
      </c>
      <c r="R149" s="167">
        <f>SUM(J149,Q149)</f>
        <v>101377124</v>
      </c>
    </row>
    <row r="150" spans="2:18" s="135" customFormat="1" ht="17.100000000000001" customHeight="1">
      <c r="B150" s="148"/>
      <c r="C150" s="138" t="s">
        <v>53</v>
      </c>
      <c r="D150" s="139"/>
      <c r="E150" s="139"/>
      <c r="F150" s="139"/>
      <c r="G150" s="140"/>
      <c r="H150" s="141">
        <f t="shared" ref="H150:R150" si="28">SUM(H151:H154)</f>
        <v>87930</v>
      </c>
      <c r="I150" s="142">
        <f t="shared" si="28"/>
        <v>213414</v>
      </c>
      <c r="J150" s="143">
        <f t="shared" si="28"/>
        <v>301344</v>
      </c>
      <c r="K150" s="357">
        <f t="shared" si="28"/>
        <v>0</v>
      </c>
      <c r="L150" s="144">
        <f t="shared" si="28"/>
        <v>7938493</v>
      </c>
      <c r="M150" s="144">
        <f t="shared" si="28"/>
        <v>12414496</v>
      </c>
      <c r="N150" s="144">
        <f t="shared" si="28"/>
        <v>18125896</v>
      </c>
      <c r="O150" s="144">
        <f t="shared" si="28"/>
        <v>9987102</v>
      </c>
      <c r="P150" s="145">
        <f t="shared" si="28"/>
        <v>7612214</v>
      </c>
      <c r="Q150" s="146">
        <f t="shared" si="28"/>
        <v>56078201</v>
      </c>
      <c r="R150" s="147">
        <f t="shared" si="28"/>
        <v>56379545</v>
      </c>
    </row>
    <row r="151" spans="2:18" s="135" customFormat="1" ht="17.100000000000001" customHeight="1">
      <c r="B151" s="148"/>
      <c r="C151" s="148"/>
      <c r="D151" s="39" t="s">
        <v>54</v>
      </c>
      <c r="E151" s="68"/>
      <c r="F151" s="68"/>
      <c r="G151" s="149"/>
      <c r="H151" s="150">
        <v>87930</v>
      </c>
      <c r="I151" s="151">
        <v>213414</v>
      </c>
      <c r="J151" s="168">
        <v>301344</v>
      </c>
      <c r="K151" s="354">
        <v>0</v>
      </c>
      <c r="L151" s="153">
        <v>6672859</v>
      </c>
      <c r="M151" s="153">
        <v>10133828</v>
      </c>
      <c r="N151" s="153">
        <v>13935519</v>
      </c>
      <c r="O151" s="153">
        <v>6433207</v>
      </c>
      <c r="P151" s="151">
        <v>5263585</v>
      </c>
      <c r="Q151" s="152">
        <f>SUM(K151:P151)</f>
        <v>42438998</v>
      </c>
      <c r="R151" s="154">
        <f>SUM(J151,Q151)</f>
        <v>42740342</v>
      </c>
    </row>
    <row r="152" spans="2:18" s="135" customFormat="1" ht="17.100000000000001" customHeight="1">
      <c r="B152" s="148"/>
      <c r="C152" s="148"/>
      <c r="D152" s="155" t="s">
        <v>55</v>
      </c>
      <c r="E152" s="47"/>
      <c r="F152" s="47"/>
      <c r="G152" s="156"/>
      <c r="H152" s="157">
        <v>0</v>
      </c>
      <c r="I152" s="158">
        <v>0</v>
      </c>
      <c r="J152" s="170">
        <v>0</v>
      </c>
      <c r="K152" s="355">
        <v>0</v>
      </c>
      <c r="L152" s="160">
        <v>1107972</v>
      </c>
      <c r="M152" s="160">
        <v>2158457</v>
      </c>
      <c r="N152" s="160">
        <v>3669151</v>
      </c>
      <c r="O152" s="160">
        <v>3267236</v>
      </c>
      <c r="P152" s="158">
        <v>2120452</v>
      </c>
      <c r="Q152" s="159">
        <f>SUM(K152:P152)</f>
        <v>12323268</v>
      </c>
      <c r="R152" s="161">
        <f>SUM(J152,Q152)</f>
        <v>12323268</v>
      </c>
    </row>
    <row r="153" spans="2:18" s="135" customFormat="1" ht="16.5" customHeight="1">
      <c r="B153" s="148"/>
      <c r="C153" s="194"/>
      <c r="D153" s="155" t="s">
        <v>56</v>
      </c>
      <c r="E153" s="47"/>
      <c r="F153" s="47"/>
      <c r="G153" s="156"/>
      <c r="H153" s="157">
        <v>0</v>
      </c>
      <c r="I153" s="158">
        <v>0</v>
      </c>
      <c r="J153" s="170">
        <v>0</v>
      </c>
      <c r="K153" s="355">
        <v>0</v>
      </c>
      <c r="L153" s="160">
        <v>157662</v>
      </c>
      <c r="M153" s="160">
        <v>122211</v>
      </c>
      <c r="N153" s="160">
        <v>521226</v>
      </c>
      <c r="O153" s="160">
        <v>286659</v>
      </c>
      <c r="P153" s="158">
        <v>228177</v>
      </c>
      <c r="Q153" s="159">
        <f>SUM(K153:P153)</f>
        <v>1315935</v>
      </c>
      <c r="R153" s="161">
        <f>SUM(J153,Q153)</f>
        <v>1315935</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29">SUM(H156:H158)</f>
        <v>6197886</v>
      </c>
      <c r="I155" s="142">
        <f t="shared" si="29"/>
        <v>9160679</v>
      </c>
      <c r="J155" s="143">
        <f t="shared" si="29"/>
        <v>15358565</v>
      </c>
      <c r="K155" s="357">
        <f t="shared" si="29"/>
        <v>0</v>
      </c>
      <c r="L155" s="144">
        <f t="shared" si="29"/>
        <v>13778974</v>
      </c>
      <c r="M155" s="144">
        <f t="shared" si="29"/>
        <v>18623923</v>
      </c>
      <c r="N155" s="144">
        <f t="shared" si="29"/>
        <v>12965300</v>
      </c>
      <c r="O155" s="144">
        <f t="shared" si="29"/>
        <v>9920564</v>
      </c>
      <c r="P155" s="145">
        <f t="shared" si="29"/>
        <v>7458923</v>
      </c>
      <c r="Q155" s="146">
        <f t="shared" si="29"/>
        <v>62747684</v>
      </c>
      <c r="R155" s="147">
        <f t="shared" si="29"/>
        <v>78106249</v>
      </c>
    </row>
    <row r="156" spans="2:18" s="135" customFormat="1" ht="17.100000000000001" customHeight="1">
      <c r="B156" s="148"/>
      <c r="C156" s="148"/>
      <c r="D156" s="39" t="s">
        <v>58</v>
      </c>
      <c r="E156" s="68"/>
      <c r="F156" s="68"/>
      <c r="G156" s="149"/>
      <c r="H156" s="150">
        <v>3671726</v>
      </c>
      <c r="I156" s="151">
        <v>7635899</v>
      </c>
      <c r="J156" s="168">
        <v>11307625</v>
      </c>
      <c r="K156" s="354">
        <v>0</v>
      </c>
      <c r="L156" s="153">
        <v>10788914</v>
      </c>
      <c r="M156" s="153">
        <v>16359775</v>
      </c>
      <c r="N156" s="153">
        <v>11698639</v>
      </c>
      <c r="O156" s="153">
        <v>9631011</v>
      </c>
      <c r="P156" s="151">
        <v>7360827</v>
      </c>
      <c r="Q156" s="152">
        <f>SUM(K156:P156)</f>
        <v>55839166</v>
      </c>
      <c r="R156" s="154">
        <f>SUM(J156,Q156)</f>
        <v>67146791</v>
      </c>
    </row>
    <row r="157" spans="2:18" s="135" customFormat="1" ht="17.100000000000001" customHeight="1">
      <c r="B157" s="148"/>
      <c r="C157" s="148"/>
      <c r="D157" s="155" t="s">
        <v>59</v>
      </c>
      <c r="E157" s="47"/>
      <c r="F157" s="47"/>
      <c r="G157" s="156"/>
      <c r="H157" s="157">
        <v>321914</v>
      </c>
      <c r="I157" s="158">
        <v>349501</v>
      </c>
      <c r="J157" s="170">
        <v>671415</v>
      </c>
      <c r="K157" s="355">
        <v>0</v>
      </c>
      <c r="L157" s="160">
        <v>655425</v>
      </c>
      <c r="M157" s="160">
        <v>526210</v>
      </c>
      <c r="N157" s="160">
        <v>555025</v>
      </c>
      <c r="O157" s="160">
        <v>228227</v>
      </c>
      <c r="P157" s="158">
        <v>54117</v>
      </c>
      <c r="Q157" s="159">
        <f>SUM(K157:P157)</f>
        <v>2019004</v>
      </c>
      <c r="R157" s="161">
        <f>SUM(J157,Q157)</f>
        <v>2690419</v>
      </c>
    </row>
    <row r="158" spans="2:18" s="135" customFormat="1" ht="17.100000000000001" customHeight="1">
      <c r="B158" s="148"/>
      <c r="C158" s="148"/>
      <c r="D158" s="49" t="s">
        <v>60</v>
      </c>
      <c r="E158" s="50"/>
      <c r="F158" s="50"/>
      <c r="G158" s="162"/>
      <c r="H158" s="163">
        <v>2204246</v>
      </c>
      <c r="I158" s="164">
        <v>1175279</v>
      </c>
      <c r="J158" s="169">
        <v>3379525</v>
      </c>
      <c r="K158" s="356">
        <v>0</v>
      </c>
      <c r="L158" s="166">
        <v>2334635</v>
      </c>
      <c r="M158" s="166">
        <v>1737938</v>
      </c>
      <c r="N158" s="166">
        <v>711636</v>
      </c>
      <c r="O158" s="166">
        <v>61326</v>
      </c>
      <c r="P158" s="164">
        <v>43979</v>
      </c>
      <c r="Q158" s="165">
        <f>SUM(K158:P158)</f>
        <v>4889514</v>
      </c>
      <c r="R158" s="167">
        <f>SUM(J158,Q158)</f>
        <v>8269039</v>
      </c>
    </row>
    <row r="159" spans="2:18" s="135" customFormat="1" ht="17.100000000000001" customHeight="1">
      <c r="B159" s="148"/>
      <c r="C159" s="172" t="s">
        <v>61</v>
      </c>
      <c r="D159" s="173"/>
      <c r="E159" s="173"/>
      <c r="F159" s="173"/>
      <c r="G159" s="174"/>
      <c r="H159" s="141">
        <v>1178067</v>
      </c>
      <c r="I159" s="142">
        <v>1837147</v>
      </c>
      <c r="J159" s="143">
        <v>3015214</v>
      </c>
      <c r="K159" s="357">
        <v>0</v>
      </c>
      <c r="L159" s="144">
        <v>17085680</v>
      </c>
      <c r="M159" s="144">
        <v>19714113</v>
      </c>
      <c r="N159" s="144">
        <v>17531862</v>
      </c>
      <c r="O159" s="144">
        <v>16840123</v>
      </c>
      <c r="P159" s="145">
        <v>8559559</v>
      </c>
      <c r="Q159" s="146">
        <f>SUM(K159:P159)</f>
        <v>79731337</v>
      </c>
      <c r="R159" s="147">
        <f>SUM(J159,Q159)</f>
        <v>82746551</v>
      </c>
    </row>
    <row r="160" spans="2:18" s="135" customFormat="1" ht="17.100000000000001" customHeight="1">
      <c r="B160" s="171"/>
      <c r="C160" s="172" t="s">
        <v>62</v>
      </c>
      <c r="D160" s="173"/>
      <c r="E160" s="173"/>
      <c r="F160" s="173"/>
      <c r="G160" s="174"/>
      <c r="H160" s="141">
        <v>3631500</v>
      </c>
      <c r="I160" s="142">
        <v>5130800</v>
      </c>
      <c r="J160" s="143">
        <v>8762300</v>
      </c>
      <c r="K160" s="357">
        <v>0</v>
      </c>
      <c r="L160" s="144">
        <v>43730745</v>
      </c>
      <c r="M160" s="144">
        <v>25822604</v>
      </c>
      <c r="N160" s="144">
        <v>18805890</v>
      </c>
      <c r="O160" s="144">
        <v>9937619</v>
      </c>
      <c r="P160" s="145">
        <v>5421343</v>
      </c>
      <c r="Q160" s="146">
        <f>SUM(K160:P160)</f>
        <v>103718201</v>
      </c>
      <c r="R160" s="147">
        <f>SUM(J160,Q160)</f>
        <v>112480501</v>
      </c>
    </row>
    <row r="161" spans="2:18" s="135" customFormat="1" ht="17.100000000000001" customHeight="1">
      <c r="B161" s="138" t="s">
        <v>63</v>
      </c>
      <c r="C161" s="139"/>
      <c r="D161" s="139"/>
      <c r="E161" s="139"/>
      <c r="F161" s="139"/>
      <c r="G161" s="140"/>
      <c r="H161" s="141">
        <f t="shared" ref="H161:R161" si="30">SUM(H162:H170)</f>
        <v>329177</v>
      </c>
      <c r="I161" s="142">
        <f t="shared" si="30"/>
        <v>1601137</v>
      </c>
      <c r="J161" s="143">
        <f t="shared" si="30"/>
        <v>1930314</v>
      </c>
      <c r="K161" s="357">
        <f t="shared" si="30"/>
        <v>0</v>
      </c>
      <c r="L161" s="144">
        <f t="shared" si="30"/>
        <v>137960174</v>
      </c>
      <c r="M161" s="144">
        <f t="shared" si="30"/>
        <v>134961440</v>
      </c>
      <c r="N161" s="144">
        <f t="shared" si="30"/>
        <v>138400795</v>
      </c>
      <c r="O161" s="144">
        <f t="shared" si="30"/>
        <v>99950398</v>
      </c>
      <c r="P161" s="145">
        <f t="shared" si="30"/>
        <v>49208652</v>
      </c>
      <c r="Q161" s="146">
        <f t="shared" si="30"/>
        <v>560481459</v>
      </c>
      <c r="R161" s="147">
        <f t="shared" si="30"/>
        <v>562411773</v>
      </c>
    </row>
    <row r="162" spans="2:18" s="135" customFormat="1" ht="17.100000000000001" customHeight="1">
      <c r="B162" s="148"/>
      <c r="C162" s="209" t="s">
        <v>80</v>
      </c>
      <c r="D162" s="210"/>
      <c r="E162" s="210"/>
      <c r="F162" s="210"/>
      <c r="G162" s="211"/>
      <c r="H162" s="150">
        <v>0</v>
      </c>
      <c r="I162" s="151">
        <v>0</v>
      </c>
      <c r="J162" s="168">
        <v>0</v>
      </c>
      <c r="K162" s="363">
        <v>0</v>
      </c>
      <c r="L162" s="212">
        <v>4064043</v>
      </c>
      <c r="M162" s="212">
        <v>3593502</v>
      </c>
      <c r="N162" s="212">
        <v>3297512</v>
      </c>
      <c r="O162" s="212">
        <v>3452512</v>
      </c>
      <c r="P162" s="213">
        <v>1683090</v>
      </c>
      <c r="Q162" s="214">
        <f t="shared" ref="Q162:Q170" si="31">SUM(K162:P162)</f>
        <v>16090659</v>
      </c>
      <c r="R162" s="215">
        <f t="shared" ref="R162:R170" si="32">SUM(J162,Q162)</f>
        <v>16090659</v>
      </c>
    </row>
    <row r="163" spans="2:18" s="135" customFormat="1" ht="17.100000000000001" customHeight="1">
      <c r="B163" s="148"/>
      <c r="C163" s="155" t="s">
        <v>65</v>
      </c>
      <c r="D163" s="47"/>
      <c r="E163" s="47"/>
      <c r="F163" s="47"/>
      <c r="G163" s="156"/>
      <c r="H163" s="157">
        <v>0</v>
      </c>
      <c r="I163" s="158">
        <v>0</v>
      </c>
      <c r="J163" s="170">
        <v>0</v>
      </c>
      <c r="K163" s="360">
        <v>0</v>
      </c>
      <c r="L163" s="160">
        <v>0</v>
      </c>
      <c r="M163" s="160">
        <v>0</v>
      </c>
      <c r="N163" s="160">
        <v>128286</v>
      </c>
      <c r="O163" s="160">
        <v>0</v>
      </c>
      <c r="P163" s="158">
        <v>0</v>
      </c>
      <c r="Q163" s="159">
        <f t="shared" si="31"/>
        <v>128286</v>
      </c>
      <c r="R163" s="161">
        <f t="shared" si="32"/>
        <v>128286</v>
      </c>
    </row>
    <row r="164" spans="2:18" s="190" customFormat="1" ht="17.100000000000001" customHeight="1">
      <c r="B164" s="180"/>
      <c r="C164" s="181" t="s">
        <v>66</v>
      </c>
      <c r="D164" s="182"/>
      <c r="E164" s="182"/>
      <c r="F164" s="182"/>
      <c r="G164" s="183"/>
      <c r="H164" s="184">
        <v>0</v>
      </c>
      <c r="I164" s="185">
        <v>0</v>
      </c>
      <c r="J164" s="186">
        <v>0</v>
      </c>
      <c r="K164" s="360">
        <v>0</v>
      </c>
      <c r="L164" s="187">
        <v>65034518</v>
      </c>
      <c r="M164" s="187">
        <v>46636142</v>
      </c>
      <c r="N164" s="187">
        <v>40390521</v>
      </c>
      <c r="O164" s="187">
        <v>20813664</v>
      </c>
      <c r="P164" s="185">
        <v>9275082</v>
      </c>
      <c r="Q164" s="188">
        <f t="shared" si="31"/>
        <v>182149927</v>
      </c>
      <c r="R164" s="189">
        <f t="shared" si="32"/>
        <v>182149927</v>
      </c>
    </row>
    <row r="165" spans="2:18" s="135" customFormat="1" ht="17.100000000000001" customHeight="1">
      <c r="B165" s="148"/>
      <c r="C165" s="155" t="s">
        <v>67</v>
      </c>
      <c r="D165" s="47"/>
      <c r="E165" s="47"/>
      <c r="F165" s="47"/>
      <c r="G165" s="156"/>
      <c r="H165" s="157">
        <v>0</v>
      </c>
      <c r="I165" s="158">
        <v>114156</v>
      </c>
      <c r="J165" s="170">
        <v>114156</v>
      </c>
      <c r="K165" s="355">
        <v>0</v>
      </c>
      <c r="L165" s="160">
        <v>11433710</v>
      </c>
      <c r="M165" s="160">
        <v>10074018</v>
      </c>
      <c r="N165" s="160">
        <v>11341202</v>
      </c>
      <c r="O165" s="160">
        <v>9528939</v>
      </c>
      <c r="P165" s="158">
        <v>3203463</v>
      </c>
      <c r="Q165" s="159">
        <f t="shared" si="31"/>
        <v>45581332</v>
      </c>
      <c r="R165" s="161">
        <f t="shared" si="32"/>
        <v>45695488</v>
      </c>
    </row>
    <row r="166" spans="2:18" s="135" customFormat="1" ht="17.100000000000001" customHeight="1">
      <c r="B166" s="148"/>
      <c r="C166" s="155" t="s">
        <v>68</v>
      </c>
      <c r="D166" s="47"/>
      <c r="E166" s="47"/>
      <c r="F166" s="47"/>
      <c r="G166" s="156"/>
      <c r="H166" s="157">
        <v>329177</v>
      </c>
      <c r="I166" s="158">
        <v>1486981</v>
      </c>
      <c r="J166" s="170">
        <v>1816158</v>
      </c>
      <c r="K166" s="355">
        <v>0</v>
      </c>
      <c r="L166" s="160">
        <v>12509531</v>
      </c>
      <c r="M166" s="160">
        <v>13154035</v>
      </c>
      <c r="N166" s="160">
        <v>18329971</v>
      </c>
      <c r="O166" s="160">
        <v>18313745</v>
      </c>
      <c r="P166" s="158">
        <v>8309609</v>
      </c>
      <c r="Q166" s="159">
        <f t="shared" si="31"/>
        <v>70616891</v>
      </c>
      <c r="R166" s="161">
        <f t="shared" si="32"/>
        <v>72433049</v>
      </c>
    </row>
    <row r="167" spans="2:18" s="135" customFormat="1" ht="17.100000000000001" customHeight="1">
      <c r="B167" s="148"/>
      <c r="C167" s="155" t="s">
        <v>69</v>
      </c>
      <c r="D167" s="47"/>
      <c r="E167" s="47"/>
      <c r="F167" s="47"/>
      <c r="G167" s="156"/>
      <c r="H167" s="157">
        <v>0</v>
      </c>
      <c r="I167" s="158">
        <v>0</v>
      </c>
      <c r="J167" s="170">
        <v>0</v>
      </c>
      <c r="K167" s="360">
        <v>0</v>
      </c>
      <c r="L167" s="160">
        <v>39376437</v>
      </c>
      <c r="M167" s="160">
        <v>52950473</v>
      </c>
      <c r="N167" s="160">
        <v>53529690</v>
      </c>
      <c r="O167" s="160">
        <v>32158665</v>
      </c>
      <c r="P167" s="158">
        <v>13977403</v>
      </c>
      <c r="Q167" s="159">
        <f t="shared" si="31"/>
        <v>191992668</v>
      </c>
      <c r="R167" s="161">
        <f t="shared" si="32"/>
        <v>191992668</v>
      </c>
    </row>
    <row r="168" spans="2:18" s="135" customFormat="1" ht="17.100000000000001" customHeight="1">
      <c r="B168" s="148"/>
      <c r="C168" s="191" t="s">
        <v>70</v>
      </c>
      <c r="D168" s="192"/>
      <c r="E168" s="192"/>
      <c r="F168" s="192"/>
      <c r="G168" s="193"/>
      <c r="H168" s="157">
        <v>0</v>
      </c>
      <c r="I168" s="158">
        <v>0</v>
      </c>
      <c r="J168" s="170">
        <v>0</v>
      </c>
      <c r="K168" s="360">
        <v>0</v>
      </c>
      <c r="L168" s="160">
        <v>4190007</v>
      </c>
      <c r="M168" s="160">
        <v>6468984</v>
      </c>
      <c r="N168" s="160">
        <v>6573220</v>
      </c>
      <c r="O168" s="160">
        <v>4927975</v>
      </c>
      <c r="P168" s="158">
        <v>3910949</v>
      </c>
      <c r="Q168" s="159">
        <f t="shared" si="31"/>
        <v>26071135</v>
      </c>
      <c r="R168" s="161">
        <f t="shared" si="32"/>
        <v>26071135</v>
      </c>
    </row>
    <row r="169" spans="2:18" s="135" customFormat="1" ht="17.100000000000001" customHeight="1">
      <c r="B169" s="194"/>
      <c r="C169" s="195" t="s">
        <v>71</v>
      </c>
      <c r="D169" s="192"/>
      <c r="E169" s="192"/>
      <c r="F169" s="192"/>
      <c r="G169" s="193"/>
      <c r="H169" s="157">
        <v>0</v>
      </c>
      <c r="I169" s="158">
        <v>0</v>
      </c>
      <c r="J169" s="170">
        <v>0</v>
      </c>
      <c r="K169" s="360">
        <v>0</v>
      </c>
      <c r="L169" s="160">
        <v>0</v>
      </c>
      <c r="M169" s="160">
        <v>0</v>
      </c>
      <c r="N169" s="160">
        <v>2319216</v>
      </c>
      <c r="O169" s="160">
        <v>6250650</v>
      </c>
      <c r="P169" s="158">
        <v>4687300</v>
      </c>
      <c r="Q169" s="159">
        <f t="shared" si="31"/>
        <v>13257166</v>
      </c>
      <c r="R169" s="161">
        <f t="shared" si="32"/>
        <v>13257166</v>
      </c>
    </row>
    <row r="170" spans="2:18" s="135" customFormat="1" ht="17.100000000000001" customHeight="1">
      <c r="B170" s="196"/>
      <c r="C170" s="197" t="s">
        <v>72</v>
      </c>
      <c r="D170" s="198"/>
      <c r="E170" s="198"/>
      <c r="F170" s="198"/>
      <c r="G170" s="199"/>
      <c r="H170" s="200">
        <v>0</v>
      </c>
      <c r="I170" s="201">
        <v>0</v>
      </c>
      <c r="J170" s="202">
        <v>0</v>
      </c>
      <c r="K170" s="361">
        <v>0</v>
      </c>
      <c r="L170" s="203">
        <v>1351928</v>
      </c>
      <c r="M170" s="203">
        <v>2084286</v>
      </c>
      <c r="N170" s="203">
        <v>2491177</v>
      </c>
      <c r="O170" s="203">
        <v>4504248</v>
      </c>
      <c r="P170" s="201">
        <v>4161756</v>
      </c>
      <c r="Q170" s="204">
        <f t="shared" si="31"/>
        <v>14593395</v>
      </c>
      <c r="R170" s="205">
        <f t="shared" si="32"/>
        <v>14593395</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3">SUM(L172:L175)</f>
        <v>10772222</v>
      </c>
      <c r="M171" s="144">
        <f t="shared" si="33"/>
        <v>22767752</v>
      </c>
      <c r="N171" s="144">
        <f t="shared" si="33"/>
        <v>86317614</v>
      </c>
      <c r="O171" s="144">
        <f t="shared" si="33"/>
        <v>258564655</v>
      </c>
      <c r="P171" s="145">
        <f t="shared" si="33"/>
        <v>323078374</v>
      </c>
      <c r="Q171" s="146">
        <f t="shared" si="33"/>
        <v>701500617</v>
      </c>
      <c r="R171" s="147">
        <f t="shared" si="33"/>
        <v>701500617</v>
      </c>
    </row>
    <row r="172" spans="2:18" s="135" customFormat="1" ht="17.100000000000001" customHeight="1">
      <c r="B172" s="148"/>
      <c r="C172" s="39" t="s">
        <v>74</v>
      </c>
      <c r="D172" s="68"/>
      <c r="E172" s="68"/>
      <c r="F172" s="68"/>
      <c r="G172" s="149"/>
      <c r="H172" s="150">
        <v>0</v>
      </c>
      <c r="I172" s="151">
        <v>0</v>
      </c>
      <c r="J172" s="168">
        <v>0</v>
      </c>
      <c r="K172" s="358">
        <v>0</v>
      </c>
      <c r="L172" s="153">
        <v>194160</v>
      </c>
      <c r="M172" s="153">
        <v>1809639</v>
      </c>
      <c r="N172" s="153">
        <v>43154362</v>
      </c>
      <c r="O172" s="153">
        <v>120178097</v>
      </c>
      <c r="P172" s="151">
        <v>109686418</v>
      </c>
      <c r="Q172" s="152">
        <f>SUM(K172:P172)</f>
        <v>275022676</v>
      </c>
      <c r="R172" s="154">
        <f>SUM(J172,Q172)</f>
        <v>275022676</v>
      </c>
    </row>
    <row r="173" spans="2:18" s="135" customFormat="1" ht="17.100000000000001" customHeight="1">
      <c r="B173" s="148"/>
      <c r="C173" s="155" t="s">
        <v>75</v>
      </c>
      <c r="D173" s="47"/>
      <c r="E173" s="47"/>
      <c r="F173" s="47"/>
      <c r="G173" s="156"/>
      <c r="H173" s="157">
        <v>0</v>
      </c>
      <c r="I173" s="158">
        <v>0</v>
      </c>
      <c r="J173" s="170">
        <v>0</v>
      </c>
      <c r="K173" s="360">
        <v>0</v>
      </c>
      <c r="L173" s="160">
        <v>10033580</v>
      </c>
      <c r="M173" s="160">
        <v>19719947</v>
      </c>
      <c r="N173" s="160">
        <v>29228172</v>
      </c>
      <c r="O173" s="160">
        <v>36570932</v>
      </c>
      <c r="P173" s="158">
        <v>25525739</v>
      </c>
      <c r="Q173" s="159">
        <f>SUM(K173:P173)</f>
        <v>121078370</v>
      </c>
      <c r="R173" s="161">
        <f>SUM(J173,Q173)</f>
        <v>121078370</v>
      </c>
    </row>
    <row r="174" spans="2:18" s="135" customFormat="1" ht="17.100000000000001" customHeight="1">
      <c r="B174" s="194"/>
      <c r="C174" s="155" t="s">
        <v>76</v>
      </c>
      <c r="D174" s="47"/>
      <c r="E174" s="47"/>
      <c r="F174" s="47"/>
      <c r="G174" s="156"/>
      <c r="H174" s="157">
        <v>0</v>
      </c>
      <c r="I174" s="158">
        <v>0</v>
      </c>
      <c r="J174" s="170">
        <v>0</v>
      </c>
      <c r="K174" s="360">
        <v>0</v>
      </c>
      <c r="L174" s="160">
        <v>544482</v>
      </c>
      <c r="M174" s="160">
        <v>1238166</v>
      </c>
      <c r="N174" s="160">
        <v>9156530</v>
      </c>
      <c r="O174" s="160">
        <v>85112331</v>
      </c>
      <c r="P174" s="158">
        <v>161747306</v>
      </c>
      <c r="Q174" s="159">
        <f>SUM(K174:P174)</f>
        <v>257798815</v>
      </c>
      <c r="R174" s="161">
        <f>SUM(J174,Q174)</f>
        <v>257798815</v>
      </c>
    </row>
    <row r="175" spans="2:18" s="190" customFormat="1" ht="17.100000000000001" customHeight="1">
      <c r="B175" s="333"/>
      <c r="C175" s="315" t="s">
        <v>166</v>
      </c>
      <c r="D175" s="316"/>
      <c r="E175" s="316"/>
      <c r="F175" s="316"/>
      <c r="G175" s="317"/>
      <c r="H175" s="318">
        <v>0</v>
      </c>
      <c r="I175" s="319">
        <v>0</v>
      </c>
      <c r="J175" s="320">
        <v>0</v>
      </c>
      <c r="K175" s="361">
        <v>0</v>
      </c>
      <c r="L175" s="321">
        <v>0</v>
      </c>
      <c r="M175" s="321">
        <v>0</v>
      </c>
      <c r="N175" s="321">
        <v>4778550</v>
      </c>
      <c r="O175" s="321">
        <v>16703295</v>
      </c>
      <c r="P175" s="319">
        <v>26118911</v>
      </c>
      <c r="Q175" s="322">
        <f>SUM(K175:P175)</f>
        <v>47600756</v>
      </c>
      <c r="R175" s="323">
        <f>SUM(J175,Q175)</f>
        <v>47600756</v>
      </c>
    </row>
    <row r="176" spans="2:18" s="135" customFormat="1" ht="17.100000000000001" customHeight="1">
      <c r="B176" s="206" t="s">
        <v>77</v>
      </c>
      <c r="C176" s="31"/>
      <c r="D176" s="31"/>
      <c r="E176" s="31"/>
      <c r="F176" s="31"/>
      <c r="G176" s="32"/>
      <c r="H176" s="141">
        <f t="shared" ref="H176:R176" si="34">SUM(H140,H161,H171)</f>
        <v>15759750</v>
      </c>
      <c r="I176" s="142">
        <f t="shared" si="34"/>
        <v>30628981</v>
      </c>
      <c r="J176" s="143">
        <f t="shared" si="34"/>
        <v>46388731</v>
      </c>
      <c r="K176" s="357">
        <f t="shared" si="34"/>
        <v>0</v>
      </c>
      <c r="L176" s="144">
        <f t="shared" si="34"/>
        <v>398582619</v>
      </c>
      <c r="M176" s="144">
        <f t="shared" si="34"/>
        <v>367555431</v>
      </c>
      <c r="N176" s="144">
        <f t="shared" si="34"/>
        <v>396906458</v>
      </c>
      <c r="O176" s="144">
        <f t="shared" si="34"/>
        <v>477815060</v>
      </c>
      <c r="P176" s="145">
        <f t="shared" si="34"/>
        <v>453183910</v>
      </c>
      <c r="Q176" s="146">
        <f t="shared" si="34"/>
        <v>2094043478</v>
      </c>
      <c r="R176" s="147">
        <f t="shared" si="34"/>
        <v>2140432209</v>
      </c>
    </row>
    <row r="177" spans="2:18" s="135" customFormat="1" ht="3.75" customHeight="1">
      <c r="B177" s="207"/>
      <c r="C177" s="207"/>
      <c r="D177" s="207"/>
      <c r="E177" s="207"/>
      <c r="F177" s="207"/>
      <c r="G177" s="207"/>
      <c r="H177" s="208"/>
      <c r="I177" s="208"/>
      <c r="J177" s="208"/>
      <c r="K177" s="208"/>
      <c r="L177" s="208"/>
      <c r="M177" s="208"/>
      <c r="N177" s="208"/>
      <c r="O177" s="208"/>
      <c r="P177" s="208"/>
      <c r="Q177" s="208"/>
      <c r="R177" s="208"/>
    </row>
    <row r="178" spans="2:18" s="135" customFormat="1" ht="3.75" customHeight="1">
      <c r="B178" s="207"/>
      <c r="C178" s="207"/>
      <c r="D178" s="207"/>
      <c r="E178" s="207"/>
      <c r="F178" s="207"/>
      <c r="G178" s="207"/>
      <c r="H178" s="208"/>
      <c r="I178" s="208"/>
      <c r="J178" s="208"/>
      <c r="K178" s="208"/>
      <c r="L178" s="208"/>
      <c r="M178" s="208"/>
      <c r="N178" s="208"/>
      <c r="O178" s="208"/>
      <c r="P178" s="208"/>
      <c r="Q178" s="208"/>
      <c r="R178" s="208"/>
    </row>
  </sheetData>
  <mergeCells count="54">
    <mergeCell ref="B13:B22"/>
    <mergeCell ref="B23:B32"/>
    <mergeCell ref="B33:B42"/>
    <mergeCell ref="J1:O1"/>
    <mergeCell ref="P1:Q1"/>
    <mergeCell ref="H4:I4"/>
    <mergeCell ref="B5:G5"/>
    <mergeCell ref="H5:I5"/>
    <mergeCell ref="Q12:R12"/>
    <mergeCell ref="R6:R7"/>
    <mergeCell ref="I137:R137"/>
    <mergeCell ref="C13:G13"/>
    <mergeCell ref="C22:G22"/>
    <mergeCell ref="C32:G32"/>
    <mergeCell ref="C42:G42"/>
    <mergeCell ref="I95:R95"/>
    <mergeCell ref="H80:J80"/>
    <mergeCell ref="K80:P80"/>
    <mergeCell ref="K47:Q47"/>
    <mergeCell ref="H47:J47"/>
    <mergeCell ref="R47:R48"/>
    <mergeCell ref="K54:R54"/>
    <mergeCell ref="H55:J55"/>
    <mergeCell ref="K46:R46"/>
    <mergeCell ref="J63:Q63"/>
    <mergeCell ref="K72:P72"/>
    <mergeCell ref="Q88:Q89"/>
    <mergeCell ref="Q64:Q65"/>
    <mergeCell ref="B80:G81"/>
    <mergeCell ref="J79:Q79"/>
    <mergeCell ref="J87:Q87"/>
    <mergeCell ref="H88:J88"/>
    <mergeCell ref="K88:P88"/>
    <mergeCell ref="H64:J64"/>
    <mergeCell ref="H72:J72"/>
    <mergeCell ref="J71:Q71"/>
    <mergeCell ref="Q72:Q73"/>
    <mergeCell ref="K64:P64"/>
    <mergeCell ref="R55:R56"/>
    <mergeCell ref="K138:Q138"/>
    <mergeCell ref="Q80:Q81"/>
    <mergeCell ref="B47:G48"/>
    <mergeCell ref="B55:G56"/>
    <mergeCell ref="B64:G65"/>
    <mergeCell ref="B88:G89"/>
    <mergeCell ref="B138:G139"/>
    <mergeCell ref="H96:J96"/>
    <mergeCell ref="K96:Q96"/>
    <mergeCell ref="R96:R97"/>
    <mergeCell ref="B96:G97"/>
    <mergeCell ref="H138:J138"/>
    <mergeCell ref="R138:R139"/>
    <mergeCell ref="B72:G73"/>
    <mergeCell ref="K55:Q55"/>
  </mergeCells>
  <phoneticPr fontId="6"/>
  <pageMargins left="0.35433070866141736" right="0.78740157480314965" top="0.59055118110236227" bottom="0.39370078740157483" header="0.39370078740157483" footer="0.39370078740157483"/>
  <pageSetup paperSize="9" scale="68"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1" sqref="P1:Q1"/>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令和元年（２０１９年）９月※</v>
      </c>
      <c r="J1" s="664" t="s">
        <v>0</v>
      </c>
      <c r="K1" s="665"/>
      <c r="L1" s="665"/>
      <c r="M1" s="665"/>
      <c r="N1" s="665"/>
      <c r="O1" s="666"/>
      <c r="P1" s="673" t="s">
        <v>186</v>
      </c>
      <c r="Q1" s="667"/>
      <c r="R1" s="3" t="s">
        <v>1</v>
      </c>
    </row>
    <row r="2" spans="1:18" ht="17.100000000000001" customHeight="1" thickTop="1">
      <c r="A2" s="4" t="s">
        <v>169</v>
      </c>
      <c r="B2" s="4">
        <v>2019</v>
      </c>
      <c r="C2" s="4">
        <v>9</v>
      </c>
      <c r="D2" s="4">
        <v>1</v>
      </c>
      <c r="E2" s="4">
        <v>30</v>
      </c>
      <c r="Q2" s="3"/>
    </row>
    <row r="3" spans="1:18" ht="17.100000000000001" customHeight="1">
      <c r="A3" s="1" t="s">
        <v>2</v>
      </c>
    </row>
    <row r="4" spans="1:18" ht="17.100000000000001" customHeight="1">
      <c r="B4" s="5"/>
      <c r="C4" s="5"/>
      <c r="D4" s="5"/>
      <c r="E4" s="6"/>
      <c r="F4" s="6"/>
      <c r="G4" s="6"/>
      <c r="H4" s="593" t="s">
        <v>3</v>
      </c>
      <c r="I4" s="593"/>
    </row>
    <row r="5" spans="1:18" ht="17.100000000000001" customHeight="1">
      <c r="B5" s="668" t="str">
        <f>"令和" &amp; DBCS($A$2) &amp; "年（" &amp; DBCS($B$2) &amp; "年）" &amp; DBCS($C$2) &amp; "月末日現在"</f>
        <v>令和元年（２０１９年）９月末日現在</v>
      </c>
      <c r="C5" s="669"/>
      <c r="D5" s="669"/>
      <c r="E5" s="669"/>
      <c r="F5" s="669"/>
      <c r="G5" s="670"/>
      <c r="H5" s="671" t="s">
        <v>4</v>
      </c>
      <c r="I5" s="672"/>
      <c r="L5" s="385" t="s">
        <v>3</v>
      </c>
      <c r="Q5" s="7" t="s">
        <v>5</v>
      </c>
    </row>
    <row r="6" spans="1:18" ht="17.100000000000001" customHeight="1">
      <c r="B6" s="8" t="s">
        <v>6</v>
      </c>
      <c r="C6" s="9"/>
      <c r="D6" s="9"/>
      <c r="E6" s="9"/>
      <c r="F6" s="9"/>
      <c r="G6" s="10"/>
      <c r="H6" s="11"/>
      <c r="I6" s="12">
        <v>47144</v>
      </c>
      <c r="K6" s="396" t="s">
        <v>185</v>
      </c>
      <c r="L6" s="395">
        <f>(I7+I8)-I6</f>
        <v>1831</v>
      </c>
      <c r="Q6" s="243">
        <f>R42</f>
        <v>19681</v>
      </c>
      <c r="R6" s="663">
        <f>Q6/Q7</f>
        <v>0.20475660379321467</v>
      </c>
    </row>
    <row r="7" spans="1:18" s="252" customFormat="1" ht="17.100000000000001" customHeight="1">
      <c r="B7" s="244" t="s">
        <v>162</v>
      </c>
      <c r="C7" s="245"/>
      <c r="D7" s="245"/>
      <c r="E7" s="245"/>
      <c r="F7" s="245"/>
      <c r="G7" s="246"/>
      <c r="H7" s="247"/>
      <c r="I7" s="248">
        <v>31672</v>
      </c>
      <c r="K7" s="252" t="s">
        <v>184</v>
      </c>
      <c r="Q7" s="334">
        <f>I9</f>
        <v>96119</v>
      </c>
      <c r="R7" s="663"/>
    </row>
    <row r="8" spans="1:18" s="252" customFormat="1" ht="17.100000000000001" customHeight="1">
      <c r="B8" s="13" t="s">
        <v>163</v>
      </c>
      <c r="C8" s="14"/>
      <c r="D8" s="14"/>
      <c r="E8" s="14"/>
      <c r="F8" s="14"/>
      <c r="G8" s="249"/>
      <c r="H8" s="250"/>
      <c r="I8" s="251">
        <v>17303</v>
      </c>
      <c r="K8" s="252" t="s">
        <v>183</v>
      </c>
      <c r="Q8" s="335"/>
      <c r="R8" s="340"/>
    </row>
    <row r="9" spans="1:18" ht="17.100000000000001" customHeight="1">
      <c r="B9" s="15" t="s">
        <v>7</v>
      </c>
      <c r="C9" s="16"/>
      <c r="D9" s="16"/>
      <c r="E9" s="16"/>
      <c r="F9" s="16"/>
      <c r="G9" s="17"/>
      <c r="H9" s="18"/>
      <c r="I9" s="19">
        <f>I6+I7+I8</f>
        <v>96119</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53" t="s">
        <v>3</v>
      </c>
      <c r="R12" s="653"/>
    </row>
    <row r="13" spans="1:18" ht="17.100000000000001" customHeight="1">
      <c r="A13" s="22" t="s">
        <v>9</v>
      </c>
      <c r="B13" s="654" t="s">
        <v>10</v>
      </c>
      <c r="C13" s="657" t="str">
        <f>"令和" &amp; DBCS($A$2) &amp; "年（" &amp; DBCS($B$2) &amp; "年）" &amp; DBCS($C$2) &amp; "月末日現在"</f>
        <v>令和元年（２０１９年）９月末日現在</v>
      </c>
      <c r="D13" s="658"/>
      <c r="E13" s="658"/>
      <c r="F13" s="658"/>
      <c r="G13" s="659"/>
      <c r="H13" s="23" t="s">
        <v>11</v>
      </c>
      <c r="I13" s="24" t="s">
        <v>12</v>
      </c>
      <c r="J13" s="25" t="s">
        <v>13</v>
      </c>
      <c r="K13" s="341" t="s">
        <v>14</v>
      </c>
      <c r="L13" s="26" t="s">
        <v>15</v>
      </c>
      <c r="M13" s="26" t="s">
        <v>16</v>
      </c>
      <c r="N13" s="26" t="s">
        <v>17</v>
      </c>
      <c r="O13" s="26" t="s">
        <v>18</v>
      </c>
      <c r="P13" s="27" t="s">
        <v>19</v>
      </c>
      <c r="Q13" s="28" t="s">
        <v>13</v>
      </c>
      <c r="R13" s="29" t="s">
        <v>20</v>
      </c>
    </row>
    <row r="14" spans="1:18" ht="17.100000000000001" customHeight="1">
      <c r="A14" s="4">
        <v>875</v>
      </c>
      <c r="B14" s="655"/>
      <c r="C14" s="30" t="s">
        <v>21</v>
      </c>
      <c r="D14" s="31"/>
      <c r="E14" s="31"/>
      <c r="F14" s="31"/>
      <c r="G14" s="32"/>
      <c r="H14" s="33">
        <f>H15+H16+H17+H18+H19+H20</f>
        <v>826</v>
      </c>
      <c r="I14" s="34">
        <f>I15+I16+I17+I18+I19+I20</f>
        <v>627</v>
      </c>
      <c r="J14" s="35">
        <f t="shared" ref="J14:J22" si="0">SUM(H14:I14)</f>
        <v>1453</v>
      </c>
      <c r="K14" s="342" t="s">
        <v>182</v>
      </c>
      <c r="L14" s="36">
        <f>L15+L16+L17+L18+L19+L20</f>
        <v>1492</v>
      </c>
      <c r="M14" s="36">
        <f>M15+M16+M17+M18+M19+M20</f>
        <v>974</v>
      </c>
      <c r="N14" s="36">
        <f>N15+N16+N17+N18+N19+N20</f>
        <v>683</v>
      </c>
      <c r="O14" s="36">
        <f>O15+O16+O17+O18+O19+O20</f>
        <v>663</v>
      </c>
      <c r="P14" s="36">
        <f>P15+P16+P17+P18+P19+P20</f>
        <v>522</v>
      </c>
      <c r="Q14" s="37">
        <f t="shared" ref="Q14:Q22" si="1">SUM(K14:P14)</f>
        <v>4334</v>
      </c>
      <c r="R14" s="38">
        <f t="shared" ref="R14:R22" si="2">SUM(J14,Q14)</f>
        <v>5787</v>
      </c>
    </row>
    <row r="15" spans="1:18" ht="17.100000000000001" customHeight="1">
      <c r="A15" s="4">
        <v>156</v>
      </c>
      <c r="B15" s="655"/>
      <c r="C15" s="39"/>
      <c r="D15" s="40" t="s">
        <v>22</v>
      </c>
      <c r="E15" s="40"/>
      <c r="F15" s="40"/>
      <c r="G15" s="40"/>
      <c r="H15" s="41">
        <v>64</v>
      </c>
      <c r="I15" s="42">
        <v>74</v>
      </c>
      <c r="J15" s="43">
        <f t="shared" si="0"/>
        <v>138</v>
      </c>
      <c r="K15" s="343" t="s">
        <v>182</v>
      </c>
      <c r="L15" s="44">
        <v>91</v>
      </c>
      <c r="M15" s="44">
        <v>66</v>
      </c>
      <c r="N15" s="44">
        <v>39</v>
      </c>
      <c r="O15" s="44">
        <v>41</v>
      </c>
      <c r="P15" s="42">
        <v>39</v>
      </c>
      <c r="Q15" s="43">
        <f t="shared" si="1"/>
        <v>276</v>
      </c>
      <c r="R15" s="45">
        <f t="shared" si="2"/>
        <v>414</v>
      </c>
    </row>
    <row r="16" spans="1:18" ht="17.100000000000001" customHeight="1">
      <c r="A16" s="4"/>
      <c r="B16" s="655"/>
      <c r="C16" s="46"/>
      <c r="D16" s="47" t="s">
        <v>23</v>
      </c>
      <c r="E16" s="47"/>
      <c r="F16" s="47"/>
      <c r="G16" s="47"/>
      <c r="H16" s="41">
        <v>119</v>
      </c>
      <c r="I16" s="42">
        <v>102</v>
      </c>
      <c r="J16" s="43">
        <f t="shared" si="0"/>
        <v>221</v>
      </c>
      <c r="K16" s="343" t="s">
        <v>182</v>
      </c>
      <c r="L16" s="44">
        <v>182</v>
      </c>
      <c r="M16" s="44">
        <v>135</v>
      </c>
      <c r="N16" s="44">
        <v>92</v>
      </c>
      <c r="O16" s="44">
        <v>89</v>
      </c>
      <c r="P16" s="42">
        <v>70</v>
      </c>
      <c r="Q16" s="43">
        <f t="shared" si="1"/>
        <v>568</v>
      </c>
      <c r="R16" s="48">
        <f t="shared" si="2"/>
        <v>789</v>
      </c>
    </row>
    <row r="17" spans="1:18" ht="17.100000000000001" customHeight="1">
      <c r="A17" s="4"/>
      <c r="B17" s="655"/>
      <c r="C17" s="46"/>
      <c r="D17" s="47" t="s">
        <v>24</v>
      </c>
      <c r="E17" s="47"/>
      <c r="F17" s="47"/>
      <c r="G17" s="47"/>
      <c r="H17" s="41">
        <v>147</v>
      </c>
      <c r="I17" s="42">
        <v>116</v>
      </c>
      <c r="J17" s="43">
        <f t="shared" si="0"/>
        <v>263</v>
      </c>
      <c r="K17" s="343" t="s">
        <v>182</v>
      </c>
      <c r="L17" s="44">
        <v>261</v>
      </c>
      <c r="M17" s="44">
        <v>159</v>
      </c>
      <c r="N17" s="44">
        <v>121</v>
      </c>
      <c r="O17" s="44">
        <v>114</v>
      </c>
      <c r="P17" s="42">
        <v>89</v>
      </c>
      <c r="Q17" s="43">
        <f t="shared" si="1"/>
        <v>744</v>
      </c>
      <c r="R17" s="48">
        <f t="shared" si="2"/>
        <v>1007</v>
      </c>
    </row>
    <row r="18" spans="1:18" ht="17.100000000000001" customHeight="1">
      <c r="A18" s="4"/>
      <c r="B18" s="655"/>
      <c r="C18" s="46"/>
      <c r="D18" s="47" t="s">
        <v>25</v>
      </c>
      <c r="E18" s="47"/>
      <c r="F18" s="47"/>
      <c r="G18" s="47"/>
      <c r="H18" s="41">
        <v>159</v>
      </c>
      <c r="I18" s="42">
        <v>119</v>
      </c>
      <c r="J18" s="43">
        <f t="shared" si="0"/>
        <v>278</v>
      </c>
      <c r="K18" s="343" t="s">
        <v>182</v>
      </c>
      <c r="L18" s="44">
        <v>343</v>
      </c>
      <c r="M18" s="44">
        <v>215</v>
      </c>
      <c r="N18" s="44">
        <v>137</v>
      </c>
      <c r="O18" s="44">
        <v>138</v>
      </c>
      <c r="P18" s="42">
        <v>123</v>
      </c>
      <c r="Q18" s="43">
        <f t="shared" si="1"/>
        <v>956</v>
      </c>
      <c r="R18" s="48">
        <f t="shared" si="2"/>
        <v>1234</v>
      </c>
    </row>
    <row r="19" spans="1:18" ht="17.100000000000001" customHeight="1">
      <c r="A19" s="4"/>
      <c r="B19" s="655"/>
      <c r="C19" s="46"/>
      <c r="D19" s="47" t="s">
        <v>26</v>
      </c>
      <c r="E19" s="47"/>
      <c r="F19" s="47"/>
      <c r="G19" s="47"/>
      <c r="H19" s="41">
        <v>205</v>
      </c>
      <c r="I19" s="42">
        <v>113</v>
      </c>
      <c r="J19" s="43">
        <f t="shared" si="0"/>
        <v>318</v>
      </c>
      <c r="K19" s="343" t="s">
        <v>182</v>
      </c>
      <c r="L19" s="44">
        <v>369</v>
      </c>
      <c r="M19" s="44">
        <v>219</v>
      </c>
      <c r="N19" s="44">
        <v>172</v>
      </c>
      <c r="O19" s="44">
        <v>144</v>
      </c>
      <c r="P19" s="42">
        <v>104</v>
      </c>
      <c r="Q19" s="43">
        <f t="shared" si="1"/>
        <v>1008</v>
      </c>
      <c r="R19" s="48">
        <f t="shared" si="2"/>
        <v>1326</v>
      </c>
    </row>
    <row r="20" spans="1:18" ht="17.100000000000001" customHeight="1">
      <c r="A20" s="4">
        <v>719</v>
      </c>
      <c r="B20" s="655"/>
      <c r="C20" s="49"/>
      <c r="D20" s="50" t="s">
        <v>27</v>
      </c>
      <c r="E20" s="50"/>
      <c r="F20" s="50"/>
      <c r="G20" s="50"/>
      <c r="H20" s="51">
        <v>132</v>
      </c>
      <c r="I20" s="52">
        <v>103</v>
      </c>
      <c r="J20" s="53">
        <f t="shared" si="0"/>
        <v>235</v>
      </c>
      <c r="K20" s="344" t="s">
        <v>182</v>
      </c>
      <c r="L20" s="54">
        <v>246</v>
      </c>
      <c r="M20" s="54">
        <v>180</v>
      </c>
      <c r="N20" s="54">
        <v>122</v>
      </c>
      <c r="O20" s="54">
        <v>137</v>
      </c>
      <c r="P20" s="52">
        <v>97</v>
      </c>
      <c r="Q20" s="43">
        <f t="shared" si="1"/>
        <v>782</v>
      </c>
      <c r="R20" s="55">
        <f t="shared" si="2"/>
        <v>1017</v>
      </c>
    </row>
    <row r="21" spans="1:18" ht="17.100000000000001" customHeight="1">
      <c r="A21" s="4">
        <v>25</v>
      </c>
      <c r="B21" s="655"/>
      <c r="C21" s="56" t="s">
        <v>28</v>
      </c>
      <c r="D21" s="56"/>
      <c r="E21" s="56"/>
      <c r="F21" s="56"/>
      <c r="G21" s="56"/>
      <c r="H21" s="33">
        <v>15</v>
      </c>
      <c r="I21" s="57">
        <v>22</v>
      </c>
      <c r="J21" s="35">
        <f t="shared" si="0"/>
        <v>37</v>
      </c>
      <c r="K21" s="342" t="s">
        <v>182</v>
      </c>
      <c r="L21" s="36">
        <v>41</v>
      </c>
      <c r="M21" s="36">
        <v>36</v>
      </c>
      <c r="N21" s="36">
        <v>11</v>
      </c>
      <c r="O21" s="36">
        <v>14</v>
      </c>
      <c r="P21" s="58">
        <v>24</v>
      </c>
      <c r="Q21" s="59">
        <f t="shared" si="1"/>
        <v>126</v>
      </c>
      <c r="R21" s="60">
        <f t="shared" si="2"/>
        <v>163</v>
      </c>
    </row>
    <row r="22" spans="1:18" ht="17.100000000000001" customHeight="1" thickBot="1">
      <c r="A22" s="4">
        <v>900</v>
      </c>
      <c r="B22" s="656"/>
      <c r="C22" s="650" t="s">
        <v>29</v>
      </c>
      <c r="D22" s="651"/>
      <c r="E22" s="651"/>
      <c r="F22" s="651"/>
      <c r="G22" s="652"/>
      <c r="H22" s="61">
        <f>H14+H21</f>
        <v>841</v>
      </c>
      <c r="I22" s="62">
        <f>I14+I21</f>
        <v>649</v>
      </c>
      <c r="J22" s="63">
        <f t="shared" si="0"/>
        <v>1490</v>
      </c>
      <c r="K22" s="345" t="s">
        <v>182</v>
      </c>
      <c r="L22" s="64">
        <f>L14+L21</f>
        <v>1533</v>
      </c>
      <c r="M22" s="64">
        <f>M14+M21</f>
        <v>1010</v>
      </c>
      <c r="N22" s="64">
        <f>N14+N21</f>
        <v>694</v>
      </c>
      <c r="O22" s="64">
        <f>O14+O21</f>
        <v>677</v>
      </c>
      <c r="P22" s="62">
        <f>P14+P21</f>
        <v>546</v>
      </c>
      <c r="Q22" s="63">
        <f t="shared" si="1"/>
        <v>4460</v>
      </c>
      <c r="R22" s="65">
        <f t="shared" si="2"/>
        <v>5950</v>
      </c>
    </row>
    <row r="23" spans="1:18" ht="17.100000000000001" customHeight="1">
      <c r="B23" s="660" t="s">
        <v>30</v>
      </c>
      <c r="C23" s="66"/>
      <c r="D23" s="66"/>
      <c r="E23" s="66"/>
      <c r="F23" s="66"/>
      <c r="G23" s="67"/>
      <c r="H23" s="23" t="s">
        <v>11</v>
      </c>
      <c r="I23" s="24" t="s">
        <v>12</v>
      </c>
      <c r="J23" s="25" t="s">
        <v>13</v>
      </c>
      <c r="K23" s="341" t="s">
        <v>14</v>
      </c>
      <c r="L23" s="26" t="s">
        <v>15</v>
      </c>
      <c r="M23" s="26" t="s">
        <v>16</v>
      </c>
      <c r="N23" s="26" t="s">
        <v>17</v>
      </c>
      <c r="O23" s="26" t="s">
        <v>18</v>
      </c>
      <c r="P23" s="27" t="s">
        <v>19</v>
      </c>
      <c r="Q23" s="28" t="s">
        <v>13</v>
      </c>
      <c r="R23" s="29" t="s">
        <v>20</v>
      </c>
    </row>
    <row r="24" spans="1:18" ht="17.100000000000001" customHeight="1">
      <c r="B24" s="661"/>
      <c r="C24" s="30" t="s">
        <v>21</v>
      </c>
      <c r="D24" s="31"/>
      <c r="E24" s="31"/>
      <c r="F24" s="31"/>
      <c r="G24" s="32"/>
      <c r="H24" s="33">
        <f>H25+H26+H27+H28+H29+H30</f>
        <v>2010</v>
      </c>
      <c r="I24" s="34">
        <f>I25+I26+I27+I28+I29+I30</f>
        <v>1757</v>
      </c>
      <c r="J24" s="35">
        <f t="shared" ref="J24:J32" si="3">SUM(H24:I24)</f>
        <v>3767</v>
      </c>
      <c r="K24" s="342" t="s">
        <v>181</v>
      </c>
      <c r="L24" s="36">
        <f>L25+L26+L27+L28+L29+L30</f>
        <v>3208</v>
      </c>
      <c r="M24" s="36">
        <f>M25+M26+M27+M28+M29+M30</f>
        <v>1942</v>
      </c>
      <c r="N24" s="36">
        <f>N25+N26+N27+N28+N29+N30</f>
        <v>1501</v>
      </c>
      <c r="O24" s="36">
        <f>O25+O26+O27+O28+O29+O30</f>
        <v>1709</v>
      </c>
      <c r="P24" s="36">
        <f>P25+P26+P27+P28+P29+P30</f>
        <v>1471</v>
      </c>
      <c r="Q24" s="37">
        <f t="shared" ref="Q24:Q32" si="4">SUM(K24:P24)</f>
        <v>9831</v>
      </c>
      <c r="R24" s="38">
        <f t="shared" ref="R24:R32" si="5">SUM(J24,Q24)</f>
        <v>13598</v>
      </c>
    </row>
    <row r="25" spans="1:18" ht="17.100000000000001" customHeight="1">
      <c r="B25" s="661"/>
      <c r="C25" s="68"/>
      <c r="D25" s="40" t="s">
        <v>22</v>
      </c>
      <c r="E25" s="40"/>
      <c r="F25" s="40"/>
      <c r="G25" s="40"/>
      <c r="H25" s="41">
        <v>67</v>
      </c>
      <c r="I25" s="42">
        <v>64</v>
      </c>
      <c r="J25" s="43">
        <f t="shared" si="3"/>
        <v>131</v>
      </c>
      <c r="K25" s="343" t="s">
        <v>181</v>
      </c>
      <c r="L25" s="44">
        <v>79</v>
      </c>
      <c r="M25" s="44">
        <v>56</v>
      </c>
      <c r="N25" s="44">
        <v>33</v>
      </c>
      <c r="O25" s="44">
        <v>27</v>
      </c>
      <c r="P25" s="42">
        <v>35</v>
      </c>
      <c r="Q25" s="43">
        <f t="shared" si="4"/>
        <v>230</v>
      </c>
      <c r="R25" s="45">
        <f t="shared" si="5"/>
        <v>361</v>
      </c>
    </row>
    <row r="26" spans="1:18" ht="17.100000000000001" customHeight="1">
      <c r="B26" s="661"/>
      <c r="C26" s="40"/>
      <c r="D26" s="47" t="s">
        <v>23</v>
      </c>
      <c r="E26" s="47"/>
      <c r="F26" s="47"/>
      <c r="G26" s="47"/>
      <c r="H26" s="41">
        <v>133</v>
      </c>
      <c r="I26" s="42">
        <v>140</v>
      </c>
      <c r="J26" s="43">
        <f t="shared" si="3"/>
        <v>273</v>
      </c>
      <c r="K26" s="343" t="s">
        <v>181</v>
      </c>
      <c r="L26" s="44">
        <v>162</v>
      </c>
      <c r="M26" s="44">
        <v>110</v>
      </c>
      <c r="N26" s="44">
        <v>80</v>
      </c>
      <c r="O26" s="44">
        <v>62</v>
      </c>
      <c r="P26" s="42">
        <v>73</v>
      </c>
      <c r="Q26" s="43">
        <f t="shared" si="4"/>
        <v>487</v>
      </c>
      <c r="R26" s="48">
        <f t="shared" si="5"/>
        <v>760</v>
      </c>
    </row>
    <row r="27" spans="1:18" ht="17.100000000000001" customHeight="1">
      <c r="B27" s="661"/>
      <c r="C27" s="40"/>
      <c r="D27" s="47" t="s">
        <v>24</v>
      </c>
      <c r="E27" s="47"/>
      <c r="F27" s="47"/>
      <c r="G27" s="47"/>
      <c r="H27" s="41">
        <v>346</v>
      </c>
      <c r="I27" s="42">
        <v>243</v>
      </c>
      <c r="J27" s="43">
        <f t="shared" si="3"/>
        <v>589</v>
      </c>
      <c r="K27" s="343" t="s">
        <v>181</v>
      </c>
      <c r="L27" s="44">
        <v>389</v>
      </c>
      <c r="M27" s="44">
        <v>198</v>
      </c>
      <c r="N27" s="44">
        <v>127</v>
      </c>
      <c r="O27" s="44">
        <v>146</v>
      </c>
      <c r="P27" s="42">
        <v>132</v>
      </c>
      <c r="Q27" s="43">
        <f t="shared" si="4"/>
        <v>992</v>
      </c>
      <c r="R27" s="48">
        <f t="shared" si="5"/>
        <v>1581</v>
      </c>
    </row>
    <row r="28" spans="1:18" ht="17.100000000000001" customHeight="1">
      <c r="B28" s="661"/>
      <c r="C28" s="40"/>
      <c r="D28" s="47" t="s">
        <v>25</v>
      </c>
      <c r="E28" s="47"/>
      <c r="F28" s="47"/>
      <c r="G28" s="47"/>
      <c r="H28" s="41">
        <v>501</v>
      </c>
      <c r="I28" s="42">
        <v>389</v>
      </c>
      <c r="J28" s="43">
        <f t="shared" si="3"/>
        <v>890</v>
      </c>
      <c r="K28" s="343" t="s">
        <v>181</v>
      </c>
      <c r="L28" s="44">
        <v>708</v>
      </c>
      <c r="M28" s="44">
        <v>345</v>
      </c>
      <c r="N28" s="44">
        <v>230</v>
      </c>
      <c r="O28" s="44">
        <v>239</v>
      </c>
      <c r="P28" s="42">
        <v>199</v>
      </c>
      <c r="Q28" s="43">
        <f t="shared" si="4"/>
        <v>1721</v>
      </c>
      <c r="R28" s="48">
        <f t="shared" si="5"/>
        <v>2611</v>
      </c>
    </row>
    <row r="29" spans="1:18" ht="17.100000000000001" customHeight="1">
      <c r="B29" s="661"/>
      <c r="C29" s="40"/>
      <c r="D29" s="47" t="s">
        <v>26</v>
      </c>
      <c r="E29" s="47"/>
      <c r="F29" s="47"/>
      <c r="G29" s="47"/>
      <c r="H29" s="41">
        <v>612</v>
      </c>
      <c r="I29" s="42">
        <v>549</v>
      </c>
      <c r="J29" s="43">
        <f t="shared" si="3"/>
        <v>1161</v>
      </c>
      <c r="K29" s="343" t="s">
        <v>181</v>
      </c>
      <c r="L29" s="44">
        <v>975</v>
      </c>
      <c r="M29" s="44">
        <v>532</v>
      </c>
      <c r="N29" s="44">
        <v>419</v>
      </c>
      <c r="O29" s="44">
        <v>454</v>
      </c>
      <c r="P29" s="42">
        <v>382</v>
      </c>
      <c r="Q29" s="43">
        <f t="shared" si="4"/>
        <v>2762</v>
      </c>
      <c r="R29" s="48">
        <f t="shared" si="5"/>
        <v>3923</v>
      </c>
    </row>
    <row r="30" spans="1:18" ht="17.100000000000001" customHeight="1">
      <c r="B30" s="661"/>
      <c r="C30" s="50"/>
      <c r="D30" s="50" t="s">
        <v>27</v>
      </c>
      <c r="E30" s="50"/>
      <c r="F30" s="50"/>
      <c r="G30" s="50"/>
      <c r="H30" s="51">
        <v>351</v>
      </c>
      <c r="I30" s="52">
        <v>372</v>
      </c>
      <c r="J30" s="53">
        <f t="shared" si="3"/>
        <v>723</v>
      </c>
      <c r="K30" s="344" t="s">
        <v>181</v>
      </c>
      <c r="L30" s="54">
        <v>895</v>
      </c>
      <c r="M30" s="54">
        <v>701</v>
      </c>
      <c r="N30" s="54">
        <v>612</v>
      </c>
      <c r="O30" s="54">
        <v>781</v>
      </c>
      <c r="P30" s="52">
        <v>650</v>
      </c>
      <c r="Q30" s="53">
        <f t="shared" si="4"/>
        <v>3639</v>
      </c>
      <c r="R30" s="55">
        <f t="shared" si="5"/>
        <v>4362</v>
      </c>
    </row>
    <row r="31" spans="1:18" ht="17.100000000000001" customHeight="1">
      <c r="B31" s="661"/>
      <c r="C31" s="56" t="s">
        <v>28</v>
      </c>
      <c r="D31" s="56"/>
      <c r="E31" s="56"/>
      <c r="F31" s="56"/>
      <c r="G31" s="56"/>
      <c r="H31" s="33">
        <v>16</v>
      </c>
      <c r="I31" s="57">
        <v>28</v>
      </c>
      <c r="J31" s="35">
        <f t="shared" si="3"/>
        <v>44</v>
      </c>
      <c r="K31" s="342" t="s">
        <v>181</v>
      </c>
      <c r="L31" s="36">
        <v>26</v>
      </c>
      <c r="M31" s="36">
        <v>15</v>
      </c>
      <c r="N31" s="36">
        <v>17</v>
      </c>
      <c r="O31" s="36">
        <v>12</v>
      </c>
      <c r="P31" s="58">
        <v>19</v>
      </c>
      <c r="Q31" s="59">
        <f t="shared" si="4"/>
        <v>89</v>
      </c>
      <c r="R31" s="60">
        <f t="shared" si="5"/>
        <v>133</v>
      </c>
    </row>
    <row r="32" spans="1:18" ht="17.100000000000001" customHeight="1" thickBot="1">
      <c r="B32" s="662"/>
      <c r="C32" s="650" t="s">
        <v>29</v>
      </c>
      <c r="D32" s="651"/>
      <c r="E32" s="651"/>
      <c r="F32" s="651"/>
      <c r="G32" s="652"/>
      <c r="H32" s="61">
        <f>H24+H31</f>
        <v>2026</v>
      </c>
      <c r="I32" s="62">
        <f>I24+I31</f>
        <v>1785</v>
      </c>
      <c r="J32" s="63">
        <f t="shared" si="3"/>
        <v>3811</v>
      </c>
      <c r="K32" s="345" t="s">
        <v>181</v>
      </c>
      <c r="L32" s="64">
        <f>L24+L31</f>
        <v>3234</v>
      </c>
      <c r="M32" s="64">
        <f>M24+M31</f>
        <v>1957</v>
      </c>
      <c r="N32" s="64">
        <f>N24+N31</f>
        <v>1518</v>
      </c>
      <c r="O32" s="64">
        <f>O24+O31</f>
        <v>1721</v>
      </c>
      <c r="P32" s="62">
        <f>P24+P31</f>
        <v>1490</v>
      </c>
      <c r="Q32" s="63">
        <f t="shared" si="4"/>
        <v>9920</v>
      </c>
      <c r="R32" s="65">
        <f t="shared" si="5"/>
        <v>13731</v>
      </c>
    </row>
    <row r="33" spans="1:18" ht="17.100000000000001" customHeight="1">
      <c r="B33" s="647" t="s">
        <v>13</v>
      </c>
      <c r="C33" s="66"/>
      <c r="D33" s="66"/>
      <c r="E33" s="66"/>
      <c r="F33" s="66"/>
      <c r="G33" s="67"/>
      <c r="H33" s="23" t="s">
        <v>11</v>
      </c>
      <c r="I33" s="24" t="s">
        <v>12</v>
      </c>
      <c r="J33" s="25" t="s">
        <v>13</v>
      </c>
      <c r="K33" s="341" t="s">
        <v>14</v>
      </c>
      <c r="L33" s="26" t="s">
        <v>15</v>
      </c>
      <c r="M33" s="26" t="s">
        <v>16</v>
      </c>
      <c r="N33" s="26" t="s">
        <v>17</v>
      </c>
      <c r="O33" s="26" t="s">
        <v>18</v>
      </c>
      <c r="P33" s="27" t="s">
        <v>19</v>
      </c>
      <c r="Q33" s="28" t="s">
        <v>13</v>
      </c>
      <c r="R33" s="29" t="s">
        <v>20</v>
      </c>
    </row>
    <row r="34" spans="1:18" ht="17.100000000000001" customHeight="1">
      <c r="B34" s="648"/>
      <c r="C34" s="30" t="s">
        <v>21</v>
      </c>
      <c r="D34" s="31"/>
      <c r="E34" s="31"/>
      <c r="F34" s="31"/>
      <c r="G34" s="32"/>
      <c r="H34" s="33">
        <f t="shared" ref="H34:I41" si="6">H14+H24</f>
        <v>2836</v>
      </c>
      <c r="I34" s="34">
        <f t="shared" si="6"/>
        <v>2384</v>
      </c>
      <c r="J34" s="35">
        <f t="shared" ref="J34:J42" si="7">SUM(H34:I34)</f>
        <v>5220</v>
      </c>
      <c r="K34" s="342" t="s">
        <v>181</v>
      </c>
      <c r="L34" s="69">
        <f t="shared" ref="L34:P41" si="8">L14+L24</f>
        <v>4700</v>
      </c>
      <c r="M34" s="69">
        <f t="shared" si="8"/>
        <v>2916</v>
      </c>
      <c r="N34" s="69">
        <f t="shared" si="8"/>
        <v>2184</v>
      </c>
      <c r="O34" s="69">
        <f t="shared" si="8"/>
        <v>2372</v>
      </c>
      <c r="P34" s="69">
        <f t="shared" si="8"/>
        <v>1993</v>
      </c>
      <c r="Q34" s="37">
        <f t="shared" ref="Q34:Q42" si="9">SUM(K34:P34)</f>
        <v>14165</v>
      </c>
      <c r="R34" s="38">
        <f t="shared" ref="R34:R42" si="10">SUM(J34,Q34)</f>
        <v>19385</v>
      </c>
    </row>
    <row r="35" spans="1:18" ht="17.100000000000001" customHeight="1">
      <c r="B35" s="648"/>
      <c r="C35" s="39"/>
      <c r="D35" s="40" t="s">
        <v>22</v>
      </c>
      <c r="E35" s="40"/>
      <c r="F35" s="40"/>
      <c r="G35" s="40"/>
      <c r="H35" s="70">
        <f t="shared" si="6"/>
        <v>131</v>
      </c>
      <c r="I35" s="71">
        <f t="shared" si="6"/>
        <v>138</v>
      </c>
      <c r="J35" s="43">
        <f t="shared" si="7"/>
        <v>269</v>
      </c>
      <c r="K35" s="346" t="s">
        <v>181</v>
      </c>
      <c r="L35" s="72">
        <f t="shared" si="8"/>
        <v>170</v>
      </c>
      <c r="M35" s="72">
        <f t="shared" si="8"/>
        <v>122</v>
      </c>
      <c r="N35" s="72">
        <f t="shared" si="8"/>
        <v>72</v>
      </c>
      <c r="O35" s="72">
        <f t="shared" si="8"/>
        <v>68</v>
      </c>
      <c r="P35" s="73">
        <f t="shared" si="8"/>
        <v>74</v>
      </c>
      <c r="Q35" s="43">
        <f t="shared" si="9"/>
        <v>506</v>
      </c>
      <c r="R35" s="45">
        <f t="shared" si="10"/>
        <v>775</v>
      </c>
    </row>
    <row r="36" spans="1:18" ht="17.100000000000001" customHeight="1">
      <c r="B36" s="648"/>
      <c r="C36" s="46"/>
      <c r="D36" s="47" t="s">
        <v>23</v>
      </c>
      <c r="E36" s="47"/>
      <c r="F36" s="47"/>
      <c r="G36" s="47"/>
      <c r="H36" s="74">
        <f t="shared" si="6"/>
        <v>252</v>
      </c>
      <c r="I36" s="75">
        <f t="shared" si="6"/>
        <v>242</v>
      </c>
      <c r="J36" s="43">
        <f t="shared" si="7"/>
        <v>494</v>
      </c>
      <c r="K36" s="347" t="s">
        <v>181</v>
      </c>
      <c r="L36" s="76">
        <f t="shared" si="8"/>
        <v>344</v>
      </c>
      <c r="M36" s="76">
        <f t="shared" si="8"/>
        <v>245</v>
      </c>
      <c r="N36" s="76">
        <f t="shared" si="8"/>
        <v>172</v>
      </c>
      <c r="O36" s="76">
        <f t="shared" si="8"/>
        <v>151</v>
      </c>
      <c r="P36" s="77">
        <f t="shared" si="8"/>
        <v>143</v>
      </c>
      <c r="Q36" s="43">
        <f t="shared" si="9"/>
        <v>1055</v>
      </c>
      <c r="R36" s="48">
        <f t="shared" si="10"/>
        <v>1549</v>
      </c>
    </row>
    <row r="37" spans="1:18" ht="17.100000000000001" customHeight="1">
      <c r="B37" s="648"/>
      <c r="C37" s="46"/>
      <c r="D37" s="47" t="s">
        <v>24</v>
      </c>
      <c r="E37" s="47"/>
      <c r="F37" s="47"/>
      <c r="G37" s="47"/>
      <c r="H37" s="74">
        <f t="shared" si="6"/>
        <v>493</v>
      </c>
      <c r="I37" s="75">
        <f t="shared" si="6"/>
        <v>359</v>
      </c>
      <c r="J37" s="43">
        <f t="shared" si="7"/>
        <v>852</v>
      </c>
      <c r="K37" s="347" t="s">
        <v>181</v>
      </c>
      <c r="L37" s="76">
        <f t="shared" si="8"/>
        <v>650</v>
      </c>
      <c r="M37" s="76">
        <f t="shared" si="8"/>
        <v>357</v>
      </c>
      <c r="N37" s="76">
        <f t="shared" si="8"/>
        <v>248</v>
      </c>
      <c r="O37" s="76">
        <f t="shared" si="8"/>
        <v>260</v>
      </c>
      <c r="P37" s="77">
        <f t="shared" si="8"/>
        <v>221</v>
      </c>
      <c r="Q37" s="43">
        <f t="shared" si="9"/>
        <v>1736</v>
      </c>
      <c r="R37" s="48">
        <f t="shared" si="10"/>
        <v>2588</v>
      </c>
    </row>
    <row r="38" spans="1:18" ht="17.100000000000001" customHeight="1">
      <c r="B38" s="648"/>
      <c r="C38" s="46"/>
      <c r="D38" s="47" t="s">
        <v>25</v>
      </c>
      <c r="E38" s="47"/>
      <c r="F38" s="47"/>
      <c r="G38" s="47"/>
      <c r="H38" s="74">
        <f t="shared" si="6"/>
        <v>660</v>
      </c>
      <c r="I38" s="75">
        <f t="shared" si="6"/>
        <v>508</v>
      </c>
      <c r="J38" s="43">
        <f t="shared" si="7"/>
        <v>1168</v>
      </c>
      <c r="K38" s="347" t="s">
        <v>181</v>
      </c>
      <c r="L38" s="76">
        <f t="shared" si="8"/>
        <v>1051</v>
      </c>
      <c r="M38" s="76">
        <f t="shared" si="8"/>
        <v>560</v>
      </c>
      <c r="N38" s="76">
        <f t="shared" si="8"/>
        <v>367</v>
      </c>
      <c r="O38" s="76">
        <f t="shared" si="8"/>
        <v>377</v>
      </c>
      <c r="P38" s="77">
        <f t="shared" si="8"/>
        <v>322</v>
      </c>
      <c r="Q38" s="43">
        <f t="shared" si="9"/>
        <v>2677</v>
      </c>
      <c r="R38" s="48">
        <f t="shared" si="10"/>
        <v>3845</v>
      </c>
    </row>
    <row r="39" spans="1:18" ht="17.100000000000001" customHeight="1">
      <c r="B39" s="648"/>
      <c r="C39" s="46"/>
      <c r="D39" s="47" t="s">
        <v>26</v>
      </c>
      <c r="E39" s="47"/>
      <c r="F39" s="47"/>
      <c r="G39" s="47"/>
      <c r="H39" s="74">
        <f t="shared" si="6"/>
        <v>817</v>
      </c>
      <c r="I39" s="75">
        <f t="shared" si="6"/>
        <v>662</v>
      </c>
      <c r="J39" s="43">
        <f t="shared" si="7"/>
        <v>1479</v>
      </c>
      <c r="K39" s="347" t="s">
        <v>181</v>
      </c>
      <c r="L39" s="76">
        <f t="shared" si="8"/>
        <v>1344</v>
      </c>
      <c r="M39" s="76">
        <f t="shared" si="8"/>
        <v>751</v>
      </c>
      <c r="N39" s="76">
        <f t="shared" si="8"/>
        <v>591</v>
      </c>
      <c r="O39" s="76">
        <f t="shared" si="8"/>
        <v>598</v>
      </c>
      <c r="P39" s="77">
        <f t="shared" si="8"/>
        <v>486</v>
      </c>
      <c r="Q39" s="43">
        <f t="shared" si="9"/>
        <v>3770</v>
      </c>
      <c r="R39" s="48">
        <f t="shared" si="10"/>
        <v>5249</v>
      </c>
    </row>
    <row r="40" spans="1:18" ht="17.100000000000001" customHeight="1">
      <c r="B40" s="648"/>
      <c r="C40" s="49"/>
      <c r="D40" s="50" t="s">
        <v>27</v>
      </c>
      <c r="E40" s="50"/>
      <c r="F40" s="50"/>
      <c r="G40" s="50"/>
      <c r="H40" s="51">
        <f t="shared" si="6"/>
        <v>483</v>
      </c>
      <c r="I40" s="78">
        <f t="shared" si="6"/>
        <v>475</v>
      </c>
      <c r="J40" s="53">
        <f t="shared" si="7"/>
        <v>958</v>
      </c>
      <c r="K40" s="348" t="s">
        <v>181</v>
      </c>
      <c r="L40" s="79">
        <f t="shared" si="8"/>
        <v>1141</v>
      </c>
      <c r="M40" s="79">
        <f t="shared" si="8"/>
        <v>881</v>
      </c>
      <c r="N40" s="79">
        <f t="shared" si="8"/>
        <v>734</v>
      </c>
      <c r="O40" s="79">
        <f t="shared" si="8"/>
        <v>918</v>
      </c>
      <c r="P40" s="80">
        <f t="shared" si="8"/>
        <v>747</v>
      </c>
      <c r="Q40" s="81">
        <f t="shared" si="9"/>
        <v>4421</v>
      </c>
      <c r="R40" s="55">
        <f t="shared" si="10"/>
        <v>5379</v>
      </c>
    </row>
    <row r="41" spans="1:18" ht="17.100000000000001" customHeight="1">
      <c r="B41" s="648"/>
      <c r="C41" s="56" t="s">
        <v>28</v>
      </c>
      <c r="D41" s="56"/>
      <c r="E41" s="56"/>
      <c r="F41" s="56"/>
      <c r="G41" s="56"/>
      <c r="H41" s="33">
        <f t="shared" si="6"/>
        <v>31</v>
      </c>
      <c r="I41" s="34">
        <f t="shared" si="6"/>
        <v>50</v>
      </c>
      <c r="J41" s="33">
        <f t="shared" si="7"/>
        <v>81</v>
      </c>
      <c r="K41" s="349" t="s">
        <v>181</v>
      </c>
      <c r="L41" s="82">
        <f t="shared" si="8"/>
        <v>67</v>
      </c>
      <c r="M41" s="82">
        <f t="shared" si="8"/>
        <v>51</v>
      </c>
      <c r="N41" s="82">
        <f t="shared" si="8"/>
        <v>28</v>
      </c>
      <c r="O41" s="82">
        <f t="shared" si="8"/>
        <v>26</v>
      </c>
      <c r="P41" s="83">
        <f t="shared" si="8"/>
        <v>43</v>
      </c>
      <c r="Q41" s="37">
        <f t="shared" si="9"/>
        <v>215</v>
      </c>
      <c r="R41" s="84">
        <f t="shared" si="10"/>
        <v>296</v>
      </c>
    </row>
    <row r="42" spans="1:18" ht="17.100000000000001" customHeight="1" thickBot="1">
      <c r="B42" s="649"/>
      <c r="C42" s="650" t="s">
        <v>29</v>
      </c>
      <c r="D42" s="651"/>
      <c r="E42" s="651"/>
      <c r="F42" s="651"/>
      <c r="G42" s="652"/>
      <c r="H42" s="61">
        <f>H34+H41</f>
        <v>2867</v>
      </c>
      <c r="I42" s="62">
        <f>I34+I41</f>
        <v>2434</v>
      </c>
      <c r="J42" s="63">
        <f t="shared" si="7"/>
        <v>5301</v>
      </c>
      <c r="K42" s="345" t="s">
        <v>181</v>
      </c>
      <c r="L42" s="64">
        <f>L34+L41</f>
        <v>4767</v>
      </c>
      <c r="M42" s="64">
        <f>M34+M41</f>
        <v>2967</v>
      </c>
      <c r="N42" s="64">
        <f>N34+N41</f>
        <v>2212</v>
      </c>
      <c r="O42" s="64">
        <f>O34+O41</f>
        <v>2398</v>
      </c>
      <c r="P42" s="62">
        <f>P34+P41</f>
        <v>2036</v>
      </c>
      <c r="Q42" s="63">
        <f t="shared" si="9"/>
        <v>14380</v>
      </c>
      <c r="R42" s="65">
        <f t="shared" si="10"/>
        <v>19681</v>
      </c>
    </row>
    <row r="45" spans="1:18" ht="17.100000000000001" customHeight="1">
      <c r="A45" s="1" t="s">
        <v>31</v>
      </c>
    </row>
    <row r="46" spans="1:18" ht="17.100000000000001" customHeight="1">
      <c r="B46" s="5"/>
      <c r="C46" s="5"/>
      <c r="D46" s="5"/>
      <c r="E46" s="6"/>
      <c r="F46" s="6"/>
      <c r="G46" s="6"/>
      <c r="H46" s="6"/>
      <c r="I46" s="6"/>
      <c r="J46" s="6"/>
      <c r="K46" s="593" t="s">
        <v>32</v>
      </c>
      <c r="L46" s="593"/>
      <c r="M46" s="593"/>
      <c r="N46" s="593"/>
      <c r="O46" s="593"/>
      <c r="P46" s="593"/>
      <c r="Q46" s="593"/>
      <c r="R46" s="593"/>
    </row>
    <row r="47" spans="1:18" ht="17.100000000000001" customHeight="1">
      <c r="B47" s="594" t="str">
        <f>"令和" &amp; DBCS($A$2) &amp; "年（" &amp; DBCS($B$2) &amp; "年）" &amp; DBCS($C$2) &amp; "月"</f>
        <v>令和元年（２０１９年）９月</v>
      </c>
      <c r="C47" s="595"/>
      <c r="D47" s="595"/>
      <c r="E47" s="595"/>
      <c r="F47" s="595"/>
      <c r="G47" s="596"/>
      <c r="H47" s="600" t="s">
        <v>33</v>
      </c>
      <c r="I47" s="601"/>
      <c r="J47" s="601"/>
      <c r="K47" s="602" t="s">
        <v>34</v>
      </c>
      <c r="L47" s="603"/>
      <c r="M47" s="603"/>
      <c r="N47" s="603"/>
      <c r="O47" s="603"/>
      <c r="P47" s="603"/>
      <c r="Q47" s="604"/>
      <c r="R47" s="605" t="s">
        <v>20</v>
      </c>
    </row>
    <row r="48" spans="1:18" ht="17.100000000000001" customHeight="1">
      <c r="B48" s="597"/>
      <c r="C48" s="598"/>
      <c r="D48" s="598"/>
      <c r="E48" s="598"/>
      <c r="F48" s="598"/>
      <c r="G48" s="599"/>
      <c r="H48" s="85" t="s">
        <v>11</v>
      </c>
      <c r="I48" s="86" t="s">
        <v>12</v>
      </c>
      <c r="J48" s="87" t="s">
        <v>13</v>
      </c>
      <c r="K48" s="350" t="s">
        <v>14</v>
      </c>
      <c r="L48" s="88" t="s">
        <v>15</v>
      </c>
      <c r="M48" s="88" t="s">
        <v>16</v>
      </c>
      <c r="N48" s="88" t="s">
        <v>17</v>
      </c>
      <c r="O48" s="88" t="s">
        <v>18</v>
      </c>
      <c r="P48" s="89" t="s">
        <v>19</v>
      </c>
      <c r="Q48" s="386" t="s">
        <v>13</v>
      </c>
      <c r="R48" s="606"/>
    </row>
    <row r="49" spans="1:18" ht="17.100000000000001" customHeight="1">
      <c r="B49" s="8" t="s">
        <v>21</v>
      </c>
      <c r="C49" s="10"/>
      <c r="D49" s="10"/>
      <c r="E49" s="10"/>
      <c r="F49" s="10"/>
      <c r="G49" s="10"/>
      <c r="H49" s="90">
        <v>887</v>
      </c>
      <c r="I49" s="91">
        <v>1201</v>
      </c>
      <c r="J49" s="92">
        <f>SUM(H49:I49)</f>
        <v>2088</v>
      </c>
      <c r="K49" s="351">
        <v>0</v>
      </c>
      <c r="L49" s="94">
        <v>3676</v>
      </c>
      <c r="M49" s="94">
        <v>2282</v>
      </c>
      <c r="N49" s="94">
        <v>1443</v>
      </c>
      <c r="O49" s="94">
        <v>884</v>
      </c>
      <c r="P49" s="95">
        <v>452</v>
      </c>
      <c r="Q49" s="96">
        <f>SUM(K49:P49)</f>
        <v>8737</v>
      </c>
      <c r="R49" s="97">
        <f>SUM(J49,Q49)</f>
        <v>10825</v>
      </c>
    </row>
    <row r="50" spans="1:18" ht="17.100000000000001" customHeight="1">
      <c r="B50" s="98" t="s">
        <v>28</v>
      </c>
      <c r="C50" s="99"/>
      <c r="D50" s="99"/>
      <c r="E50" s="99"/>
      <c r="F50" s="99"/>
      <c r="G50" s="99"/>
      <c r="H50" s="100">
        <v>8</v>
      </c>
      <c r="I50" s="101">
        <v>30</v>
      </c>
      <c r="J50" s="102">
        <f>SUM(H50:I50)</f>
        <v>38</v>
      </c>
      <c r="K50" s="352">
        <v>0</v>
      </c>
      <c r="L50" s="104">
        <v>47</v>
      </c>
      <c r="M50" s="104">
        <v>48</v>
      </c>
      <c r="N50" s="104">
        <v>25</v>
      </c>
      <c r="O50" s="104">
        <v>10</v>
      </c>
      <c r="P50" s="105">
        <v>13</v>
      </c>
      <c r="Q50" s="106">
        <f>SUM(K50:P50)</f>
        <v>143</v>
      </c>
      <c r="R50" s="107">
        <f>SUM(J50,Q50)</f>
        <v>181</v>
      </c>
    </row>
    <row r="51" spans="1:18" ht="17.100000000000001" customHeight="1">
      <c r="B51" s="15" t="s">
        <v>35</v>
      </c>
      <c r="C51" s="16"/>
      <c r="D51" s="16"/>
      <c r="E51" s="16"/>
      <c r="F51" s="16"/>
      <c r="G51" s="16"/>
      <c r="H51" s="108">
        <f t="shared" ref="H51:P51" si="11">H49+H50</f>
        <v>895</v>
      </c>
      <c r="I51" s="109">
        <f t="shared" si="11"/>
        <v>1231</v>
      </c>
      <c r="J51" s="110">
        <f t="shared" si="11"/>
        <v>2126</v>
      </c>
      <c r="K51" s="353">
        <f t="shared" si="11"/>
        <v>0</v>
      </c>
      <c r="L51" s="112">
        <f t="shared" si="11"/>
        <v>3723</v>
      </c>
      <c r="M51" s="112">
        <f t="shared" si="11"/>
        <v>2330</v>
      </c>
      <c r="N51" s="112">
        <f t="shared" si="11"/>
        <v>1468</v>
      </c>
      <c r="O51" s="112">
        <f t="shared" si="11"/>
        <v>894</v>
      </c>
      <c r="P51" s="109">
        <f t="shared" si="11"/>
        <v>465</v>
      </c>
      <c r="Q51" s="110">
        <f>SUM(K51:P51)</f>
        <v>8880</v>
      </c>
      <c r="R51" s="113">
        <f>SUM(J51,Q51)</f>
        <v>11006</v>
      </c>
    </row>
    <row r="53" spans="1:18" ht="17.100000000000001" customHeight="1">
      <c r="A53" s="1" t="s">
        <v>36</v>
      </c>
    </row>
    <row r="54" spans="1:18" ht="17.100000000000001" customHeight="1">
      <c r="B54" s="5"/>
      <c r="C54" s="5"/>
      <c r="D54" s="5"/>
      <c r="E54" s="6"/>
      <c r="F54" s="6"/>
      <c r="G54" s="6"/>
      <c r="H54" s="6"/>
      <c r="I54" s="6"/>
      <c r="J54" s="6"/>
      <c r="K54" s="593" t="s">
        <v>32</v>
      </c>
      <c r="L54" s="593"/>
      <c r="M54" s="593"/>
      <c r="N54" s="593"/>
      <c r="O54" s="593"/>
      <c r="P54" s="593"/>
      <c r="Q54" s="593"/>
      <c r="R54" s="593"/>
    </row>
    <row r="55" spans="1:18" ht="17.100000000000001" customHeight="1">
      <c r="B55" s="594" t="str">
        <f>"令和" &amp; DBCS($A$2) &amp; "年（" &amp; DBCS($B$2) &amp; "年）" &amp; DBCS($C$2) &amp; "月"</f>
        <v>令和元年（２０１９年）９月</v>
      </c>
      <c r="C55" s="595"/>
      <c r="D55" s="595"/>
      <c r="E55" s="595"/>
      <c r="F55" s="595"/>
      <c r="G55" s="596"/>
      <c r="H55" s="600" t="s">
        <v>33</v>
      </c>
      <c r="I55" s="601"/>
      <c r="J55" s="601"/>
      <c r="K55" s="602" t="s">
        <v>34</v>
      </c>
      <c r="L55" s="603"/>
      <c r="M55" s="603"/>
      <c r="N55" s="603"/>
      <c r="O55" s="603"/>
      <c r="P55" s="603"/>
      <c r="Q55" s="604"/>
      <c r="R55" s="596" t="s">
        <v>20</v>
      </c>
    </row>
    <row r="56" spans="1:18" ht="17.100000000000001" customHeight="1">
      <c r="B56" s="597"/>
      <c r="C56" s="598"/>
      <c r="D56" s="598"/>
      <c r="E56" s="598"/>
      <c r="F56" s="598"/>
      <c r="G56" s="599"/>
      <c r="H56" s="85" t="s">
        <v>11</v>
      </c>
      <c r="I56" s="86" t="s">
        <v>12</v>
      </c>
      <c r="J56" s="87" t="s">
        <v>13</v>
      </c>
      <c r="K56" s="350" t="s">
        <v>14</v>
      </c>
      <c r="L56" s="88" t="s">
        <v>15</v>
      </c>
      <c r="M56" s="88" t="s">
        <v>16</v>
      </c>
      <c r="N56" s="88" t="s">
        <v>17</v>
      </c>
      <c r="O56" s="88" t="s">
        <v>18</v>
      </c>
      <c r="P56" s="89" t="s">
        <v>19</v>
      </c>
      <c r="Q56" s="114" t="s">
        <v>13</v>
      </c>
      <c r="R56" s="599"/>
    </row>
    <row r="57" spans="1:18" ht="17.100000000000001" customHeight="1">
      <c r="B57" s="8" t="s">
        <v>21</v>
      </c>
      <c r="C57" s="10"/>
      <c r="D57" s="10"/>
      <c r="E57" s="10"/>
      <c r="F57" s="10"/>
      <c r="G57" s="10"/>
      <c r="H57" s="90">
        <v>7</v>
      </c>
      <c r="I57" s="91">
        <v>20</v>
      </c>
      <c r="J57" s="92">
        <f>SUM(H57:I57)</f>
        <v>27</v>
      </c>
      <c r="K57" s="351">
        <v>0</v>
      </c>
      <c r="L57" s="94">
        <v>1385</v>
      </c>
      <c r="M57" s="94">
        <v>958</v>
      </c>
      <c r="N57" s="94">
        <v>753</v>
      </c>
      <c r="O57" s="94">
        <v>491</v>
      </c>
      <c r="P57" s="95">
        <v>213</v>
      </c>
      <c r="Q57" s="115">
        <f>SUM(K57:P57)</f>
        <v>3800</v>
      </c>
      <c r="R57" s="116">
        <f>SUM(J57,Q57)</f>
        <v>3827</v>
      </c>
    </row>
    <row r="58" spans="1:18" ht="17.100000000000001" customHeight="1">
      <c r="B58" s="98" t="s">
        <v>28</v>
      </c>
      <c r="C58" s="99"/>
      <c r="D58" s="99"/>
      <c r="E58" s="99"/>
      <c r="F58" s="99"/>
      <c r="G58" s="99"/>
      <c r="H58" s="100">
        <v>0</v>
      </c>
      <c r="I58" s="101">
        <v>1</v>
      </c>
      <c r="J58" s="102">
        <f>SUM(H58:I58)</f>
        <v>1</v>
      </c>
      <c r="K58" s="352">
        <v>0</v>
      </c>
      <c r="L58" s="104">
        <v>15</v>
      </c>
      <c r="M58" s="104">
        <v>6</v>
      </c>
      <c r="N58" s="104">
        <v>7</v>
      </c>
      <c r="O58" s="104">
        <v>3</v>
      </c>
      <c r="P58" s="105">
        <v>4</v>
      </c>
      <c r="Q58" s="117">
        <f>SUM(K58:P58)</f>
        <v>35</v>
      </c>
      <c r="R58" s="118">
        <f>SUM(J58,Q58)</f>
        <v>36</v>
      </c>
    </row>
    <row r="59" spans="1:18" ht="17.100000000000001" customHeight="1">
      <c r="B59" s="15" t="s">
        <v>35</v>
      </c>
      <c r="C59" s="16"/>
      <c r="D59" s="16"/>
      <c r="E59" s="16"/>
      <c r="F59" s="16"/>
      <c r="G59" s="16"/>
      <c r="H59" s="108">
        <f>H57+H58</f>
        <v>7</v>
      </c>
      <c r="I59" s="109">
        <f>I57+I58</f>
        <v>21</v>
      </c>
      <c r="J59" s="110">
        <f>SUM(H59:I59)</f>
        <v>28</v>
      </c>
      <c r="K59" s="353">
        <f t="shared" ref="K59:P59" si="12">K57+K58</f>
        <v>0</v>
      </c>
      <c r="L59" s="112">
        <f t="shared" si="12"/>
        <v>1400</v>
      </c>
      <c r="M59" s="112">
        <f t="shared" si="12"/>
        <v>964</v>
      </c>
      <c r="N59" s="112">
        <f t="shared" si="12"/>
        <v>760</v>
      </c>
      <c r="O59" s="112">
        <f t="shared" si="12"/>
        <v>494</v>
      </c>
      <c r="P59" s="109">
        <f t="shared" si="12"/>
        <v>217</v>
      </c>
      <c r="Q59" s="119">
        <f>SUM(K59:P59)</f>
        <v>3835</v>
      </c>
      <c r="R59" s="120">
        <f>SUM(J59,Q59)</f>
        <v>3863</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593" t="s">
        <v>32</v>
      </c>
      <c r="K63" s="593"/>
      <c r="L63" s="593"/>
      <c r="M63" s="593"/>
      <c r="N63" s="593"/>
      <c r="O63" s="593"/>
      <c r="P63" s="593"/>
      <c r="Q63" s="593"/>
    </row>
    <row r="64" spans="1:18" ht="17.100000000000001" customHeight="1">
      <c r="B64" s="594" t="str">
        <f>"令和" &amp; DBCS($A$2) &amp; "年（" &amp; DBCS($B$2) &amp; "年）" &amp; DBCS($C$2) &amp; "月"</f>
        <v>令和元年（２０１９年）９月</v>
      </c>
      <c r="C64" s="595"/>
      <c r="D64" s="595"/>
      <c r="E64" s="595"/>
      <c r="F64" s="595"/>
      <c r="G64" s="596"/>
      <c r="H64" s="600" t="s">
        <v>33</v>
      </c>
      <c r="I64" s="601"/>
      <c r="J64" s="601"/>
      <c r="K64" s="602" t="s">
        <v>34</v>
      </c>
      <c r="L64" s="603"/>
      <c r="M64" s="603"/>
      <c r="N64" s="603"/>
      <c r="O64" s="603"/>
      <c r="P64" s="604"/>
      <c r="Q64" s="596" t="s">
        <v>20</v>
      </c>
    </row>
    <row r="65" spans="1:17" ht="17.100000000000001" customHeight="1">
      <c r="B65" s="597"/>
      <c r="C65" s="598"/>
      <c r="D65" s="598"/>
      <c r="E65" s="598"/>
      <c r="F65" s="598"/>
      <c r="G65" s="599"/>
      <c r="H65" s="85" t="s">
        <v>11</v>
      </c>
      <c r="I65" s="86" t="s">
        <v>12</v>
      </c>
      <c r="J65" s="87" t="s">
        <v>13</v>
      </c>
      <c r="K65" s="121" t="s">
        <v>15</v>
      </c>
      <c r="L65" s="88" t="s">
        <v>16</v>
      </c>
      <c r="M65" s="88" t="s">
        <v>17</v>
      </c>
      <c r="N65" s="88" t="s">
        <v>18</v>
      </c>
      <c r="O65" s="89" t="s">
        <v>19</v>
      </c>
      <c r="P65" s="114" t="s">
        <v>13</v>
      </c>
      <c r="Q65" s="599"/>
    </row>
    <row r="66" spans="1:17" ht="17.100000000000001" customHeight="1">
      <c r="B66" s="8" t="s">
        <v>21</v>
      </c>
      <c r="C66" s="10"/>
      <c r="D66" s="10"/>
      <c r="E66" s="10"/>
      <c r="F66" s="10"/>
      <c r="G66" s="10"/>
      <c r="H66" s="90">
        <v>0</v>
      </c>
      <c r="I66" s="91">
        <v>0</v>
      </c>
      <c r="J66" s="92">
        <f>SUM(H66:I66)</f>
        <v>0</v>
      </c>
      <c r="K66" s="93">
        <v>1</v>
      </c>
      <c r="L66" s="94">
        <v>9</v>
      </c>
      <c r="M66" s="94">
        <v>185</v>
      </c>
      <c r="N66" s="94">
        <v>500</v>
      </c>
      <c r="O66" s="95">
        <v>409</v>
      </c>
      <c r="P66" s="115">
        <f>SUM(K66:O66)</f>
        <v>1104</v>
      </c>
      <c r="Q66" s="116">
        <f>SUM(J66,P66)</f>
        <v>1104</v>
      </c>
    </row>
    <row r="67" spans="1:17" ht="17.100000000000001" customHeight="1">
      <c r="B67" s="98" t="s">
        <v>28</v>
      </c>
      <c r="C67" s="99"/>
      <c r="D67" s="99"/>
      <c r="E67" s="99"/>
      <c r="F67" s="99"/>
      <c r="G67" s="99"/>
      <c r="H67" s="100">
        <v>0</v>
      </c>
      <c r="I67" s="101">
        <v>0</v>
      </c>
      <c r="J67" s="102">
        <f>SUM(H67:I67)</f>
        <v>0</v>
      </c>
      <c r="K67" s="103">
        <v>0</v>
      </c>
      <c r="L67" s="104">
        <v>0</v>
      </c>
      <c r="M67" s="104">
        <v>0</v>
      </c>
      <c r="N67" s="104">
        <v>2</v>
      </c>
      <c r="O67" s="105">
        <v>4</v>
      </c>
      <c r="P67" s="117">
        <f>SUM(K67:O67)</f>
        <v>6</v>
      </c>
      <c r="Q67" s="118">
        <f>SUM(J67,P67)</f>
        <v>6</v>
      </c>
    </row>
    <row r="68" spans="1:17" ht="17.100000000000001" customHeight="1">
      <c r="B68" s="15" t="s">
        <v>35</v>
      </c>
      <c r="C68" s="16"/>
      <c r="D68" s="16"/>
      <c r="E68" s="16"/>
      <c r="F68" s="16"/>
      <c r="G68" s="16"/>
      <c r="H68" s="108">
        <f>H66+H67</f>
        <v>0</v>
      </c>
      <c r="I68" s="109">
        <f>I66+I67</f>
        <v>0</v>
      </c>
      <c r="J68" s="110">
        <f>SUM(H68:I68)</f>
        <v>0</v>
      </c>
      <c r="K68" s="111">
        <f>K66+K67</f>
        <v>1</v>
      </c>
      <c r="L68" s="112">
        <f>L66+L67</f>
        <v>9</v>
      </c>
      <c r="M68" s="112">
        <f>M66+M67</f>
        <v>185</v>
      </c>
      <c r="N68" s="112">
        <f>N66+N67</f>
        <v>502</v>
      </c>
      <c r="O68" s="109">
        <f>O66+O67</f>
        <v>413</v>
      </c>
      <c r="P68" s="119">
        <f>SUM(K68:O68)</f>
        <v>1110</v>
      </c>
      <c r="Q68" s="120">
        <f>SUM(J68,P68)</f>
        <v>1110</v>
      </c>
    </row>
    <row r="70" spans="1:17" ht="17.100000000000001" customHeight="1">
      <c r="A70" s="1" t="s">
        <v>39</v>
      </c>
    </row>
    <row r="71" spans="1:17" ht="17.100000000000001" customHeight="1">
      <c r="B71" s="5"/>
      <c r="C71" s="5"/>
      <c r="D71" s="5"/>
      <c r="E71" s="6"/>
      <c r="F71" s="6"/>
      <c r="G71" s="6"/>
      <c r="H71" s="6"/>
      <c r="I71" s="6"/>
      <c r="J71" s="593" t="s">
        <v>32</v>
      </c>
      <c r="K71" s="593"/>
      <c r="L71" s="593"/>
      <c r="M71" s="593"/>
      <c r="N71" s="593"/>
      <c r="O71" s="593"/>
      <c r="P71" s="593"/>
      <c r="Q71" s="593"/>
    </row>
    <row r="72" spans="1:17" ht="17.100000000000001" customHeight="1">
      <c r="B72" s="594" t="str">
        <f>"令和" &amp; DBCS($A$2) &amp; "年（" &amp; DBCS($B$2) &amp; "年）" &amp; DBCS($C$2) &amp; "月"</f>
        <v>令和元年（２０１９年）９月</v>
      </c>
      <c r="C72" s="595"/>
      <c r="D72" s="595"/>
      <c r="E72" s="595"/>
      <c r="F72" s="595"/>
      <c r="G72" s="596"/>
      <c r="H72" s="641" t="s">
        <v>33</v>
      </c>
      <c r="I72" s="642"/>
      <c r="J72" s="642"/>
      <c r="K72" s="643" t="s">
        <v>34</v>
      </c>
      <c r="L72" s="642"/>
      <c r="M72" s="642"/>
      <c r="N72" s="642"/>
      <c r="O72" s="642"/>
      <c r="P72" s="644"/>
      <c r="Q72" s="645" t="s">
        <v>20</v>
      </c>
    </row>
    <row r="73" spans="1:17" ht="17.100000000000001" customHeight="1">
      <c r="B73" s="597"/>
      <c r="C73" s="598"/>
      <c r="D73" s="598"/>
      <c r="E73" s="598"/>
      <c r="F73" s="598"/>
      <c r="G73" s="599"/>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52</v>
      </c>
      <c r="L74" s="94">
        <v>83</v>
      </c>
      <c r="M74" s="94">
        <v>111</v>
      </c>
      <c r="N74" s="94">
        <v>133</v>
      </c>
      <c r="O74" s="95">
        <v>84</v>
      </c>
      <c r="P74" s="115">
        <f>SUM(K74:O74)</f>
        <v>463</v>
      </c>
      <c r="Q74" s="116">
        <f>SUM(J74,P74)</f>
        <v>463</v>
      </c>
    </row>
    <row r="75" spans="1:17" ht="17.100000000000001" customHeight="1">
      <c r="B75" s="98" t="s">
        <v>28</v>
      </c>
      <c r="C75" s="99"/>
      <c r="D75" s="99"/>
      <c r="E75" s="99"/>
      <c r="F75" s="99"/>
      <c r="G75" s="99"/>
      <c r="H75" s="100">
        <v>0</v>
      </c>
      <c r="I75" s="101">
        <v>0</v>
      </c>
      <c r="J75" s="102">
        <f>SUM(H75:I75)</f>
        <v>0</v>
      </c>
      <c r="K75" s="103">
        <v>1</v>
      </c>
      <c r="L75" s="104">
        <v>0</v>
      </c>
      <c r="M75" s="104">
        <v>2</v>
      </c>
      <c r="N75" s="104">
        <v>0</v>
      </c>
      <c r="O75" s="105">
        <v>1</v>
      </c>
      <c r="P75" s="117">
        <f>SUM(K75:O75)</f>
        <v>4</v>
      </c>
      <c r="Q75" s="118">
        <f>SUM(J75,P75)</f>
        <v>4</v>
      </c>
    </row>
    <row r="76" spans="1:17" ht="17.100000000000001" customHeight="1">
      <c r="B76" s="15" t="s">
        <v>35</v>
      </c>
      <c r="C76" s="16"/>
      <c r="D76" s="16"/>
      <c r="E76" s="16"/>
      <c r="F76" s="16"/>
      <c r="G76" s="16"/>
      <c r="H76" s="108">
        <f>H74+H75</f>
        <v>0</v>
      </c>
      <c r="I76" s="109">
        <f>I74+I75</f>
        <v>0</v>
      </c>
      <c r="J76" s="110">
        <f>SUM(H76:I76)</f>
        <v>0</v>
      </c>
      <c r="K76" s="111">
        <f>K74+K75</f>
        <v>53</v>
      </c>
      <c r="L76" s="112">
        <f>L74+L75</f>
        <v>83</v>
      </c>
      <c r="M76" s="112">
        <f>M74+M75</f>
        <v>113</v>
      </c>
      <c r="N76" s="112">
        <f>N74+N75</f>
        <v>133</v>
      </c>
      <c r="O76" s="109">
        <f>O74+O75</f>
        <v>85</v>
      </c>
      <c r="P76" s="119">
        <f>SUM(K76:O76)</f>
        <v>467</v>
      </c>
      <c r="Q76" s="120">
        <f>SUM(J76,P76)</f>
        <v>467</v>
      </c>
    </row>
    <row r="78" spans="1:17" ht="17.100000000000001" customHeight="1">
      <c r="A78" s="1" t="s">
        <v>40</v>
      </c>
    </row>
    <row r="79" spans="1:17" ht="17.100000000000001" customHeight="1">
      <c r="B79" s="5"/>
      <c r="C79" s="5"/>
      <c r="D79" s="5"/>
      <c r="E79" s="6"/>
      <c r="F79" s="6"/>
      <c r="G79" s="6"/>
      <c r="H79" s="6"/>
      <c r="I79" s="6"/>
      <c r="J79" s="593" t="s">
        <v>32</v>
      </c>
      <c r="K79" s="593"/>
      <c r="L79" s="593"/>
      <c r="M79" s="593"/>
      <c r="N79" s="593"/>
      <c r="O79" s="593"/>
      <c r="P79" s="593"/>
      <c r="Q79" s="593"/>
    </row>
    <row r="80" spans="1:17" ht="17.100000000000001" customHeight="1">
      <c r="B80" s="620" t="str">
        <f>"令和" &amp; DBCS($A$2) &amp; "年（" &amp; DBCS($B$2) &amp; "年）" &amp; DBCS($C$2) &amp; "月"</f>
        <v>令和元年（２０１９年）９月</v>
      </c>
      <c r="C80" s="621"/>
      <c r="D80" s="621"/>
      <c r="E80" s="621"/>
      <c r="F80" s="621"/>
      <c r="G80" s="622"/>
      <c r="H80" s="626" t="s">
        <v>33</v>
      </c>
      <c r="I80" s="627"/>
      <c r="J80" s="627"/>
      <c r="K80" s="628" t="s">
        <v>34</v>
      </c>
      <c r="L80" s="627"/>
      <c r="M80" s="627"/>
      <c r="N80" s="627"/>
      <c r="O80" s="627"/>
      <c r="P80" s="629"/>
      <c r="Q80" s="622" t="s">
        <v>20</v>
      </c>
    </row>
    <row r="81" spans="1:18" ht="17.100000000000001" customHeight="1">
      <c r="B81" s="623"/>
      <c r="C81" s="624"/>
      <c r="D81" s="624"/>
      <c r="E81" s="624"/>
      <c r="F81" s="624"/>
      <c r="G81" s="625"/>
      <c r="H81" s="129" t="s">
        <v>11</v>
      </c>
      <c r="I81" s="130" t="s">
        <v>12</v>
      </c>
      <c r="J81" s="388" t="s">
        <v>13</v>
      </c>
      <c r="K81" s="131" t="s">
        <v>15</v>
      </c>
      <c r="L81" s="132" t="s">
        <v>16</v>
      </c>
      <c r="M81" s="132" t="s">
        <v>17</v>
      </c>
      <c r="N81" s="132" t="s">
        <v>18</v>
      </c>
      <c r="O81" s="130" t="s">
        <v>19</v>
      </c>
      <c r="P81" s="133" t="s">
        <v>13</v>
      </c>
      <c r="Q81" s="625"/>
    </row>
    <row r="82" spans="1:18" ht="17.100000000000001" customHeight="1">
      <c r="B82" s="8" t="s">
        <v>21</v>
      </c>
      <c r="C82" s="10"/>
      <c r="D82" s="10"/>
      <c r="E82" s="10"/>
      <c r="F82" s="10"/>
      <c r="G82" s="10"/>
      <c r="H82" s="90">
        <v>0</v>
      </c>
      <c r="I82" s="91">
        <v>0</v>
      </c>
      <c r="J82" s="92">
        <f>SUM(H82:I82)</f>
        <v>0</v>
      </c>
      <c r="K82" s="93">
        <v>2</v>
      </c>
      <c r="L82" s="94">
        <v>5</v>
      </c>
      <c r="M82" s="94">
        <v>27</v>
      </c>
      <c r="N82" s="94">
        <v>243</v>
      </c>
      <c r="O82" s="95">
        <v>432</v>
      </c>
      <c r="P82" s="115">
        <f>SUM(K82:O82)</f>
        <v>709</v>
      </c>
      <c r="Q82" s="116">
        <f>SUM(J82,P82)</f>
        <v>709</v>
      </c>
    </row>
    <row r="83" spans="1:18" ht="17.100000000000001" customHeight="1">
      <c r="B83" s="98" t="s">
        <v>28</v>
      </c>
      <c r="C83" s="99"/>
      <c r="D83" s="99"/>
      <c r="E83" s="99"/>
      <c r="F83" s="99"/>
      <c r="G83" s="99"/>
      <c r="H83" s="100">
        <v>0</v>
      </c>
      <c r="I83" s="101">
        <v>0</v>
      </c>
      <c r="J83" s="102">
        <f>SUM(H83:I83)</f>
        <v>0</v>
      </c>
      <c r="K83" s="103">
        <v>0</v>
      </c>
      <c r="L83" s="104">
        <v>0</v>
      </c>
      <c r="M83" s="104">
        <v>0</v>
      </c>
      <c r="N83" s="104">
        <v>6</v>
      </c>
      <c r="O83" s="105">
        <v>5</v>
      </c>
      <c r="P83" s="117">
        <f>SUM(K83:O83)</f>
        <v>11</v>
      </c>
      <c r="Q83" s="118">
        <f>SUM(J83,P83)</f>
        <v>11</v>
      </c>
    </row>
    <row r="84" spans="1:18" ht="17.100000000000001" customHeight="1">
      <c r="B84" s="15" t="s">
        <v>35</v>
      </c>
      <c r="C84" s="16"/>
      <c r="D84" s="16"/>
      <c r="E84" s="16"/>
      <c r="F84" s="16"/>
      <c r="G84" s="16"/>
      <c r="H84" s="108">
        <f>H82+H83</f>
        <v>0</v>
      </c>
      <c r="I84" s="109">
        <f>I82+I83</f>
        <v>0</v>
      </c>
      <c r="J84" s="110">
        <f>SUM(H84:I84)</f>
        <v>0</v>
      </c>
      <c r="K84" s="111">
        <f>K82+K83</f>
        <v>2</v>
      </c>
      <c r="L84" s="112">
        <f>L82+L83</f>
        <v>5</v>
      </c>
      <c r="M84" s="112">
        <f>M82+M83</f>
        <v>27</v>
      </c>
      <c r="N84" s="112">
        <f>N82+N83</f>
        <v>249</v>
      </c>
      <c r="O84" s="109">
        <f>O82+O83</f>
        <v>437</v>
      </c>
      <c r="P84" s="119">
        <f>SUM(K84:O84)</f>
        <v>720</v>
      </c>
      <c r="Q84" s="120">
        <f>SUM(J84,P84)</f>
        <v>720</v>
      </c>
    </row>
    <row r="86" spans="1:18" s="252" customFormat="1" ht="17.100000000000001" customHeight="1">
      <c r="A86" s="1" t="s">
        <v>164</v>
      </c>
    </row>
    <row r="87" spans="1:18" s="252" customFormat="1" ht="17.100000000000001" customHeight="1">
      <c r="B87" s="249"/>
      <c r="C87" s="249"/>
      <c r="D87" s="249"/>
      <c r="E87" s="282"/>
      <c r="F87" s="282"/>
      <c r="G87" s="282"/>
      <c r="H87" s="282"/>
      <c r="I87" s="282"/>
      <c r="J87" s="630" t="s">
        <v>32</v>
      </c>
      <c r="K87" s="630"/>
      <c r="L87" s="630"/>
      <c r="M87" s="630"/>
      <c r="N87" s="630"/>
      <c r="O87" s="630"/>
      <c r="P87" s="630"/>
      <c r="Q87" s="630"/>
    </row>
    <row r="88" spans="1:18" s="252" customFormat="1" ht="17.100000000000001" customHeight="1">
      <c r="B88" s="631" t="str">
        <f>"令和" &amp; DBCS($A$2) &amp; "年（" &amp; DBCS($B$2) &amp; "年）" &amp; DBCS($C$2) &amp; "月"</f>
        <v>令和元年（２０１９年）９月</v>
      </c>
      <c r="C88" s="632"/>
      <c r="D88" s="632"/>
      <c r="E88" s="632"/>
      <c r="F88" s="632"/>
      <c r="G88" s="633"/>
      <c r="H88" s="637" t="s">
        <v>33</v>
      </c>
      <c r="I88" s="638"/>
      <c r="J88" s="638"/>
      <c r="K88" s="639" t="s">
        <v>34</v>
      </c>
      <c r="L88" s="638"/>
      <c r="M88" s="638"/>
      <c r="N88" s="638"/>
      <c r="O88" s="638"/>
      <c r="P88" s="640"/>
      <c r="Q88" s="633" t="s">
        <v>20</v>
      </c>
    </row>
    <row r="89" spans="1:18" s="252" customFormat="1" ht="17.100000000000001" customHeight="1">
      <c r="B89" s="634"/>
      <c r="C89" s="635"/>
      <c r="D89" s="635"/>
      <c r="E89" s="635"/>
      <c r="F89" s="635"/>
      <c r="G89" s="636"/>
      <c r="H89" s="283" t="s">
        <v>11</v>
      </c>
      <c r="I89" s="284" t="s">
        <v>12</v>
      </c>
      <c r="J89" s="389" t="s">
        <v>13</v>
      </c>
      <c r="K89" s="285" t="s">
        <v>15</v>
      </c>
      <c r="L89" s="286" t="s">
        <v>16</v>
      </c>
      <c r="M89" s="286" t="s">
        <v>17</v>
      </c>
      <c r="N89" s="286" t="s">
        <v>18</v>
      </c>
      <c r="O89" s="284" t="s">
        <v>19</v>
      </c>
      <c r="P89" s="287" t="s">
        <v>13</v>
      </c>
      <c r="Q89" s="636"/>
    </row>
    <row r="90" spans="1:18" s="252" customFormat="1" ht="17.100000000000001" customHeight="1">
      <c r="B90" s="253" t="s">
        <v>21</v>
      </c>
      <c r="C90" s="254"/>
      <c r="D90" s="254"/>
      <c r="E90" s="254"/>
      <c r="F90" s="254"/>
      <c r="G90" s="254"/>
      <c r="H90" s="255">
        <v>0</v>
      </c>
      <c r="I90" s="256">
        <v>0</v>
      </c>
      <c r="J90" s="257">
        <f>SUM(H90:I90)</f>
        <v>0</v>
      </c>
      <c r="K90" s="258">
        <v>0</v>
      </c>
      <c r="L90" s="259">
        <v>0</v>
      </c>
      <c r="M90" s="259">
        <v>13</v>
      </c>
      <c r="N90" s="259">
        <v>39</v>
      </c>
      <c r="O90" s="260">
        <v>62</v>
      </c>
      <c r="P90" s="261">
        <f>SUM(K90:O90)</f>
        <v>114</v>
      </c>
      <c r="Q90" s="262">
        <f>SUM(J90,P90)</f>
        <v>114</v>
      </c>
    </row>
    <row r="91" spans="1:18" s="252" customFormat="1" ht="17.100000000000001" customHeight="1">
      <c r="B91" s="263" t="s">
        <v>28</v>
      </c>
      <c r="C91" s="264"/>
      <c r="D91" s="264"/>
      <c r="E91" s="264"/>
      <c r="F91" s="264"/>
      <c r="G91" s="264"/>
      <c r="H91" s="265">
        <v>0</v>
      </c>
      <c r="I91" s="266">
        <v>0</v>
      </c>
      <c r="J91" s="267">
        <f>SUM(H91:I91)</f>
        <v>0</v>
      </c>
      <c r="K91" s="268">
        <v>0</v>
      </c>
      <c r="L91" s="269">
        <v>0</v>
      </c>
      <c r="M91" s="269">
        <v>0</v>
      </c>
      <c r="N91" s="269">
        <v>0</v>
      </c>
      <c r="O91" s="270">
        <v>2</v>
      </c>
      <c r="P91" s="271">
        <f>SUM(K91:O91)</f>
        <v>2</v>
      </c>
      <c r="Q91" s="272">
        <f>SUM(J91,P91)</f>
        <v>2</v>
      </c>
    </row>
    <row r="92" spans="1:18" s="252" customFormat="1" ht="17.100000000000001" customHeight="1">
      <c r="B92" s="273" t="s">
        <v>35</v>
      </c>
      <c r="C92" s="274"/>
      <c r="D92" s="274"/>
      <c r="E92" s="274"/>
      <c r="F92" s="274"/>
      <c r="G92" s="274"/>
      <c r="H92" s="275">
        <f>H90+H91</f>
        <v>0</v>
      </c>
      <c r="I92" s="276">
        <f>I90+I91</f>
        <v>0</v>
      </c>
      <c r="J92" s="277">
        <f>SUM(H92:I92)</f>
        <v>0</v>
      </c>
      <c r="K92" s="278">
        <f>K90+K91</f>
        <v>0</v>
      </c>
      <c r="L92" s="279">
        <f>L90+L91</f>
        <v>0</v>
      </c>
      <c r="M92" s="279">
        <f>M90+M91</f>
        <v>13</v>
      </c>
      <c r="N92" s="279">
        <f>N90+N91</f>
        <v>39</v>
      </c>
      <c r="O92" s="276">
        <f>O90+O91</f>
        <v>64</v>
      </c>
      <c r="P92" s="280">
        <f>SUM(K92:O92)</f>
        <v>116</v>
      </c>
      <c r="Q92" s="281">
        <f>SUM(J92,P92)</f>
        <v>116</v>
      </c>
    </row>
    <row r="93" spans="1:18" s="252" customFormat="1" ht="17.100000000000001" customHeight="1"/>
    <row r="94" spans="1:18" s="190" customFormat="1" ht="17.100000000000001" customHeight="1">
      <c r="A94" s="134" t="s">
        <v>41</v>
      </c>
      <c r="J94" s="288"/>
      <c r="K94" s="288"/>
    </row>
    <row r="95" spans="1:18" s="190" customFormat="1" ht="17.100000000000001" customHeight="1">
      <c r="B95" s="252"/>
      <c r="C95" s="289"/>
      <c r="D95" s="289"/>
      <c r="E95" s="289"/>
      <c r="F95" s="282"/>
      <c r="G95" s="282"/>
      <c r="H95" s="282"/>
      <c r="I95" s="630" t="s">
        <v>42</v>
      </c>
      <c r="J95" s="630"/>
      <c r="K95" s="630"/>
      <c r="L95" s="630"/>
      <c r="M95" s="630"/>
      <c r="N95" s="630"/>
      <c r="O95" s="630"/>
      <c r="P95" s="630"/>
      <c r="Q95" s="630"/>
      <c r="R95" s="630"/>
    </row>
    <row r="96" spans="1:18" s="190" customFormat="1" ht="17.100000000000001" customHeight="1">
      <c r="B96" s="607" t="str">
        <f>"令和" &amp; DBCS($A$2) &amp; "年（" &amp; DBCS($B$2) &amp; "年）" &amp; DBCS($C$2) &amp; "月"</f>
        <v>令和元年（２０１９年）９月</v>
      </c>
      <c r="C96" s="608"/>
      <c r="D96" s="608"/>
      <c r="E96" s="608"/>
      <c r="F96" s="608"/>
      <c r="G96" s="609"/>
      <c r="H96" s="613" t="s">
        <v>33</v>
      </c>
      <c r="I96" s="614"/>
      <c r="J96" s="614"/>
      <c r="K96" s="615" t="s">
        <v>34</v>
      </c>
      <c r="L96" s="616"/>
      <c r="M96" s="616"/>
      <c r="N96" s="616"/>
      <c r="O96" s="616"/>
      <c r="P96" s="616"/>
      <c r="Q96" s="617"/>
      <c r="R96" s="618" t="s">
        <v>20</v>
      </c>
    </row>
    <row r="97" spans="2:18" s="190" customFormat="1" ht="17.100000000000001" customHeight="1">
      <c r="B97" s="610"/>
      <c r="C97" s="611"/>
      <c r="D97" s="611"/>
      <c r="E97" s="611"/>
      <c r="F97" s="611"/>
      <c r="G97" s="612"/>
      <c r="H97" s="290" t="s">
        <v>11</v>
      </c>
      <c r="I97" s="291" t="s">
        <v>12</v>
      </c>
      <c r="J97" s="292" t="s">
        <v>13</v>
      </c>
      <c r="K97" s="350" t="s">
        <v>14</v>
      </c>
      <c r="L97" s="293" t="s">
        <v>15</v>
      </c>
      <c r="M97" s="293" t="s">
        <v>16</v>
      </c>
      <c r="N97" s="293" t="s">
        <v>17</v>
      </c>
      <c r="O97" s="293" t="s">
        <v>18</v>
      </c>
      <c r="P97" s="294" t="s">
        <v>19</v>
      </c>
      <c r="Q97" s="387" t="s">
        <v>13</v>
      </c>
      <c r="R97" s="619"/>
    </row>
    <row r="98" spans="2:18" s="190" customFormat="1" ht="17.100000000000001" customHeight="1">
      <c r="B98" s="295" t="s">
        <v>43</v>
      </c>
      <c r="C98" s="296"/>
      <c r="D98" s="296"/>
      <c r="E98" s="296"/>
      <c r="F98" s="296"/>
      <c r="G98" s="297"/>
      <c r="H98" s="298">
        <f t="shared" ref="H98:R98" si="13">SUM(H99,H105,H108,H113,H117:H118)</f>
        <v>1892</v>
      </c>
      <c r="I98" s="299">
        <f t="shared" si="13"/>
        <v>2741</v>
      </c>
      <c r="J98" s="300">
        <f t="shared" si="13"/>
        <v>4633</v>
      </c>
      <c r="K98" s="357">
        <f t="shared" si="13"/>
        <v>0</v>
      </c>
      <c r="L98" s="301">
        <f t="shared" si="13"/>
        <v>9820</v>
      </c>
      <c r="M98" s="301">
        <f t="shared" si="13"/>
        <v>6850</v>
      </c>
      <c r="N98" s="301">
        <f t="shared" si="13"/>
        <v>4493</v>
      </c>
      <c r="O98" s="301">
        <f t="shared" si="13"/>
        <v>2805</v>
      </c>
      <c r="P98" s="302">
        <f t="shared" si="13"/>
        <v>1756</v>
      </c>
      <c r="Q98" s="303">
        <f t="shared" si="13"/>
        <v>25724</v>
      </c>
      <c r="R98" s="304">
        <f t="shared" si="13"/>
        <v>30357</v>
      </c>
    </row>
    <row r="99" spans="2:18" s="190" customFormat="1" ht="17.100000000000001" customHeight="1">
      <c r="B99" s="180"/>
      <c r="C99" s="295" t="s">
        <v>44</v>
      </c>
      <c r="D99" s="296"/>
      <c r="E99" s="296"/>
      <c r="F99" s="296"/>
      <c r="G99" s="297"/>
      <c r="H99" s="298">
        <f t="shared" ref="H99:Q99" si="14">SUM(H100:H104)</f>
        <v>121</v>
      </c>
      <c r="I99" s="299">
        <f t="shared" si="14"/>
        <v>209</v>
      </c>
      <c r="J99" s="300">
        <f t="shared" si="14"/>
        <v>330</v>
      </c>
      <c r="K99" s="357">
        <f t="shared" si="14"/>
        <v>0</v>
      </c>
      <c r="L99" s="301">
        <f t="shared" si="14"/>
        <v>2560</v>
      </c>
      <c r="M99" s="301">
        <f t="shared" si="14"/>
        <v>1749</v>
      </c>
      <c r="N99" s="301">
        <f t="shared" si="14"/>
        <v>1274</v>
      </c>
      <c r="O99" s="301">
        <f t="shared" si="14"/>
        <v>969</v>
      </c>
      <c r="P99" s="302">
        <f t="shared" si="14"/>
        <v>683</v>
      </c>
      <c r="Q99" s="303">
        <f t="shared" si="14"/>
        <v>7235</v>
      </c>
      <c r="R99" s="304">
        <f t="shared" ref="R99:R104" si="15">SUM(J99,Q99)</f>
        <v>7565</v>
      </c>
    </row>
    <row r="100" spans="2:18" s="190" customFormat="1" ht="17.100000000000001" customHeight="1">
      <c r="B100" s="180"/>
      <c r="C100" s="180"/>
      <c r="D100" s="305" t="s">
        <v>45</v>
      </c>
      <c r="E100" s="306"/>
      <c r="F100" s="306"/>
      <c r="G100" s="307"/>
      <c r="H100" s="308">
        <v>0</v>
      </c>
      <c r="I100" s="309">
        <v>0</v>
      </c>
      <c r="J100" s="310">
        <f>SUM(H100:I100)</f>
        <v>0</v>
      </c>
      <c r="K100" s="354">
        <v>0</v>
      </c>
      <c r="L100" s="311">
        <v>1459</v>
      </c>
      <c r="M100" s="311">
        <v>858</v>
      </c>
      <c r="N100" s="311">
        <v>502</v>
      </c>
      <c r="O100" s="311">
        <v>297</v>
      </c>
      <c r="P100" s="309">
        <v>193</v>
      </c>
      <c r="Q100" s="310">
        <f>SUM(K100:P100)</f>
        <v>3309</v>
      </c>
      <c r="R100" s="312">
        <f t="shared" si="15"/>
        <v>3309</v>
      </c>
    </row>
    <row r="101" spans="2:18" s="190" customFormat="1" ht="17.100000000000001" customHeight="1">
      <c r="B101" s="180"/>
      <c r="C101" s="180"/>
      <c r="D101" s="181" t="s">
        <v>46</v>
      </c>
      <c r="E101" s="182"/>
      <c r="F101" s="182"/>
      <c r="G101" s="183"/>
      <c r="H101" s="184">
        <v>0</v>
      </c>
      <c r="I101" s="185">
        <v>0</v>
      </c>
      <c r="J101" s="188">
        <f>SUM(H101:I101)</f>
        <v>0</v>
      </c>
      <c r="K101" s="355">
        <v>0</v>
      </c>
      <c r="L101" s="187">
        <v>0</v>
      </c>
      <c r="M101" s="187">
        <v>1</v>
      </c>
      <c r="N101" s="187">
        <v>9</v>
      </c>
      <c r="O101" s="187">
        <v>16</v>
      </c>
      <c r="P101" s="185">
        <v>18</v>
      </c>
      <c r="Q101" s="188">
        <f>SUM(K101:P101)</f>
        <v>44</v>
      </c>
      <c r="R101" s="189">
        <f t="shared" si="15"/>
        <v>44</v>
      </c>
    </row>
    <row r="102" spans="2:18" s="190" customFormat="1" ht="17.100000000000001" customHeight="1">
      <c r="B102" s="180"/>
      <c r="C102" s="180"/>
      <c r="D102" s="181" t="s">
        <v>47</v>
      </c>
      <c r="E102" s="182"/>
      <c r="F102" s="182"/>
      <c r="G102" s="183"/>
      <c r="H102" s="184">
        <v>40</v>
      </c>
      <c r="I102" s="185">
        <v>77</v>
      </c>
      <c r="J102" s="188">
        <f>SUM(H102:I102)</f>
        <v>117</v>
      </c>
      <c r="K102" s="355">
        <v>0</v>
      </c>
      <c r="L102" s="187">
        <v>315</v>
      </c>
      <c r="M102" s="187">
        <v>227</v>
      </c>
      <c r="N102" s="187">
        <v>154</v>
      </c>
      <c r="O102" s="187">
        <v>146</v>
      </c>
      <c r="P102" s="185">
        <v>105</v>
      </c>
      <c r="Q102" s="188">
        <f>SUM(K102:P102)</f>
        <v>947</v>
      </c>
      <c r="R102" s="189">
        <f t="shared" si="15"/>
        <v>1064</v>
      </c>
    </row>
    <row r="103" spans="2:18" s="190" customFormat="1" ht="17.100000000000001" customHeight="1">
      <c r="B103" s="180"/>
      <c r="C103" s="180"/>
      <c r="D103" s="181" t="s">
        <v>48</v>
      </c>
      <c r="E103" s="182"/>
      <c r="F103" s="182"/>
      <c r="G103" s="183"/>
      <c r="H103" s="184">
        <v>11</v>
      </c>
      <c r="I103" s="185">
        <v>44</v>
      </c>
      <c r="J103" s="188">
        <f>SUM(H103:I103)</f>
        <v>55</v>
      </c>
      <c r="K103" s="355">
        <v>0</v>
      </c>
      <c r="L103" s="187">
        <v>95</v>
      </c>
      <c r="M103" s="187">
        <v>106</v>
      </c>
      <c r="N103" s="187">
        <v>58</v>
      </c>
      <c r="O103" s="187">
        <v>39</v>
      </c>
      <c r="P103" s="185">
        <v>25</v>
      </c>
      <c r="Q103" s="188">
        <f>SUM(K103:P103)</f>
        <v>323</v>
      </c>
      <c r="R103" s="189">
        <f t="shared" si="15"/>
        <v>378</v>
      </c>
    </row>
    <row r="104" spans="2:18" s="190" customFormat="1" ht="17.100000000000001" customHeight="1">
      <c r="B104" s="180"/>
      <c r="C104" s="180"/>
      <c r="D104" s="325" t="s">
        <v>49</v>
      </c>
      <c r="E104" s="326"/>
      <c r="F104" s="326"/>
      <c r="G104" s="327"/>
      <c r="H104" s="328">
        <v>70</v>
      </c>
      <c r="I104" s="329">
        <v>88</v>
      </c>
      <c r="J104" s="331">
        <f>SUM(H104:I104)</f>
        <v>158</v>
      </c>
      <c r="K104" s="356">
        <v>0</v>
      </c>
      <c r="L104" s="216">
        <v>691</v>
      </c>
      <c r="M104" s="216">
        <v>557</v>
      </c>
      <c r="N104" s="216">
        <v>551</v>
      </c>
      <c r="O104" s="216">
        <v>471</v>
      </c>
      <c r="P104" s="329">
        <v>342</v>
      </c>
      <c r="Q104" s="331">
        <f>SUM(K104:P104)</f>
        <v>2612</v>
      </c>
      <c r="R104" s="332">
        <f t="shared" si="15"/>
        <v>2770</v>
      </c>
    </row>
    <row r="105" spans="2:18" s="190" customFormat="1" ht="17.100000000000001" customHeight="1">
      <c r="B105" s="180"/>
      <c r="C105" s="295" t="s">
        <v>50</v>
      </c>
      <c r="D105" s="296"/>
      <c r="E105" s="296"/>
      <c r="F105" s="296"/>
      <c r="G105" s="297"/>
      <c r="H105" s="298">
        <f t="shared" ref="H105:R105" si="16">SUM(H106:H107)</f>
        <v>137</v>
      </c>
      <c r="I105" s="299">
        <f t="shared" si="16"/>
        <v>209</v>
      </c>
      <c r="J105" s="300">
        <f t="shared" si="16"/>
        <v>346</v>
      </c>
      <c r="K105" s="357">
        <f t="shared" si="16"/>
        <v>0</v>
      </c>
      <c r="L105" s="301">
        <f t="shared" si="16"/>
        <v>1964</v>
      </c>
      <c r="M105" s="301">
        <f t="shared" si="16"/>
        <v>1231</v>
      </c>
      <c r="N105" s="301">
        <f t="shared" si="16"/>
        <v>739</v>
      </c>
      <c r="O105" s="301">
        <f t="shared" si="16"/>
        <v>361</v>
      </c>
      <c r="P105" s="302">
        <f t="shared" si="16"/>
        <v>216</v>
      </c>
      <c r="Q105" s="303">
        <f t="shared" si="16"/>
        <v>4511</v>
      </c>
      <c r="R105" s="304">
        <f t="shared" si="16"/>
        <v>4857</v>
      </c>
    </row>
    <row r="106" spans="2:18" s="190" customFormat="1" ht="17.100000000000001" customHeight="1">
      <c r="B106" s="180"/>
      <c r="C106" s="180"/>
      <c r="D106" s="305" t="s">
        <v>51</v>
      </c>
      <c r="E106" s="306"/>
      <c r="F106" s="306"/>
      <c r="G106" s="307"/>
      <c r="H106" s="308">
        <v>0</v>
      </c>
      <c r="I106" s="309">
        <v>0</v>
      </c>
      <c r="J106" s="324">
        <f>SUM(H106:I106)</f>
        <v>0</v>
      </c>
      <c r="K106" s="354">
        <v>0</v>
      </c>
      <c r="L106" s="311">
        <v>1443</v>
      </c>
      <c r="M106" s="311">
        <v>872</v>
      </c>
      <c r="N106" s="311">
        <v>511</v>
      </c>
      <c r="O106" s="311">
        <v>248</v>
      </c>
      <c r="P106" s="309">
        <v>154</v>
      </c>
      <c r="Q106" s="310">
        <f>SUM(K106:P106)</f>
        <v>3228</v>
      </c>
      <c r="R106" s="312">
        <f>SUM(J106,Q106)</f>
        <v>3228</v>
      </c>
    </row>
    <row r="107" spans="2:18" s="190" customFormat="1" ht="17.100000000000001" customHeight="1">
      <c r="B107" s="180"/>
      <c r="C107" s="180"/>
      <c r="D107" s="325" t="s">
        <v>52</v>
      </c>
      <c r="E107" s="326"/>
      <c r="F107" s="326"/>
      <c r="G107" s="327"/>
      <c r="H107" s="328">
        <v>137</v>
      </c>
      <c r="I107" s="329">
        <v>209</v>
      </c>
      <c r="J107" s="330">
        <f>SUM(H107:I107)</f>
        <v>346</v>
      </c>
      <c r="K107" s="356">
        <v>0</v>
      </c>
      <c r="L107" s="216">
        <v>521</v>
      </c>
      <c r="M107" s="216">
        <v>359</v>
      </c>
      <c r="N107" s="216">
        <v>228</v>
      </c>
      <c r="O107" s="216">
        <v>113</v>
      </c>
      <c r="P107" s="329">
        <v>62</v>
      </c>
      <c r="Q107" s="331">
        <f>SUM(K107:P107)</f>
        <v>1283</v>
      </c>
      <c r="R107" s="332">
        <f>SUM(J107,Q107)</f>
        <v>1629</v>
      </c>
    </row>
    <row r="108" spans="2:18" s="190" customFormat="1" ht="17.100000000000001" customHeight="1">
      <c r="B108" s="180"/>
      <c r="C108" s="295" t="s">
        <v>53</v>
      </c>
      <c r="D108" s="296"/>
      <c r="E108" s="296"/>
      <c r="F108" s="296"/>
      <c r="G108" s="297"/>
      <c r="H108" s="298">
        <f t="shared" ref="H108:R108" si="17">SUM(H109:H112)</f>
        <v>4</v>
      </c>
      <c r="I108" s="299">
        <f t="shared" si="17"/>
        <v>9</v>
      </c>
      <c r="J108" s="300">
        <f t="shared" si="17"/>
        <v>13</v>
      </c>
      <c r="K108" s="357">
        <f t="shared" si="17"/>
        <v>0</v>
      </c>
      <c r="L108" s="301">
        <f t="shared" si="17"/>
        <v>189</v>
      </c>
      <c r="M108" s="301">
        <f t="shared" si="17"/>
        <v>211</v>
      </c>
      <c r="N108" s="301">
        <f t="shared" si="17"/>
        <v>238</v>
      </c>
      <c r="O108" s="301">
        <f t="shared" si="17"/>
        <v>126</v>
      </c>
      <c r="P108" s="302">
        <f t="shared" si="17"/>
        <v>85</v>
      </c>
      <c r="Q108" s="303">
        <f t="shared" si="17"/>
        <v>849</v>
      </c>
      <c r="R108" s="304">
        <f t="shared" si="17"/>
        <v>862</v>
      </c>
    </row>
    <row r="109" spans="2:18" s="190" customFormat="1" ht="17.100000000000001" customHeight="1">
      <c r="B109" s="180"/>
      <c r="C109" s="180"/>
      <c r="D109" s="305" t="s">
        <v>54</v>
      </c>
      <c r="E109" s="306"/>
      <c r="F109" s="306"/>
      <c r="G109" s="307"/>
      <c r="H109" s="308">
        <v>4</v>
      </c>
      <c r="I109" s="309">
        <v>8</v>
      </c>
      <c r="J109" s="324">
        <f>SUM(H109:I109)</f>
        <v>12</v>
      </c>
      <c r="K109" s="354">
        <v>0</v>
      </c>
      <c r="L109" s="311">
        <v>163</v>
      </c>
      <c r="M109" s="311">
        <v>181</v>
      </c>
      <c r="N109" s="311">
        <v>191</v>
      </c>
      <c r="O109" s="311">
        <v>92</v>
      </c>
      <c r="P109" s="309">
        <v>63</v>
      </c>
      <c r="Q109" s="310">
        <f>SUM(K109:P109)</f>
        <v>690</v>
      </c>
      <c r="R109" s="312">
        <f>SUM(J109,Q109)</f>
        <v>702</v>
      </c>
    </row>
    <row r="110" spans="2:18" s="190" customFormat="1" ht="17.100000000000001" customHeight="1">
      <c r="B110" s="180"/>
      <c r="C110" s="180"/>
      <c r="D110" s="181" t="s">
        <v>55</v>
      </c>
      <c r="E110" s="182"/>
      <c r="F110" s="182"/>
      <c r="G110" s="183"/>
      <c r="H110" s="184">
        <v>0</v>
      </c>
      <c r="I110" s="185">
        <v>0</v>
      </c>
      <c r="J110" s="186">
        <f>SUM(H110:I110)</f>
        <v>0</v>
      </c>
      <c r="K110" s="355">
        <v>0</v>
      </c>
      <c r="L110" s="187">
        <v>22</v>
      </c>
      <c r="M110" s="187">
        <v>30</v>
      </c>
      <c r="N110" s="187">
        <v>44</v>
      </c>
      <c r="O110" s="187">
        <v>31</v>
      </c>
      <c r="P110" s="185">
        <v>21</v>
      </c>
      <c r="Q110" s="188">
        <f>SUM(K110:P110)</f>
        <v>148</v>
      </c>
      <c r="R110" s="189">
        <f>SUM(J110,Q110)</f>
        <v>148</v>
      </c>
    </row>
    <row r="111" spans="2:18" s="190" customFormat="1" ht="17.100000000000001" customHeight="1">
      <c r="B111" s="180"/>
      <c r="C111" s="313"/>
      <c r="D111" s="181" t="s">
        <v>56</v>
      </c>
      <c r="E111" s="182"/>
      <c r="F111" s="182"/>
      <c r="G111" s="183"/>
      <c r="H111" s="184">
        <v>0</v>
      </c>
      <c r="I111" s="185">
        <v>1</v>
      </c>
      <c r="J111" s="186">
        <f>SUM(H111:I111)</f>
        <v>1</v>
      </c>
      <c r="K111" s="355">
        <v>0</v>
      </c>
      <c r="L111" s="187">
        <v>4</v>
      </c>
      <c r="M111" s="187">
        <v>0</v>
      </c>
      <c r="N111" s="187">
        <v>3</v>
      </c>
      <c r="O111" s="187">
        <v>3</v>
      </c>
      <c r="P111" s="185">
        <v>1</v>
      </c>
      <c r="Q111" s="188">
        <f>SUM(K111:P111)</f>
        <v>11</v>
      </c>
      <c r="R111" s="189">
        <f>SUM(J111,Q111)</f>
        <v>12</v>
      </c>
    </row>
    <row r="112" spans="2:18" s="190" customFormat="1" ht="16.5" customHeight="1">
      <c r="B112" s="180"/>
      <c r="C112" s="314"/>
      <c r="D112" s="315" t="s">
        <v>165</v>
      </c>
      <c r="E112" s="316"/>
      <c r="F112" s="316"/>
      <c r="G112" s="317"/>
      <c r="H112" s="318">
        <v>0</v>
      </c>
      <c r="I112" s="319">
        <v>0</v>
      </c>
      <c r="J112" s="320">
        <f>SUM(H112:I112)</f>
        <v>0</v>
      </c>
      <c r="K112" s="368">
        <v>0</v>
      </c>
      <c r="L112" s="321">
        <v>0</v>
      </c>
      <c r="M112" s="321">
        <v>0</v>
      </c>
      <c r="N112" s="321">
        <v>0</v>
      </c>
      <c r="O112" s="321">
        <v>0</v>
      </c>
      <c r="P112" s="319">
        <v>0</v>
      </c>
      <c r="Q112" s="322">
        <f>SUM(K112:P112)</f>
        <v>0</v>
      </c>
      <c r="R112" s="323">
        <f>SUM(J112,Q112)</f>
        <v>0</v>
      </c>
    </row>
    <row r="113" spans="2:18" s="190" customFormat="1" ht="17.100000000000001" customHeight="1">
      <c r="B113" s="180"/>
      <c r="C113" s="295" t="s">
        <v>57</v>
      </c>
      <c r="D113" s="296"/>
      <c r="E113" s="296"/>
      <c r="F113" s="296"/>
      <c r="G113" s="297"/>
      <c r="H113" s="298">
        <f t="shared" ref="H113:R113" si="18">SUM(H114:H116)</f>
        <v>768</v>
      </c>
      <c r="I113" s="299">
        <f t="shared" si="18"/>
        <v>1122</v>
      </c>
      <c r="J113" s="300">
        <f t="shared" si="18"/>
        <v>1890</v>
      </c>
      <c r="K113" s="357">
        <f t="shared" si="18"/>
        <v>0</v>
      </c>
      <c r="L113" s="301">
        <f t="shared" si="18"/>
        <v>1655</v>
      </c>
      <c r="M113" s="301">
        <f t="shared" si="18"/>
        <v>1540</v>
      </c>
      <c r="N113" s="301">
        <f t="shared" si="18"/>
        <v>997</v>
      </c>
      <c r="O113" s="301">
        <f t="shared" si="18"/>
        <v>623</v>
      </c>
      <c r="P113" s="302">
        <f t="shared" si="18"/>
        <v>388</v>
      </c>
      <c r="Q113" s="303">
        <f t="shared" si="18"/>
        <v>5203</v>
      </c>
      <c r="R113" s="304">
        <f t="shared" si="18"/>
        <v>7093</v>
      </c>
    </row>
    <row r="114" spans="2:18" s="135" customFormat="1" ht="17.100000000000001" customHeight="1">
      <c r="B114" s="148"/>
      <c r="C114" s="148"/>
      <c r="D114" s="39" t="s">
        <v>58</v>
      </c>
      <c r="E114" s="68"/>
      <c r="F114" s="68"/>
      <c r="G114" s="149"/>
      <c r="H114" s="150">
        <v>714</v>
      </c>
      <c r="I114" s="151">
        <v>1079</v>
      </c>
      <c r="J114" s="168">
        <f>SUM(H114:I114)</f>
        <v>1793</v>
      </c>
      <c r="K114" s="354">
        <v>0</v>
      </c>
      <c r="L114" s="153">
        <v>1584</v>
      </c>
      <c r="M114" s="153">
        <v>1500</v>
      </c>
      <c r="N114" s="153">
        <v>972</v>
      </c>
      <c r="O114" s="153">
        <v>614</v>
      </c>
      <c r="P114" s="151">
        <v>381</v>
      </c>
      <c r="Q114" s="152">
        <f>SUM(K114:P114)</f>
        <v>5051</v>
      </c>
      <c r="R114" s="154">
        <f>SUM(J114,Q114)</f>
        <v>6844</v>
      </c>
    </row>
    <row r="115" spans="2:18" s="135" customFormat="1" ht="17.100000000000001" customHeight="1">
      <c r="B115" s="148"/>
      <c r="C115" s="148"/>
      <c r="D115" s="155" t="s">
        <v>59</v>
      </c>
      <c r="E115" s="47"/>
      <c r="F115" s="47"/>
      <c r="G115" s="156"/>
      <c r="H115" s="157">
        <v>21</v>
      </c>
      <c r="I115" s="158">
        <v>19</v>
      </c>
      <c r="J115" s="170">
        <f>SUM(H115:I115)</f>
        <v>40</v>
      </c>
      <c r="K115" s="355">
        <v>0</v>
      </c>
      <c r="L115" s="160">
        <v>32</v>
      </c>
      <c r="M115" s="160">
        <v>22</v>
      </c>
      <c r="N115" s="160">
        <v>14</v>
      </c>
      <c r="O115" s="160">
        <v>4</v>
      </c>
      <c r="P115" s="158">
        <v>4</v>
      </c>
      <c r="Q115" s="159">
        <f>SUM(K115:P115)</f>
        <v>76</v>
      </c>
      <c r="R115" s="161">
        <f>SUM(J115,Q115)</f>
        <v>116</v>
      </c>
    </row>
    <row r="116" spans="2:18" s="135" customFormat="1" ht="17.100000000000001" customHeight="1">
      <c r="B116" s="148"/>
      <c r="C116" s="148"/>
      <c r="D116" s="49" t="s">
        <v>60</v>
      </c>
      <c r="E116" s="50"/>
      <c r="F116" s="50"/>
      <c r="G116" s="162"/>
      <c r="H116" s="163">
        <v>33</v>
      </c>
      <c r="I116" s="164">
        <v>24</v>
      </c>
      <c r="J116" s="169">
        <f>SUM(H116:I116)</f>
        <v>57</v>
      </c>
      <c r="K116" s="356">
        <v>0</v>
      </c>
      <c r="L116" s="166">
        <v>39</v>
      </c>
      <c r="M116" s="166">
        <v>18</v>
      </c>
      <c r="N116" s="166">
        <v>11</v>
      </c>
      <c r="O116" s="166">
        <v>5</v>
      </c>
      <c r="P116" s="164">
        <v>3</v>
      </c>
      <c r="Q116" s="165">
        <f>SUM(K116:P116)</f>
        <v>76</v>
      </c>
      <c r="R116" s="167">
        <f>SUM(J116,Q116)</f>
        <v>133</v>
      </c>
    </row>
    <row r="117" spans="2:18" s="135" customFormat="1" ht="17.100000000000001" customHeight="1">
      <c r="B117" s="148"/>
      <c r="C117" s="172" t="s">
        <v>61</v>
      </c>
      <c r="D117" s="173"/>
      <c r="E117" s="173"/>
      <c r="F117" s="173"/>
      <c r="G117" s="174"/>
      <c r="H117" s="141">
        <v>24</v>
      </c>
      <c r="I117" s="142">
        <v>19</v>
      </c>
      <c r="J117" s="143">
        <f>SUM(H117:I117)</f>
        <v>43</v>
      </c>
      <c r="K117" s="357">
        <v>0</v>
      </c>
      <c r="L117" s="144">
        <v>115</v>
      </c>
      <c r="M117" s="144">
        <v>113</v>
      </c>
      <c r="N117" s="144">
        <v>99</v>
      </c>
      <c r="O117" s="144">
        <v>86</v>
      </c>
      <c r="P117" s="145">
        <v>36</v>
      </c>
      <c r="Q117" s="146">
        <f>SUM(K117:P117)</f>
        <v>449</v>
      </c>
      <c r="R117" s="147">
        <f>SUM(J117,Q117)</f>
        <v>492</v>
      </c>
    </row>
    <row r="118" spans="2:18" s="135" customFormat="1" ht="17.100000000000001" customHeight="1">
      <c r="B118" s="171"/>
      <c r="C118" s="172" t="s">
        <v>62</v>
      </c>
      <c r="D118" s="173"/>
      <c r="E118" s="173"/>
      <c r="F118" s="173"/>
      <c r="G118" s="174"/>
      <c r="H118" s="141">
        <v>838</v>
      </c>
      <c r="I118" s="142">
        <v>1173</v>
      </c>
      <c r="J118" s="143">
        <f>SUM(H118:I118)</f>
        <v>2011</v>
      </c>
      <c r="K118" s="357">
        <v>0</v>
      </c>
      <c r="L118" s="144">
        <v>3337</v>
      </c>
      <c r="M118" s="144">
        <v>2006</v>
      </c>
      <c r="N118" s="144">
        <v>1146</v>
      </c>
      <c r="O118" s="144">
        <v>640</v>
      </c>
      <c r="P118" s="145">
        <v>348</v>
      </c>
      <c r="Q118" s="146">
        <f>SUM(K118:P118)</f>
        <v>7477</v>
      </c>
      <c r="R118" s="147">
        <f>SUM(J118,Q118)</f>
        <v>9488</v>
      </c>
    </row>
    <row r="119" spans="2:18" s="135" customFormat="1" ht="17.100000000000001" customHeight="1">
      <c r="B119" s="138" t="s">
        <v>63</v>
      </c>
      <c r="C119" s="139"/>
      <c r="D119" s="139"/>
      <c r="E119" s="139"/>
      <c r="F119" s="139"/>
      <c r="G119" s="140"/>
      <c r="H119" s="141">
        <f t="shared" ref="H119:R119" si="19">SUM(H120:H128)</f>
        <v>7</v>
      </c>
      <c r="I119" s="142">
        <f t="shared" si="19"/>
        <v>21</v>
      </c>
      <c r="J119" s="143">
        <f t="shared" si="19"/>
        <v>28</v>
      </c>
      <c r="K119" s="357">
        <f t="shared" si="19"/>
        <v>0</v>
      </c>
      <c r="L119" s="144">
        <f t="shared" si="19"/>
        <v>1479</v>
      </c>
      <c r="M119" s="144">
        <f t="shared" si="19"/>
        <v>1009</v>
      </c>
      <c r="N119" s="144">
        <f t="shared" si="19"/>
        <v>794</v>
      </c>
      <c r="O119" s="144">
        <f t="shared" si="19"/>
        <v>514</v>
      </c>
      <c r="P119" s="145">
        <f t="shared" si="19"/>
        <v>227</v>
      </c>
      <c r="Q119" s="146">
        <f t="shared" si="19"/>
        <v>4023</v>
      </c>
      <c r="R119" s="147">
        <f t="shared" si="19"/>
        <v>4051</v>
      </c>
    </row>
    <row r="120" spans="2:18" s="135" customFormat="1" ht="17.100000000000001" customHeight="1">
      <c r="B120" s="148"/>
      <c r="C120" s="39" t="s">
        <v>64</v>
      </c>
      <c r="D120" s="68"/>
      <c r="E120" s="68"/>
      <c r="F120" s="68"/>
      <c r="G120" s="149"/>
      <c r="H120" s="150">
        <v>0</v>
      </c>
      <c r="I120" s="151">
        <v>0</v>
      </c>
      <c r="J120" s="168">
        <f t="shared" ref="J120:J128" si="20">SUM(H120:I120)</f>
        <v>0</v>
      </c>
      <c r="K120" s="358"/>
      <c r="L120" s="153">
        <v>60</v>
      </c>
      <c r="M120" s="153">
        <v>38</v>
      </c>
      <c r="N120" s="153">
        <v>20</v>
      </c>
      <c r="O120" s="153">
        <v>17</v>
      </c>
      <c r="P120" s="151">
        <v>7</v>
      </c>
      <c r="Q120" s="152">
        <f t="shared" ref="Q120:Q128" si="21">SUM(K120:P120)</f>
        <v>142</v>
      </c>
      <c r="R120" s="154">
        <f t="shared" ref="R120:R128" si="22">SUM(J120,Q120)</f>
        <v>142</v>
      </c>
    </row>
    <row r="121" spans="2:18" s="135" customFormat="1" ht="17.100000000000001" customHeight="1">
      <c r="B121" s="148"/>
      <c r="C121" s="46" t="s">
        <v>65</v>
      </c>
      <c r="D121" s="40"/>
      <c r="E121" s="40"/>
      <c r="F121" s="40"/>
      <c r="G121" s="175"/>
      <c r="H121" s="157">
        <v>0</v>
      </c>
      <c r="I121" s="158">
        <v>0</v>
      </c>
      <c r="J121" s="170">
        <f t="shared" si="20"/>
        <v>0</v>
      </c>
      <c r="K121" s="359"/>
      <c r="L121" s="176">
        <v>0</v>
      </c>
      <c r="M121" s="176">
        <v>0</v>
      </c>
      <c r="N121" s="176">
        <v>1</v>
      </c>
      <c r="O121" s="176">
        <v>0</v>
      </c>
      <c r="P121" s="177">
        <v>0</v>
      </c>
      <c r="Q121" s="178">
        <f t="shared" si="21"/>
        <v>1</v>
      </c>
      <c r="R121" s="179">
        <f t="shared" si="22"/>
        <v>1</v>
      </c>
    </row>
    <row r="122" spans="2:18" s="190" customFormat="1" ht="17.100000000000001" customHeight="1">
      <c r="B122" s="180"/>
      <c r="C122" s="181" t="s">
        <v>66</v>
      </c>
      <c r="D122" s="182"/>
      <c r="E122" s="182"/>
      <c r="F122" s="182"/>
      <c r="G122" s="183"/>
      <c r="H122" s="184">
        <v>0</v>
      </c>
      <c r="I122" s="185">
        <v>0</v>
      </c>
      <c r="J122" s="186">
        <f t="shared" si="20"/>
        <v>0</v>
      </c>
      <c r="K122" s="360"/>
      <c r="L122" s="187">
        <v>987</v>
      </c>
      <c r="M122" s="187">
        <v>532</v>
      </c>
      <c r="N122" s="187">
        <v>337</v>
      </c>
      <c r="O122" s="187">
        <v>170</v>
      </c>
      <c r="P122" s="185">
        <v>69</v>
      </c>
      <c r="Q122" s="188">
        <f t="shared" si="21"/>
        <v>2095</v>
      </c>
      <c r="R122" s="189">
        <f t="shared" si="22"/>
        <v>2095</v>
      </c>
    </row>
    <row r="123" spans="2:18" s="135" customFormat="1" ht="17.100000000000001" customHeight="1">
      <c r="B123" s="148"/>
      <c r="C123" s="155" t="s">
        <v>67</v>
      </c>
      <c r="D123" s="47"/>
      <c r="E123" s="47"/>
      <c r="F123" s="47"/>
      <c r="G123" s="156"/>
      <c r="H123" s="157">
        <v>0</v>
      </c>
      <c r="I123" s="158">
        <v>2</v>
      </c>
      <c r="J123" s="170">
        <f t="shared" si="20"/>
        <v>2</v>
      </c>
      <c r="K123" s="355">
        <v>0</v>
      </c>
      <c r="L123" s="160">
        <v>122</v>
      </c>
      <c r="M123" s="160">
        <v>82</v>
      </c>
      <c r="N123" s="160">
        <v>82</v>
      </c>
      <c r="O123" s="160">
        <v>61</v>
      </c>
      <c r="P123" s="158">
        <v>18</v>
      </c>
      <c r="Q123" s="159">
        <f t="shared" si="21"/>
        <v>365</v>
      </c>
      <c r="R123" s="161">
        <f t="shared" si="22"/>
        <v>367</v>
      </c>
    </row>
    <row r="124" spans="2:18" s="135" customFormat="1" ht="17.100000000000001" customHeight="1">
      <c r="B124" s="148"/>
      <c r="C124" s="155" t="s">
        <v>68</v>
      </c>
      <c r="D124" s="47"/>
      <c r="E124" s="47"/>
      <c r="F124" s="47"/>
      <c r="G124" s="156"/>
      <c r="H124" s="157">
        <v>7</v>
      </c>
      <c r="I124" s="158">
        <v>19</v>
      </c>
      <c r="J124" s="170">
        <f t="shared" si="20"/>
        <v>26</v>
      </c>
      <c r="K124" s="355">
        <v>0</v>
      </c>
      <c r="L124" s="160">
        <v>93</v>
      </c>
      <c r="M124" s="160">
        <v>77</v>
      </c>
      <c r="N124" s="160">
        <v>78</v>
      </c>
      <c r="O124" s="160">
        <v>58</v>
      </c>
      <c r="P124" s="158">
        <v>29</v>
      </c>
      <c r="Q124" s="159">
        <f t="shared" si="21"/>
        <v>335</v>
      </c>
      <c r="R124" s="161">
        <f t="shared" si="22"/>
        <v>361</v>
      </c>
    </row>
    <row r="125" spans="2:18" s="135" customFormat="1" ht="17.100000000000001" customHeight="1">
      <c r="B125" s="148"/>
      <c r="C125" s="155" t="s">
        <v>69</v>
      </c>
      <c r="D125" s="47"/>
      <c r="E125" s="47"/>
      <c r="F125" s="47"/>
      <c r="G125" s="156"/>
      <c r="H125" s="157">
        <v>0</v>
      </c>
      <c r="I125" s="158">
        <v>0</v>
      </c>
      <c r="J125" s="170">
        <f t="shared" si="20"/>
        <v>0</v>
      </c>
      <c r="K125" s="360"/>
      <c r="L125" s="160">
        <v>177</v>
      </c>
      <c r="M125" s="160">
        <v>223</v>
      </c>
      <c r="N125" s="160">
        <v>222</v>
      </c>
      <c r="O125" s="160">
        <v>128</v>
      </c>
      <c r="P125" s="158">
        <v>52</v>
      </c>
      <c r="Q125" s="159">
        <f t="shared" si="21"/>
        <v>802</v>
      </c>
      <c r="R125" s="161">
        <f t="shared" si="22"/>
        <v>802</v>
      </c>
    </row>
    <row r="126" spans="2:18" s="135" customFormat="1" ht="17.100000000000001" customHeight="1">
      <c r="B126" s="148"/>
      <c r="C126" s="191" t="s">
        <v>70</v>
      </c>
      <c r="D126" s="192"/>
      <c r="E126" s="192"/>
      <c r="F126" s="192"/>
      <c r="G126" s="193"/>
      <c r="H126" s="157">
        <v>0</v>
      </c>
      <c r="I126" s="158">
        <v>0</v>
      </c>
      <c r="J126" s="170">
        <f t="shared" si="20"/>
        <v>0</v>
      </c>
      <c r="K126" s="360"/>
      <c r="L126" s="160">
        <v>26</v>
      </c>
      <c r="M126" s="160">
        <v>41</v>
      </c>
      <c r="N126" s="160">
        <v>31</v>
      </c>
      <c r="O126" s="160">
        <v>27</v>
      </c>
      <c r="P126" s="158">
        <v>17</v>
      </c>
      <c r="Q126" s="159">
        <f t="shared" si="21"/>
        <v>142</v>
      </c>
      <c r="R126" s="161">
        <f t="shared" si="22"/>
        <v>142</v>
      </c>
    </row>
    <row r="127" spans="2:18" s="135" customFormat="1" ht="17.100000000000001" customHeight="1">
      <c r="B127" s="194"/>
      <c r="C127" s="195" t="s">
        <v>71</v>
      </c>
      <c r="D127" s="192"/>
      <c r="E127" s="192"/>
      <c r="F127" s="192"/>
      <c r="G127" s="193"/>
      <c r="H127" s="157">
        <v>0</v>
      </c>
      <c r="I127" s="158">
        <v>0</v>
      </c>
      <c r="J127" s="170">
        <f t="shared" si="20"/>
        <v>0</v>
      </c>
      <c r="K127" s="360"/>
      <c r="L127" s="160">
        <v>0</v>
      </c>
      <c r="M127" s="160">
        <v>0</v>
      </c>
      <c r="N127" s="160">
        <v>8</v>
      </c>
      <c r="O127" s="160">
        <v>23</v>
      </c>
      <c r="P127" s="158">
        <v>17</v>
      </c>
      <c r="Q127" s="159">
        <f t="shared" si="21"/>
        <v>48</v>
      </c>
      <c r="R127" s="161">
        <f t="shared" si="22"/>
        <v>48</v>
      </c>
    </row>
    <row r="128" spans="2:18" s="135" customFormat="1" ht="17.100000000000001" customHeight="1">
      <c r="B128" s="196"/>
      <c r="C128" s="197" t="s">
        <v>72</v>
      </c>
      <c r="D128" s="198"/>
      <c r="E128" s="198"/>
      <c r="F128" s="198"/>
      <c r="G128" s="199"/>
      <c r="H128" s="200">
        <v>0</v>
      </c>
      <c r="I128" s="201">
        <v>0</v>
      </c>
      <c r="J128" s="202">
        <f t="shared" si="20"/>
        <v>0</v>
      </c>
      <c r="K128" s="361"/>
      <c r="L128" s="203">
        <v>14</v>
      </c>
      <c r="M128" s="203">
        <v>16</v>
      </c>
      <c r="N128" s="203">
        <v>15</v>
      </c>
      <c r="O128" s="203">
        <v>30</v>
      </c>
      <c r="P128" s="201">
        <v>18</v>
      </c>
      <c r="Q128" s="204">
        <f t="shared" si="21"/>
        <v>93</v>
      </c>
      <c r="R128" s="205">
        <f t="shared" si="22"/>
        <v>93</v>
      </c>
    </row>
    <row r="129" spans="1:18" s="135" customFormat="1" ht="17.100000000000001" customHeight="1">
      <c r="B129" s="138" t="s">
        <v>73</v>
      </c>
      <c r="C129" s="139"/>
      <c r="D129" s="139"/>
      <c r="E129" s="139"/>
      <c r="F129" s="139"/>
      <c r="G129" s="140"/>
      <c r="H129" s="141">
        <f>SUM(H130:H133)</f>
        <v>0</v>
      </c>
      <c r="I129" s="142">
        <f>SUM(I130:I133)</f>
        <v>0</v>
      </c>
      <c r="J129" s="143">
        <f>SUM(J130:J133)</f>
        <v>0</v>
      </c>
      <c r="K129" s="362"/>
      <c r="L129" s="144">
        <f t="shared" ref="L129:R129" si="23">SUM(L130:L133)</f>
        <v>57</v>
      </c>
      <c r="M129" s="144">
        <f t="shared" si="23"/>
        <v>100</v>
      </c>
      <c r="N129" s="144">
        <f t="shared" si="23"/>
        <v>345</v>
      </c>
      <c r="O129" s="144">
        <f t="shared" si="23"/>
        <v>934</v>
      </c>
      <c r="P129" s="145">
        <f t="shared" si="23"/>
        <v>1013</v>
      </c>
      <c r="Q129" s="146">
        <f t="shared" si="23"/>
        <v>2449</v>
      </c>
      <c r="R129" s="147">
        <f t="shared" si="23"/>
        <v>2449</v>
      </c>
    </row>
    <row r="130" spans="1:18" s="135" customFormat="1" ht="17.100000000000001" customHeight="1">
      <c r="B130" s="148"/>
      <c r="C130" s="39" t="s">
        <v>74</v>
      </c>
      <c r="D130" s="68"/>
      <c r="E130" s="68"/>
      <c r="F130" s="68"/>
      <c r="G130" s="149"/>
      <c r="H130" s="150">
        <v>0</v>
      </c>
      <c r="I130" s="151">
        <v>0</v>
      </c>
      <c r="J130" s="168">
        <f>SUM(H130:I130)</f>
        <v>0</v>
      </c>
      <c r="K130" s="358"/>
      <c r="L130" s="153">
        <v>1</v>
      </c>
      <c r="M130" s="153">
        <v>10</v>
      </c>
      <c r="N130" s="153">
        <v>189</v>
      </c>
      <c r="O130" s="153">
        <v>507</v>
      </c>
      <c r="P130" s="151">
        <v>414</v>
      </c>
      <c r="Q130" s="152">
        <f>SUM(K130:P130)</f>
        <v>1121</v>
      </c>
      <c r="R130" s="154">
        <f>SUM(J130,Q130)</f>
        <v>1121</v>
      </c>
    </row>
    <row r="131" spans="1:18" s="135" customFormat="1" ht="17.100000000000001" customHeight="1">
      <c r="B131" s="148"/>
      <c r="C131" s="155" t="s">
        <v>75</v>
      </c>
      <c r="D131" s="47"/>
      <c r="E131" s="47"/>
      <c r="F131" s="47"/>
      <c r="G131" s="156"/>
      <c r="H131" s="157">
        <v>0</v>
      </c>
      <c r="I131" s="158">
        <v>0</v>
      </c>
      <c r="J131" s="170">
        <f>SUM(H131:I131)</f>
        <v>0</v>
      </c>
      <c r="K131" s="360"/>
      <c r="L131" s="160">
        <v>54</v>
      </c>
      <c r="M131" s="160">
        <v>85</v>
      </c>
      <c r="N131" s="160">
        <v>116</v>
      </c>
      <c r="O131" s="160">
        <v>136</v>
      </c>
      <c r="P131" s="158">
        <v>87</v>
      </c>
      <c r="Q131" s="159">
        <f>SUM(K131:P131)</f>
        <v>478</v>
      </c>
      <c r="R131" s="161">
        <f>SUM(J131,Q131)</f>
        <v>478</v>
      </c>
    </row>
    <row r="132" spans="1:18" s="135" customFormat="1" ht="16.5" customHeight="1">
      <c r="B132" s="194"/>
      <c r="C132" s="155" t="s">
        <v>76</v>
      </c>
      <c r="D132" s="47"/>
      <c r="E132" s="47"/>
      <c r="F132" s="47"/>
      <c r="G132" s="156"/>
      <c r="H132" s="157">
        <v>0</v>
      </c>
      <c r="I132" s="158">
        <v>0</v>
      </c>
      <c r="J132" s="170">
        <f>SUM(H132:I132)</f>
        <v>0</v>
      </c>
      <c r="K132" s="360"/>
      <c r="L132" s="160">
        <v>2</v>
      </c>
      <c r="M132" s="160">
        <v>5</v>
      </c>
      <c r="N132" s="160">
        <v>27</v>
      </c>
      <c r="O132" s="160">
        <v>252</v>
      </c>
      <c r="P132" s="158">
        <v>448</v>
      </c>
      <c r="Q132" s="159">
        <f>SUM(K132:P132)</f>
        <v>734</v>
      </c>
      <c r="R132" s="161">
        <f>SUM(J132,Q132)</f>
        <v>734</v>
      </c>
    </row>
    <row r="133" spans="1:18" s="190" customFormat="1" ht="17.100000000000001" customHeight="1">
      <c r="B133" s="333"/>
      <c r="C133" s="315" t="s">
        <v>166</v>
      </c>
      <c r="D133" s="316"/>
      <c r="E133" s="316"/>
      <c r="F133" s="316"/>
      <c r="G133" s="317"/>
      <c r="H133" s="318">
        <v>0</v>
      </c>
      <c r="I133" s="319">
        <v>0</v>
      </c>
      <c r="J133" s="320">
        <f>SUM(H133:I133)</f>
        <v>0</v>
      </c>
      <c r="K133" s="361"/>
      <c r="L133" s="321">
        <v>0</v>
      </c>
      <c r="M133" s="321">
        <v>0</v>
      </c>
      <c r="N133" s="321">
        <v>13</v>
      </c>
      <c r="O133" s="321">
        <v>39</v>
      </c>
      <c r="P133" s="319">
        <v>64</v>
      </c>
      <c r="Q133" s="322">
        <f>SUM(K133:P133)</f>
        <v>116</v>
      </c>
      <c r="R133" s="323">
        <f>SUM(J133,Q133)</f>
        <v>116</v>
      </c>
    </row>
    <row r="134" spans="1:18" s="135" customFormat="1" ht="17.100000000000001" customHeight="1">
      <c r="B134" s="206" t="s">
        <v>77</v>
      </c>
      <c r="C134" s="31"/>
      <c r="D134" s="31"/>
      <c r="E134" s="31"/>
      <c r="F134" s="31"/>
      <c r="G134" s="32"/>
      <c r="H134" s="141">
        <f t="shared" ref="H134:R134" si="24">SUM(H98,H119,H129)</f>
        <v>1899</v>
      </c>
      <c r="I134" s="142">
        <f t="shared" si="24"/>
        <v>2762</v>
      </c>
      <c r="J134" s="143">
        <f t="shared" si="24"/>
        <v>4661</v>
      </c>
      <c r="K134" s="357">
        <f t="shared" si="24"/>
        <v>0</v>
      </c>
      <c r="L134" s="144">
        <f t="shared" si="24"/>
        <v>11356</v>
      </c>
      <c r="M134" s="144">
        <f t="shared" si="24"/>
        <v>7959</v>
      </c>
      <c r="N134" s="144">
        <f t="shared" si="24"/>
        <v>5632</v>
      </c>
      <c r="O134" s="144">
        <f t="shared" si="24"/>
        <v>4253</v>
      </c>
      <c r="P134" s="145">
        <f t="shared" si="24"/>
        <v>2996</v>
      </c>
      <c r="Q134" s="146">
        <f t="shared" si="24"/>
        <v>32196</v>
      </c>
      <c r="R134" s="147">
        <f t="shared" si="24"/>
        <v>36857</v>
      </c>
    </row>
    <row r="135" spans="1:18" s="135" customFormat="1" ht="17.100000000000001" customHeight="1">
      <c r="B135" s="207"/>
      <c r="C135" s="207"/>
      <c r="D135" s="207"/>
      <c r="E135" s="207"/>
      <c r="F135" s="207"/>
      <c r="G135" s="207"/>
      <c r="H135" s="208"/>
      <c r="I135" s="208"/>
      <c r="J135" s="208"/>
      <c r="K135" s="208"/>
      <c r="L135" s="208"/>
      <c r="M135" s="208"/>
      <c r="N135" s="208"/>
      <c r="O135" s="208"/>
      <c r="P135" s="208"/>
      <c r="Q135" s="208"/>
      <c r="R135" s="208"/>
    </row>
    <row r="136" spans="1:18" s="135" customFormat="1" ht="17.100000000000001" customHeight="1">
      <c r="A136" s="134" t="s">
        <v>78</v>
      </c>
      <c r="H136" s="377"/>
      <c r="I136" s="377"/>
      <c r="J136" s="377"/>
      <c r="K136" s="377"/>
    </row>
    <row r="137" spans="1:18" s="135" customFormat="1" ht="17.100000000000001" customHeight="1">
      <c r="B137" s="137"/>
      <c r="C137" s="137"/>
      <c r="D137" s="137"/>
      <c r="E137" s="137"/>
      <c r="F137" s="6"/>
      <c r="G137" s="6"/>
      <c r="H137" s="6"/>
      <c r="I137" s="593" t="s">
        <v>79</v>
      </c>
      <c r="J137" s="593"/>
      <c r="K137" s="593"/>
      <c r="L137" s="593"/>
      <c r="M137" s="593"/>
      <c r="N137" s="593"/>
      <c r="O137" s="593"/>
      <c r="P137" s="593"/>
      <c r="Q137" s="593"/>
      <c r="R137" s="593"/>
    </row>
    <row r="138" spans="1:18" s="135" customFormat="1" ht="17.100000000000001" customHeight="1">
      <c r="B138" s="594" t="str">
        <f>"令和" &amp; DBCS($A$2) &amp; "年（" &amp; DBCS($B$2) &amp; "年）" &amp; DBCS($C$2) &amp; "月"</f>
        <v>令和元年（２０１９年）９月</v>
      </c>
      <c r="C138" s="595"/>
      <c r="D138" s="595"/>
      <c r="E138" s="595"/>
      <c r="F138" s="595"/>
      <c r="G138" s="596"/>
      <c r="H138" s="600" t="s">
        <v>33</v>
      </c>
      <c r="I138" s="601"/>
      <c r="J138" s="601"/>
      <c r="K138" s="602" t="s">
        <v>34</v>
      </c>
      <c r="L138" s="603"/>
      <c r="M138" s="603"/>
      <c r="N138" s="603"/>
      <c r="O138" s="603"/>
      <c r="P138" s="603"/>
      <c r="Q138" s="604"/>
      <c r="R138" s="605" t="s">
        <v>20</v>
      </c>
    </row>
    <row r="139" spans="1:18" s="135" customFormat="1" ht="17.100000000000001" customHeight="1">
      <c r="B139" s="597"/>
      <c r="C139" s="598"/>
      <c r="D139" s="598"/>
      <c r="E139" s="598"/>
      <c r="F139" s="598"/>
      <c r="G139" s="599"/>
      <c r="H139" s="85" t="s">
        <v>11</v>
      </c>
      <c r="I139" s="86" t="s">
        <v>12</v>
      </c>
      <c r="J139" s="87" t="s">
        <v>13</v>
      </c>
      <c r="K139" s="350" t="s">
        <v>14</v>
      </c>
      <c r="L139" s="88" t="s">
        <v>15</v>
      </c>
      <c r="M139" s="88" t="s">
        <v>16</v>
      </c>
      <c r="N139" s="88" t="s">
        <v>17</v>
      </c>
      <c r="O139" s="88" t="s">
        <v>18</v>
      </c>
      <c r="P139" s="89" t="s">
        <v>19</v>
      </c>
      <c r="Q139" s="386" t="s">
        <v>13</v>
      </c>
      <c r="R139" s="606"/>
    </row>
    <row r="140" spans="1:18" s="135" customFormat="1" ht="17.100000000000001" customHeight="1">
      <c r="B140" s="138" t="s">
        <v>43</v>
      </c>
      <c r="C140" s="139"/>
      <c r="D140" s="139"/>
      <c r="E140" s="139"/>
      <c r="F140" s="139"/>
      <c r="G140" s="140"/>
      <c r="H140" s="141">
        <f t="shared" ref="H140:R140" si="25">SUM(H141,H147,H150,H155,H159:H160)</f>
        <v>16028744</v>
      </c>
      <c r="I140" s="142">
        <f t="shared" si="25"/>
        <v>29838327</v>
      </c>
      <c r="J140" s="143">
        <f t="shared" si="25"/>
        <v>45867071</v>
      </c>
      <c r="K140" s="357">
        <f t="shared" si="25"/>
        <v>0</v>
      </c>
      <c r="L140" s="144">
        <f t="shared" si="25"/>
        <v>262124036</v>
      </c>
      <c r="M140" s="144">
        <f t="shared" si="25"/>
        <v>215906484</v>
      </c>
      <c r="N140" s="144">
        <f t="shared" si="25"/>
        <v>179483897</v>
      </c>
      <c r="O140" s="144">
        <f t="shared" si="25"/>
        <v>126453621</v>
      </c>
      <c r="P140" s="145">
        <f t="shared" si="25"/>
        <v>81559473</v>
      </c>
      <c r="Q140" s="146">
        <f t="shared" si="25"/>
        <v>865527511</v>
      </c>
      <c r="R140" s="147">
        <f t="shared" si="25"/>
        <v>911394582</v>
      </c>
    </row>
    <row r="141" spans="1:18" s="135" customFormat="1" ht="17.100000000000001" customHeight="1">
      <c r="B141" s="148"/>
      <c r="C141" s="138" t="s">
        <v>44</v>
      </c>
      <c r="D141" s="139"/>
      <c r="E141" s="139"/>
      <c r="F141" s="139"/>
      <c r="G141" s="140"/>
      <c r="H141" s="141">
        <f t="shared" ref="H141:Q141" si="26">SUM(H142:H146)</f>
        <v>1750567</v>
      </c>
      <c r="I141" s="142">
        <f t="shared" si="26"/>
        <v>4889705</v>
      </c>
      <c r="J141" s="143">
        <f t="shared" si="26"/>
        <v>6640272</v>
      </c>
      <c r="K141" s="357">
        <f t="shared" si="26"/>
        <v>0</v>
      </c>
      <c r="L141" s="144">
        <f t="shared" si="26"/>
        <v>58241763</v>
      </c>
      <c r="M141" s="144">
        <f t="shared" si="26"/>
        <v>46273367</v>
      </c>
      <c r="N141" s="144">
        <f t="shared" si="26"/>
        <v>38548901</v>
      </c>
      <c r="O141" s="144">
        <f t="shared" si="26"/>
        <v>34352490</v>
      </c>
      <c r="P141" s="145">
        <f t="shared" si="26"/>
        <v>26361533</v>
      </c>
      <c r="Q141" s="146">
        <f t="shared" si="26"/>
        <v>203778054</v>
      </c>
      <c r="R141" s="147">
        <f t="shared" ref="R141:R146" si="27">SUM(J141,Q141)</f>
        <v>210418326</v>
      </c>
    </row>
    <row r="142" spans="1:18" s="135" customFormat="1" ht="17.100000000000001" customHeight="1">
      <c r="B142" s="148"/>
      <c r="C142" s="148"/>
      <c r="D142" s="39" t="s">
        <v>45</v>
      </c>
      <c r="E142" s="68"/>
      <c r="F142" s="68"/>
      <c r="G142" s="149"/>
      <c r="H142" s="150">
        <v>-16470</v>
      </c>
      <c r="I142" s="151">
        <v>-2196</v>
      </c>
      <c r="J142" s="152">
        <f>SUM(H142:I142)</f>
        <v>-18666</v>
      </c>
      <c r="K142" s="354">
        <v>0</v>
      </c>
      <c r="L142" s="153">
        <v>38649757</v>
      </c>
      <c r="M142" s="153">
        <v>29629644</v>
      </c>
      <c r="N142" s="153">
        <v>25862639</v>
      </c>
      <c r="O142" s="153">
        <v>23162880</v>
      </c>
      <c r="P142" s="151">
        <v>16192358</v>
      </c>
      <c r="Q142" s="152">
        <f>SUM(K142:P142)</f>
        <v>133497278</v>
      </c>
      <c r="R142" s="154">
        <f t="shared" si="27"/>
        <v>133478612</v>
      </c>
    </row>
    <row r="143" spans="1:18" s="135" customFormat="1" ht="17.100000000000001" customHeight="1">
      <c r="B143" s="148"/>
      <c r="C143" s="148"/>
      <c r="D143" s="155" t="s">
        <v>46</v>
      </c>
      <c r="E143" s="47"/>
      <c r="F143" s="47"/>
      <c r="G143" s="156"/>
      <c r="H143" s="157">
        <v>0</v>
      </c>
      <c r="I143" s="158">
        <v>0</v>
      </c>
      <c r="J143" s="159">
        <f>SUM(H143:I143)</f>
        <v>0</v>
      </c>
      <c r="K143" s="355">
        <v>0</v>
      </c>
      <c r="L143" s="160">
        <v>0</v>
      </c>
      <c r="M143" s="160">
        <v>83322</v>
      </c>
      <c r="N143" s="160">
        <v>424634</v>
      </c>
      <c r="O143" s="160">
        <v>735020</v>
      </c>
      <c r="P143" s="158">
        <v>1130860</v>
      </c>
      <c r="Q143" s="159">
        <f>SUM(K143:P143)</f>
        <v>2373836</v>
      </c>
      <c r="R143" s="161">
        <f t="shared" si="27"/>
        <v>2373836</v>
      </c>
    </row>
    <row r="144" spans="1:18" s="135" customFormat="1" ht="17.100000000000001" customHeight="1">
      <c r="B144" s="148"/>
      <c r="C144" s="148"/>
      <c r="D144" s="155" t="s">
        <v>47</v>
      </c>
      <c r="E144" s="47"/>
      <c r="F144" s="47"/>
      <c r="G144" s="156"/>
      <c r="H144" s="157">
        <v>933898</v>
      </c>
      <c r="I144" s="158">
        <v>2547224</v>
      </c>
      <c r="J144" s="159">
        <f>SUM(H144:I144)</f>
        <v>3481122</v>
      </c>
      <c r="K144" s="355">
        <v>0</v>
      </c>
      <c r="L144" s="160">
        <v>10984892</v>
      </c>
      <c r="M144" s="160">
        <v>8793473</v>
      </c>
      <c r="N144" s="160">
        <v>6168891</v>
      </c>
      <c r="O144" s="160">
        <v>5792330</v>
      </c>
      <c r="P144" s="158">
        <v>5732490</v>
      </c>
      <c r="Q144" s="159">
        <f>SUM(K144:P144)</f>
        <v>37472076</v>
      </c>
      <c r="R144" s="161">
        <f t="shared" si="27"/>
        <v>40953198</v>
      </c>
    </row>
    <row r="145" spans="2:18" s="135" customFormat="1" ht="17.100000000000001" customHeight="1">
      <c r="B145" s="148"/>
      <c r="C145" s="148"/>
      <c r="D145" s="155" t="s">
        <v>48</v>
      </c>
      <c r="E145" s="47"/>
      <c r="F145" s="47"/>
      <c r="G145" s="156"/>
      <c r="H145" s="157">
        <v>311524</v>
      </c>
      <c r="I145" s="158">
        <v>1760588</v>
      </c>
      <c r="J145" s="159">
        <f>SUM(H145:I145)</f>
        <v>2072112</v>
      </c>
      <c r="K145" s="355">
        <v>0</v>
      </c>
      <c r="L145" s="160">
        <v>3637567</v>
      </c>
      <c r="M145" s="160">
        <v>3915892</v>
      </c>
      <c r="N145" s="160">
        <v>2456579</v>
      </c>
      <c r="O145" s="160">
        <v>1496581</v>
      </c>
      <c r="P145" s="158">
        <v>1033132</v>
      </c>
      <c r="Q145" s="159">
        <f>SUM(K145:P145)</f>
        <v>12539751</v>
      </c>
      <c r="R145" s="161">
        <f t="shared" si="27"/>
        <v>14611863</v>
      </c>
    </row>
    <row r="146" spans="2:18" s="135" customFormat="1" ht="17.100000000000001" customHeight="1">
      <c r="B146" s="148"/>
      <c r="C146" s="148"/>
      <c r="D146" s="49" t="s">
        <v>49</v>
      </c>
      <c r="E146" s="50"/>
      <c r="F146" s="50"/>
      <c r="G146" s="162"/>
      <c r="H146" s="163">
        <v>521615</v>
      </c>
      <c r="I146" s="164">
        <v>584089</v>
      </c>
      <c r="J146" s="165">
        <f>SUM(H146:I146)</f>
        <v>1105704</v>
      </c>
      <c r="K146" s="356">
        <v>0</v>
      </c>
      <c r="L146" s="166">
        <v>4969547</v>
      </c>
      <c r="M146" s="166">
        <v>3851036</v>
      </c>
      <c r="N146" s="166">
        <v>3636158</v>
      </c>
      <c r="O146" s="166">
        <v>3165679</v>
      </c>
      <c r="P146" s="164">
        <v>2272693</v>
      </c>
      <c r="Q146" s="165">
        <f>SUM(K146:P146)</f>
        <v>17895113</v>
      </c>
      <c r="R146" s="167">
        <f t="shared" si="27"/>
        <v>19000817</v>
      </c>
    </row>
    <row r="147" spans="2:18" s="135" customFormat="1" ht="17.100000000000001" customHeight="1">
      <c r="B147" s="148"/>
      <c r="C147" s="138" t="s">
        <v>50</v>
      </c>
      <c r="D147" s="139"/>
      <c r="E147" s="139"/>
      <c r="F147" s="139"/>
      <c r="G147" s="140"/>
      <c r="H147" s="141">
        <f t="shared" ref="H147:R147" si="28">SUM(H148:H149)</f>
        <v>2911107</v>
      </c>
      <c r="I147" s="142">
        <f t="shared" si="28"/>
        <v>8105585</v>
      </c>
      <c r="J147" s="143">
        <f t="shared" si="28"/>
        <v>11016692</v>
      </c>
      <c r="K147" s="357">
        <f t="shared" si="28"/>
        <v>0</v>
      </c>
      <c r="L147" s="144">
        <f t="shared" si="28"/>
        <v>122109304</v>
      </c>
      <c r="M147" s="144">
        <f t="shared" si="28"/>
        <v>94811925</v>
      </c>
      <c r="N147" s="144">
        <f t="shared" si="28"/>
        <v>72548521</v>
      </c>
      <c r="O147" s="144">
        <f t="shared" si="28"/>
        <v>43848030</v>
      </c>
      <c r="P147" s="145">
        <f t="shared" si="28"/>
        <v>26344705</v>
      </c>
      <c r="Q147" s="146">
        <f t="shared" si="28"/>
        <v>359662485</v>
      </c>
      <c r="R147" s="147">
        <f t="shared" si="28"/>
        <v>370679177</v>
      </c>
    </row>
    <row r="148" spans="2:18" s="135" customFormat="1" ht="17.100000000000001" customHeight="1">
      <c r="B148" s="148"/>
      <c r="C148" s="148"/>
      <c r="D148" s="39" t="s">
        <v>51</v>
      </c>
      <c r="E148" s="68"/>
      <c r="F148" s="68"/>
      <c r="G148" s="149"/>
      <c r="H148" s="150">
        <v>0</v>
      </c>
      <c r="I148" s="151">
        <v>0</v>
      </c>
      <c r="J148" s="168">
        <f>SUM(H148:I148)</f>
        <v>0</v>
      </c>
      <c r="K148" s="354">
        <v>0</v>
      </c>
      <c r="L148" s="153">
        <v>90498245</v>
      </c>
      <c r="M148" s="153">
        <v>70082301</v>
      </c>
      <c r="N148" s="153">
        <v>52052985</v>
      </c>
      <c r="O148" s="153">
        <v>31317413</v>
      </c>
      <c r="P148" s="151">
        <v>18472827</v>
      </c>
      <c r="Q148" s="152">
        <f>SUM(K148:P148)</f>
        <v>262423771</v>
      </c>
      <c r="R148" s="154">
        <f>SUM(J148,Q148)</f>
        <v>262423771</v>
      </c>
    </row>
    <row r="149" spans="2:18" s="135" customFormat="1" ht="17.100000000000001" customHeight="1">
      <c r="B149" s="148"/>
      <c r="C149" s="148"/>
      <c r="D149" s="49" t="s">
        <v>52</v>
      </c>
      <c r="E149" s="50"/>
      <c r="F149" s="50"/>
      <c r="G149" s="162"/>
      <c r="H149" s="163">
        <v>2911107</v>
      </c>
      <c r="I149" s="164">
        <v>8105585</v>
      </c>
      <c r="J149" s="169">
        <f>SUM(H149:I149)</f>
        <v>11016692</v>
      </c>
      <c r="K149" s="356">
        <v>0</v>
      </c>
      <c r="L149" s="166">
        <v>31611059</v>
      </c>
      <c r="M149" s="166">
        <v>24729624</v>
      </c>
      <c r="N149" s="166">
        <v>20495536</v>
      </c>
      <c r="O149" s="166">
        <v>12530617</v>
      </c>
      <c r="P149" s="164">
        <v>7871878</v>
      </c>
      <c r="Q149" s="165">
        <f>SUM(K149:P149)</f>
        <v>97238714</v>
      </c>
      <c r="R149" s="167">
        <f>SUM(J149,Q149)</f>
        <v>108255406</v>
      </c>
    </row>
    <row r="150" spans="2:18" s="135" customFormat="1" ht="17.100000000000001" customHeight="1">
      <c r="B150" s="148"/>
      <c r="C150" s="138" t="s">
        <v>53</v>
      </c>
      <c r="D150" s="139"/>
      <c r="E150" s="139"/>
      <c r="F150" s="139"/>
      <c r="G150" s="140"/>
      <c r="H150" s="141">
        <f t="shared" ref="H150:R150" si="29">SUM(H151:H154)</f>
        <v>103203</v>
      </c>
      <c r="I150" s="142">
        <f t="shared" si="29"/>
        <v>313494</v>
      </c>
      <c r="J150" s="143">
        <f t="shared" si="29"/>
        <v>416697</v>
      </c>
      <c r="K150" s="357">
        <f t="shared" si="29"/>
        <v>0</v>
      </c>
      <c r="L150" s="144">
        <f t="shared" si="29"/>
        <v>8258792</v>
      </c>
      <c r="M150" s="144">
        <f t="shared" si="29"/>
        <v>12051108</v>
      </c>
      <c r="N150" s="144">
        <f t="shared" si="29"/>
        <v>18404904</v>
      </c>
      <c r="O150" s="144">
        <f t="shared" si="29"/>
        <v>10262003</v>
      </c>
      <c r="P150" s="145">
        <f t="shared" si="29"/>
        <v>7326343</v>
      </c>
      <c r="Q150" s="146">
        <f t="shared" si="29"/>
        <v>56303150</v>
      </c>
      <c r="R150" s="147">
        <f t="shared" si="29"/>
        <v>56719847</v>
      </c>
    </row>
    <row r="151" spans="2:18" s="135" customFormat="1" ht="17.100000000000001" customHeight="1">
      <c r="B151" s="148"/>
      <c r="C151" s="148"/>
      <c r="D151" s="39" t="s">
        <v>54</v>
      </c>
      <c r="E151" s="68"/>
      <c r="F151" s="68"/>
      <c r="G151" s="149"/>
      <c r="H151" s="150">
        <v>103203</v>
      </c>
      <c r="I151" s="151">
        <v>275856</v>
      </c>
      <c r="J151" s="168">
        <f>SUM(H151:I151)</f>
        <v>379059</v>
      </c>
      <c r="K151" s="354">
        <v>0</v>
      </c>
      <c r="L151" s="153">
        <v>6714122</v>
      </c>
      <c r="M151" s="153">
        <v>10184624</v>
      </c>
      <c r="N151" s="153">
        <v>14681213</v>
      </c>
      <c r="O151" s="153">
        <v>7116272</v>
      </c>
      <c r="P151" s="151">
        <v>5236297</v>
      </c>
      <c r="Q151" s="152">
        <f>SUM(K151:P151)</f>
        <v>43932528</v>
      </c>
      <c r="R151" s="154">
        <f>SUM(J151,Q151)</f>
        <v>44311587</v>
      </c>
    </row>
    <row r="152" spans="2:18" s="135" customFormat="1" ht="17.100000000000001" customHeight="1">
      <c r="B152" s="148"/>
      <c r="C152" s="148"/>
      <c r="D152" s="155" t="s">
        <v>55</v>
      </c>
      <c r="E152" s="47"/>
      <c r="F152" s="47"/>
      <c r="G152" s="156"/>
      <c r="H152" s="157">
        <v>0</v>
      </c>
      <c r="I152" s="158">
        <v>0</v>
      </c>
      <c r="J152" s="170">
        <f>SUM(H152:I152)</f>
        <v>0</v>
      </c>
      <c r="K152" s="355">
        <v>0</v>
      </c>
      <c r="L152" s="160">
        <v>1264572</v>
      </c>
      <c r="M152" s="160">
        <v>1866484</v>
      </c>
      <c r="N152" s="160">
        <v>3433684</v>
      </c>
      <c r="O152" s="160">
        <v>2692986</v>
      </c>
      <c r="P152" s="158">
        <v>2005725</v>
      </c>
      <c r="Q152" s="159">
        <f>SUM(K152:P152)</f>
        <v>11263451</v>
      </c>
      <c r="R152" s="161">
        <f>SUM(J152,Q152)</f>
        <v>11263451</v>
      </c>
    </row>
    <row r="153" spans="2:18" s="135" customFormat="1" ht="16.5" customHeight="1">
      <c r="B153" s="148"/>
      <c r="C153" s="194"/>
      <c r="D153" s="155" t="s">
        <v>56</v>
      </c>
      <c r="E153" s="47"/>
      <c r="F153" s="47"/>
      <c r="G153" s="156"/>
      <c r="H153" s="157">
        <v>0</v>
      </c>
      <c r="I153" s="158">
        <v>37638</v>
      </c>
      <c r="J153" s="170">
        <f>SUM(H153:I153)</f>
        <v>37638</v>
      </c>
      <c r="K153" s="355">
        <v>0</v>
      </c>
      <c r="L153" s="160">
        <v>280098</v>
      </c>
      <c r="M153" s="160">
        <v>0</v>
      </c>
      <c r="N153" s="160">
        <v>290007</v>
      </c>
      <c r="O153" s="160">
        <v>452745</v>
      </c>
      <c r="P153" s="158">
        <v>84321</v>
      </c>
      <c r="Q153" s="159">
        <f>SUM(K153:P153)</f>
        <v>1107171</v>
      </c>
      <c r="R153" s="161">
        <f>SUM(J153,Q153)</f>
        <v>1144809</v>
      </c>
    </row>
    <row r="154" spans="2:18" s="190" customFormat="1" ht="16.5" customHeight="1">
      <c r="B154" s="180"/>
      <c r="C154" s="314"/>
      <c r="D154" s="315" t="s">
        <v>165</v>
      </c>
      <c r="E154" s="316"/>
      <c r="F154" s="316"/>
      <c r="G154" s="317"/>
      <c r="H154" s="318">
        <v>0</v>
      </c>
      <c r="I154" s="319">
        <v>0</v>
      </c>
      <c r="J154" s="320">
        <f>SUM(H154:I154)</f>
        <v>0</v>
      </c>
      <c r="K154" s="368">
        <v>0</v>
      </c>
      <c r="L154" s="321">
        <v>0</v>
      </c>
      <c r="M154" s="321">
        <v>0</v>
      </c>
      <c r="N154" s="321">
        <v>0</v>
      </c>
      <c r="O154" s="321">
        <v>0</v>
      </c>
      <c r="P154" s="319">
        <v>0</v>
      </c>
      <c r="Q154" s="322">
        <f>SUM(K154:P154)</f>
        <v>0</v>
      </c>
      <c r="R154" s="323">
        <f>SUM(J154,Q154)</f>
        <v>0</v>
      </c>
    </row>
    <row r="155" spans="2:18" s="135" customFormat="1" ht="17.100000000000001" customHeight="1">
      <c r="B155" s="148"/>
      <c r="C155" s="138" t="s">
        <v>57</v>
      </c>
      <c r="D155" s="139"/>
      <c r="E155" s="139"/>
      <c r="F155" s="139"/>
      <c r="G155" s="140"/>
      <c r="H155" s="141">
        <f t="shared" ref="H155:R155" si="30">SUM(H156:H158)</f>
        <v>6269404</v>
      </c>
      <c r="I155" s="142">
        <f t="shared" si="30"/>
        <v>9504027</v>
      </c>
      <c r="J155" s="143">
        <f t="shared" si="30"/>
        <v>15773431</v>
      </c>
      <c r="K155" s="357">
        <f t="shared" si="30"/>
        <v>0</v>
      </c>
      <c r="L155" s="144">
        <f t="shared" si="30"/>
        <v>13521005</v>
      </c>
      <c r="M155" s="144">
        <f t="shared" si="30"/>
        <v>17860716</v>
      </c>
      <c r="N155" s="144">
        <f t="shared" si="30"/>
        <v>13088473</v>
      </c>
      <c r="O155" s="144">
        <f t="shared" si="30"/>
        <v>9966208</v>
      </c>
      <c r="P155" s="145">
        <f t="shared" si="30"/>
        <v>7760106</v>
      </c>
      <c r="Q155" s="146">
        <f t="shared" si="30"/>
        <v>62196508</v>
      </c>
      <c r="R155" s="147">
        <f t="shared" si="30"/>
        <v>77969939</v>
      </c>
    </row>
    <row r="156" spans="2:18" s="135" customFormat="1" ht="17.100000000000001" customHeight="1">
      <c r="B156" s="148"/>
      <c r="C156" s="148"/>
      <c r="D156" s="39" t="s">
        <v>58</v>
      </c>
      <c r="E156" s="68"/>
      <c r="F156" s="68"/>
      <c r="G156" s="149"/>
      <c r="H156" s="150">
        <v>3758596</v>
      </c>
      <c r="I156" s="151">
        <v>7635956</v>
      </c>
      <c r="J156" s="168">
        <f>SUM(H156:I156)</f>
        <v>11394552</v>
      </c>
      <c r="K156" s="354">
        <v>0</v>
      </c>
      <c r="L156" s="153">
        <v>10739482</v>
      </c>
      <c r="M156" s="153">
        <v>16364814</v>
      </c>
      <c r="N156" s="153">
        <v>12054137</v>
      </c>
      <c r="O156" s="153">
        <v>9517972</v>
      </c>
      <c r="P156" s="151">
        <v>7482615</v>
      </c>
      <c r="Q156" s="152">
        <f>SUM(K156:P156)</f>
        <v>56159020</v>
      </c>
      <c r="R156" s="154">
        <f>SUM(J156,Q156)</f>
        <v>67553572</v>
      </c>
    </row>
    <row r="157" spans="2:18" s="135" customFormat="1" ht="17.100000000000001" customHeight="1">
      <c r="B157" s="148"/>
      <c r="C157" s="148"/>
      <c r="D157" s="155" t="s">
        <v>59</v>
      </c>
      <c r="E157" s="47"/>
      <c r="F157" s="47"/>
      <c r="G157" s="156"/>
      <c r="H157" s="157">
        <v>458698</v>
      </c>
      <c r="I157" s="158">
        <v>348989</v>
      </c>
      <c r="J157" s="170">
        <f>SUM(H157:I157)</f>
        <v>807687</v>
      </c>
      <c r="K157" s="355">
        <v>0</v>
      </c>
      <c r="L157" s="160">
        <v>665702</v>
      </c>
      <c r="M157" s="160">
        <v>548525</v>
      </c>
      <c r="N157" s="160">
        <v>375682</v>
      </c>
      <c r="O157" s="160">
        <v>138438</v>
      </c>
      <c r="P157" s="158">
        <v>115999</v>
      </c>
      <c r="Q157" s="159">
        <f>SUM(K157:P157)</f>
        <v>1844346</v>
      </c>
      <c r="R157" s="161">
        <f>SUM(J157,Q157)</f>
        <v>2652033</v>
      </c>
    </row>
    <row r="158" spans="2:18" s="135" customFormat="1" ht="17.100000000000001" customHeight="1">
      <c r="B158" s="148"/>
      <c r="C158" s="148"/>
      <c r="D158" s="49" t="s">
        <v>60</v>
      </c>
      <c r="E158" s="50"/>
      <c r="F158" s="50"/>
      <c r="G158" s="162"/>
      <c r="H158" s="163">
        <v>2052110</v>
      </c>
      <c r="I158" s="164">
        <v>1519082</v>
      </c>
      <c r="J158" s="169">
        <f>SUM(H158:I158)</f>
        <v>3571192</v>
      </c>
      <c r="K158" s="356">
        <v>0</v>
      </c>
      <c r="L158" s="166">
        <v>2115821</v>
      </c>
      <c r="M158" s="166">
        <v>947377</v>
      </c>
      <c r="N158" s="166">
        <v>658654</v>
      </c>
      <c r="O158" s="166">
        <v>309798</v>
      </c>
      <c r="P158" s="164">
        <v>161492</v>
      </c>
      <c r="Q158" s="165">
        <f>SUM(K158:P158)</f>
        <v>4193142</v>
      </c>
      <c r="R158" s="167">
        <f>SUM(J158,Q158)</f>
        <v>7764334</v>
      </c>
    </row>
    <row r="159" spans="2:18" s="135" customFormat="1" ht="17.100000000000001" customHeight="1">
      <c r="B159" s="148"/>
      <c r="C159" s="172" t="s">
        <v>61</v>
      </c>
      <c r="D159" s="173"/>
      <c r="E159" s="173"/>
      <c r="F159" s="173"/>
      <c r="G159" s="174"/>
      <c r="H159" s="141">
        <v>1283063</v>
      </c>
      <c r="I159" s="142">
        <v>1894616</v>
      </c>
      <c r="J159" s="143">
        <f>SUM(H159:I159)</f>
        <v>3177679</v>
      </c>
      <c r="K159" s="357">
        <v>0</v>
      </c>
      <c r="L159" s="144">
        <v>17384663</v>
      </c>
      <c r="M159" s="144">
        <v>19513920</v>
      </c>
      <c r="N159" s="144">
        <v>18551032</v>
      </c>
      <c r="O159" s="144">
        <v>18003840</v>
      </c>
      <c r="P159" s="145">
        <v>8374243</v>
      </c>
      <c r="Q159" s="146">
        <f>SUM(K159:P159)</f>
        <v>81827698</v>
      </c>
      <c r="R159" s="147">
        <f>SUM(J159,Q159)</f>
        <v>85005377</v>
      </c>
    </row>
    <row r="160" spans="2:18" s="135" customFormat="1" ht="17.100000000000001" customHeight="1">
      <c r="B160" s="171"/>
      <c r="C160" s="172" t="s">
        <v>62</v>
      </c>
      <c r="D160" s="173"/>
      <c r="E160" s="173"/>
      <c r="F160" s="173"/>
      <c r="G160" s="174"/>
      <c r="H160" s="141">
        <v>3711400</v>
      </c>
      <c r="I160" s="142">
        <v>5130900</v>
      </c>
      <c r="J160" s="143">
        <f>SUM(H160:I160)</f>
        <v>8842300</v>
      </c>
      <c r="K160" s="357">
        <v>0</v>
      </c>
      <c r="L160" s="144">
        <v>42608509</v>
      </c>
      <c r="M160" s="144">
        <v>25395448</v>
      </c>
      <c r="N160" s="144">
        <v>18342066</v>
      </c>
      <c r="O160" s="144">
        <v>10021050</v>
      </c>
      <c r="P160" s="145">
        <v>5392543</v>
      </c>
      <c r="Q160" s="146">
        <f>SUM(K160:P160)</f>
        <v>101759616</v>
      </c>
      <c r="R160" s="147">
        <f>SUM(J160,Q160)</f>
        <v>110601916</v>
      </c>
    </row>
    <row r="161" spans="2:18" s="135" customFormat="1" ht="17.100000000000001" customHeight="1">
      <c r="B161" s="138" t="s">
        <v>63</v>
      </c>
      <c r="C161" s="139"/>
      <c r="D161" s="139"/>
      <c r="E161" s="139"/>
      <c r="F161" s="139"/>
      <c r="G161" s="140"/>
      <c r="H161" s="141">
        <f t="shared" ref="H161:R161" si="31">SUM(H162:H170)</f>
        <v>329177</v>
      </c>
      <c r="I161" s="142">
        <f t="shared" si="31"/>
        <v>1592803</v>
      </c>
      <c r="J161" s="143">
        <f t="shared" si="31"/>
        <v>1921980</v>
      </c>
      <c r="K161" s="357">
        <f t="shared" si="31"/>
        <v>0</v>
      </c>
      <c r="L161" s="144">
        <f t="shared" si="31"/>
        <v>144620274</v>
      </c>
      <c r="M161" s="144">
        <f t="shared" si="31"/>
        <v>139414197</v>
      </c>
      <c r="N161" s="144">
        <f t="shared" si="31"/>
        <v>142039050</v>
      </c>
      <c r="O161" s="144">
        <f t="shared" si="31"/>
        <v>103948270</v>
      </c>
      <c r="P161" s="145">
        <f t="shared" si="31"/>
        <v>51274145</v>
      </c>
      <c r="Q161" s="146">
        <f t="shared" si="31"/>
        <v>581295936</v>
      </c>
      <c r="R161" s="147">
        <f t="shared" si="31"/>
        <v>583217916</v>
      </c>
    </row>
    <row r="162" spans="2:18" s="135" customFormat="1" ht="17.100000000000001" customHeight="1">
      <c r="B162" s="148"/>
      <c r="C162" s="209" t="s">
        <v>80</v>
      </c>
      <c r="D162" s="210"/>
      <c r="E162" s="210"/>
      <c r="F162" s="210"/>
      <c r="G162" s="211"/>
      <c r="H162" s="150">
        <v>0</v>
      </c>
      <c r="I162" s="151">
        <v>0</v>
      </c>
      <c r="J162" s="168">
        <f t="shared" ref="J162:J170" si="32">SUM(H162:I162)</f>
        <v>0</v>
      </c>
      <c r="K162" s="363"/>
      <c r="L162" s="212">
        <v>4011532</v>
      </c>
      <c r="M162" s="212">
        <v>3734726</v>
      </c>
      <c r="N162" s="212">
        <v>3095561</v>
      </c>
      <c r="O162" s="212">
        <v>3329236</v>
      </c>
      <c r="P162" s="213">
        <v>1429974</v>
      </c>
      <c r="Q162" s="214">
        <f t="shared" ref="Q162:Q170" si="33">SUM(K162:P162)</f>
        <v>15601029</v>
      </c>
      <c r="R162" s="215">
        <f t="shared" ref="R162:R170" si="34">SUM(J162,Q162)</f>
        <v>15601029</v>
      </c>
    </row>
    <row r="163" spans="2:18" s="135" customFormat="1" ht="17.100000000000001" customHeight="1">
      <c r="B163" s="148"/>
      <c r="C163" s="155" t="s">
        <v>65</v>
      </c>
      <c r="D163" s="47"/>
      <c r="E163" s="47"/>
      <c r="F163" s="47"/>
      <c r="G163" s="156"/>
      <c r="H163" s="157">
        <v>0</v>
      </c>
      <c r="I163" s="158">
        <v>0</v>
      </c>
      <c r="J163" s="170">
        <f t="shared" si="32"/>
        <v>0</v>
      </c>
      <c r="K163" s="360"/>
      <c r="L163" s="160">
        <v>0</v>
      </c>
      <c r="M163" s="160">
        <v>0</v>
      </c>
      <c r="N163" s="160">
        <v>150377</v>
      </c>
      <c r="O163" s="160">
        <v>0</v>
      </c>
      <c r="P163" s="158">
        <v>0</v>
      </c>
      <c r="Q163" s="159">
        <f t="shared" si="33"/>
        <v>150377</v>
      </c>
      <c r="R163" s="161">
        <f t="shared" si="34"/>
        <v>150377</v>
      </c>
    </row>
    <row r="164" spans="2:18" s="190" customFormat="1" ht="17.100000000000001" customHeight="1">
      <c r="B164" s="180"/>
      <c r="C164" s="181" t="s">
        <v>66</v>
      </c>
      <c r="D164" s="182"/>
      <c r="E164" s="182"/>
      <c r="F164" s="182"/>
      <c r="G164" s="183"/>
      <c r="H164" s="184">
        <v>0</v>
      </c>
      <c r="I164" s="185">
        <v>0</v>
      </c>
      <c r="J164" s="186">
        <f t="shared" si="32"/>
        <v>0</v>
      </c>
      <c r="K164" s="360"/>
      <c r="L164" s="187">
        <v>69392741</v>
      </c>
      <c r="M164" s="187">
        <v>47538886</v>
      </c>
      <c r="N164" s="187">
        <v>41643267</v>
      </c>
      <c r="O164" s="187">
        <v>23615521</v>
      </c>
      <c r="P164" s="185">
        <v>10339724</v>
      </c>
      <c r="Q164" s="188">
        <f t="shared" si="33"/>
        <v>192530139</v>
      </c>
      <c r="R164" s="189">
        <f t="shared" si="34"/>
        <v>192530139</v>
      </c>
    </row>
    <row r="165" spans="2:18" s="135" customFormat="1" ht="17.100000000000001" customHeight="1">
      <c r="B165" s="148"/>
      <c r="C165" s="155" t="s">
        <v>67</v>
      </c>
      <c r="D165" s="47"/>
      <c r="E165" s="47"/>
      <c r="F165" s="47"/>
      <c r="G165" s="156"/>
      <c r="H165" s="157">
        <v>0</v>
      </c>
      <c r="I165" s="158">
        <v>106002</v>
      </c>
      <c r="J165" s="170">
        <f t="shared" si="32"/>
        <v>106002</v>
      </c>
      <c r="K165" s="355">
        <v>0</v>
      </c>
      <c r="L165" s="160">
        <v>13014069</v>
      </c>
      <c r="M165" s="160">
        <v>10535697</v>
      </c>
      <c r="N165" s="160">
        <v>11188429</v>
      </c>
      <c r="O165" s="160">
        <v>10331675</v>
      </c>
      <c r="P165" s="158">
        <v>3194202</v>
      </c>
      <c r="Q165" s="159">
        <f t="shared" si="33"/>
        <v>48264072</v>
      </c>
      <c r="R165" s="161">
        <f t="shared" si="34"/>
        <v>48370074</v>
      </c>
    </row>
    <row r="166" spans="2:18" s="135" customFormat="1" ht="17.100000000000001" customHeight="1">
      <c r="B166" s="148"/>
      <c r="C166" s="155" t="s">
        <v>68</v>
      </c>
      <c r="D166" s="47"/>
      <c r="E166" s="47"/>
      <c r="F166" s="47"/>
      <c r="G166" s="156"/>
      <c r="H166" s="157">
        <v>329177</v>
      </c>
      <c r="I166" s="158">
        <v>1486801</v>
      </c>
      <c r="J166" s="170">
        <f t="shared" si="32"/>
        <v>1815978</v>
      </c>
      <c r="K166" s="355">
        <v>0</v>
      </c>
      <c r="L166" s="160">
        <v>11345919</v>
      </c>
      <c r="M166" s="160">
        <v>13171698</v>
      </c>
      <c r="N166" s="160">
        <v>18085243</v>
      </c>
      <c r="O166" s="160">
        <v>14866361</v>
      </c>
      <c r="P166" s="158">
        <v>8174475</v>
      </c>
      <c r="Q166" s="159">
        <f t="shared" si="33"/>
        <v>65643696</v>
      </c>
      <c r="R166" s="161">
        <f t="shared" si="34"/>
        <v>67459674</v>
      </c>
    </row>
    <row r="167" spans="2:18" s="135" customFormat="1" ht="17.100000000000001" customHeight="1">
      <c r="B167" s="148"/>
      <c r="C167" s="155" t="s">
        <v>69</v>
      </c>
      <c r="D167" s="47"/>
      <c r="E167" s="47"/>
      <c r="F167" s="47"/>
      <c r="G167" s="156"/>
      <c r="H167" s="157">
        <v>0</v>
      </c>
      <c r="I167" s="158">
        <v>0</v>
      </c>
      <c r="J167" s="170">
        <f t="shared" si="32"/>
        <v>0</v>
      </c>
      <c r="K167" s="360"/>
      <c r="L167" s="160">
        <v>40936387</v>
      </c>
      <c r="M167" s="160">
        <v>54513289</v>
      </c>
      <c r="N167" s="160">
        <v>56009894</v>
      </c>
      <c r="O167" s="160">
        <v>31725007</v>
      </c>
      <c r="P167" s="158">
        <v>13693474</v>
      </c>
      <c r="Q167" s="159">
        <f t="shared" si="33"/>
        <v>196878051</v>
      </c>
      <c r="R167" s="161">
        <f t="shared" si="34"/>
        <v>196878051</v>
      </c>
    </row>
    <row r="168" spans="2:18" s="135" customFormat="1" ht="17.100000000000001" customHeight="1">
      <c r="B168" s="148"/>
      <c r="C168" s="191" t="s">
        <v>70</v>
      </c>
      <c r="D168" s="192"/>
      <c r="E168" s="192"/>
      <c r="F168" s="192"/>
      <c r="G168" s="193"/>
      <c r="H168" s="157">
        <v>0</v>
      </c>
      <c r="I168" s="158">
        <v>0</v>
      </c>
      <c r="J168" s="170">
        <f t="shared" si="32"/>
        <v>0</v>
      </c>
      <c r="K168" s="360"/>
      <c r="L168" s="160">
        <v>4074955</v>
      </c>
      <c r="M168" s="160">
        <v>7249607</v>
      </c>
      <c r="N168" s="160">
        <v>6161415</v>
      </c>
      <c r="O168" s="160">
        <v>5469114</v>
      </c>
      <c r="P168" s="158">
        <v>3867762</v>
      </c>
      <c r="Q168" s="159">
        <f t="shared" si="33"/>
        <v>26822853</v>
      </c>
      <c r="R168" s="161">
        <f t="shared" si="34"/>
        <v>26822853</v>
      </c>
    </row>
    <row r="169" spans="2:18" s="135" customFormat="1" ht="17.100000000000001" customHeight="1">
      <c r="B169" s="194"/>
      <c r="C169" s="195" t="s">
        <v>71</v>
      </c>
      <c r="D169" s="192"/>
      <c r="E169" s="192"/>
      <c r="F169" s="192"/>
      <c r="G169" s="193"/>
      <c r="H169" s="157">
        <v>0</v>
      </c>
      <c r="I169" s="158">
        <v>0</v>
      </c>
      <c r="J169" s="170">
        <f t="shared" si="32"/>
        <v>0</v>
      </c>
      <c r="K169" s="360"/>
      <c r="L169" s="160">
        <v>0</v>
      </c>
      <c r="M169" s="160">
        <v>0</v>
      </c>
      <c r="N169" s="160">
        <v>2010241</v>
      </c>
      <c r="O169" s="160">
        <v>6397982</v>
      </c>
      <c r="P169" s="158">
        <v>5303078</v>
      </c>
      <c r="Q169" s="159">
        <f t="shared" si="33"/>
        <v>13711301</v>
      </c>
      <c r="R169" s="161">
        <f t="shared" si="34"/>
        <v>13711301</v>
      </c>
    </row>
    <row r="170" spans="2:18" s="135" customFormat="1" ht="17.100000000000001" customHeight="1">
      <c r="B170" s="196"/>
      <c r="C170" s="197" t="s">
        <v>72</v>
      </c>
      <c r="D170" s="198"/>
      <c r="E170" s="198"/>
      <c r="F170" s="198"/>
      <c r="G170" s="199"/>
      <c r="H170" s="200">
        <v>0</v>
      </c>
      <c r="I170" s="201">
        <v>0</v>
      </c>
      <c r="J170" s="202">
        <f t="shared" si="32"/>
        <v>0</v>
      </c>
      <c r="K170" s="361"/>
      <c r="L170" s="203">
        <v>1844671</v>
      </c>
      <c r="M170" s="203">
        <v>2670294</v>
      </c>
      <c r="N170" s="203">
        <v>3694623</v>
      </c>
      <c r="O170" s="203">
        <v>8213374</v>
      </c>
      <c r="P170" s="201">
        <v>5271456</v>
      </c>
      <c r="Q170" s="204">
        <f t="shared" si="33"/>
        <v>21694418</v>
      </c>
      <c r="R170" s="205">
        <f t="shared" si="34"/>
        <v>21694418</v>
      </c>
    </row>
    <row r="171" spans="2:18" s="135" customFormat="1" ht="17.100000000000001" customHeight="1">
      <c r="B171" s="138" t="s">
        <v>73</v>
      </c>
      <c r="C171" s="139"/>
      <c r="D171" s="139"/>
      <c r="E171" s="139"/>
      <c r="F171" s="139"/>
      <c r="G171" s="140"/>
      <c r="H171" s="141">
        <f>SUM(H172:H175)</f>
        <v>0</v>
      </c>
      <c r="I171" s="142">
        <f>SUM(I172:I175)</f>
        <v>0</v>
      </c>
      <c r="J171" s="143">
        <f>SUM(J172:J175)</f>
        <v>0</v>
      </c>
      <c r="K171" s="362"/>
      <c r="L171" s="144">
        <f t="shared" ref="L171:R171" si="35">SUM(L172:L175)</f>
        <v>12716546</v>
      </c>
      <c r="M171" s="144">
        <f t="shared" si="35"/>
        <v>24255636</v>
      </c>
      <c r="N171" s="144">
        <f t="shared" si="35"/>
        <v>89369645</v>
      </c>
      <c r="O171" s="144">
        <f t="shared" si="35"/>
        <v>271397969</v>
      </c>
      <c r="P171" s="145">
        <f t="shared" si="35"/>
        <v>334377465</v>
      </c>
      <c r="Q171" s="146">
        <f t="shared" si="35"/>
        <v>732117261</v>
      </c>
      <c r="R171" s="147">
        <f t="shared" si="35"/>
        <v>732117261</v>
      </c>
    </row>
    <row r="172" spans="2:18" s="135" customFormat="1" ht="17.100000000000001" customHeight="1">
      <c r="B172" s="148"/>
      <c r="C172" s="39" t="s">
        <v>74</v>
      </c>
      <c r="D172" s="68"/>
      <c r="E172" s="68"/>
      <c r="F172" s="68"/>
      <c r="G172" s="149"/>
      <c r="H172" s="150">
        <v>0</v>
      </c>
      <c r="I172" s="151">
        <v>0</v>
      </c>
      <c r="J172" s="168">
        <f>SUM(H172:I172)</f>
        <v>0</v>
      </c>
      <c r="K172" s="358"/>
      <c r="L172" s="153">
        <v>200624</v>
      </c>
      <c r="M172" s="153">
        <v>2135538</v>
      </c>
      <c r="N172" s="153">
        <v>44513951</v>
      </c>
      <c r="O172" s="153">
        <v>126036972</v>
      </c>
      <c r="P172" s="151">
        <v>110988423</v>
      </c>
      <c r="Q172" s="152">
        <f>SUM(K172:P172)</f>
        <v>283875508</v>
      </c>
      <c r="R172" s="154">
        <f>SUM(J172,Q172)</f>
        <v>283875508</v>
      </c>
    </row>
    <row r="173" spans="2:18" s="135" customFormat="1" ht="17.100000000000001" customHeight="1">
      <c r="B173" s="148"/>
      <c r="C173" s="155" t="s">
        <v>75</v>
      </c>
      <c r="D173" s="47"/>
      <c r="E173" s="47"/>
      <c r="F173" s="47"/>
      <c r="G173" s="156"/>
      <c r="H173" s="157">
        <v>0</v>
      </c>
      <c r="I173" s="158">
        <v>0</v>
      </c>
      <c r="J173" s="170">
        <f>SUM(H173:I173)</f>
        <v>0</v>
      </c>
      <c r="K173" s="360"/>
      <c r="L173" s="160">
        <v>11980071</v>
      </c>
      <c r="M173" s="160">
        <v>20694608</v>
      </c>
      <c r="N173" s="160">
        <v>31221436</v>
      </c>
      <c r="O173" s="160">
        <v>39458095</v>
      </c>
      <c r="P173" s="158">
        <v>25624100</v>
      </c>
      <c r="Q173" s="159">
        <f>SUM(K173:P173)</f>
        <v>128978310</v>
      </c>
      <c r="R173" s="161">
        <f>SUM(J173,Q173)</f>
        <v>128978310</v>
      </c>
    </row>
    <row r="174" spans="2:18" s="135" customFormat="1" ht="17.100000000000001" customHeight="1">
      <c r="B174" s="194"/>
      <c r="C174" s="155" t="s">
        <v>76</v>
      </c>
      <c r="D174" s="47"/>
      <c r="E174" s="47"/>
      <c r="F174" s="47"/>
      <c r="G174" s="156"/>
      <c r="H174" s="157">
        <v>0</v>
      </c>
      <c r="I174" s="158">
        <v>0</v>
      </c>
      <c r="J174" s="170">
        <f>SUM(H174:I174)</f>
        <v>0</v>
      </c>
      <c r="K174" s="360"/>
      <c r="L174" s="160">
        <v>535851</v>
      </c>
      <c r="M174" s="160">
        <v>1425490</v>
      </c>
      <c r="N174" s="160">
        <v>9001916</v>
      </c>
      <c r="O174" s="160">
        <v>90306133</v>
      </c>
      <c r="P174" s="158">
        <v>172019189</v>
      </c>
      <c r="Q174" s="159">
        <f>SUM(K174:P174)</f>
        <v>273288579</v>
      </c>
      <c r="R174" s="161">
        <f>SUM(J174,Q174)</f>
        <v>273288579</v>
      </c>
    </row>
    <row r="175" spans="2:18" s="190" customFormat="1" ht="17.100000000000001" customHeight="1">
      <c r="B175" s="333"/>
      <c r="C175" s="315" t="s">
        <v>166</v>
      </c>
      <c r="D175" s="316"/>
      <c r="E175" s="316"/>
      <c r="F175" s="316"/>
      <c r="G175" s="317"/>
      <c r="H175" s="318">
        <v>0</v>
      </c>
      <c r="I175" s="319">
        <v>0</v>
      </c>
      <c r="J175" s="320">
        <f>SUM(H175:I175)</f>
        <v>0</v>
      </c>
      <c r="K175" s="361"/>
      <c r="L175" s="321">
        <v>0</v>
      </c>
      <c r="M175" s="321">
        <v>0</v>
      </c>
      <c r="N175" s="321">
        <v>4632342</v>
      </c>
      <c r="O175" s="321">
        <v>15596769</v>
      </c>
      <c r="P175" s="319">
        <v>25745753</v>
      </c>
      <c r="Q175" s="322">
        <f>SUM(K175:P175)</f>
        <v>45974864</v>
      </c>
      <c r="R175" s="323">
        <f>SUM(J175,Q175)</f>
        <v>45974864</v>
      </c>
    </row>
    <row r="176" spans="2:18" s="135" customFormat="1" ht="16.5" customHeight="1">
      <c r="B176" s="206" t="s">
        <v>77</v>
      </c>
      <c r="C176" s="31"/>
      <c r="D176" s="31"/>
      <c r="E176" s="31"/>
      <c r="F176" s="31"/>
      <c r="G176" s="32"/>
      <c r="H176" s="141">
        <f t="shared" ref="H176:R176" si="36">SUM(H140,H161,H171)</f>
        <v>16357921</v>
      </c>
      <c r="I176" s="142">
        <f t="shared" si="36"/>
        <v>31431130</v>
      </c>
      <c r="J176" s="143">
        <f t="shared" si="36"/>
        <v>47789051</v>
      </c>
      <c r="K176" s="357">
        <f t="shared" si="36"/>
        <v>0</v>
      </c>
      <c r="L176" s="144">
        <f t="shared" si="36"/>
        <v>419460856</v>
      </c>
      <c r="M176" s="144">
        <f t="shared" si="36"/>
        <v>379576317</v>
      </c>
      <c r="N176" s="144">
        <f t="shared" si="36"/>
        <v>410892592</v>
      </c>
      <c r="O176" s="144">
        <f t="shared" si="36"/>
        <v>501799860</v>
      </c>
      <c r="P176" s="145">
        <f t="shared" si="36"/>
        <v>467211083</v>
      </c>
      <c r="Q176" s="146">
        <f t="shared" si="36"/>
        <v>2178940708</v>
      </c>
      <c r="R176" s="147">
        <f t="shared" si="36"/>
        <v>2226729759</v>
      </c>
    </row>
  </sheetData>
  <mergeCells count="54">
    <mergeCell ref="K55:Q55"/>
    <mergeCell ref="H64:J64"/>
    <mergeCell ref="R96:R97"/>
    <mergeCell ref="J79:Q79"/>
    <mergeCell ref="H72:J72"/>
    <mergeCell ref="J71:Q71"/>
    <mergeCell ref="Q72:Q73"/>
    <mergeCell ref="K72:P72"/>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s>
  <phoneticPr fontId="6"/>
  <pageMargins left="0.35433070866141736" right="0.78740157480314965" top="0.59055118110236227" bottom="0.39370078740157483" header="0.39370078740157483" footer="0.39370078740157483"/>
  <pageSetup paperSize="9" scale="68" fitToHeight="0" orientation="landscape" r:id="rId1"/>
  <headerFooter alignWithMargins="0">
    <oddFooter>&amp;P ページ</oddFooter>
  </headerFooter>
  <rowBreaks count="3" manualBreakCount="3">
    <brk id="44" max="17" man="1"/>
    <brk id="93" max="17" man="1"/>
    <brk id="13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【現状】高知市の現状と課題</vt:lpstr>
      <vt:lpstr>【推計】一人暮らし高齢者数</vt:lpstr>
      <vt:lpstr>【推計】認知症高齢者数</vt:lpstr>
      <vt:lpstr>t1904</vt:lpstr>
      <vt:lpstr>t1905</vt:lpstr>
      <vt:lpstr>t1906</vt:lpstr>
      <vt:lpstr>t1907</vt:lpstr>
      <vt:lpstr>t1908</vt:lpstr>
      <vt:lpstr>t1909</vt:lpstr>
      <vt:lpstr>t1910</vt:lpstr>
      <vt:lpstr>t1911</vt:lpstr>
      <vt:lpstr>t1912</vt:lpstr>
      <vt:lpstr>t2001</vt:lpstr>
      <vt:lpstr>t2002</vt:lpstr>
      <vt:lpstr>t2003</vt:lpstr>
      <vt:lpstr>【現状】高知市の現状と課題!Print_Area</vt:lpstr>
      <vt:lpstr>'t1904'!Print_Area</vt:lpstr>
      <vt:lpstr>'t1905'!Print_Area</vt:lpstr>
      <vt:lpstr>'t1906'!Print_Area</vt:lpstr>
      <vt:lpstr>'t1907'!Print_Area</vt:lpstr>
      <vt:lpstr>'t1908'!Print_Area</vt:lpstr>
      <vt:lpstr>'t1909'!Print_Area</vt:lpstr>
      <vt:lpstr>'t1910'!Print_Area</vt:lpstr>
      <vt:lpstr>'t1911'!Print_Area</vt:lpstr>
      <vt:lpstr>'t1912'!Print_Area</vt:lpstr>
      <vt:lpstr>'t2001'!Print_Area</vt:lpstr>
      <vt:lpstr>'t2002'!Print_Area</vt:lpstr>
      <vt:lpstr>'t2003'!Print_Area</vt:lpstr>
      <vt:lpstr>【現状】高知市の現状と課題!Print_Titles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2019-03-04T07:37:36Z</dcterms:created>
  <dcterms:modified xsi:type="dcterms:W3CDTF">2020-07-01T05:50:16Z</dcterms:modified>
</cp:coreProperties>
</file>