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25"/>
  </bookViews>
  <sheets>
    <sheet name="Sheet1" sheetId="4" r:id="rId1"/>
    <sheet name="記入例・注意事項" sheetId="5" r:id="rId2"/>
  </sheets>
  <definedNames>
    <definedName name="_xlnm.Print_Area" localSheetId="0">Sheet1!$A$1:$L$79</definedName>
    <definedName name="_xlnm.Print_Area" localSheetId="1">記入例・注意事項!$A$1:$M$79</definedName>
  </definedNames>
  <calcPr calcId="152511"/>
</workbook>
</file>

<file path=xl/calcChain.xml><?xml version="1.0" encoding="utf-8"?>
<calcChain xmlns="http://schemas.openxmlformats.org/spreadsheetml/2006/main">
  <c r="Q49" i="5" l="1"/>
  <c r="S49" i="5" s="1"/>
  <c r="O49" i="5"/>
  <c r="Q48" i="5"/>
  <c r="S48" i="5" s="1"/>
  <c r="S47" i="5"/>
  <c r="Q47" i="5"/>
  <c r="O47" i="5"/>
  <c r="Q50" i="5" s="1"/>
  <c r="S50" i="5" s="1"/>
  <c r="Q44" i="5"/>
  <c r="S44" i="5" s="1"/>
  <c r="O43" i="5"/>
  <c r="Q43" i="5" s="1"/>
  <c r="S43" i="5" s="1"/>
  <c r="J27" i="5" s="1"/>
  <c r="J28" i="5" s="1"/>
  <c r="O39" i="5"/>
  <c r="Q40" i="5" s="1"/>
  <c r="S40" i="5" s="1"/>
  <c r="Q37" i="5"/>
  <c r="S37" i="5" s="1"/>
  <c r="O37" i="5"/>
  <c r="Q38" i="5" s="1"/>
  <c r="S38" i="5" s="1"/>
  <c r="O35" i="5"/>
  <c r="Q36" i="5" s="1"/>
  <c r="S36" i="5" s="1"/>
  <c r="Q34" i="5"/>
  <c r="S34" i="5" s="1"/>
  <c r="J34" i="5"/>
  <c r="G34" i="5"/>
  <c r="Q33" i="5"/>
  <c r="S33" i="5" s="1"/>
  <c r="J22" i="5" s="1"/>
  <c r="O33" i="5"/>
  <c r="G31" i="5"/>
  <c r="G35" i="5" s="1"/>
  <c r="S30" i="5"/>
  <c r="Q30" i="5"/>
  <c r="Q29" i="5"/>
  <c r="S29" i="5" s="1"/>
  <c r="S28" i="5"/>
  <c r="Q28" i="5"/>
  <c r="G28" i="5"/>
  <c r="S27" i="5"/>
  <c r="Q27" i="5"/>
  <c r="O27" i="5"/>
  <c r="G26" i="5"/>
  <c r="O23" i="5"/>
  <c r="Q26" i="5" s="1"/>
  <c r="S26" i="5" s="1"/>
  <c r="G20" i="5"/>
  <c r="J20" i="5" s="1"/>
  <c r="Q18" i="5"/>
  <c r="S18" i="5" s="1"/>
  <c r="G17" i="5"/>
  <c r="J17" i="5" s="1"/>
  <c r="Q15" i="5"/>
  <c r="S15" i="5" s="1"/>
  <c r="G14" i="5"/>
  <c r="J14" i="5" s="1"/>
  <c r="Q12" i="5"/>
  <c r="S12" i="5" s="1"/>
  <c r="Q10" i="5"/>
  <c r="S10" i="5" s="1"/>
  <c r="O9" i="5"/>
  <c r="Q20" i="5" s="1"/>
  <c r="S20" i="5" s="1"/>
  <c r="O49" i="4"/>
  <c r="O47" i="4"/>
  <c r="Q50" i="4" s="1"/>
  <c r="S50" i="4" s="1"/>
  <c r="O43" i="4"/>
  <c r="Q44" i="4" s="1"/>
  <c r="S44" i="4" s="1"/>
  <c r="O39" i="4"/>
  <c r="Q39" i="4" s="1"/>
  <c r="S39" i="4" s="1"/>
  <c r="O37" i="4"/>
  <c r="Q37" i="4" s="1"/>
  <c r="S37" i="4" s="1"/>
  <c r="O35" i="4"/>
  <c r="Q35" i="4" s="1"/>
  <c r="S35" i="4" s="1"/>
  <c r="G34" i="4"/>
  <c r="J34" i="4" s="1"/>
  <c r="O33" i="4"/>
  <c r="Q34" i="4" s="1"/>
  <c r="S34" i="4" s="1"/>
  <c r="G31" i="4"/>
  <c r="G28" i="4"/>
  <c r="O27" i="4"/>
  <c r="Q28" i="4" s="1"/>
  <c r="S28" i="4" s="1"/>
  <c r="G26" i="4"/>
  <c r="O23" i="4"/>
  <c r="Q24" i="4" s="1"/>
  <c r="S24" i="4" s="1"/>
  <c r="G20" i="4"/>
  <c r="J20" i="4" s="1"/>
  <c r="G17" i="4"/>
  <c r="J17" i="4" s="1"/>
  <c r="G14" i="4"/>
  <c r="O9" i="4"/>
  <c r="Q18" i="4" s="1"/>
  <c r="S18" i="4" s="1"/>
  <c r="Q38" i="4" l="1"/>
  <c r="S38" i="4" s="1"/>
  <c r="Q36" i="4"/>
  <c r="S36" i="4" s="1"/>
  <c r="G21" i="4"/>
  <c r="J23" i="4"/>
  <c r="J24" i="4"/>
  <c r="J21" i="5"/>
  <c r="J24" i="5"/>
  <c r="G21" i="5"/>
  <c r="G36" i="5" s="1"/>
  <c r="Q24" i="5"/>
  <c r="S24" i="5" s="1"/>
  <c r="Q23" i="5"/>
  <c r="S23" i="5" s="1"/>
  <c r="Q35" i="5"/>
  <c r="S35" i="5" s="1"/>
  <c r="J23" i="5" s="1"/>
  <c r="J26" i="5" s="1"/>
  <c r="Q39" i="5"/>
  <c r="S39" i="5" s="1"/>
  <c r="J25" i="5" s="1"/>
  <c r="Q9" i="5"/>
  <c r="S9" i="5" s="1"/>
  <c r="Q11" i="5"/>
  <c r="S11" i="5" s="1"/>
  <c r="Q13" i="5"/>
  <c r="S13" i="5" s="1"/>
  <c r="Q14" i="5"/>
  <c r="S14" i="5" s="1"/>
  <c r="Q16" i="5"/>
  <c r="S16" i="5" s="1"/>
  <c r="Q17" i="5"/>
  <c r="S17" i="5" s="1"/>
  <c r="Q19" i="5"/>
  <c r="S19" i="5" s="1"/>
  <c r="J31" i="5"/>
  <c r="J35" i="5" s="1"/>
  <c r="Q25" i="5"/>
  <c r="S25" i="5" s="1"/>
  <c r="Q26" i="4"/>
  <c r="S26" i="4" s="1"/>
  <c r="Q43" i="4"/>
  <c r="S43" i="4" s="1"/>
  <c r="J27" i="4" s="1"/>
  <c r="J28" i="4" s="1"/>
  <c r="Q23" i="4"/>
  <c r="S23" i="4" s="1"/>
  <c r="Q25" i="4"/>
  <c r="S25" i="4" s="1"/>
  <c r="G35" i="4"/>
  <c r="Q14" i="4"/>
  <c r="S14" i="4" s="1"/>
  <c r="Q20" i="4"/>
  <c r="S20" i="4" s="1"/>
  <c r="Q40" i="4"/>
  <c r="S40" i="4" s="1"/>
  <c r="J25" i="4" s="1"/>
  <c r="Q47" i="4"/>
  <c r="S47" i="4" s="1"/>
  <c r="Q9" i="4"/>
  <c r="S9" i="4" s="1"/>
  <c r="J14" i="4"/>
  <c r="J21" i="4" s="1"/>
  <c r="Q11" i="4"/>
  <c r="S11" i="4" s="1"/>
  <c r="Q17" i="4"/>
  <c r="S17" i="4" s="1"/>
  <c r="Q13" i="4"/>
  <c r="S13" i="4" s="1"/>
  <c r="Q16" i="4"/>
  <c r="S16" i="4" s="1"/>
  <c r="Q19" i="4"/>
  <c r="S19" i="4" s="1"/>
  <c r="Q29" i="4"/>
  <c r="S29" i="4" s="1"/>
  <c r="Q27" i="4"/>
  <c r="S27" i="4" s="1"/>
  <c r="Q30" i="4"/>
  <c r="S30" i="4" s="1"/>
  <c r="Q10" i="4"/>
  <c r="S10" i="4" s="1"/>
  <c r="Q12" i="4"/>
  <c r="S12" i="4" s="1"/>
  <c r="Q15" i="4"/>
  <c r="S15" i="4" s="1"/>
  <c r="Q33" i="4"/>
  <c r="S33" i="4" s="1"/>
  <c r="J22" i="4" s="1"/>
  <c r="Q49" i="4"/>
  <c r="S49" i="4" s="1"/>
  <c r="Q48" i="4"/>
  <c r="S48" i="4" s="1"/>
  <c r="J31" i="4"/>
  <c r="J35" i="4" s="1"/>
  <c r="G36" i="4" l="1"/>
  <c r="J36" i="5"/>
  <c r="J26" i="4"/>
  <c r="J36" i="4" s="1"/>
</calcChain>
</file>

<file path=xl/sharedStrings.xml><?xml version="1.0" encoding="utf-8"?>
<sst xmlns="http://schemas.openxmlformats.org/spreadsheetml/2006/main" count="402" uniqueCount="116">
  <si>
    <t>円</t>
    <rPh sb="0" eb="1">
      <t>エン</t>
    </rPh>
    <phoneticPr fontId="1"/>
  </si>
  <si>
    <t>事業区分</t>
    <rPh sb="0" eb="4">
      <t>ジギョウクブン</t>
    </rPh>
    <phoneticPr fontId="1"/>
  </si>
  <si>
    <t>経費内訳</t>
    <rPh sb="0" eb="2">
      <t>ケイヒ</t>
    </rPh>
    <rPh sb="2" eb="4">
      <t>ウチワケ</t>
    </rPh>
    <phoneticPr fontId="1"/>
  </si>
  <si>
    <t>小間料
登録料</t>
    <rPh sb="0" eb="3">
      <t>コマリョウ</t>
    </rPh>
    <rPh sb="4" eb="7">
      <t>トウロクリョウ</t>
    </rPh>
    <phoneticPr fontId="1"/>
  </si>
  <si>
    <t>小間装飾料
コンテンツ作成費等</t>
    <rPh sb="0" eb="5">
      <t>コマソウショクリョウ</t>
    </rPh>
    <rPh sb="11" eb="14">
      <t>サクセイヒ</t>
    </rPh>
    <rPh sb="14" eb="15">
      <t>トウ</t>
    </rPh>
    <phoneticPr fontId="1"/>
  </si>
  <si>
    <t>備品借上料</t>
    <rPh sb="0" eb="4">
      <t>ビヒンカリア</t>
    </rPh>
    <rPh sb="4" eb="5">
      <t>リョウ</t>
    </rPh>
    <phoneticPr fontId="1"/>
  </si>
  <si>
    <t>電気水道使用料</t>
    <rPh sb="0" eb="4">
      <t>デンキスイドウ</t>
    </rPh>
    <rPh sb="4" eb="7">
      <t>シヨウリョウ</t>
    </rPh>
    <phoneticPr fontId="1"/>
  </si>
  <si>
    <t>製品運搬料</t>
    <rPh sb="0" eb="5">
      <t>セイヒンウンパンリョウ</t>
    </rPh>
    <phoneticPr fontId="1"/>
  </si>
  <si>
    <t>小計</t>
    <rPh sb="0" eb="2">
      <t>ショウケイ</t>
    </rPh>
    <phoneticPr fontId="1"/>
  </si>
  <si>
    <t>コンテスト申込料</t>
    <rPh sb="5" eb="7">
      <t>モウシコミ</t>
    </rPh>
    <rPh sb="7" eb="8">
      <t>リョウ</t>
    </rPh>
    <phoneticPr fontId="1"/>
  </si>
  <si>
    <t>セミナー受講料</t>
    <rPh sb="4" eb="7">
      <t>ジュコウリョウ</t>
    </rPh>
    <phoneticPr fontId="1"/>
  </si>
  <si>
    <t>合計</t>
    <rPh sb="0" eb="2">
      <t>ゴウケイ</t>
    </rPh>
    <phoneticPr fontId="1"/>
  </si>
  <si>
    <t>広告掲載料</t>
    <rPh sb="0" eb="2">
      <t>コウコク</t>
    </rPh>
    <rPh sb="2" eb="5">
      <t>ケイサイリョウ</t>
    </rPh>
    <phoneticPr fontId="1"/>
  </si>
  <si>
    <t>（単位：円）</t>
    <rPh sb="1" eb="3">
      <t>タンイ</t>
    </rPh>
    <rPh sb="4" eb="5">
      <t>エン</t>
    </rPh>
    <phoneticPr fontId="1"/>
  </si>
  <si>
    <t>宿泊費（２人目）</t>
    <rPh sb="0" eb="3">
      <t>シュクハクヒ</t>
    </rPh>
    <rPh sb="5" eb="7">
      <t>ニンメ</t>
    </rPh>
    <phoneticPr fontId="1"/>
  </si>
  <si>
    <t>交通費（１人目）</t>
    <rPh sb="0" eb="3">
      <t>コウツウヒ</t>
    </rPh>
    <rPh sb="5" eb="7">
      <t>ニンメ</t>
    </rPh>
    <phoneticPr fontId="1"/>
  </si>
  <si>
    <t>宿泊費（１人目）</t>
    <rPh sb="0" eb="3">
      <t>シュクハクヒ</t>
    </rPh>
    <rPh sb="5" eb="7">
      <t>ニンメ</t>
    </rPh>
    <phoneticPr fontId="1"/>
  </si>
  <si>
    <t>交通費（２人目）</t>
    <rPh sb="0" eb="3">
      <t>コウツウヒ</t>
    </rPh>
    <phoneticPr fontId="1"/>
  </si>
  <si>
    <t>外商促進事業合計</t>
    <rPh sb="0" eb="6">
      <t>ガイショウソクシンジギョウ</t>
    </rPh>
    <rPh sb="6" eb="8">
      <t>ゴウケイ</t>
    </rPh>
    <phoneticPr fontId="1"/>
  </si>
  <si>
    <t>広告掲載事業合計</t>
    <rPh sb="0" eb="6">
      <t>コウコクケイサイジギョウ</t>
    </rPh>
    <rPh sb="6" eb="8">
      <t>ゴウケイ</t>
    </rPh>
    <phoneticPr fontId="1"/>
  </si>
  <si>
    <t>見本市出展事業合計</t>
    <rPh sb="0" eb="3">
      <t>ミホンイチ</t>
    </rPh>
    <rPh sb="3" eb="7">
      <t>シュッテンジギョウ</t>
    </rPh>
    <rPh sb="7" eb="9">
      <t>ゴウケイ</t>
    </rPh>
    <phoneticPr fontId="1"/>
  </si>
  <si>
    <t>栄養成分検査料等</t>
    <rPh sb="0" eb="7">
      <t>エイヨウセイブンケンサリョウ</t>
    </rPh>
    <rPh sb="7" eb="8">
      <t>トウ</t>
    </rPh>
    <phoneticPr fontId="1"/>
  </si>
  <si>
    <t>広報物等改良費</t>
    <rPh sb="0" eb="3">
      <t>コウホウブツ</t>
    </rPh>
    <rPh sb="3" eb="4">
      <t>ナド</t>
    </rPh>
    <rPh sb="4" eb="6">
      <t>カイリョウ</t>
    </rPh>
    <rPh sb="6" eb="7">
      <t>ヒ</t>
    </rPh>
    <phoneticPr fontId="1"/>
  </si>
  <si>
    <t>通算３年度未満＝1、通算３年度以上＝2</t>
    <rPh sb="0" eb="2">
      <t>ツウサン</t>
    </rPh>
    <rPh sb="3" eb="5">
      <t>ネンド</t>
    </rPh>
    <rPh sb="5" eb="7">
      <t>ミマン</t>
    </rPh>
    <phoneticPr fontId="1"/>
  </si>
  <si>
    <t>補助金申請額</t>
    <rPh sb="0" eb="6">
      <t>ホジョキンシンセイガク</t>
    </rPh>
    <phoneticPr fontId="1"/>
  </si>
  <si>
    <t>対面式見本市（海外）該当</t>
    <rPh sb="7" eb="9">
      <t>カイガイ</t>
    </rPh>
    <phoneticPr fontId="1"/>
  </si>
  <si>
    <t>オンライン見本市該当</t>
    <rPh sb="5" eb="8">
      <t>ミホンイチ</t>
    </rPh>
    <rPh sb="8" eb="10">
      <t>ガイトウ</t>
    </rPh>
    <phoneticPr fontId="1"/>
  </si>
  <si>
    <t>他の公共団体等を通じての出展該当</t>
    <rPh sb="0" eb="1">
      <t>タ</t>
    </rPh>
    <rPh sb="2" eb="6">
      <t>コウキョウダンタイ</t>
    </rPh>
    <rPh sb="6" eb="7">
      <t>トウ</t>
    </rPh>
    <rPh sb="8" eb="9">
      <t>ツウ</t>
    </rPh>
    <rPh sb="12" eb="14">
      <t>シュッテン</t>
    </rPh>
    <rPh sb="14" eb="16">
      <t>ガイトウ</t>
    </rPh>
    <phoneticPr fontId="1"/>
  </si>
  <si>
    <t>通算３年度未満_国内見本市</t>
    <rPh sb="8" eb="10">
      <t>コクナイ</t>
    </rPh>
    <rPh sb="10" eb="13">
      <t>ミホンイチ</t>
    </rPh>
    <phoneticPr fontId="1"/>
  </si>
  <si>
    <t>通算３年度未満_海外見本市</t>
    <rPh sb="8" eb="10">
      <t>カイガイ</t>
    </rPh>
    <rPh sb="10" eb="13">
      <t>ミホンイチ</t>
    </rPh>
    <phoneticPr fontId="1"/>
  </si>
  <si>
    <t>通算３年度未満_オンライン見本市</t>
    <rPh sb="13" eb="16">
      <t>ミホンイチ</t>
    </rPh>
    <phoneticPr fontId="1"/>
  </si>
  <si>
    <t>通算３年度未満_他の公共団体等を通じた海外見本市</t>
    <rPh sb="16" eb="17">
      <t>ツウ</t>
    </rPh>
    <rPh sb="19" eb="21">
      <t>カイガイ</t>
    </rPh>
    <rPh sb="21" eb="24">
      <t>ミホンイチ</t>
    </rPh>
    <phoneticPr fontId="1"/>
  </si>
  <si>
    <t>通算３年度未満_他の公共団体等を通じた国内見本市</t>
    <rPh sb="19" eb="21">
      <t>コクナイ</t>
    </rPh>
    <rPh sb="21" eb="24">
      <t>ミホンイチ</t>
    </rPh>
    <phoneticPr fontId="1"/>
  </si>
  <si>
    <t>通算３年度以上_国内見本市</t>
    <rPh sb="8" eb="10">
      <t>コクナイ</t>
    </rPh>
    <rPh sb="10" eb="13">
      <t>ミホンイチ</t>
    </rPh>
    <phoneticPr fontId="1"/>
  </si>
  <si>
    <t>通算３年度以上_海外見本市</t>
    <rPh sb="8" eb="10">
      <t>カイガイ</t>
    </rPh>
    <rPh sb="10" eb="13">
      <t>ミホンイチ</t>
    </rPh>
    <phoneticPr fontId="1"/>
  </si>
  <si>
    <t>通算３年度以上_オンライン見本市</t>
    <rPh sb="13" eb="16">
      <t>ミホンイチ</t>
    </rPh>
    <phoneticPr fontId="1"/>
  </si>
  <si>
    <t>通算３年度以上_他の公共団体等を通じた海外見本市</t>
    <rPh sb="16" eb="17">
      <t>ツウ</t>
    </rPh>
    <rPh sb="19" eb="21">
      <t>カイガイ</t>
    </rPh>
    <rPh sb="21" eb="24">
      <t>ミホンイチ</t>
    </rPh>
    <phoneticPr fontId="1"/>
  </si>
  <si>
    <t>通算３年度以上_他の公共団体等を通じた国内見本市</t>
    <rPh sb="19" eb="21">
      <t>コクナイ</t>
    </rPh>
    <rPh sb="21" eb="24">
      <t>ミホンイチ</t>
    </rPh>
    <phoneticPr fontId="1"/>
  </si>
  <si>
    <t>１人目_通算３年度未満_国内見本市</t>
    <rPh sb="1" eb="2">
      <t>ニン</t>
    </rPh>
    <rPh sb="2" eb="3">
      <t>メ</t>
    </rPh>
    <rPh sb="12" eb="14">
      <t>コクナイ</t>
    </rPh>
    <rPh sb="14" eb="17">
      <t>ミホンイチ</t>
    </rPh>
    <phoneticPr fontId="1"/>
  </si>
  <si>
    <t>１人目_通算３年度未満_海外見本市</t>
    <rPh sb="12" eb="14">
      <t>カイガイ</t>
    </rPh>
    <rPh sb="14" eb="17">
      <t>ミホンイチ</t>
    </rPh>
    <phoneticPr fontId="1"/>
  </si>
  <si>
    <t>１人目_通算３年度以上_国内見本市</t>
    <rPh sb="12" eb="14">
      <t>コクナイ</t>
    </rPh>
    <rPh sb="14" eb="17">
      <t>ミホンイチ</t>
    </rPh>
    <phoneticPr fontId="1"/>
  </si>
  <si>
    <t>１人目_通算３年度以上_海外見本市</t>
    <rPh sb="12" eb="14">
      <t>カイガイ</t>
    </rPh>
    <rPh sb="14" eb="17">
      <t>ミホンイチ</t>
    </rPh>
    <phoneticPr fontId="1"/>
  </si>
  <si>
    <t>２人目_通算３年度未満_国内見本市</t>
    <rPh sb="12" eb="14">
      <t>コクナイ</t>
    </rPh>
    <rPh sb="14" eb="17">
      <t>ミホンイチ</t>
    </rPh>
    <phoneticPr fontId="1"/>
  </si>
  <si>
    <t>２人目_通算３年度未満_海外見本市</t>
    <rPh sb="12" eb="14">
      <t>カイガイ</t>
    </rPh>
    <rPh sb="14" eb="17">
      <t>ミホンイチ</t>
    </rPh>
    <phoneticPr fontId="1"/>
  </si>
  <si>
    <t>２人目_通算３年度以上_国内見本市</t>
    <rPh sb="12" eb="14">
      <t>コクナイ</t>
    </rPh>
    <rPh sb="14" eb="17">
      <t>ミホンイチ</t>
    </rPh>
    <phoneticPr fontId="1"/>
  </si>
  <si>
    <t>２人目_通算３年度以上_海外見本市</t>
    <rPh sb="12" eb="14">
      <t>カイガイ</t>
    </rPh>
    <rPh sb="14" eb="17">
      <t>ミホンイチ</t>
    </rPh>
    <phoneticPr fontId="1"/>
  </si>
  <si>
    <t>１　補助対象経費</t>
    <rPh sb="2" eb="4">
      <t>ホジョ</t>
    </rPh>
    <rPh sb="4" eb="6">
      <t>タイショウ</t>
    </rPh>
    <rPh sb="6" eb="8">
      <t>ケイヒ</t>
    </rPh>
    <phoneticPr fontId="1"/>
  </si>
  <si>
    <t>事　業　実　施　報　告　書</t>
    <phoneticPr fontId="1"/>
  </si>
  <si>
    <t>様式第５号別添</t>
    <phoneticPr fontId="1"/>
  </si>
  <si>
    <t>２　事業内容</t>
    <rPh sb="2" eb="6">
      <t>ジギョウナイヨウ</t>
    </rPh>
    <phoneticPr fontId="1"/>
  </si>
  <si>
    <t>＜添付資料＞</t>
    <rPh sb="1" eb="5">
      <t>テンプシリョウ</t>
    </rPh>
    <phoneticPr fontId="1"/>
  </si>
  <si>
    <t>（１）</t>
    <phoneticPr fontId="1"/>
  </si>
  <si>
    <t>見本市出展時の写真等</t>
    <rPh sb="0" eb="3">
      <t>ミホンイチ</t>
    </rPh>
    <rPh sb="3" eb="5">
      <t>シュッテン</t>
    </rPh>
    <rPh sb="5" eb="6">
      <t>ジ</t>
    </rPh>
    <rPh sb="7" eb="9">
      <t>シャシン</t>
    </rPh>
    <rPh sb="9" eb="10">
      <t>トウ</t>
    </rPh>
    <phoneticPr fontId="1"/>
  </si>
  <si>
    <t>（２）</t>
    <phoneticPr fontId="1"/>
  </si>
  <si>
    <t>見本市当日の会場図面</t>
    <rPh sb="0" eb="5">
      <t>ミホンイチトウジツ</t>
    </rPh>
    <rPh sb="6" eb="10">
      <t>カイジョウズメン</t>
    </rPh>
    <phoneticPr fontId="1"/>
  </si>
  <si>
    <t>（３）</t>
    <phoneticPr fontId="1"/>
  </si>
  <si>
    <t>（４）</t>
    <phoneticPr fontId="1"/>
  </si>
  <si>
    <t>（５）</t>
    <phoneticPr fontId="1"/>
  </si>
  <si>
    <t>（１）</t>
    <phoneticPr fontId="1"/>
  </si>
  <si>
    <t>制作した広報物等の原本又は写し</t>
    <rPh sb="0" eb="2">
      <t>セイサク</t>
    </rPh>
    <rPh sb="4" eb="7">
      <t>コウホウブツ</t>
    </rPh>
    <rPh sb="7" eb="8">
      <t>ナド</t>
    </rPh>
    <rPh sb="9" eb="11">
      <t>ゲンポン</t>
    </rPh>
    <rPh sb="11" eb="12">
      <t>マタ</t>
    </rPh>
    <rPh sb="13" eb="14">
      <t>ウツ</t>
    </rPh>
    <phoneticPr fontId="1"/>
  </si>
  <si>
    <t>コンテストの結果通知等の写し</t>
    <rPh sb="6" eb="8">
      <t>ケッカ</t>
    </rPh>
    <rPh sb="8" eb="10">
      <t>ツウチ</t>
    </rPh>
    <rPh sb="10" eb="11">
      <t>トウ</t>
    </rPh>
    <rPh sb="12" eb="13">
      <t>ウツ</t>
    </rPh>
    <phoneticPr fontId="1"/>
  </si>
  <si>
    <r>
      <t>栄養成分検査料</t>
    </r>
    <r>
      <rPr>
        <sz val="11"/>
        <rFont val="ＭＳ Ｐゴシック"/>
        <family val="3"/>
        <charset val="128"/>
      </rPr>
      <t>等</t>
    </r>
    <rPh sb="0" eb="2">
      <t>エイヨウ</t>
    </rPh>
    <rPh sb="2" eb="4">
      <t>セイブン</t>
    </rPh>
    <rPh sb="4" eb="6">
      <t>ケンサ</t>
    </rPh>
    <rPh sb="6" eb="7">
      <t>リョウ</t>
    </rPh>
    <rPh sb="7" eb="8">
      <t>トウ</t>
    </rPh>
    <phoneticPr fontId="1"/>
  </si>
  <si>
    <t>検査報告書等の写し</t>
    <rPh sb="0" eb="2">
      <t>ケンサ</t>
    </rPh>
    <rPh sb="2" eb="5">
      <t>ホウコクショ</t>
    </rPh>
    <rPh sb="5" eb="6">
      <t>トウ</t>
    </rPh>
    <rPh sb="7" eb="8">
      <t>ウツ</t>
    </rPh>
    <phoneticPr fontId="1"/>
  </si>
  <si>
    <t>広告掲載（紙媒体）</t>
    <rPh sb="0" eb="4">
      <t>コウコクケイサイ</t>
    </rPh>
    <rPh sb="5" eb="8">
      <t>カミバイタイ</t>
    </rPh>
    <phoneticPr fontId="1"/>
  </si>
  <si>
    <t>掲載した広告の原本又は写し</t>
    <rPh sb="0" eb="2">
      <t>ケイサイ</t>
    </rPh>
    <rPh sb="4" eb="6">
      <t>コウコク</t>
    </rPh>
    <rPh sb="7" eb="9">
      <t>ゲンポン</t>
    </rPh>
    <rPh sb="9" eb="10">
      <t>マタ</t>
    </rPh>
    <rPh sb="11" eb="12">
      <t>ウツ</t>
    </rPh>
    <phoneticPr fontId="1"/>
  </si>
  <si>
    <t>実施した事業内容について、申請時に提出した内容と相違ありません。</t>
    <rPh sb="0" eb="2">
      <t>ジッシ</t>
    </rPh>
    <rPh sb="4" eb="8">
      <t>ジギョウナイヨウ</t>
    </rPh>
    <rPh sb="13" eb="16">
      <t>シンセイジ</t>
    </rPh>
    <rPh sb="17" eb="19">
      <t>テイシュツ</t>
    </rPh>
    <rPh sb="21" eb="23">
      <t>ナイヨウ</t>
    </rPh>
    <rPh sb="24" eb="26">
      <t>ソウイ</t>
    </rPh>
    <phoneticPr fontId="1"/>
  </si>
  <si>
    <t>※複数の見本市に出展される場合は、見本市ごとに実績報告書を提出してください。</t>
    <rPh sb="1" eb="3">
      <t>フクスウ</t>
    </rPh>
    <rPh sb="4" eb="7">
      <t>ミホンイチ</t>
    </rPh>
    <rPh sb="8" eb="10">
      <t>シュッテン</t>
    </rPh>
    <rPh sb="13" eb="15">
      <t>バアイ</t>
    </rPh>
    <rPh sb="17" eb="20">
      <t>ミホンイチ</t>
    </rPh>
    <rPh sb="23" eb="28">
      <t>ジッセキホウコクショ</t>
    </rPh>
    <rPh sb="29" eb="31">
      <t>テイシュツ</t>
    </rPh>
    <phoneticPr fontId="1"/>
  </si>
  <si>
    <t>航空機を利用した場合は、半券又は搭乗証明の写し</t>
    <rPh sb="0" eb="3">
      <t>コウクウキ</t>
    </rPh>
    <rPh sb="4" eb="6">
      <t>リヨウ</t>
    </rPh>
    <rPh sb="8" eb="10">
      <t>バアイ</t>
    </rPh>
    <rPh sb="12" eb="14">
      <t>ハンケン</t>
    </rPh>
    <rPh sb="14" eb="15">
      <t>マタ</t>
    </rPh>
    <rPh sb="16" eb="20">
      <t>トウジョウショウメイ</t>
    </rPh>
    <rPh sb="21" eb="22">
      <t>ウツ</t>
    </rPh>
    <phoneticPr fontId="1"/>
  </si>
  <si>
    <t>鉄道を利用した場合は、利用後の乗車券の写し</t>
    <rPh sb="0" eb="2">
      <t>テツドウ</t>
    </rPh>
    <rPh sb="3" eb="5">
      <t>リヨウ</t>
    </rPh>
    <rPh sb="7" eb="9">
      <t>バアイ</t>
    </rPh>
    <rPh sb="11" eb="14">
      <t>リヨウゴ</t>
    </rPh>
    <rPh sb="15" eb="17">
      <t>ジョウシャ</t>
    </rPh>
    <rPh sb="17" eb="18">
      <t>ケン</t>
    </rPh>
    <rPh sb="19" eb="20">
      <t>ウツ</t>
    </rPh>
    <phoneticPr fontId="1"/>
  </si>
  <si>
    <t>ＥＴＣを利用した場合は、利用明細書等の写し</t>
    <rPh sb="4" eb="6">
      <t>リヨウ</t>
    </rPh>
    <rPh sb="8" eb="10">
      <t>バアイ</t>
    </rPh>
    <rPh sb="12" eb="17">
      <t>リヨウメイサイショ</t>
    </rPh>
    <rPh sb="17" eb="18">
      <t>トウ</t>
    </rPh>
    <rPh sb="19" eb="20">
      <t>ウツ</t>
    </rPh>
    <phoneticPr fontId="1"/>
  </si>
  <si>
    <t>セミナーの受講証明書、修了証等の写し</t>
    <rPh sb="5" eb="10">
      <t>ジュコウショウメイショ</t>
    </rPh>
    <rPh sb="11" eb="14">
      <t>シュウリョウショウ</t>
    </rPh>
    <rPh sb="14" eb="15">
      <t>トウ</t>
    </rPh>
    <rPh sb="16" eb="17">
      <t>ウツ</t>
    </rPh>
    <phoneticPr fontId="1"/>
  </si>
  <si>
    <r>
      <t xml:space="preserve">補助対象経費
</t>
    </r>
    <r>
      <rPr>
        <sz val="6"/>
        <color theme="1"/>
        <rFont val="ＭＳ Ｐゴシック"/>
        <family val="3"/>
        <charset val="128"/>
      </rPr>
      <t>（消費税を除く）</t>
    </r>
    <rPh sb="0" eb="2">
      <t>ホジョ</t>
    </rPh>
    <rPh sb="2" eb="4">
      <t>タイショウ</t>
    </rPh>
    <rPh sb="4" eb="6">
      <t>ケイヒ</t>
    </rPh>
    <rPh sb="8" eb="11">
      <t>ショウヒゼイ</t>
    </rPh>
    <rPh sb="12" eb="13">
      <t>ノゾ</t>
    </rPh>
    <phoneticPr fontId="1"/>
  </si>
  <si>
    <t>見本市出展事業の項目（旅費除く）</t>
    <rPh sb="11" eb="13">
      <t>リョヒ</t>
    </rPh>
    <rPh sb="13" eb="14">
      <t>ノゾ</t>
    </rPh>
    <phoneticPr fontId="1"/>
  </si>
  <si>
    <t>通算制限チェック</t>
    <rPh sb="0" eb="4">
      <t>ツウサンセイゲン</t>
    </rPh>
    <phoneticPr fontId="1"/>
  </si>
  <si>
    <t>上限額</t>
    <phoneticPr fontId="1"/>
  </si>
  <si>
    <t>見本市出展事業</t>
    <rPh sb="0" eb="7">
      <t>ミホンイチシュッテンジギョウ</t>
    </rPh>
    <phoneticPr fontId="1"/>
  </si>
  <si>
    <t>見本市出展事業の項目（旅費除く）該当</t>
    <rPh sb="16" eb="18">
      <t>ガイトウ</t>
    </rPh>
    <phoneticPr fontId="1"/>
  </si>
  <si>
    <t>対面式見本市（国内）該当</t>
    <phoneticPr fontId="1"/>
  </si>
  <si>
    <t>通算３年度未満_他の公共団体等を通じたオンライン見本市</t>
    <rPh sb="24" eb="27">
      <t>ミホンイチ</t>
    </rPh>
    <phoneticPr fontId="1"/>
  </si>
  <si>
    <t>他通算３年度以上_他の公共団体等を通じたオンライン見本市</t>
    <rPh sb="25" eb="28">
      <t>ミホンイチ</t>
    </rPh>
    <phoneticPr fontId="1"/>
  </si>
  <si>
    <t>外商促進事業</t>
    <rPh sb="0" eb="4">
      <t>ガイショウソクシン</t>
    </rPh>
    <rPh sb="4" eb="6">
      <t>ジギョウ</t>
    </rPh>
    <phoneticPr fontId="1"/>
  </si>
  <si>
    <t>見本市出展事業の項目（旅費）</t>
    <rPh sb="11" eb="13">
      <t>リョヒ</t>
    </rPh>
    <phoneticPr fontId="1"/>
  </si>
  <si>
    <t>上限額</t>
    <phoneticPr fontId="1"/>
  </si>
  <si>
    <t>見本市出展事業の旅費１人目該当</t>
    <rPh sb="0" eb="3">
      <t>ミホンイチ</t>
    </rPh>
    <rPh sb="3" eb="5">
      <t>シュッテン</t>
    </rPh>
    <rPh sb="5" eb="7">
      <t>ジギョウ</t>
    </rPh>
    <rPh sb="8" eb="10">
      <t>リョヒ</t>
    </rPh>
    <rPh sb="11" eb="12">
      <t>ニン</t>
    </rPh>
    <rPh sb="12" eb="13">
      <t>メ</t>
    </rPh>
    <rPh sb="13" eb="15">
      <t>ガイトウ</t>
    </rPh>
    <phoneticPr fontId="1"/>
  </si>
  <si>
    <t>広告掲載事業</t>
    <rPh sb="0" eb="2">
      <t>コウコク</t>
    </rPh>
    <rPh sb="2" eb="4">
      <t>ケイサイ</t>
    </rPh>
    <rPh sb="4" eb="6">
      <t>ジギョウ</t>
    </rPh>
    <phoneticPr fontId="1"/>
  </si>
  <si>
    <t>見本市出展事業の旅費２人目該当</t>
    <phoneticPr fontId="1"/>
  </si>
  <si>
    <t>海外物産展出展事業</t>
    <rPh sb="0" eb="2">
      <t>カイガイ</t>
    </rPh>
    <rPh sb="2" eb="5">
      <t>ブッサンテン</t>
    </rPh>
    <rPh sb="5" eb="6">
      <t>デ</t>
    </rPh>
    <rPh sb="6" eb="7">
      <t>テン</t>
    </rPh>
    <rPh sb="7" eb="8">
      <t>コト</t>
    </rPh>
    <rPh sb="8" eb="9">
      <t>ギョウ</t>
    </rPh>
    <phoneticPr fontId="1"/>
  </si>
  <si>
    <t>外相促進事業の項目</t>
    <rPh sb="0" eb="6">
      <t>ガイショウソクシンジギョウ</t>
    </rPh>
    <phoneticPr fontId="1"/>
  </si>
  <si>
    <t>広報物等改良費該当</t>
    <rPh sb="0" eb="3">
      <t>コウホウブツ</t>
    </rPh>
    <rPh sb="3" eb="4">
      <t>ナド</t>
    </rPh>
    <rPh sb="4" eb="6">
      <t>カイリョウ</t>
    </rPh>
    <rPh sb="6" eb="7">
      <t>ヒ</t>
    </rPh>
    <rPh sb="7" eb="9">
      <t>ガイトウ</t>
    </rPh>
    <phoneticPr fontId="1"/>
  </si>
  <si>
    <t>通算３年度未満_広報物等改良費</t>
  </si>
  <si>
    <t>通算３年度以上_広報物等改良費</t>
  </si>
  <si>
    <t>海外物産展出展事業合計</t>
    <rPh sb="0" eb="2">
      <t>カイガイ</t>
    </rPh>
    <rPh sb="2" eb="5">
      <t>ブッサンテン</t>
    </rPh>
    <rPh sb="5" eb="7">
      <t>シュッテン</t>
    </rPh>
    <rPh sb="7" eb="9">
      <t>ジギョウ</t>
    </rPh>
    <rPh sb="9" eb="11">
      <t>ゴウケイ</t>
    </rPh>
    <phoneticPr fontId="1"/>
  </si>
  <si>
    <t>コンテスト申込料該当</t>
    <rPh sb="5" eb="7">
      <t>モウシコミ</t>
    </rPh>
    <rPh sb="7" eb="8">
      <t>リョウ</t>
    </rPh>
    <phoneticPr fontId="1"/>
  </si>
  <si>
    <t>通算３年度未満_コンテスト申込料</t>
    <phoneticPr fontId="1"/>
  </si>
  <si>
    <t>通算３年度以上_コンテスト申込料</t>
  </si>
  <si>
    <t>（補助金申請額は千円未満切捨て）</t>
    <phoneticPr fontId="1"/>
  </si>
  <si>
    <t>セミナー受講料該当</t>
    <rPh sb="4" eb="7">
      <t>ジュコウリョウ</t>
    </rPh>
    <phoneticPr fontId="1"/>
  </si>
  <si>
    <t>通算３年度未満_セミナー受講料</t>
  </si>
  <si>
    <t>通算３年度以上_セミナー受講料</t>
  </si>
  <si>
    <t>栄養成分検査料等該当</t>
    <rPh sb="0" eb="7">
      <t>エイヨウセイブンケンサリョウ</t>
    </rPh>
    <rPh sb="7" eb="8">
      <t>トウ</t>
    </rPh>
    <phoneticPr fontId="1"/>
  </si>
  <si>
    <t>通算３年度未満_栄養成分検査料等</t>
  </si>
  <si>
    <t>通算３年度以上_栄養成分検査料等</t>
  </si>
  <si>
    <t>広告掲載事業の項目</t>
    <rPh sb="0" eb="6">
      <t>コウコクケイサイジギョウ</t>
    </rPh>
    <phoneticPr fontId="1"/>
  </si>
  <si>
    <t>広告掲載料該当</t>
    <phoneticPr fontId="1"/>
  </si>
  <si>
    <t>通算３年度未満_広告掲載料</t>
  </si>
  <si>
    <t>通算３年度以上_広告掲載料</t>
  </si>
  <si>
    <t>海外物産展出展事業の項目</t>
    <phoneticPr fontId="1"/>
  </si>
  <si>
    <t>海外物産展出展事業の旅費１人目該当</t>
    <rPh sb="0" eb="2">
      <t>カイガイ</t>
    </rPh>
    <rPh sb="2" eb="5">
      <t>ブッサンテン</t>
    </rPh>
    <rPh sb="5" eb="7">
      <t>シュッテン</t>
    </rPh>
    <rPh sb="7" eb="9">
      <t>ジギョウ</t>
    </rPh>
    <rPh sb="10" eb="12">
      <t>リョヒ</t>
    </rPh>
    <rPh sb="13" eb="14">
      <t>ニン</t>
    </rPh>
    <rPh sb="14" eb="15">
      <t>メ</t>
    </rPh>
    <rPh sb="15" eb="17">
      <t>ガイトウ</t>
    </rPh>
    <phoneticPr fontId="1"/>
  </si>
  <si>
    <t>１人目_通算３年度未満</t>
    <rPh sb="1" eb="2">
      <t>ニン</t>
    </rPh>
    <rPh sb="2" eb="3">
      <t>メ</t>
    </rPh>
    <phoneticPr fontId="1"/>
  </si>
  <si>
    <t>１人目_通算３年度以上</t>
    <phoneticPr fontId="1"/>
  </si>
  <si>
    <t>海外物産展出展事業の旅費２人目該当</t>
    <phoneticPr fontId="1"/>
  </si>
  <si>
    <t>２人目_通算３年度未満</t>
    <phoneticPr fontId="1"/>
  </si>
  <si>
    <t>２人目_通算３年度以上</t>
    <phoneticPr fontId="1"/>
  </si>
  <si>
    <t>広報物等改良費</t>
    <phoneticPr fontId="1"/>
  </si>
  <si>
    <t>コンテスト申込料</t>
    <phoneticPr fontId="1"/>
  </si>
  <si>
    <t>海外物産展出展事業</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</si>
</sst>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
  </numFmts>
  <fonts count="15" x14ac:knownFonts="1">
    <font>
      <sz val="11"/>
      <color theme="1"/>
      <name val="ＭＳ Ｐゴシック"/>
      <family val="2"/>
      <scheme val="minor"/>
    </font>
    <font>
      <sz val="6"/>
      <name val="ＭＳ Ｐゴシック"/>
      <family val="3"/>
      <charset val="128"/>
      <scheme val="minor"/>
    </font>
    <font>
      <sz val="8"/>
      <color theme="1"/>
      <name val="ＭＳ 明朝"/>
      <family val="1"/>
      <charset val="128"/>
    </font>
    <font>
      <sz val="9"/>
      <color rgb="FF000000"/>
      <name val="Meiryo UI"/>
      <family val="3"/>
      <charset val="128"/>
    </font>
    <font>
      <sz val="11"/>
      <color theme="1"/>
      <name val="ＭＳ Ｐゴシック"/>
      <family val="3"/>
      <charset val="128"/>
    </font>
    <font>
      <sz val="10"/>
      <color theme="1"/>
      <name val="ＭＳ Ｐゴシック"/>
      <family val="3"/>
      <charset val="128"/>
    </font>
    <font>
      <sz val="6"/>
      <color theme="1"/>
      <name val="ＭＳ Ｐゴシック"/>
      <family val="3"/>
      <charset val="128"/>
    </font>
    <font>
      <sz val="9"/>
      <color theme="1"/>
      <name val="ＭＳ Ｐゴシック"/>
      <family val="3"/>
      <charset val="128"/>
    </font>
    <font>
      <b/>
      <sz val="9"/>
      <color theme="1"/>
      <name val="ＭＳ Ｐゴシック"/>
      <family val="3"/>
      <charset val="128"/>
    </font>
    <font>
      <sz val="9"/>
      <name val="ＭＳ Ｐゴシック"/>
      <family val="3"/>
      <charset val="128"/>
    </font>
    <font>
      <sz val="9"/>
      <color theme="1"/>
      <name val="ＭＳ Ｐゴシック"/>
      <family val="2"/>
      <scheme val="minor"/>
    </font>
    <font>
      <sz val="9"/>
      <color theme="1"/>
      <name val="ＭＳ Ｐゴシック"/>
      <family val="3"/>
      <charset val="128"/>
      <scheme val="minor"/>
    </font>
    <font>
      <sz val="11"/>
      <color rgb="FF000000"/>
      <name val="ＭＳ Ｐゴシック"/>
      <family val="3"/>
      <charset val="128"/>
    </font>
    <font>
      <sz val="8"/>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auto="1"/>
      </right>
      <top style="thin">
        <color indexed="64"/>
      </top>
      <bottom style="hair">
        <color indexed="64"/>
      </bottom>
      <diagonal/>
    </border>
    <border>
      <left/>
      <right style="thin">
        <color auto="1"/>
      </right>
      <top/>
      <bottom style="hair">
        <color indexed="64"/>
      </bottom>
      <diagonal/>
    </border>
    <border>
      <left style="thin">
        <color auto="1"/>
      </left>
      <right style="thin">
        <color auto="1"/>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style="thin">
        <color indexed="64"/>
      </right>
      <top/>
      <bottom style="hair">
        <color indexed="64"/>
      </bottom>
      <diagonal/>
    </border>
    <border>
      <left/>
      <right style="thin">
        <color auto="1"/>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style="thin">
        <color auto="1"/>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auto="1"/>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auto="1"/>
      </left>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auto="1"/>
      </right>
      <top style="hair">
        <color indexed="64"/>
      </top>
      <bottom style="medium">
        <color indexed="64"/>
      </bottom>
      <diagonal/>
    </border>
    <border>
      <left/>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86">
    <xf numFmtId="0" fontId="0" fillId="0" borderId="0" xfId="0"/>
    <xf numFmtId="177" fontId="11" fillId="0" borderId="0" xfId="0" applyNumberFormat="1" applyFont="1" applyFill="1" applyAlignment="1" applyProtection="1">
      <alignment horizontal="left" vertical="top"/>
      <protection locked="0"/>
    </xf>
    <xf numFmtId="176" fontId="11" fillId="0" borderId="0" xfId="0" applyNumberFormat="1" applyFont="1" applyFill="1" applyAlignment="1" applyProtection="1">
      <alignment horizontal="left" vertical="top"/>
      <protection locked="0"/>
    </xf>
    <xf numFmtId="176" fontId="11" fillId="0" borderId="1" xfId="0" applyNumberFormat="1" applyFont="1" applyFill="1" applyBorder="1" applyAlignment="1" applyProtection="1">
      <alignment horizontal="left" vertical="top"/>
    </xf>
    <xf numFmtId="0" fontId="7" fillId="0" borderId="1" xfId="0" applyFont="1" applyFill="1" applyBorder="1" applyAlignment="1" applyProtection="1">
      <alignment horizontal="left" vertical="top" wrapText="1"/>
    </xf>
    <xf numFmtId="177" fontId="11" fillId="0" borderId="1" xfId="0" applyNumberFormat="1" applyFont="1" applyFill="1" applyBorder="1" applyAlignment="1" applyProtection="1">
      <alignment horizontal="left" vertical="top"/>
    </xf>
    <xf numFmtId="176" fontId="11" fillId="0" borderId="0" xfId="0" applyNumberFormat="1" applyFont="1" applyFill="1" applyAlignment="1" applyProtection="1">
      <alignment horizontal="left" vertical="top"/>
    </xf>
    <xf numFmtId="0" fontId="7" fillId="0" borderId="0" xfId="0" applyFont="1" applyFill="1" applyAlignment="1" applyProtection="1">
      <alignment horizontal="left" vertical="top" wrapText="1"/>
    </xf>
    <xf numFmtId="177" fontId="11" fillId="0" borderId="0" xfId="0" applyNumberFormat="1" applyFont="1" applyFill="1" applyAlignment="1" applyProtection="1">
      <alignment horizontal="left" vertical="top"/>
    </xf>
    <xf numFmtId="0" fontId="7" fillId="0" borderId="0" xfId="0" applyFont="1" applyFill="1" applyBorder="1" applyAlignment="1" applyProtection="1">
      <alignment horizontal="left" vertical="top" wrapText="1"/>
    </xf>
    <xf numFmtId="0" fontId="11" fillId="0" borderId="0" xfId="0" applyFont="1" applyFill="1" applyAlignment="1" applyProtection="1">
      <alignment horizontal="left" vertical="top"/>
    </xf>
    <xf numFmtId="176" fontId="11" fillId="0" borderId="0" xfId="0" applyNumberFormat="1" applyFont="1" applyFill="1" applyBorder="1" applyAlignment="1" applyProtection="1">
      <alignment vertical="top" wrapText="1"/>
    </xf>
    <xf numFmtId="176" fontId="11" fillId="0" borderId="1" xfId="0" applyNumberFormat="1" applyFont="1" applyFill="1" applyBorder="1" applyAlignment="1" applyProtection="1">
      <alignment horizontal="left" vertical="top" wrapText="1"/>
    </xf>
    <xf numFmtId="0" fontId="11" fillId="0" borderId="1" xfId="0" applyFont="1" applyFill="1" applyBorder="1" applyAlignment="1" applyProtection="1">
      <alignment horizontal="left" vertical="top" wrapText="1"/>
    </xf>
    <xf numFmtId="0" fontId="8" fillId="0" borderId="0" xfId="0" applyFont="1" applyFill="1" applyBorder="1" applyAlignment="1" applyProtection="1">
      <alignment horizontal="left" vertical="top" wrapText="1"/>
    </xf>
    <xf numFmtId="0" fontId="10" fillId="0" borderId="1" xfId="0" applyFont="1" applyFill="1" applyBorder="1" applyAlignment="1" applyProtection="1">
      <alignment horizontal="left" vertical="top" wrapText="1"/>
    </xf>
    <xf numFmtId="0" fontId="7" fillId="0" borderId="51" xfId="0" applyFont="1" applyFill="1" applyBorder="1" applyAlignment="1" applyProtection="1">
      <alignment horizontal="left" vertical="top" wrapText="1"/>
    </xf>
    <xf numFmtId="177" fontId="11" fillId="0" borderId="51" xfId="0" applyNumberFormat="1" applyFont="1" applyFill="1" applyBorder="1" applyAlignment="1" applyProtection="1">
      <alignment horizontal="left" vertical="top"/>
    </xf>
    <xf numFmtId="177" fontId="10" fillId="0" borderId="1" xfId="0" applyNumberFormat="1" applyFont="1" applyFill="1" applyBorder="1" applyAlignment="1" applyProtection="1">
      <alignment horizontal="left" vertical="top"/>
    </xf>
    <xf numFmtId="0" fontId="7" fillId="0" borderId="38" xfId="0" applyFont="1" applyFill="1" applyBorder="1" applyAlignment="1" applyProtection="1">
      <alignment horizontal="left" vertical="top" wrapText="1"/>
    </xf>
    <xf numFmtId="177" fontId="11" fillId="0" borderId="38" xfId="0" applyNumberFormat="1" applyFont="1" applyFill="1" applyBorder="1" applyAlignment="1" applyProtection="1">
      <alignment horizontal="left" vertical="top"/>
    </xf>
    <xf numFmtId="0" fontId="10" fillId="0" borderId="1" xfId="0" applyFont="1" applyFill="1" applyBorder="1" applyAlignment="1" applyProtection="1">
      <alignment horizontal="left" vertical="top"/>
    </xf>
    <xf numFmtId="0" fontId="8" fillId="0" borderId="2" xfId="0" applyFont="1" applyFill="1" applyBorder="1" applyAlignment="1" applyProtection="1">
      <alignment horizontal="left" vertical="top" wrapText="1"/>
    </xf>
    <xf numFmtId="177" fontId="11" fillId="0" borderId="2" xfId="0" applyNumberFormat="1" applyFont="1" applyFill="1" applyBorder="1" applyAlignment="1" applyProtection="1">
      <alignment horizontal="left" vertical="top"/>
    </xf>
    <xf numFmtId="0" fontId="8" fillId="0" borderId="38" xfId="0" applyFont="1" applyFill="1" applyBorder="1" applyAlignment="1" applyProtection="1">
      <alignment horizontal="left" vertical="top" wrapText="1"/>
    </xf>
    <xf numFmtId="176" fontId="10" fillId="0" borderId="1" xfId="0" applyNumberFormat="1" applyFont="1" applyFill="1" applyBorder="1" applyAlignment="1" applyProtection="1">
      <alignment horizontal="left" vertical="top" wrapText="1"/>
    </xf>
    <xf numFmtId="176" fontId="10" fillId="0" borderId="1" xfId="0" applyNumberFormat="1" applyFont="1" applyFill="1" applyBorder="1" applyAlignment="1" applyProtection="1">
      <alignment horizontal="left" vertical="top"/>
    </xf>
    <xf numFmtId="0" fontId="7" fillId="0" borderId="2" xfId="0" applyFont="1" applyFill="1" applyBorder="1" applyAlignment="1" applyProtection="1">
      <alignment horizontal="left" vertical="top" wrapText="1"/>
    </xf>
    <xf numFmtId="177" fontId="11" fillId="0" borderId="1" xfId="0" applyNumberFormat="1" applyFont="1" applyFill="1" applyBorder="1" applyAlignment="1" applyProtection="1">
      <alignment horizontal="left" vertical="top" wrapText="1"/>
    </xf>
    <xf numFmtId="0" fontId="4" fillId="0" borderId="0" xfId="0" applyFont="1" applyAlignment="1" applyProtection="1">
      <alignment vertical="center"/>
    </xf>
    <xf numFmtId="0" fontId="4" fillId="0" borderId="0" xfId="0" applyFont="1" applyFill="1" applyAlignment="1" applyProtection="1">
      <alignment vertical="center"/>
    </xf>
    <xf numFmtId="0" fontId="10" fillId="0" borderId="0" xfId="0" applyFont="1" applyFill="1" applyAlignment="1" applyProtection="1">
      <alignment horizontal="left" vertical="top"/>
    </xf>
    <xf numFmtId="0" fontId="10" fillId="0" borderId="0" xfId="0" applyFont="1" applyFill="1" applyBorder="1" applyAlignment="1" applyProtection="1">
      <alignment horizontal="left" vertical="top"/>
    </xf>
    <xf numFmtId="0" fontId="4" fillId="0" borderId="0" xfId="0" applyFont="1" applyFill="1" applyAlignment="1" applyProtection="1">
      <alignment horizontal="center" vertical="center"/>
    </xf>
    <xf numFmtId="0" fontId="5" fillId="0" borderId="0" xfId="0" applyFont="1" applyAlignment="1" applyProtection="1">
      <alignment vertical="center"/>
    </xf>
    <xf numFmtId="0" fontId="6" fillId="0" borderId="0" xfId="0" applyFont="1" applyAlignment="1" applyProtection="1">
      <alignment vertical="center"/>
    </xf>
    <xf numFmtId="0" fontId="4" fillId="0" borderId="0" xfId="0"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7" fillId="0" borderId="37" xfId="0" applyFont="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33" xfId="0" applyFont="1" applyBorder="1" applyAlignment="1" applyProtection="1">
      <alignment horizontal="center" vertical="center"/>
    </xf>
    <xf numFmtId="0" fontId="7" fillId="0" borderId="9" xfId="0" applyFont="1" applyBorder="1" applyAlignment="1" applyProtection="1">
      <alignment horizontal="center" vertical="center"/>
    </xf>
    <xf numFmtId="0" fontId="11" fillId="0" borderId="0" xfId="0" applyFont="1" applyFill="1" applyAlignment="1" applyProtection="1">
      <alignment horizontal="left" vertical="top" wrapText="1"/>
    </xf>
    <xf numFmtId="0" fontId="8" fillId="0" borderId="5" xfId="0" applyFont="1" applyBorder="1" applyAlignment="1" applyProtection="1">
      <alignment horizontal="center" vertical="center"/>
    </xf>
    <xf numFmtId="0" fontId="8" fillId="0" borderId="0" xfId="0" applyFont="1" applyFill="1" applyBorder="1" applyAlignment="1" applyProtection="1">
      <alignment horizontal="center" vertical="center"/>
    </xf>
    <xf numFmtId="0" fontId="7" fillId="0" borderId="29" xfId="0" applyFont="1" applyBorder="1" applyAlignment="1" applyProtection="1">
      <alignment horizontal="center" vertical="center"/>
    </xf>
    <xf numFmtId="0" fontId="8" fillId="0" borderId="47" xfId="0" applyFont="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7" fillId="0" borderId="39" xfId="0"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48" xfId="0" applyFont="1" applyBorder="1" applyAlignment="1" applyProtection="1">
      <alignment horizontal="center" vertical="center"/>
    </xf>
    <xf numFmtId="176" fontId="2" fillId="0" borderId="0" xfId="0" applyNumberFormat="1" applyFont="1" applyFill="1" applyBorder="1" applyAlignment="1" applyProtection="1">
      <alignment horizontal="left" vertical="top"/>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4" fillId="0" borderId="4" xfId="0" applyFont="1" applyBorder="1" applyAlignment="1" applyProtection="1">
      <alignment horizontal="center" vertical="center"/>
    </xf>
    <xf numFmtId="0" fontId="4" fillId="0" borderId="0" xfId="0" applyFont="1" applyBorder="1" applyAlignment="1" applyProtection="1">
      <alignment horizontal="left" vertical="center" wrapText="1"/>
    </xf>
    <xf numFmtId="0" fontId="13" fillId="0" borderId="0" xfId="0" applyFont="1" applyBorder="1" applyAlignment="1" applyProtection="1">
      <alignment vertical="center"/>
    </xf>
    <xf numFmtId="0" fontId="13" fillId="0" borderId="0" xfId="0" applyFont="1" applyBorder="1" applyAlignment="1" applyProtection="1">
      <alignment vertical="top"/>
    </xf>
    <xf numFmtId="49" fontId="13" fillId="0" borderId="0" xfId="0" applyNumberFormat="1" applyFont="1" applyBorder="1" applyAlignment="1" applyProtection="1">
      <alignment horizontal="right" vertical="center"/>
    </xf>
    <xf numFmtId="0" fontId="13" fillId="0" borderId="0" xfId="0" applyFont="1" applyBorder="1" applyAlignment="1" applyProtection="1">
      <alignment horizontal="left" vertical="center"/>
    </xf>
    <xf numFmtId="0" fontId="4" fillId="0" borderId="0" xfId="0" applyFont="1" applyAlignment="1" applyProtection="1">
      <alignment horizontal="center" vertical="center"/>
    </xf>
    <xf numFmtId="0" fontId="4" fillId="0" borderId="0" xfId="0" applyFont="1" applyAlignment="1" applyProtection="1">
      <alignment horizontal="left" vertical="center"/>
    </xf>
    <xf numFmtId="0" fontId="7" fillId="0" borderId="1" xfId="0" applyFont="1" applyFill="1" applyBorder="1" applyAlignment="1" applyProtection="1">
      <alignment horizontal="left" vertical="top" wrapText="1"/>
      <protection locked="0"/>
    </xf>
    <xf numFmtId="177" fontId="11" fillId="0" borderId="1" xfId="0" applyNumberFormat="1" applyFont="1" applyFill="1" applyBorder="1" applyAlignment="1" applyProtection="1">
      <alignment horizontal="left" vertical="top"/>
      <protection locked="0"/>
    </xf>
    <xf numFmtId="0" fontId="7" fillId="0" borderId="0" xfId="0" applyFont="1" applyFill="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11" fillId="0" borderId="0" xfId="0" applyFont="1" applyFill="1" applyAlignment="1" applyProtection="1">
      <alignment horizontal="left" vertical="top"/>
      <protection locked="0"/>
    </xf>
    <xf numFmtId="176" fontId="11" fillId="0" borderId="0" xfId="0" applyNumberFormat="1" applyFont="1" applyFill="1" applyBorder="1" applyAlignment="1" applyProtection="1">
      <alignment vertical="top" wrapText="1"/>
      <protection locked="0"/>
    </xf>
    <xf numFmtId="176" fontId="11" fillId="0" borderId="1" xfId="0" applyNumberFormat="1"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176" fontId="11" fillId="0" borderId="1" xfId="0" applyNumberFormat="1" applyFont="1" applyFill="1" applyBorder="1" applyAlignment="1" applyProtection="1">
      <alignment horizontal="left" vertical="top"/>
      <protection locked="0"/>
    </xf>
    <xf numFmtId="0" fontId="8" fillId="0" borderId="0" xfId="0" applyFont="1" applyFill="1" applyBorder="1" applyAlignment="1" applyProtection="1">
      <alignment horizontal="left" vertical="top" wrapText="1"/>
      <protection locked="0"/>
    </xf>
    <xf numFmtId="0" fontId="10" fillId="0" borderId="1" xfId="0" applyFont="1" applyFill="1" applyBorder="1" applyAlignment="1" applyProtection="1">
      <alignment horizontal="left" vertical="top" wrapText="1"/>
      <protection locked="0"/>
    </xf>
    <xf numFmtId="0" fontId="7" fillId="0" borderId="51" xfId="0" applyFont="1" applyFill="1" applyBorder="1" applyAlignment="1" applyProtection="1">
      <alignment horizontal="left" vertical="top" wrapText="1"/>
      <protection locked="0"/>
    </xf>
    <xf numFmtId="177" fontId="11" fillId="0" borderId="51" xfId="0" applyNumberFormat="1" applyFont="1" applyFill="1" applyBorder="1" applyAlignment="1" applyProtection="1">
      <alignment horizontal="left" vertical="top"/>
      <protection locked="0"/>
    </xf>
    <xf numFmtId="177" fontId="10" fillId="0" borderId="1" xfId="0" applyNumberFormat="1" applyFont="1" applyFill="1" applyBorder="1" applyAlignment="1" applyProtection="1">
      <alignment horizontal="left" vertical="top"/>
      <protection locked="0"/>
    </xf>
    <xf numFmtId="0" fontId="7" fillId="0" borderId="38" xfId="0" applyFont="1" applyFill="1" applyBorder="1" applyAlignment="1" applyProtection="1">
      <alignment horizontal="left" vertical="top" wrapText="1"/>
      <protection locked="0"/>
    </xf>
    <xf numFmtId="177" fontId="11" fillId="0" borderId="38" xfId="0" applyNumberFormat="1" applyFont="1" applyFill="1" applyBorder="1" applyAlignment="1" applyProtection="1">
      <alignment horizontal="left" vertical="top"/>
      <protection locked="0"/>
    </xf>
    <xf numFmtId="0" fontId="10" fillId="0" borderId="1" xfId="0" applyFont="1" applyFill="1" applyBorder="1" applyAlignment="1" applyProtection="1">
      <alignment horizontal="left" vertical="top"/>
      <protection locked="0"/>
    </xf>
    <xf numFmtId="0" fontId="8" fillId="0" borderId="2" xfId="0" applyFont="1" applyFill="1" applyBorder="1" applyAlignment="1" applyProtection="1">
      <alignment horizontal="left" vertical="top" wrapText="1"/>
      <protection locked="0"/>
    </xf>
    <xf numFmtId="177" fontId="11" fillId="0" borderId="2" xfId="0" applyNumberFormat="1" applyFont="1" applyFill="1" applyBorder="1" applyAlignment="1" applyProtection="1">
      <alignment horizontal="left" vertical="top"/>
      <protection locked="0"/>
    </xf>
    <xf numFmtId="0" fontId="8" fillId="0" borderId="38" xfId="0" applyFont="1" applyFill="1" applyBorder="1" applyAlignment="1" applyProtection="1">
      <alignment horizontal="left" vertical="top" wrapText="1"/>
      <protection locked="0"/>
    </xf>
    <xf numFmtId="176" fontId="10" fillId="0" borderId="1" xfId="0" applyNumberFormat="1" applyFont="1" applyFill="1" applyBorder="1" applyAlignment="1" applyProtection="1">
      <alignment horizontal="left" vertical="top" wrapText="1"/>
      <protection locked="0"/>
    </xf>
    <xf numFmtId="176" fontId="10" fillId="0" borderId="1" xfId="0" applyNumberFormat="1" applyFont="1" applyFill="1" applyBorder="1" applyAlignment="1" applyProtection="1">
      <alignment horizontal="left" vertical="top"/>
      <protection locked="0"/>
    </xf>
    <xf numFmtId="0" fontId="7" fillId="0" borderId="2" xfId="0" applyFont="1" applyFill="1" applyBorder="1" applyAlignment="1" applyProtection="1">
      <alignment horizontal="left" vertical="top" wrapText="1"/>
      <protection locked="0"/>
    </xf>
    <xf numFmtId="177" fontId="11" fillId="0" borderId="1" xfId="0" applyNumberFormat="1" applyFont="1" applyFill="1" applyBorder="1" applyAlignment="1" applyProtection="1">
      <alignment horizontal="left" vertical="top" wrapText="1"/>
      <protection locked="0"/>
    </xf>
    <xf numFmtId="0" fontId="0" fillId="0" borderId="0" xfId="0" applyFont="1" applyFill="1" applyProtection="1"/>
    <xf numFmtId="176" fontId="0" fillId="0" borderId="0" xfId="0" applyNumberFormat="1" applyFont="1" applyFill="1" applyAlignment="1" applyProtection="1">
      <alignment horizontal="left" vertical="top"/>
    </xf>
    <xf numFmtId="176" fontId="0" fillId="0" borderId="0" xfId="0" applyNumberFormat="1" applyFont="1" applyFill="1" applyBorder="1" applyAlignment="1" applyProtection="1">
      <alignment horizontal="left" vertical="top"/>
    </xf>
    <xf numFmtId="0" fontId="4" fillId="0" borderId="0" xfId="0" applyFont="1" applyAlignment="1" applyProtection="1">
      <alignment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1" xfId="0" applyFont="1" applyBorder="1" applyAlignment="1" applyProtection="1">
      <alignment horizontal="right"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7" fillId="0" borderId="28" xfId="0" applyFont="1" applyBorder="1" applyAlignment="1" applyProtection="1">
      <alignment horizontal="center" vertical="center" wrapText="1"/>
    </xf>
    <xf numFmtId="0" fontId="7" fillId="0" borderId="28" xfId="0" applyFont="1" applyBorder="1" applyAlignment="1" applyProtection="1">
      <alignment horizontal="center" vertical="center"/>
    </xf>
    <xf numFmtId="176" fontId="7" fillId="0" borderId="28" xfId="0" applyNumberFormat="1" applyFont="1" applyBorder="1" applyAlignment="1" applyProtection="1">
      <alignment horizontal="right" vertical="center"/>
      <protection locked="0"/>
    </xf>
    <xf numFmtId="176" fontId="7" fillId="0" borderId="36" xfId="0" applyNumberFormat="1" applyFont="1" applyBorder="1" applyAlignment="1" applyProtection="1">
      <alignment horizontal="right" vertical="center"/>
      <protection locked="0"/>
    </xf>
    <xf numFmtId="0" fontId="7" fillId="0" borderId="18"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30" xfId="0" applyFont="1" applyBorder="1" applyAlignment="1" applyProtection="1">
      <alignment horizontal="center" vertical="center" wrapText="1"/>
    </xf>
    <xf numFmtId="0" fontId="7" fillId="0" borderId="30" xfId="0" applyFont="1" applyBorder="1" applyAlignment="1" applyProtection="1">
      <alignment horizontal="center" vertical="center"/>
    </xf>
    <xf numFmtId="176" fontId="7" fillId="0" borderId="30" xfId="0" applyNumberFormat="1" applyFont="1" applyBorder="1" applyAlignment="1" applyProtection="1">
      <alignment horizontal="right" vertical="center"/>
      <protection locked="0"/>
    </xf>
    <xf numFmtId="176" fontId="7" fillId="0" borderId="31" xfId="0" applyNumberFormat="1" applyFont="1" applyBorder="1" applyAlignment="1" applyProtection="1">
      <alignment horizontal="right" vertical="center"/>
      <protection locked="0"/>
    </xf>
    <xf numFmtId="0" fontId="7" fillId="0" borderId="34" xfId="0" applyFont="1" applyBorder="1" applyAlignment="1" applyProtection="1">
      <alignment horizontal="center" vertical="center"/>
    </xf>
    <xf numFmtId="176" fontId="7" fillId="0" borderId="34" xfId="0" applyNumberFormat="1" applyFont="1" applyBorder="1" applyAlignment="1" applyProtection="1">
      <alignment horizontal="right" vertical="center"/>
      <protection locked="0"/>
    </xf>
    <xf numFmtId="176" fontId="7" fillId="0" borderId="45" xfId="0" applyNumberFormat="1" applyFont="1" applyBorder="1" applyAlignment="1" applyProtection="1">
      <alignment horizontal="right" vertical="center"/>
      <protection locked="0"/>
    </xf>
    <xf numFmtId="0" fontId="7" fillId="0" borderId="38" xfId="0" applyFont="1" applyBorder="1" applyAlignment="1" applyProtection="1">
      <alignment horizontal="center" vertical="center"/>
    </xf>
    <xf numFmtId="176" fontId="7" fillId="0" borderId="38"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0" fontId="8" fillId="0" borderId="1" xfId="0" applyFont="1" applyBorder="1" applyAlignment="1" applyProtection="1">
      <alignment horizontal="center" vertical="center"/>
    </xf>
    <xf numFmtId="176" fontId="8" fillId="0" borderId="1" xfId="0" applyNumberFormat="1" applyFont="1" applyBorder="1" applyAlignment="1" applyProtection="1">
      <alignment horizontal="right" vertical="center"/>
    </xf>
    <xf numFmtId="176" fontId="8" fillId="0" borderId="4" xfId="0" applyNumberFormat="1" applyFont="1" applyBorder="1" applyAlignment="1" applyProtection="1">
      <alignment horizontal="right" vertical="center"/>
    </xf>
    <xf numFmtId="0" fontId="8" fillId="0" borderId="27" xfId="0" applyFont="1" applyBorder="1" applyAlignment="1" applyProtection="1">
      <alignment horizontal="center" vertical="center"/>
    </xf>
    <xf numFmtId="176" fontId="8" fillId="0" borderId="27" xfId="0" applyNumberFormat="1" applyFont="1" applyBorder="1" applyAlignment="1" applyProtection="1">
      <alignment horizontal="right" vertical="center"/>
    </xf>
    <xf numFmtId="176" fontId="8" fillId="0" borderId="46" xfId="0" applyNumberFormat="1" applyFont="1" applyBorder="1" applyAlignment="1" applyProtection="1">
      <alignment horizontal="right" vertical="center"/>
    </xf>
    <xf numFmtId="0" fontId="8" fillId="2" borderId="13" xfId="0" applyFont="1" applyFill="1" applyBorder="1" applyAlignment="1" applyProtection="1">
      <alignment horizontal="center" vertical="center" shrinkToFit="1"/>
    </xf>
    <xf numFmtId="0" fontId="8" fillId="2" borderId="14" xfId="0" applyFont="1" applyFill="1" applyBorder="1" applyAlignment="1" applyProtection="1">
      <alignment horizontal="center" vertical="center" shrinkToFit="1"/>
    </xf>
    <xf numFmtId="176" fontId="8" fillId="2" borderId="14" xfId="0" applyNumberFormat="1" applyFont="1" applyFill="1" applyBorder="1" applyAlignment="1" applyProtection="1">
      <alignment horizontal="right" vertical="center"/>
    </xf>
    <xf numFmtId="176" fontId="8" fillId="2" borderId="15" xfId="0" applyNumberFormat="1" applyFont="1" applyFill="1" applyBorder="1" applyAlignment="1" applyProtection="1">
      <alignment horizontal="right" vertical="center"/>
    </xf>
    <xf numFmtId="0" fontId="4" fillId="0" borderId="6" xfId="0" applyFont="1" applyBorder="1" applyAlignment="1" applyProtection="1">
      <alignment horizontal="left" vertical="top" wrapText="1"/>
    </xf>
    <xf numFmtId="0" fontId="4" fillId="0" borderId="7"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10"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7" fillId="0" borderId="40" xfId="0" applyFont="1" applyBorder="1" applyAlignment="1" applyProtection="1">
      <alignment horizontal="center" vertical="center" wrapText="1"/>
    </xf>
    <xf numFmtId="0" fontId="7" fillId="0" borderId="40" xfId="0" applyFont="1" applyBorder="1" applyAlignment="1" applyProtection="1">
      <alignment horizontal="center" vertical="center"/>
    </xf>
    <xf numFmtId="176" fontId="7" fillId="0" borderId="40" xfId="0" applyNumberFormat="1" applyFont="1" applyBorder="1" applyAlignment="1" applyProtection="1">
      <alignment horizontal="right" vertical="center"/>
      <protection locked="0"/>
    </xf>
    <xf numFmtId="176" fontId="7" fillId="0" borderId="41" xfId="0" applyNumberFormat="1" applyFont="1" applyBorder="1" applyAlignment="1" applyProtection="1">
      <alignment horizontal="right" vertical="center"/>
      <protection locked="0"/>
    </xf>
    <xf numFmtId="176" fontId="7" fillId="0" borderId="41" xfId="0" applyNumberFormat="1" applyFont="1" applyBorder="1" applyAlignment="1" applyProtection="1">
      <alignment horizontal="right" vertical="center"/>
    </xf>
    <xf numFmtId="176" fontId="7" fillId="0" borderId="42" xfId="0" applyNumberFormat="1" applyFont="1" applyBorder="1" applyAlignment="1" applyProtection="1">
      <alignment horizontal="right" vertical="center"/>
    </xf>
    <xf numFmtId="0" fontId="7" fillId="0" borderId="34" xfId="0" applyFont="1" applyBorder="1" applyAlignment="1" applyProtection="1">
      <alignment horizontal="center" vertical="center" wrapText="1"/>
    </xf>
    <xf numFmtId="176" fontId="7" fillId="0" borderId="45" xfId="0" applyNumberFormat="1" applyFont="1" applyBorder="1" applyAlignment="1" applyProtection="1">
      <alignment horizontal="right" vertical="center"/>
    </xf>
    <xf numFmtId="176" fontId="7" fillId="0" borderId="49" xfId="0" applyNumberFormat="1" applyFont="1" applyBorder="1" applyAlignment="1" applyProtection="1">
      <alignment horizontal="right" vertical="center"/>
    </xf>
    <xf numFmtId="176" fontId="7" fillId="0" borderId="31" xfId="0" applyNumberFormat="1" applyFont="1" applyBorder="1" applyAlignment="1" applyProtection="1">
      <alignment horizontal="right" vertical="center"/>
    </xf>
    <xf numFmtId="176" fontId="7" fillId="0" borderId="32" xfId="0" applyNumberFormat="1" applyFont="1" applyBorder="1" applyAlignment="1" applyProtection="1">
      <alignment horizontal="right" vertical="center"/>
    </xf>
    <xf numFmtId="0" fontId="9" fillId="0" borderId="2" xfId="0" applyFont="1" applyBorder="1" applyAlignment="1" applyProtection="1">
      <alignment horizontal="center" vertical="center"/>
    </xf>
    <xf numFmtId="0" fontId="7" fillId="0" borderId="2" xfId="0" applyFont="1" applyBorder="1" applyAlignment="1" applyProtection="1">
      <alignment horizontal="center" vertical="center"/>
    </xf>
    <xf numFmtId="176" fontId="7" fillId="0" borderId="2"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176" fontId="7" fillId="0" borderId="43" xfId="0" applyNumberFormat="1" applyFont="1" applyBorder="1" applyAlignment="1" applyProtection="1">
      <alignment horizontal="right" vertical="center"/>
    </xf>
    <xf numFmtId="176" fontId="7" fillId="0" borderId="44" xfId="0" applyNumberFormat="1" applyFont="1" applyBorder="1" applyAlignment="1" applyProtection="1">
      <alignment horizontal="right" vertical="center"/>
    </xf>
    <xf numFmtId="0" fontId="7" fillId="0" borderId="2" xfId="0" applyFont="1" applyBorder="1" applyAlignment="1" applyProtection="1">
      <alignment horizontal="center" vertical="center" wrapText="1"/>
    </xf>
    <xf numFmtId="176" fontId="7" fillId="0" borderId="2" xfId="0" applyNumberFormat="1" applyFont="1" applyBorder="1" applyAlignment="1" applyProtection="1">
      <alignment horizontal="right" vertical="center"/>
    </xf>
    <xf numFmtId="176" fontId="7" fillId="0" borderId="10" xfId="0" applyNumberFormat="1" applyFont="1" applyBorder="1" applyAlignment="1" applyProtection="1">
      <alignment horizontal="right" vertical="center"/>
    </xf>
    <xf numFmtId="0" fontId="4" fillId="0" borderId="8" xfId="0" applyFont="1" applyBorder="1" applyAlignment="1" applyProtection="1">
      <alignment horizontal="left" vertical="top" wrapText="1"/>
    </xf>
    <xf numFmtId="0" fontId="4" fillId="0" borderId="9" xfId="0" applyFont="1" applyBorder="1" applyAlignment="1" applyProtection="1">
      <alignment horizontal="left" vertical="top" wrapText="1"/>
    </xf>
    <xf numFmtId="0" fontId="7" fillId="0" borderId="29" xfId="0" applyFont="1" applyBorder="1" applyAlignment="1" applyProtection="1">
      <alignment horizontal="center" vertical="center"/>
    </xf>
    <xf numFmtId="0" fontId="7" fillId="0" borderId="9" xfId="0" applyFont="1" applyBorder="1" applyAlignment="1" applyProtection="1">
      <alignment horizontal="center" vertical="center"/>
    </xf>
    <xf numFmtId="0" fontId="8" fillId="0" borderId="5"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0" xfId="0" applyFont="1" applyBorder="1" applyAlignment="1" applyProtection="1">
      <alignment horizontal="right" vertical="center"/>
    </xf>
    <xf numFmtId="0" fontId="4" fillId="0" borderId="50"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8" fillId="2" borderId="25" xfId="0" applyFont="1" applyFill="1" applyBorder="1" applyAlignment="1" applyProtection="1">
      <alignment horizontal="center" vertical="center"/>
    </xf>
    <xf numFmtId="0" fontId="8" fillId="2" borderId="26"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176" fontId="8" fillId="2" borderId="26" xfId="0" applyNumberFormat="1" applyFont="1" applyFill="1" applyBorder="1" applyAlignment="1" applyProtection="1">
      <alignment horizontal="right" vertical="center"/>
    </xf>
    <xf numFmtId="0" fontId="8" fillId="0" borderId="47" xfId="0" applyFont="1" applyBorder="1" applyAlignment="1" applyProtection="1">
      <alignment horizontal="center" vertical="center"/>
    </xf>
    <xf numFmtId="0" fontId="4" fillId="0" borderId="24" xfId="0" applyFont="1" applyBorder="1" applyAlignment="1" applyProtection="1">
      <alignment horizontal="right" vertical="center"/>
    </xf>
    <xf numFmtId="176" fontId="7" fillId="0" borderId="28" xfId="0" applyNumberFormat="1" applyFont="1" applyBorder="1" applyAlignment="1" applyProtection="1">
      <alignment horizontal="right" vertical="center"/>
    </xf>
    <xf numFmtId="176" fontId="7" fillId="0" borderId="36" xfId="0" applyNumberFormat="1" applyFont="1" applyBorder="1" applyAlignment="1" applyProtection="1">
      <alignment horizontal="right" vertical="center"/>
    </xf>
    <xf numFmtId="176" fontId="7" fillId="0" borderId="30" xfId="0" applyNumberFormat="1" applyFont="1" applyBorder="1" applyAlignment="1" applyProtection="1">
      <alignment horizontal="right" vertical="center"/>
    </xf>
    <xf numFmtId="176" fontId="7" fillId="0" borderId="34" xfId="0" applyNumberFormat="1" applyFont="1" applyBorder="1" applyAlignment="1" applyProtection="1">
      <alignment horizontal="right" vertical="center"/>
    </xf>
    <xf numFmtId="176" fontId="7" fillId="0" borderId="38" xfId="0" applyNumberFormat="1" applyFont="1" applyBorder="1" applyAlignment="1" applyProtection="1">
      <alignment horizontal="right" vertical="center"/>
    </xf>
    <xf numFmtId="176" fontId="7" fillId="0" borderId="3" xfId="0" applyNumberFormat="1" applyFont="1" applyBorder="1" applyAlignment="1" applyProtection="1">
      <alignment horizontal="right" vertical="center"/>
    </xf>
    <xf numFmtId="176" fontId="7" fillId="0" borderId="40" xfId="0" applyNumberFormat="1" applyFont="1" applyBorder="1" applyAlignment="1" applyProtection="1">
      <alignment horizontal="right" vertical="center"/>
    </xf>
  </cellXfs>
  <cellStyles count="1">
    <cellStyle name="標準" xfId="0" builtinId="0"/>
  </cellStyles>
  <dxfs count="0"/>
  <tableStyles count="0" defaultTableStyle="TableStyleMedium2" defaultPivotStyle="PivotStyleMedium9"/>
  <colors>
    <mruColors>
      <color rgb="FFCCE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O$10"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O$12"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O$10" noThreeD="1"/>
</file>

<file path=xl/ctrlProps/ctrlProp24.xml><?xml version="1.0" encoding="utf-8"?>
<formControlPr xmlns="http://schemas.microsoft.com/office/spreadsheetml/2009/9/main" objectType="CheckBox" fmlaLink="$O$12" noThreeD="1"/>
</file>

<file path=xl/ctrlProps/ctrlProp25.xml><?xml version="1.0" encoding="utf-8"?>
<formControlPr xmlns="http://schemas.microsoft.com/office/spreadsheetml/2009/9/main" objectType="CheckBox" fmlaLink="$O$13" noThreeD="1"/>
</file>

<file path=xl/ctrlProps/ctrlProp26.xml><?xml version="1.0" encoding="utf-8"?>
<formControlPr xmlns="http://schemas.microsoft.com/office/spreadsheetml/2009/9/main" objectType="CheckBox" fmlaLink="$O$11" noThreeD="1"/>
</file>

<file path=xl/ctrlProps/ctrlProp27.xml><?xml version="1.0" encoding="utf-8"?>
<formControlPr xmlns="http://schemas.microsoft.com/office/spreadsheetml/2009/9/main" objectType="Radio" firstButton="1" fmlaLink="$O$5"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O$13"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O$1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O$5"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3</xdr:col>
          <xdr:colOff>238125</xdr:colOff>
          <xdr:row>10</xdr:row>
          <xdr:rowOff>180975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対面式見本市(国内)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28575</xdr:rowOff>
        </xdr:from>
        <xdr:to>
          <xdr:col>3</xdr:col>
          <xdr:colOff>133350</xdr:colOff>
          <xdr:row>11</xdr:row>
          <xdr:rowOff>276225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オンライン見本市</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11</xdr:row>
          <xdr:rowOff>257175</xdr:rowOff>
        </xdr:from>
        <xdr:to>
          <xdr:col>2</xdr:col>
          <xdr:colOff>647700</xdr:colOff>
          <xdr:row>14</xdr:row>
          <xdr:rowOff>28575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他公共団体等を通じての出展</a:t>
              </a:r>
            </a:p>
          </xdr:txBody>
        </xdr:sp>
        <xdr:clientData fLocksWithSheet="0"/>
      </xdr:twoCellAnchor>
    </mc:Choice>
    <mc:Fallback/>
  </mc:AlternateContent>
  <xdr:twoCellAnchor>
    <xdr:from>
      <xdr:col>1</xdr:col>
      <xdr:colOff>59615</xdr:colOff>
      <xdr:row>12</xdr:row>
      <xdr:rowOff>70335</xdr:rowOff>
    </xdr:from>
    <xdr:to>
      <xdr:col>3</xdr:col>
      <xdr:colOff>158675</xdr:colOff>
      <xdr:row>14</xdr:row>
      <xdr:rowOff>144236</xdr:rowOff>
    </xdr:to>
    <xdr:sp macro="" textlink="">
      <xdr:nvSpPr>
        <xdr:cNvPr id="6" name="大かっこ 5"/>
        <xdr:cNvSpPr/>
      </xdr:nvSpPr>
      <xdr:spPr>
        <a:xfrm>
          <a:off x="378703" y="12952898"/>
          <a:ext cx="1170622" cy="683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10</xdr:row>
          <xdr:rowOff>104775</xdr:rowOff>
        </xdr:from>
        <xdr:to>
          <xdr:col>3</xdr:col>
          <xdr:colOff>104775</xdr:colOff>
          <xdr:row>11</xdr:row>
          <xdr:rowOff>104775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対面式見本市(海外)</a:t>
              </a:r>
            </a:p>
          </xdr:txBody>
        </xdr:sp>
        <xdr:clientData fLocksWithSheet="0"/>
      </xdr:twoCellAnchor>
    </mc:Choice>
    <mc:Fallback/>
  </mc:AlternateContent>
  <xdr:oneCellAnchor>
    <xdr:from>
      <xdr:col>1</xdr:col>
      <xdr:colOff>177966</xdr:colOff>
      <xdr:row>13</xdr:row>
      <xdr:rowOff>159840</xdr:rowOff>
    </xdr:from>
    <xdr:ext cx="944981" cy="300082"/>
    <xdr:sp macro="" textlink="">
      <xdr:nvSpPr>
        <xdr:cNvPr id="9" name="テキスト ボックス 8"/>
        <xdr:cNvSpPr txBox="1"/>
      </xdr:nvSpPr>
      <xdr:spPr>
        <a:xfrm>
          <a:off x="497054" y="13347203"/>
          <a:ext cx="944981" cy="300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en-US" altLang="ja-JP" sz="600" u="none">
              <a:latin typeface="ＭＳ ゴシック" panose="020B0609070205080204" pitchFamily="49" charset="-128"/>
              <a:ea typeface="ＭＳ ゴシック" panose="020B0609070205080204" pitchFamily="49" charset="-128"/>
            </a:rPr>
            <a:t>※</a:t>
          </a:r>
          <a:r>
            <a:rPr kumimoji="1" lang="ja-JP" altLang="en-US" sz="600" u="none">
              <a:latin typeface="ＭＳ ゴシック" panose="020B0609070205080204" pitchFamily="49" charset="-128"/>
              <a:ea typeface="ＭＳ ゴシック" panose="020B0609070205080204" pitchFamily="49" charset="-128"/>
            </a:rPr>
            <a:t>他公共団体等を通じて出</a:t>
          </a:r>
          <a:endParaRPr kumimoji="1" lang="en-US" altLang="ja-JP" sz="600" u="none">
            <a:latin typeface="ＭＳ ゴシック" panose="020B0609070205080204" pitchFamily="49" charset="-128"/>
            <a:ea typeface="ＭＳ ゴシック" panose="020B0609070205080204" pitchFamily="49" charset="-128"/>
          </a:endParaRPr>
        </a:p>
        <a:p>
          <a:r>
            <a:rPr kumimoji="1" lang="ja-JP" altLang="en-US" sz="600" u="none">
              <a:latin typeface="ＭＳ ゴシック" panose="020B0609070205080204" pitchFamily="49" charset="-128"/>
              <a:ea typeface="ＭＳ ゴシック" panose="020B0609070205080204" pitchFamily="49" charset="-128"/>
            </a:rPr>
            <a:t>　展する場合は、チェック</a:t>
          </a:r>
          <a:endParaRPr kumimoji="1" lang="en-US" altLang="ja-JP" sz="600" u="none">
            <a:latin typeface="ＭＳ ゴシック" panose="020B0609070205080204" pitchFamily="49" charset="-128"/>
            <a:ea typeface="ＭＳ ゴシック" panose="020B0609070205080204" pitchFamily="49" charset="-128"/>
          </a:endParaRPr>
        </a:p>
        <a:p>
          <a:r>
            <a:rPr kumimoji="1" lang="ja-JP" altLang="en-US" sz="600" u="none">
              <a:latin typeface="ＭＳ ゴシック" panose="020B0609070205080204" pitchFamily="49" charset="-128"/>
              <a:ea typeface="ＭＳ ゴシック" panose="020B0609070205080204" pitchFamily="49" charset="-128"/>
            </a:rPr>
            <a:t>　してください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4</xdr:row>
          <xdr:rowOff>0</xdr:rowOff>
        </xdr:from>
        <xdr:to>
          <xdr:col>8</xdr:col>
          <xdr:colOff>238125</xdr:colOff>
          <xdr:row>5</xdr:row>
          <xdr:rowOff>19050</xdr:rowOff>
        </xdr:to>
        <xdr:sp macro="" textlink="">
          <xdr:nvSpPr>
            <xdr:cNvPr id="4103" name="Option Button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令和８年４月１日以降、本申請を含めて本補助金を受けたのは通算３年度未満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0</xdr:rowOff>
        </xdr:from>
        <xdr:to>
          <xdr:col>8</xdr:col>
          <xdr:colOff>238125</xdr:colOff>
          <xdr:row>6</xdr:row>
          <xdr:rowOff>19050</xdr:rowOff>
        </xdr:to>
        <xdr:sp macro="" textlink="">
          <xdr:nvSpPr>
            <xdr:cNvPr id="4104" name="Option Button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令和８年４月１日以降、本申請を含めて本補助金を受けたのは通算３年度以上</a:t>
              </a:r>
            </a:p>
          </xdr:txBody>
        </xdr:sp>
        <xdr:clientData fLocksWithSheet="0"/>
      </xdr:twoCellAnchor>
    </mc:Choice>
    <mc:Fallback/>
  </mc:AlternateContent>
  <xdr:twoCellAnchor>
    <xdr:from>
      <xdr:col>9</xdr:col>
      <xdr:colOff>52516</xdr:colOff>
      <xdr:row>4</xdr:row>
      <xdr:rowOff>66278</xdr:rowOff>
    </xdr:from>
    <xdr:to>
      <xdr:col>9</xdr:col>
      <xdr:colOff>152724</xdr:colOff>
      <xdr:row>5</xdr:row>
      <xdr:rowOff>213835</xdr:rowOff>
    </xdr:to>
    <xdr:sp macro="" textlink="">
      <xdr:nvSpPr>
        <xdr:cNvPr id="14" name="右中かっこ 13"/>
        <xdr:cNvSpPr/>
      </xdr:nvSpPr>
      <xdr:spPr>
        <a:xfrm>
          <a:off x="4757866" y="942578"/>
          <a:ext cx="100208" cy="36663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124810</xdr:colOff>
      <xdr:row>4</xdr:row>
      <xdr:rowOff>103892</xdr:rowOff>
    </xdr:from>
    <xdr:ext cx="847397" cy="292388"/>
    <xdr:sp macro="" textlink="">
      <xdr:nvSpPr>
        <xdr:cNvPr id="15" name="テキスト ボックス 14"/>
        <xdr:cNvSpPr txBox="1"/>
      </xdr:nvSpPr>
      <xdr:spPr>
        <a:xfrm>
          <a:off x="4534885" y="10805230"/>
          <a:ext cx="847397" cy="29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600" u="none"/>
            <a:t>いずれかにチェックしてください</a:t>
          </a:r>
        </a:p>
      </xdr:txBody>
    </xdr:sp>
    <xdr:clientData/>
  </xdr:oneCellAnchor>
  <xdr:oneCellAnchor>
    <xdr:from>
      <xdr:col>1</xdr:col>
      <xdr:colOff>57150</xdr:colOff>
      <xdr:row>8</xdr:row>
      <xdr:rowOff>253459</xdr:rowOff>
    </xdr:from>
    <xdr:ext cx="959574" cy="292388"/>
    <xdr:sp macro="" textlink="">
      <xdr:nvSpPr>
        <xdr:cNvPr id="16" name="テキスト ボックス 15"/>
        <xdr:cNvSpPr txBox="1"/>
      </xdr:nvSpPr>
      <xdr:spPr>
        <a:xfrm>
          <a:off x="376238" y="11916822"/>
          <a:ext cx="959574" cy="29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600"/>
            <a:t>該当する項目にチェックしてください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38</xdr:row>
          <xdr:rowOff>9525</xdr:rowOff>
        </xdr:from>
        <xdr:to>
          <xdr:col>4</xdr:col>
          <xdr:colOff>371475</xdr:colOff>
          <xdr:row>39</xdr:row>
          <xdr:rowOff>19050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対面式見本市（国内）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38</xdr:row>
          <xdr:rowOff>9525</xdr:rowOff>
        </xdr:from>
        <xdr:to>
          <xdr:col>10</xdr:col>
          <xdr:colOff>200025</xdr:colOff>
          <xdr:row>39</xdr:row>
          <xdr:rowOff>19050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オンライン見本市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48</xdr:row>
          <xdr:rowOff>9525</xdr:rowOff>
        </xdr:from>
        <xdr:to>
          <xdr:col>2</xdr:col>
          <xdr:colOff>180975</xdr:colOff>
          <xdr:row>49</xdr:row>
          <xdr:rowOff>19050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48</xdr:row>
          <xdr:rowOff>238125</xdr:rowOff>
        </xdr:from>
        <xdr:to>
          <xdr:col>2</xdr:col>
          <xdr:colOff>104775</xdr:colOff>
          <xdr:row>50</xdr:row>
          <xdr:rowOff>28575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58</xdr:row>
          <xdr:rowOff>28575</xdr:rowOff>
        </xdr:from>
        <xdr:to>
          <xdr:col>2</xdr:col>
          <xdr:colOff>190500</xdr:colOff>
          <xdr:row>59</xdr:row>
          <xdr:rowOff>38100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58</xdr:row>
          <xdr:rowOff>238125</xdr:rowOff>
        </xdr:from>
        <xdr:to>
          <xdr:col>2</xdr:col>
          <xdr:colOff>104775</xdr:colOff>
          <xdr:row>60</xdr:row>
          <xdr:rowOff>28575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28575</xdr:rowOff>
        </xdr:from>
        <xdr:to>
          <xdr:col>2</xdr:col>
          <xdr:colOff>190500</xdr:colOff>
          <xdr:row>64</xdr:row>
          <xdr:rowOff>38100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63</xdr:row>
          <xdr:rowOff>238125</xdr:rowOff>
        </xdr:from>
        <xdr:to>
          <xdr:col>2</xdr:col>
          <xdr:colOff>114300</xdr:colOff>
          <xdr:row>65</xdr:row>
          <xdr:rowOff>28575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38</xdr:row>
          <xdr:rowOff>238125</xdr:rowOff>
        </xdr:from>
        <xdr:to>
          <xdr:col>2</xdr:col>
          <xdr:colOff>123825</xdr:colOff>
          <xdr:row>40</xdr:row>
          <xdr:rowOff>28575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28575</xdr:rowOff>
        </xdr:from>
        <xdr:to>
          <xdr:col>2</xdr:col>
          <xdr:colOff>209550</xdr:colOff>
          <xdr:row>69</xdr:row>
          <xdr:rowOff>38100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238125</xdr:rowOff>
        </xdr:from>
        <xdr:to>
          <xdr:col>2</xdr:col>
          <xdr:colOff>123825</xdr:colOff>
          <xdr:row>70</xdr:row>
          <xdr:rowOff>28575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38</xdr:row>
          <xdr:rowOff>9525</xdr:rowOff>
        </xdr:from>
        <xdr:to>
          <xdr:col>7</xdr:col>
          <xdr:colOff>352425</xdr:colOff>
          <xdr:row>39</xdr:row>
          <xdr:rowOff>19050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対面式見本市（海外）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53</xdr:row>
          <xdr:rowOff>28575</xdr:rowOff>
        </xdr:from>
        <xdr:to>
          <xdr:col>2</xdr:col>
          <xdr:colOff>180975</xdr:colOff>
          <xdr:row>54</xdr:row>
          <xdr:rowOff>28575</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53</xdr:row>
          <xdr:rowOff>238125</xdr:rowOff>
        </xdr:from>
        <xdr:to>
          <xdr:col>2</xdr:col>
          <xdr:colOff>104775</xdr:colOff>
          <xdr:row>55</xdr:row>
          <xdr:rowOff>28575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73</xdr:row>
          <xdr:rowOff>28575</xdr:rowOff>
        </xdr:from>
        <xdr:to>
          <xdr:col>2</xdr:col>
          <xdr:colOff>209550</xdr:colOff>
          <xdr:row>74</xdr:row>
          <xdr:rowOff>38100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73</xdr:row>
          <xdr:rowOff>238125</xdr:rowOff>
        </xdr:from>
        <xdr:to>
          <xdr:col>2</xdr:col>
          <xdr:colOff>123825</xdr:colOff>
          <xdr:row>75</xdr:row>
          <xdr:rowOff>28575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3</xdr:col>
          <xdr:colOff>238125</xdr:colOff>
          <xdr:row>10</xdr:row>
          <xdr:rowOff>180975</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対面式見本市(国内)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28575</xdr:rowOff>
        </xdr:from>
        <xdr:to>
          <xdr:col>3</xdr:col>
          <xdr:colOff>133350</xdr:colOff>
          <xdr:row>11</xdr:row>
          <xdr:rowOff>276225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オンライン見本市</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11</xdr:row>
          <xdr:rowOff>257175</xdr:rowOff>
        </xdr:from>
        <xdr:to>
          <xdr:col>2</xdr:col>
          <xdr:colOff>647700</xdr:colOff>
          <xdr:row>14</xdr:row>
          <xdr:rowOff>28575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他公共団体等を通じての出展</a:t>
              </a:r>
            </a:p>
          </xdr:txBody>
        </xdr:sp>
        <xdr:clientData fLocksWithSheet="0"/>
      </xdr:twoCellAnchor>
    </mc:Choice>
    <mc:Fallback/>
  </mc:AlternateContent>
  <xdr:twoCellAnchor>
    <xdr:from>
      <xdr:col>1</xdr:col>
      <xdr:colOff>59615</xdr:colOff>
      <xdr:row>12</xdr:row>
      <xdr:rowOff>70335</xdr:rowOff>
    </xdr:from>
    <xdr:to>
      <xdr:col>3</xdr:col>
      <xdr:colOff>158675</xdr:colOff>
      <xdr:row>14</xdr:row>
      <xdr:rowOff>144236</xdr:rowOff>
    </xdr:to>
    <xdr:sp macro="" textlink="">
      <xdr:nvSpPr>
        <xdr:cNvPr id="5" name="大かっこ 4"/>
        <xdr:cNvSpPr/>
      </xdr:nvSpPr>
      <xdr:spPr>
        <a:xfrm>
          <a:off x="378703" y="3127860"/>
          <a:ext cx="1170622" cy="683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10</xdr:row>
          <xdr:rowOff>104775</xdr:rowOff>
        </xdr:from>
        <xdr:to>
          <xdr:col>3</xdr:col>
          <xdr:colOff>104775</xdr:colOff>
          <xdr:row>11</xdr:row>
          <xdr:rowOff>104775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対面式見本市(海外)</a:t>
              </a:r>
            </a:p>
          </xdr:txBody>
        </xdr:sp>
        <xdr:clientData fLocksWithSheet="0"/>
      </xdr:twoCellAnchor>
    </mc:Choice>
    <mc:Fallback/>
  </mc:AlternateContent>
  <xdr:oneCellAnchor>
    <xdr:from>
      <xdr:col>1</xdr:col>
      <xdr:colOff>177966</xdr:colOff>
      <xdr:row>13</xdr:row>
      <xdr:rowOff>159840</xdr:rowOff>
    </xdr:from>
    <xdr:ext cx="944981" cy="300082"/>
    <xdr:sp macro="" textlink="">
      <xdr:nvSpPr>
        <xdr:cNvPr id="7" name="テキスト ボックス 6"/>
        <xdr:cNvSpPr txBox="1"/>
      </xdr:nvSpPr>
      <xdr:spPr>
        <a:xfrm>
          <a:off x="497054" y="3522165"/>
          <a:ext cx="944981" cy="300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en-US" altLang="ja-JP" sz="600" u="none">
              <a:latin typeface="ＭＳ ゴシック" panose="020B0609070205080204" pitchFamily="49" charset="-128"/>
              <a:ea typeface="ＭＳ ゴシック" panose="020B0609070205080204" pitchFamily="49" charset="-128"/>
            </a:rPr>
            <a:t>※</a:t>
          </a:r>
          <a:r>
            <a:rPr kumimoji="1" lang="ja-JP" altLang="en-US" sz="600" u="none">
              <a:latin typeface="ＭＳ ゴシック" panose="020B0609070205080204" pitchFamily="49" charset="-128"/>
              <a:ea typeface="ＭＳ ゴシック" panose="020B0609070205080204" pitchFamily="49" charset="-128"/>
            </a:rPr>
            <a:t>他公共団体等を通じて出</a:t>
          </a:r>
          <a:endParaRPr kumimoji="1" lang="en-US" altLang="ja-JP" sz="600" u="none">
            <a:latin typeface="ＭＳ ゴシック" panose="020B0609070205080204" pitchFamily="49" charset="-128"/>
            <a:ea typeface="ＭＳ ゴシック" panose="020B0609070205080204" pitchFamily="49" charset="-128"/>
          </a:endParaRPr>
        </a:p>
        <a:p>
          <a:r>
            <a:rPr kumimoji="1" lang="ja-JP" altLang="en-US" sz="600" u="none">
              <a:latin typeface="ＭＳ ゴシック" panose="020B0609070205080204" pitchFamily="49" charset="-128"/>
              <a:ea typeface="ＭＳ ゴシック" panose="020B0609070205080204" pitchFamily="49" charset="-128"/>
            </a:rPr>
            <a:t>　展する場合は、チェック</a:t>
          </a:r>
          <a:endParaRPr kumimoji="1" lang="en-US" altLang="ja-JP" sz="600" u="none">
            <a:latin typeface="ＭＳ ゴシック" panose="020B0609070205080204" pitchFamily="49" charset="-128"/>
            <a:ea typeface="ＭＳ ゴシック" panose="020B0609070205080204" pitchFamily="49" charset="-128"/>
          </a:endParaRPr>
        </a:p>
        <a:p>
          <a:r>
            <a:rPr kumimoji="1" lang="ja-JP" altLang="en-US" sz="600" u="none">
              <a:latin typeface="ＭＳ ゴシック" panose="020B0609070205080204" pitchFamily="49" charset="-128"/>
              <a:ea typeface="ＭＳ ゴシック" panose="020B0609070205080204" pitchFamily="49" charset="-128"/>
            </a:rPr>
            <a:t>　してください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76200</xdr:colOff>
          <xdr:row>4</xdr:row>
          <xdr:rowOff>0</xdr:rowOff>
        </xdr:from>
        <xdr:to>
          <xdr:col>8</xdr:col>
          <xdr:colOff>238125</xdr:colOff>
          <xdr:row>5</xdr:row>
          <xdr:rowOff>19050</xdr:rowOff>
        </xdr:to>
        <xdr:sp macro="" textlink="">
          <xdr:nvSpPr>
            <xdr:cNvPr id="5125" name="Option Button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令和８年４月１日以降、本申請を含めて本補助金を受けたのは通算３年度未満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0</xdr:rowOff>
        </xdr:from>
        <xdr:to>
          <xdr:col>8</xdr:col>
          <xdr:colOff>238125</xdr:colOff>
          <xdr:row>6</xdr:row>
          <xdr:rowOff>19050</xdr:rowOff>
        </xdr:to>
        <xdr:sp macro="" textlink="">
          <xdr:nvSpPr>
            <xdr:cNvPr id="5126" name="Option Button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令和８年４月１日以降、本申請を含めて本補助金を受けたのは通算３年度以上</a:t>
              </a:r>
            </a:p>
          </xdr:txBody>
        </xdr:sp>
        <xdr:clientData/>
      </xdr:twoCellAnchor>
    </mc:Choice>
    <mc:Fallback/>
  </mc:AlternateContent>
  <xdr:twoCellAnchor>
    <xdr:from>
      <xdr:col>9</xdr:col>
      <xdr:colOff>52516</xdr:colOff>
      <xdr:row>4</xdr:row>
      <xdr:rowOff>66278</xdr:rowOff>
    </xdr:from>
    <xdr:to>
      <xdr:col>9</xdr:col>
      <xdr:colOff>152724</xdr:colOff>
      <xdr:row>5</xdr:row>
      <xdr:rowOff>213835</xdr:rowOff>
    </xdr:to>
    <xdr:sp macro="" textlink="">
      <xdr:nvSpPr>
        <xdr:cNvPr id="12" name="右中かっこ 11"/>
        <xdr:cNvSpPr/>
      </xdr:nvSpPr>
      <xdr:spPr>
        <a:xfrm>
          <a:off x="4757866" y="942578"/>
          <a:ext cx="100208" cy="36663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124810</xdr:colOff>
      <xdr:row>4</xdr:row>
      <xdr:rowOff>103892</xdr:rowOff>
    </xdr:from>
    <xdr:ext cx="847397" cy="292388"/>
    <xdr:sp macro="" textlink="">
      <xdr:nvSpPr>
        <xdr:cNvPr id="13" name="テキスト ボックス 12"/>
        <xdr:cNvSpPr txBox="1"/>
      </xdr:nvSpPr>
      <xdr:spPr>
        <a:xfrm>
          <a:off x="4534885" y="980192"/>
          <a:ext cx="847397" cy="29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600" u="none"/>
            <a:t>いずれかにチェックしてください</a:t>
          </a:r>
        </a:p>
      </xdr:txBody>
    </xdr:sp>
    <xdr:clientData/>
  </xdr:oneCellAnchor>
  <xdr:oneCellAnchor>
    <xdr:from>
      <xdr:col>1</xdr:col>
      <xdr:colOff>57150</xdr:colOff>
      <xdr:row>8</xdr:row>
      <xdr:rowOff>253459</xdr:rowOff>
    </xdr:from>
    <xdr:ext cx="959574" cy="292388"/>
    <xdr:sp macro="" textlink="">
      <xdr:nvSpPr>
        <xdr:cNvPr id="14" name="テキスト ボックス 13"/>
        <xdr:cNvSpPr txBox="1"/>
      </xdr:nvSpPr>
      <xdr:spPr>
        <a:xfrm>
          <a:off x="376238" y="2091784"/>
          <a:ext cx="959574" cy="29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600"/>
            <a:t>該当する項目にチェックしてください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123825</xdr:colOff>
          <xdr:row>38</xdr:row>
          <xdr:rowOff>9525</xdr:rowOff>
        </xdr:from>
        <xdr:to>
          <xdr:col>4</xdr:col>
          <xdr:colOff>371475</xdr:colOff>
          <xdr:row>39</xdr:row>
          <xdr:rowOff>19050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対面式見本市（国内）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485775</xdr:colOff>
          <xdr:row>38</xdr:row>
          <xdr:rowOff>9525</xdr:rowOff>
        </xdr:from>
        <xdr:to>
          <xdr:col>10</xdr:col>
          <xdr:colOff>200025</xdr:colOff>
          <xdr:row>39</xdr:row>
          <xdr:rowOff>19050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オンライン見本市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48</xdr:row>
          <xdr:rowOff>9525</xdr:rowOff>
        </xdr:from>
        <xdr:to>
          <xdr:col>2</xdr:col>
          <xdr:colOff>180975</xdr:colOff>
          <xdr:row>49</xdr:row>
          <xdr:rowOff>19050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48</xdr:row>
          <xdr:rowOff>238125</xdr:rowOff>
        </xdr:from>
        <xdr:to>
          <xdr:col>2</xdr:col>
          <xdr:colOff>104775</xdr:colOff>
          <xdr:row>50</xdr:row>
          <xdr:rowOff>28575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58</xdr:row>
          <xdr:rowOff>28575</xdr:rowOff>
        </xdr:from>
        <xdr:to>
          <xdr:col>2</xdr:col>
          <xdr:colOff>190500</xdr:colOff>
          <xdr:row>59</xdr:row>
          <xdr:rowOff>38100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58</xdr:row>
          <xdr:rowOff>238125</xdr:rowOff>
        </xdr:from>
        <xdr:to>
          <xdr:col>2</xdr:col>
          <xdr:colOff>104775</xdr:colOff>
          <xdr:row>60</xdr:row>
          <xdr:rowOff>28575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28575</xdr:rowOff>
        </xdr:from>
        <xdr:to>
          <xdr:col>2</xdr:col>
          <xdr:colOff>190500</xdr:colOff>
          <xdr:row>64</xdr:row>
          <xdr:rowOff>38100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63</xdr:row>
          <xdr:rowOff>238125</xdr:rowOff>
        </xdr:from>
        <xdr:to>
          <xdr:col>2</xdr:col>
          <xdr:colOff>114300</xdr:colOff>
          <xdr:row>65</xdr:row>
          <xdr:rowOff>28575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38</xdr:row>
          <xdr:rowOff>238125</xdr:rowOff>
        </xdr:from>
        <xdr:to>
          <xdr:col>2</xdr:col>
          <xdr:colOff>123825</xdr:colOff>
          <xdr:row>40</xdr:row>
          <xdr:rowOff>28575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28575</xdr:rowOff>
        </xdr:from>
        <xdr:to>
          <xdr:col>2</xdr:col>
          <xdr:colOff>209550</xdr:colOff>
          <xdr:row>69</xdr:row>
          <xdr:rowOff>38100</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68</xdr:row>
          <xdr:rowOff>238125</xdr:rowOff>
        </xdr:from>
        <xdr:to>
          <xdr:col>2</xdr:col>
          <xdr:colOff>123825</xdr:colOff>
          <xdr:row>70</xdr:row>
          <xdr:rowOff>28575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38</xdr:row>
          <xdr:rowOff>9525</xdr:rowOff>
        </xdr:from>
        <xdr:to>
          <xdr:col>7</xdr:col>
          <xdr:colOff>352425</xdr:colOff>
          <xdr:row>39</xdr:row>
          <xdr:rowOff>19050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27432" rIns="0" bIns="27432" anchor="ctr" upright="1"/>
            <a:lstStyle/>
            <a:p>
              <a:pPr algn="l" rtl="0">
                <a:defRPr sz="1000"/>
              </a:pPr>
              <a:r>
                <a:rPr lang="ja-JP" altLang="en-US" sz="1100" b="0" i="0" u="none" strike="noStrike" baseline="0">
                  <a:solidFill>
                    <a:srgbClr val="000000"/>
                  </a:solidFill>
                  <a:latin typeface="ＭＳ Ｐゴシック"/>
                  <a:ea typeface="ＭＳ Ｐゴシック"/>
                </a:rPr>
                <a:t>対面式見本市（海外）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53</xdr:row>
          <xdr:rowOff>28575</xdr:rowOff>
        </xdr:from>
        <xdr:to>
          <xdr:col>2</xdr:col>
          <xdr:colOff>180975</xdr:colOff>
          <xdr:row>54</xdr:row>
          <xdr:rowOff>28575</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53</xdr:row>
          <xdr:rowOff>238125</xdr:rowOff>
        </xdr:from>
        <xdr:to>
          <xdr:col>2</xdr:col>
          <xdr:colOff>104775</xdr:colOff>
          <xdr:row>55</xdr:row>
          <xdr:rowOff>28575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73</xdr:row>
          <xdr:rowOff>28575</xdr:rowOff>
        </xdr:from>
        <xdr:to>
          <xdr:col>2</xdr:col>
          <xdr:colOff>209550</xdr:colOff>
          <xdr:row>74</xdr:row>
          <xdr:rowOff>38100</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73</xdr:row>
          <xdr:rowOff>238125</xdr:rowOff>
        </xdr:from>
        <xdr:to>
          <xdr:col>2</xdr:col>
          <xdr:colOff>123825</xdr:colOff>
          <xdr:row>75</xdr:row>
          <xdr:rowOff>28575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598126</xdr:colOff>
      <xdr:row>8</xdr:row>
      <xdr:rowOff>1985</xdr:rowOff>
    </xdr:from>
    <xdr:to>
      <xdr:col>8</xdr:col>
      <xdr:colOff>14593</xdr:colOff>
      <xdr:row>12</xdr:row>
      <xdr:rowOff>291193</xdr:rowOff>
    </xdr:to>
    <xdr:sp macro="" textlink="">
      <xdr:nvSpPr>
        <xdr:cNvPr id="51" name="角丸四角形 50"/>
        <xdr:cNvSpPr/>
      </xdr:nvSpPr>
      <xdr:spPr>
        <a:xfrm>
          <a:off x="2846026" y="1849835"/>
          <a:ext cx="1283367" cy="1508408"/>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oneCellAnchor>
    <xdr:from>
      <xdr:col>8</xdr:col>
      <xdr:colOff>290107</xdr:colOff>
      <xdr:row>8</xdr:row>
      <xdr:rowOff>9348</xdr:rowOff>
    </xdr:from>
    <xdr:ext cx="1530000" cy="645369"/>
    <xdr:sp macro="" textlink="">
      <xdr:nvSpPr>
        <xdr:cNvPr id="52" name="四角形吹き出し 51"/>
        <xdr:cNvSpPr/>
      </xdr:nvSpPr>
      <xdr:spPr>
        <a:xfrm>
          <a:off x="4681132" y="1847673"/>
          <a:ext cx="1530000" cy="645369"/>
        </a:xfrm>
        <a:prstGeom prst="wedgeRectCallout">
          <a:avLst>
            <a:gd name="adj1" fmla="val -64932"/>
            <a:gd name="adj2" fmla="val 683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solidFill>
                <a:srgbClr val="FF0000"/>
              </a:solidFill>
            </a:rPr>
            <a:t>　　　　　　　　　</a:t>
          </a:r>
          <a:r>
            <a:rPr kumimoji="1" lang="ja-JP" altLang="en-US" sz="1100">
              <a:solidFill>
                <a:srgbClr val="FF0000"/>
              </a:solidFill>
              <a:latin typeface="BIZ UDPゴシック" panose="020B0400000000000000" pitchFamily="50" charset="-128"/>
              <a:ea typeface="BIZ UDPゴシック" panose="020B0400000000000000" pitchFamily="50" charset="-128"/>
            </a:rPr>
            <a:t>内は</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消費税抜きの金額を記載してください</a:t>
          </a:r>
        </a:p>
      </xdr:txBody>
    </xdr:sp>
    <xdr:clientData/>
  </xdr:oneCellAnchor>
  <xdr:oneCellAnchor>
    <xdr:from>
      <xdr:col>8</xdr:col>
      <xdr:colOff>290106</xdr:colOff>
      <xdr:row>12</xdr:row>
      <xdr:rowOff>254839</xdr:rowOff>
    </xdr:from>
    <xdr:ext cx="1530000" cy="459100"/>
    <xdr:sp macro="" textlink="">
      <xdr:nvSpPr>
        <xdr:cNvPr id="53" name="四角形吹き出し 52"/>
        <xdr:cNvSpPr/>
      </xdr:nvSpPr>
      <xdr:spPr>
        <a:xfrm>
          <a:off x="4681131" y="3312364"/>
          <a:ext cx="1530000" cy="459100"/>
        </a:xfrm>
        <a:prstGeom prst="wedgeRectCallout">
          <a:avLst>
            <a:gd name="adj1" fmla="val -64932"/>
            <a:gd name="adj2" fmla="val 683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Pゴシック" panose="020B0400000000000000" pitchFamily="50" charset="-128"/>
              <a:ea typeface="BIZ UDPゴシック" panose="020B0400000000000000" pitchFamily="50" charset="-128"/>
              <a:cs typeface="+mn-cs"/>
            </a:rPr>
            <a:t>パック料金は上段（交通費）にまとめて記載</a:t>
          </a:r>
          <a:endParaRPr kumimoji="1" lang="ja-JP" altLang="en-US" sz="1100">
            <a:solidFill>
              <a:srgbClr val="FF0000"/>
            </a:solidFill>
          </a:endParaRPr>
        </a:p>
      </xdr:txBody>
    </xdr:sp>
    <xdr:clientData/>
  </xdr:oneCellAnchor>
  <xdr:twoCellAnchor>
    <xdr:from>
      <xdr:col>9</xdr:col>
      <xdr:colOff>93445</xdr:colOff>
      <xdr:row>8</xdr:row>
      <xdr:rowOff>68833</xdr:rowOff>
    </xdr:from>
    <xdr:to>
      <xdr:col>10</xdr:col>
      <xdr:colOff>255018</xdr:colOff>
      <xdr:row>8</xdr:row>
      <xdr:rowOff>216143</xdr:rowOff>
    </xdr:to>
    <xdr:sp macro="" textlink="">
      <xdr:nvSpPr>
        <xdr:cNvPr id="55" name="角丸四角形 54"/>
        <xdr:cNvSpPr/>
      </xdr:nvSpPr>
      <xdr:spPr>
        <a:xfrm>
          <a:off x="4504253" y="1911555"/>
          <a:ext cx="766044" cy="147310"/>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5</xdr:col>
      <xdr:colOff>598126</xdr:colOff>
      <xdr:row>14</xdr:row>
      <xdr:rowOff>12304</xdr:rowOff>
    </xdr:from>
    <xdr:to>
      <xdr:col>8</xdr:col>
      <xdr:colOff>14593</xdr:colOff>
      <xdr:row>15</xdr:row>
      <xdr:rowOff>291194</xdr:rowOff>
    </xdr:to>
    <xdr:sp macro="" textlink="">
      <xdr:nvSpPr>
        <xdr:cNvPr id="56" name="角丸四角形 55"/>
        <xdr:cNvSpPr/>
      </xdr:nvSpPr>
      <xdr:spPr>
        <a:xfrm>
          <a:off x="2846026" y="3688954"/>
          <a:ext cx="1283367" cy="583690"/>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5</xdr:col>
      <xdr:colOff>598126</xdr:colOff>
      <xdr:row>21</xdr:row>
      <xdr:rowOff>6196</xdr:rowOff>
    </xdr:from>
    <xdr:to>
      <xdr:col>8</xdr:col>
      <xdr:colOff>14593</xdr:colOff>
      <xdr:row>24</xdr:row>
      <xdr:rowOff>288471</xdr:rowOff>
    </xdr:to>
    <xdr:sp macro="" textlink="">
      <xdr:nvSpPr>
        <xdr:cNvPr id="58" name="角丸四角形 57"/>
        <xdr:cNvSpPr/>
      </xdr:nvSpPr>
      <xdr:spPr>
        <a:xfrm>
          <a:off x="2846026" y="5816446"/>
          <a:ext cx="1283367" cy="1196675"/>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5</xdr:col>
      <xdr:colOff>598126</xdr:colOff>
      <xdr:row>26</xdr:row>
      <xdr:rowOff>19805</xdr:rowOff>
    </xdr:from>
    <xdr:to>
      <xdr:col>8</xdr:col>
      <xdr:colOff>14593</xdr:colOff>
      <xdr:row>26</xdr:row>
      <xdr:rowOff>293914</xdr:rowOff>
    </xdr:to>
    <xdr:sp macro="" textlink="">
      <xdr:nvSpPr>
        <xdr:cNvPr id="59" name="角丸四角形 58"/>
        <xdr:cNvSpPr/>
      </xdr:nvSpPr>
      <xdr:spPr>
        <a:xfrm>
          <a:off x="2846026" y="7354055"/>
          <a:ext cx="1283367" cy="274109"/>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0</xdr:col>
      <xdr:colOff>232521</xdr:colOff>
      <xdr:row>9</xdr:row>
      <xdr:rowOff>157646</xdr:rowOff>
    </xdr:from>
    <xdr:to>
      <xdr:col>2</xdr:col>
      <xdr:colOff>35712</xdr:colOff>
      <xdr:row>14</xdr:row>
      <xdr:rowOff>134522</xdr:rowOff>
    </xdr:to>
    <xdr:sp macro="" textlink="">
      <xdr:nvSpPr>
        <xdr:cNvPr id="60" name="角丸四角形 59"/>
        <xdr:cNvSpPr/>
      </xdr:nvSpPr>
      <xdr:spPr>
        <a:xfrm>
          <a:off x="232521" y="2298606"/>
          <a:ext cx="439634" cy="150304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134116</xdr:colOff>
      <xdr:row>14</xdr:row>
      <xdr:rowOff>134522</xdr:rowOff>
    </xdr:from>
    <xdr:to>
      <xdr:col>1</xdr:col>
      <xdr:colOff>246737</xdr:colOff>
      <xdr:row>20</xdr:row>
      <xdr:rowOff>99579</xdr:rowOff>
    </xdr:to>
    <xdr:cxnSp macro="">
      <xdr:nvCxnSpPr>
        <xdr:cNvPr id="61" name="直線矢印コネクタ 60"/>
        <xdr:cNvCxnSpPr>
          <a:endCxn id="60" idx="2"/>
        </xdr:cNvCxnSpPr>
      </xdr:nvCxnSpPr>
      <xdr:spPr>
        <a:xfrm flipH="1" flipV="1">
          <a:off x="452338" y="3801647"/>
          <a:ext cx="112621" cy="179645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236764</xdr:colOff>
      <xdr:row>6</xdr:row>
      <xdr:rowOff>19050</xdr:rowOff>
    </xdr:from>
    <xdr:to>
      <xdr:col>2</xdr:col>
      <xdr:colOff>695743</xdr:colOff>
      <xdr:row>20</xdr:row>
      <xdr:rowOff>242505</xdr:rowOff>
    </xdr:to>
    <xdr:cxnSp macro="">
      <xdr:nvCxnSpPr>
        <xdr:cNvPr id="62" name="直線矢印コネクタ 61"/>
        <xdr:cNvCxnSpPr/>
      </xdr:nvCxnSpPr>
      <xdr:spPr>
        <a:xfrm flipH="1" flipV="1">
          <a:off x="555171" y="1341664"/>
          <a:ext cx="777386" cy="44062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64189</xdr:colOff>
      <xdr:row>6</xdr:row>
      <xdr:rowOff>95251</xdr:rowOff>
    </xdr:from>
    <xdr:ext cx="3294000" cy="5956608"/>
    <xdr:sp macro="" textlink="">
      <xdr:nvSpPr>
        <xdr:cNvPr id="64" name="正方形/長方形 63"/>
        <xdr:cNvSpPr/>
      </xdr:nvSpPr>
      <xdr:spPr>
        <a:xfrm>
          <a:off x="6417364" y="1409701"/>
          <a:ext cx="3294000" cy="5956608"/>
        </a:xfrm>
        <a:prstGeom prst="rect">
          <a:avLst/>
        </a:prstGeom>
        <a:solidFill>
          <a:srgbClr val="CCECFF"/>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72000" rtlCol="0" anchor="t">
          <a:spAutoFit/>
        </a:bodyPr>
        <a:lstStyle/>
        <a:p>
          <a:pPr algn="l"/>
          <a:r>
            <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rPr>
            <a:t>支払いを確認できる根拠書類について</a:t>
          </a:r>
        </a:p>
        <a:p>
          <a:pPr algn="l"/>
          <a:endPar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100">
              <a:solidFill>
                <a:srgbClr val="C00000"/>
              </a:solidFill>
              <a:latin typeface="UD デジタル 教科書体 NP-B" panose="02020700000000000000" pitchFamily="18" charset="-128"/>
              <a:ea typeface="UD デジタル 教科書体 NP-B" panose="02020700000000000000" pitchFamily="18" charset="-128"/>
            </a:rPr>
            <a:t>＜共通＞</a:t>
          </a:r>
        </a:p>
        <a:p>
          <a:pPr algn="l"/>
          <a:r>
            <a:rPr kumimoji="1" lang="ja-JP" altLang="en-US" sz="1100" u="sng">
              <a:solidFill>
                <a:srgbClr val="002060"/>
              </a:solidFill>
              <a:latin typeface="UD デジタル 教科書体 NP-B" panose="02020700000000000000" pitchFamily="18" charset="-128"/>
              <a:ea typeface="UD デジタル 教科書体 NP-B" panose="02020700000000000000" pitchFamily="18" charset="-128"/>
            </a:rPr>
            <a:t>申請者の自己負担額を減額又は無償とするような支払方法は認められません</a:t>
          </a:r>
          <a:r>
            <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rPr>
            <a:t>（ポイント・クーポン等の発行、金額の一部を払い戻す行為、明細に記載がない物品やサービスとの相殺など）。</a:t>
          </a:r>
        </a:p>
        <a:p>
          <a:pPr algn="l"/>
          <a:endPar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100">
              <a:solidFill>
                <a:srgbClr val="C00000"/>
              </a:solidFill>
              <a:latin typeface="UD デジタル 教科書体 NP-B" panose="02020700000000000000" pitchFamily="18" charset="-128"/>
              <a:ea typeface="UD デジタル 教科書体 NP-B" panose="02020700000000000000" pitchFamily="18" charset="-128"/>
            </a:rPr>
            <a:t>＜銀行振込の場合＞</a:t>
          </a:r>
        </a:p>
        <a:p>
          <a:pPr algn="l"/>
          <a:r>
            <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rPr>
            <a:t>補助対象経費に係る</a:t>
          </a:r>
          <a:r>
            <a:rPr kumimoji="1" lang="ja-JP" altLang="en-US" sz="1100" u="sng">
              <a:solidFill>
                <a:srgbClr val="002060"/>
              </a:solidFill>
              <a:latin typeface="UD デジタル 教科書体 NP-B" panose="02020700000000000000" pitchFamily="18" charset="-128"/>
              <a:ea typeface="UD デジタル 教科書体 NP-B" panose="02020700000000000000" pitchFamily="18" charset="-128"/>
            </a:rPr>
            <a:t>請求書、振込依頼書又は通帳の写し</a:t>
          </a:r>
        </a:p>
        <a:p>
          <a:pPr algn="l"/>
          <a:r>
            <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rPr>
            <a:t>（ネットバンクでの支払いの場合は、支払完了を確認できる画面を印刷したもの。振込依頼の完了画面は不可。）</a:t>
          </a:r>
        </a:p>
        <a:p>
          <a:pPr algn="l"/>
          <a:endPar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100">
              <a:solidFill>
                <a:srgbClr val="C00000"/>
              </a:solidFill>
              <a:latin typeface="UD デジタル 教科書体 NP-B" panose="02020700000000000000" pitchFamily="18" charset="-128"/>
              <a:ea typeface="UD デジタル 教科書体 NP-B" panose="02020700000000000000" pitchFamily="18" charset="-128"/>
            </a:rPr>
            <a:t>＜クレジットカード払いの場合＞　</a:t>
          </a:r>
        </a:p>
        <a:p>
          <a:pPr algn="l"/>
          <a:r>
            <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rPr>
            <a:t>補助対象経費に係る</a:t>
          </a:r>
          <a:r>
            <a:rPr kumimoji="1" lang="ja-JP" altLang="en-US" sz="1100" u="sng">
              <a:solidFill>
                <a:srgbClr val="002060"/>
              </a:solidFill>
              <a:latin typeface="UD デジタル 教科書体 NP-B" panose="02020700000000000000" pitchFamily="18" charset="-128"/>
              <a:ea typeface="UD デジタル 教科書体 NP-B" panose="02020700000000000000" pitchFamily="18" charset="-128"/>
            </a:rPr>
            <a:t>請求書、クレジット会社からの請求書・利用明細書、引落口座の写し</a:t>
          </a:r>
        </a:p>
        <a:p>
          <a:pPr algn="l"/>
          <a:r>
            <a:rPr kumimoji="1" lang="en-US" altLang="ja-JP" sz="1100">
              <a:solidFill>
                <a:srgbClr val="002060"/>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rPr>
            <a:t>クレジットカードの利用は原則、</a:t>
          </a:r>
          <a:r>
            <a:rPr kumimoji="1" lang="ja-JP" altLang="en-US" sz="1100" u="sng">
              <a:solidFill>
                <a:srgbClr val="002060"/>
              </a:solidFill>
              <a:latin typeface="UD デジタル 教科書体 NP-B" panose="02020700000000000000" pitchFamily="18" charset="-128"/>
              <a:ea typeface="UD デジタル 教科書体 NP-B" panose="02020700000000000000" pitchFamily="18" charset="-128"/>
            </a:rPr>
            <a:t>申請者名義に限ります。</a:t>
          </a:r>
          <a:r>
            <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rPr>
            <a:t>ただし、見本市出展事業及び海外物産展出展事業の旅費に係る経費のみ、出張者名義の利用を認めます。</a:t>
          </a:r>
        </a:p>
        <a:p>
          <a:pPr algn="l"/>
          <a:r>
            <a:rPr kumimoji="1" lang="en-US" altLang="ja-JP" sz="1100">
              <a:solidFill>
                <a:srgbClr val="002060"/>
              </a:solidFill>
              <a:latin typeface="UD デジタル 教科書体 NP-B" panose="02020700000000000000" pitchFamily="18" charset="-128"/>
              <a:ea typeface="UD デジタル 教科書体 NP-B" panose="02020700000000000000" pitchFamily="18" charset="-128"/>
            </a:rPr>
            <a:t>※</a:t>
          </a:r>
          <a:r>
            <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rPr>
            <a:t>分割払いやリボ払いの場合は、経費全体が補助の対象になりません。</a:t>
          </a:r>
        </a:p>
        <a:p>
          <a:pPr algn="l"/>
          <a:endParaRPr kumimoji="1" lang="ja-JP" altLang="en-US" sz="1100">
            <a:solidFill>
              <a:srgbClr val="002060"/>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100">
              <a:solidFill>
                <a:srgbClr val="C00000"/>
              </a:solidFill>
              <a:latin typeface="UD デジタル 教科書体 NP-B" panose="02020700000000000000" pitchFamily="18" charset="-128"/>
              <a:ea typeface="UD デジタル 教科書体 NP-B" panose="02020700000000000000" pitchFamily="18" charset="-128"/>
            </a:rPr>
            <a:t>＜現金払いの場合＞</a:t>
          </a:r>
        </a:p>
        <a:p>
          <a:pPr algn="l"/>
          <a:r>
            <a:rPr kumimoji="1" lang="ja-JP" altLang="en-US" sz="1100" u="sng">
              <a:solidFill>
                <a:srgbClr val="002060"/>
              </a:solidFill>
              <a:latin typeface="UD デジタル 教科書体 NP-B" panose="02020700000000000000" pitchFamily="18" charset="-128"/>
              <a:ea typeface="UD デジタル 教科書体 NP-B" panose="02020700000000000000" pitchFamily="18" charset="-128"/>
            </a:rPr>
            <a:t>補助対象経費に係る請求書及び領収証</a:t>
          </a:r>
        </a:p>
      </xdr:txBody>
    </xdr:sp>
    <xdr:clientData/>
  </xdr:oneCellAnchor>
  <xdr:oneCellAnchor>
    <xdr:from>
      <xdr:col>0</xdr:col>
      <xdr:colOff>142876</xdr:colOff>
      <xdr:row>20</xdr:row>
      <xdr:rowOff>75105</xdr:rowOff>
    </xdr:from>
    <xdr:ext cx="1562100" cy="710833"/>
    <xdr:sp macro="" textlink="">
      <xdr:nvSpPr>
        <xdr:cNvPr id="54" name="角丸四角形 53"/>
        <xdr:cNvSpPr/>
      </xdr:nvSpPr>
      <xdr:spPr>
        <a:xfrm>
          <a:off x="142876" y="5571030"/>
          <a:ext cx="1562100" cy="710833"/>
        </a:xfrm>
        <a:prstGeom prst="roundRect">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該当する項目にチェックしてください（自動計算されます）</a:t>
          </a:r>
          <a:endParaRPr kumimoji="1" lang="ja-JP" altLang="en-US" sz="1100"/>
        </a:p>
      </xdr:txBody>
    </xdr:sp>
    <xdr:clientData/>
  </xdr:oneCellAnchor>
  <xdr:twoCellAnchor>
    <xdr:from>
      <xdr:col>5</xdr:col>
      <xdr:colOff>598126</xdr:colOff>
      <xdr:row>17</xdr:row>
      <xdr:rowOff>15025</xdr:rowOff>
    </xdr:from>
    <xdr:to>
      <xdr:col>8</xdr:col>
      <xdr:colOff>14593</xdr:colOff>
      <xdr:row>18</xdr:row>
      <xdr:rowOff>293915</xdr:rowOff>
    </xdr:to>
    <xdr:sp macro="" textlink="">
      <xdr:nvSpPr>
        <xdr:cNvPr id="69" name="角丸四角形 68"/>
        <xdr:cNvSpPr/>
      </xdr:nvSpPr>
      <xdr:spPr>
        <a:xfrm>
          <a:off x="2846026" y="4606075"/>
          <a:ext cx="1283367" cy="583690"/>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5</xdr:col>
      <xdr:colOff>598126</xdr:colOff>
      <xdr:row>28</xdr:row>
      <xdr:rowOff>26957</xdr:rowOff>
    </xdr:from>
    <xdr:to>
      <xdr:col>8</xdr:col>
      <xdr:colOff>14593</xdr:colOff>
      <xdr:row>30</xdr:row>
      <xdr:rowOff>1780</xdr:rowOff>
    </xdr:to>
    <xdr:sp macro="" textlink="">
      <xdr:nvSpPr>
        <xdr:cNvPr id="71" name="角丸四角形 70"/>
        <xdr:cNvSpPr/>
      </xdr:nvSpPr>
      <xdr:spPr>
        <a:xfrm>
          <a:off x="2843828" y="7951025"/>
          <a:ext cx="1284833" cy="582957"/>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twoCellAnchor>
    <xdr:from>
      <xdr:col>5</xdr:col>
      <xdr:colOff>598126</xdr:colOff>
      <xdr:row>31</xdr:row>
      <xdr:rowOff>29679</xdr:rowOff>
    </xdr:from>
    <xdr:to>
      <xdr:col>8</xdr:col>
      <xdr:colOff>14593</xdr:colOff>
      <xdr:row>33</xdr:row>
      <xdr:rowOff>4502</xdr:rowOff>
    </xdr:to>
    <xdr:sp macro="" textlink="">
      <xdr:nvSpPr>
        <xdr:cNvPr id="72" name="角丸四角形 71"/>
        <xdr:cNvSpPr/>
      </xdr:nvSpPr>
      <xdr:spPr>
        <a:xfrm>
          <a:off x="2843828" y="8865948"/>
          <a:ext cx="1284833" cy="582958"/>
        </a:xfrm>
        <a:prstGeom prst="roundRect">
          <a:avLst/>
        </a:prstGeom>
        <a:solidFill>
          <a:srgbClr val="FF9999">
            <a:alpha val="50196"/>
          </a:srgbClr>
        </a:solid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rgbClr val="FF0000"/>
            </a:solidFill>
          </a:endParaRPr>
        </a:p>
      </xdr:txBody>
    </xdr:sp>
    <xdr:clientData/>
  </xdr:twoCellAnchor>
  <xdr:oneCellAnchor>
    <xdr:from>
      <xdr:col>8</xdr:col>
      <xdr:colOff>290106</xdr:colOff>
      <xdr:row>26</xdr:row>
      <xdr:rowOff>273889</xdr:rowOff>
    </xdr:from>
    <xdr:ext cx="1530000" cy="459100"/>
    <xdr:sp macro="" textlink="">
      <xdr:nvSpPr>
        <xdr:cNvPr id="48" name="四角形吹き出し 47"/>
        <xdr:cNvSpPr/>
      </xdr:nvSpPr>
      <xdr:spPr>
        <a:xfrm>
          <a:off x="4681131" y="7598614"/>
          <a:ext cx="1530000" cy="459100"/>
        </a:xfrm>
        <a:prstGeom prst="wedgeRectCallout">
          <a:avLst>
            <a:gd name="adj1" fmla="val -64932"/>
            <a:gd name="adj2" fmla="val 6832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BIZ UDPゴシック" panose="020B0400000000000000" pitchFamily="50" charset="-128"/>
              <a:ea typeface="BIZ UDPゴシック" panose="020B0400000000000000" pitchFamily="50" charset="-128"/>
              <a:cs typeface="+mn-cs"/>
            </a:rPr>
            <a:t>パック料金は上段（交通費）にまとめて記載</a:t>
          </a:r>
          <a:endParaRPr kumimoji="1" lang="ja-JP" altLang="en-US" sz="1100">
            <a:solidFill>
              <a:srgbClr val="FF0000"/>
            </a:solidFill>
          </a:endParaRPr>
        </a:p>
      </xdr:txBody>
    </xdr:sp>
    <xdr:clientData/>
  </xdr:oneCellAnchor>
  <xdr:twoCellAnchor>
    <xdr:from>
      <xdr:col>1</xdr:col>
      <xdr:colOff>512</xdr:colOff>
      <xdr:row>3</xdr:row>
      <xdr:rowOff>209981</xdr:rowOff>
    </xdr:from>
    <xdr:to>
      <xdr:col>1</xdr:col>
      <xdr:colOff>304799</xdr:colOff>
      <xdr:row>6</xdr:row>
      <xdr:rowOff>22055</xdr:rowOff>
    </xdr:to>
    <xdr:sp macro="" textlink="">
      <xdr:nvSpPr>
        <xdr:cNvPr id="63" name="角丸四角形 62"/>
        <xdr:cNvSpPr/>
      </xdr:nvSpPr>
      <xdr:spPr>
        <a:xfrm>
          <a:off x="343412" y="867206"/>
          <a:ext cx="304287" cy="46929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3" Type="http://schemas.openxmlformats.org/officeDocument/2006/relationships/vmlDrawing" Target="../drawings/vmlDrawing2.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30"/>
  <sheetViews>
    <sheetView tabSelected="1" view="pageBreakPreview" zoomScaleNormal="100" zoomScaleSheetLayoutView="100" workbookViewId="0"/>
  </sheetViews>
  <sheetFormatPr defaultColWidth="9.1328125" defaultRowHeight="12.75" outlineLevelCol="1" x14ac:dyDescent="0.25"/>
  <cols>
    <col min="1" max="2" width="4.46484375" style="29" customWidth="1"/>
    <col min="3" max="3" width="10.46484375" style="29" customWidth="1"/>
    <col min="4" max="4" width="3.46484375" style="29" customWidth="1"/>
    <col min="5" max="6" width="8.46484375" style="29" customWidth="1"/>
    <col min="7" max="7" width="7" style="29" customWidth="1"/>
    <col min="8" max="8" width="10.59765625" style="29" customWidth="1"/>
    <col min="9" max="9" width="4.1328125" style="29" customWidth="1"/>
    <col min="10" max="10" width="8.46484375" style="29" customWidth="1"/>
    <col min="11" max="11" width="10.1328125" style="29" customWidth="1"/>
    <col min="12" max="12" width="3" style="29" bestFit="1" customWidth="1"/>
    <col min="13" max="13" width="50.59765625" style="30" customWidth="1"/>
    <col min="14" max="14" width="28.59765625" style="7" hidden="1" customWidth="1" outlineLevel="1"/>
    <col min="15" max="15" width="6.59765625" style="8" hidden="1" customWidth="1" outlineLevel="1"/>
    <col min="16" max="16" width="23.59765625" style="6" hidden="1" customWidth="1" outlineLevel="1"/>
    <col min="17" max="17" width="8.59765625" style="6" hidden="1" customWidth="1" outlineLevel="1"/>
    <col min="18" max="18" width="6.59765625" style="6" hidden="1" customWidth="1" outlineLevel="1"/>
    <col min="19" max="19" width="8.46484375" style="6" hidden="1" customWidth="1" outlineLevel="1"/>
    <col min="20" max="20" width="1.73046875" style="31" hidden="1" customWidth="1" outlineLevel="1"/>
    <col min="21" max="21" width="23.59765625" style="31" hidden="1" customWidth="1" outlineLevel="1"/>
    <col min="22" max="22" width="8.59765625" style="32" hidden="1" customWidth="1" outlineLevel="1"/>
    <col min="23" max="23" width="5.73046875" style="31" hidden="1" customWidth="1" outlineLevel="1"/>
    <col min="24" max="24" width="8.1328125" style="31" hidden="1" customWidth="1" outlineLevel="1"/>
    <col min="25" max="25" width="12.86328125" style="31" bestFit="1" customWidth="1" collapsed="1"/>
    <col min="26" max="28" width="9.1328125" style="31"/>
    <col min="29" max="16384" width="9.1328125" style="89"/>
  </cols>
  <sheetData>
    <row r="1" spans="1:27" ht="17.649999999999999" customHeight="1" x14ac:dyDescent="0.25">
      <c r="A1" s="29" t="s">
        <v>48</v>
      </c>
    </row>
    <row r="2" spans="1:27" ht="17.649999999999999" customHeight="1" x14ac:dyDescent="0.25"/>
    <row r="3" spans="1:27" ht="17.649999999999999" customHeight="1" x14ac:dyDescent="0.25">
      <c r="A3" s="169" t="s">
        <v>47</v>
      </c>
      <c r="B3" s="169"/>
      <c r="C3" s="169"/>
      <c r="D3" s="169"/>
      <c r="E3" s="169"/>
      <c r="F3" s="169"/>
      <c r="G3" s="169"/>
      <c r="H3" s="169"/>
      <c r="I3" s="169"/>
      <c r="J3" s="169"/>
      <c r="K3" s="169"/>
      <c r="L3" s="169"/>
      <c r="M3" s="33"/>
    </row>
    <row r="4" spans="1:27" ht="17.649999999999999" customHeight="1" x14ac:dyDescent="0.25">
      <c r="A4" s="29" t="s">
        <v>46</v>
      </c>
    </row>
    <row r="5" spans="1:27" ht="17.45" customHeight="1" x14ac:dyDescent="0.25">
      <c r="B5" s="92"/>
      <c r="C5" s="34"/>
      <c r="I5" s="35"/>
      <c r="J5" s="35"/>
      <c r="K5" s="35"/>
      <c r="N5" s="65" t="s">
        <v>23</v>
      </c>
      <c r="O5" s="66">
        <v>0</v>
      </c>
      <c r="P5" s="2"/>
      <c r="Q5" s="2"/>
      <c r="R5" s="2"/>
      <c r="S5" s="2"/>
    </row>
    <row r="6" spans="1:27" ht="17.45" customHeight="1" x14ac:dyDescent="0.25">
      <c r="B6" s="92"/>
      <c r="C6" s="34"/>
      <c r="I6" s="35"/>
      <c r="J6" s="35"/>
      <c r="K6" s="35"/>
      <c r="N6" s="67"/>
      <c r="O6" s="1"/>
      <c r="P6" s="2"/>
      <c r="Q6" s="2"/>
      <c r="R6" s="2"/>
      <c r="S6" s="2"/>
    </row>
    <row r="7" spans="1:27" ht="17.45" customHeight="1" x14ac:dyDescent="0.25">
      <c r="K7" s="97" t="s">
        <v>13</v>
      </c>
      <c r="L7" s="97"/>
      <c r="M7" s="36"/>
      <c r="N7" s="68"/>
      <c r="O7" s="69"/>
      <c r="P7" s="2"/>
      <c r="Q7" s="2"/>
      <c r="R7" s="2"/>
      <c r="S7" s="2"/>
    </row>
    <row r="8" spans="1:27" ht="24" customHeight="1" x14ac:dyDescent="0.25">
      <c r="B8" s="98" t="s">
        <v>1</v>
      </c>
      <c r="C8" s="98"/>
      <c r="D8" s="98"/>
      <c r="E8" s="98" t="s">
        <v>2</v>
      </c>
      <c r="F8" s="98"/>
      <c r="G8" s="99" t="s">
        <v>71</v>
      </c>
      <c r="H8" s="99"/>
      <c r="I8" s="98"/>
      <c r="J8" s="99" t="s">
        <v>24</v>
      </c>
      <c r="K8" s="98"/>
      <c r="L8" s="98"/>
      <c r="M8" s="37"/>
      <c r="N8" s="70"/>
      <c r="O8" s="70"/>
      <c r="P8" s="71" t="s">
        <v>72</v>
      </c>
      <c r="Q8" s="71" t="s">
        <v>73</v>
      </c>
      <c r="R8" s="72" t="s">
        <v>74</v>
      </c>
      <c r="S8" s="71" t="s">
        <v>24</v>
      </c>
    </row>
    <row r="9" spans="1:27" ht="24" customHeight="1" x14ac:dyDescent="0.25">
      <c r="B9" s="100" t="s">
        <v>75</v>
      </c>
      <c r="C9" s="101"/>
      <c r="D9" s="102"/>
      <c r="E9" s="108" t="s">
        <v>3</v>
      </c>
      <c r="F9" s="109"/>
      <c r="G9" s="110"/>
      <c r="H9" s="111"/>
      <c r="I9" s="38" t="s">
        <v>0</v>
      </c>
      <c r="J9" s="112"/>
      <c r="K9" s="113"/>
      <c r="L9" s="114"/>
      <c r="M9" s="39"/>
      <c r="N9" s="65" t="s">
        <v>76</v>
      </c>
      <c r="O9" s="66" t="b">
        <f>IF(SUM(G9:H13)&gt;=1, TRUE, FALSE)</f>
        <v>0</v>
      </c>
      <c r="P9" s="72" t="s">
        <v>28</v>
      </c>
      <c r="Q9" s="73" t="b">
        <f>AND(O5=1,O9=TRUE,O10=TRUE,O11=FALSE,O12=FALSE,O13=FALSE)</f>
        <v>0</v>
      </c>
      <c r="R9" s="73">
        <v>150000</v>
      </c>
      <c r="S9" s="73" t="b">
        <f t="shared" ref="S9:S14" si="0">IF(Q9=TRUE,MIN(R9,ROUNDDOWN($G$14/2,0)))</f>
        <v>0</v>
      </c>
    </row>
    <row r="10" spans="1:27" ht="24" customHeight="1" x14ac:dyDescent="0.25">
      <c r="B10" s="103"/>
      <c r="C10" s="104"/>
      <c r="D10" s="105"/>
      <c r="E10" s="118" t="s">
        <v>4</v>
      </c>
      <c r="F10" s="119"/>
      <c r="G10" s="120"/>
      <c r="H10" s="121"/>
      <c r="I10" s="40" t="s">
        <v>0</v>
      </c>
      <c r="J10" s="115"/>
      <c r="K10" s="116"/>
      <c r="L10" s="117"/>
      <c r="M10" s="39"/>
      <c r="N10" s="65" t="s">
        <v>77</v>
      </c>
      <c r="O10" s="66" t="b">
        <v>0</v>
      </c>
      <c r="P10" s="72" t="s">
        <v>29</v>
      </c>
      <c r="Q10" s="73" t="b">
        <f>AND(O5=1,O9=TRUE,O10=FALSE,O11=TRUE,O12=FALSE,O13=FALSE)</f>
        <v>0</v>
      </c>
      <c r="R10" s="73">
        <v>200000</v>
      </c>
      <c r="S10" s="73" t="b">
        <f t="shared" si="0"/>
        <v>0</v>
      </c>
    </row>
    <row r="11" spans="1:27" ht="24" customHeight="1" x14ac:dyDescent="0.25">
      <c r="B11" s="103"/>
      <c r="C11" s="104"/>
      <c r="D11" s="105"/>
      <c r="E11" s="119" t="s">
        <v>5</v>
      </c>
      <c r="F11" s="119"/>
      <c r="G11" s="120"/>
      <c r="H11" s="121"/>
      <c r="I11" s="40" t="s">
        <v>0</v>
      </c>
      <c r="J11" s="115"/>
      <c r="K11" s="116"/>
      <c r="L11" s="117"/>
      <c r="M11" s="39"/>
      <c r="N11" s="65" t="s">
        <v>25</v>
      </c>
      <c r="O11" s="66" t="b">
        <v>0</v>
      </c>
      <c r="P11" s="72" t="s">
        <v>30</v>
      </c>
      <c r="Q11" s="73" t="b">
        <f>AND(O5=1,O9=TRUE,O10=FALSE,O11=FALSE,O12=TRUE,O13=FALSE)</f>
        <v>0</v>
      </c>
      <c r="R11" s="73">
        <v>100000</v>
      </c>
      <c r="S11" s="73" t="b">
        <f t="shared" si="0"/>
        <v>0</v>
      </c>
    </row>
    <row r="12" spans="1:27" ht="24" customHeight="1" x14ac:dyDescent="0.25">
      <c r="B12" s="103"/>
      <c r="C12" s="104"/>
      <c r="D12" s="105"/>
      <c r="E12" s="119" t="s">
        <v>6</v>
      </c>
      <c r="F12" s="119"/>
      <c r="G12" s="120"/>
      <c r="H12" s="121"/>
      <c r="I12" s="40" t="s">
        <v>0</v>
      </c>
      <c r="J12" s="115"/>
      <c r="K12" s="116"/>
      <c r="L12" s="117"/>
      <c r="M12" s="39"/>
      <c r="N12" s="65" t="s">
        <v>26</v>
      </c>
      <c r="O12" s="66" t="b">
        <v>0</v>
      </c>
      <c r="P12" s="72" t="s">
        <v>32</v>
      </c>
      <c r="Q12" s="73" t="b">
        <f>AND(O5=1,O9=TRUE,O10=TRUE,O11=FALSE,O12=FALSE,O13=TRUE)</f>
        <v>0</v>
      </c>
      <c r="R12" s="73">
        <v>50000</v>
      </c>
      <c r="S12" s="73" t="b">
        <f t="shared" si="0"/>
        <v>0</v>
      </c>
    </row>
    <row r="13" spans="1:27" ht="24" customHeight="1" x14ac:dyDescent="0.25">
      <c r="B13" s="103"/>
      <c r="C13" s="104"/>
      <c r="D13" s="105"/>
      <c r="E13" s="125" t="s">
        <v>7</v>
      </c>
      <c r="F13" s="125"/>
      <c r="G13" s="126"/>
      <c r="H13" s="127"/>
      <c r="I13" s="41" t="s">
        <v>0</v>
      </c>
      <c r="J13" s="115"/>
      <c r="K13" s="116"/>
      <c r="L13" s="117"/>
      <c r="M13" s="39"/>
      <c r="N13" s="65" t="s">
        <v>27</v>
      </c>
      <c r="O13" s="66" t="b">
        <v>0</v>
      </c>
      <c r="P13" s="72" t="s">
        <v>31</v>
      </c>
      <c r="Q13" s="73" t="b">
        <f>AND(O5=1,O9=TRUE,O10=FALSE,O11=TRUE,O12=FALSE=O13=TRUE)</f>
        <v>0</v>
      </c>
      <c r="R13" s="73">
        <v>150000</v>
      </c>
      <c r="S13" s="73" t="b">
        <f t="shared" si="0"/>
        <v>0</v>
      </c>
      <c r="Z13" s="42"/>
      <c r="AA13" s="42"/>
    </row>
    <row r="14" spans="1:27" ht="24" customHeight="1" x14ac:dyDescent="0.25">
      <c r="B14" s="103"/>
      <c r="C14" s="104"/>
      <c r="D14" s="104"/>
      <c r="E14" s="128" t="s">
        <v>8</v>
      </c>
      <c r="F14" s="128"/>
      <c r="G14" s="129" t="str">
        <f>IF(SUM(G9:H13)=0,"",SUM(G9:H13))</f>
        <v/>
      </c>
      <c r="H14" s="130"/>
      <c r="I14" s="43" t="s">
        <v>0</v>
      </c>
      <c r="J14" s="129" t="str">
        <f>IF(G14="","",IF(SUMIF(S9:S20, "&lt;&gt;FALSE")=0,"",SUMIF(S9:S20, "&lt;&gt;FALSE")))</f>
        <v/>
      </c>
      <c r="K14" s="130"/>
      <c r="L14" s="43" t="s">
        <v>0</v>
      </c>
      <c r="M14" s="44"/>
      <c r="N14" s="67"/>
      <c r="O14" s="1"/>
      <c r="P14" s="72" t="s">
        <v>78</v>
      </c>
      <c r="Q14" s="73" t="b">
        <f>AND(O5=1,O9=TRUE,O10=FALSE,O11=FALSE,O12=TRUE,O13=TRUE)</f>
        <v>0</v>
      </c>
      <c r="R14" s="73">
        <v>25000</v>
      </c>
      <c r="S14" s="73" t="b">
        <f t="shared" si="0"/>
        <v>0</v>
      </c>
    </row>
    <row r="15" spans="1:27" ht="24" customHeight="1" x14ac:dyDescent="0.25">
      <c r="B15" s="103"/>
      <c r="C15" s="104"/>
      <c r="D15" s="104"/>
      <c r="E15" s="122" t="s">
        <v>15</v>
      </c>
      <c r="F15" s="122"/>
      <c r="G15" s="123"/>
      <c r="H15" s="124"/>
      <c r="I15" s="45" t="s">
        <v>0</v>
      </c>
      <c r="J15" s="115"/>
      <c r="K15" s="116"/>
      <c r="L15" s="117"/>
      <c r="M15" s="39"/>
      <c r="N15" s="67"/>
      <c r="O15" s="1"/>
      <c r="P15" s="72" t="s">
        <v>33</v>
      </c>
      <c r="Q15" s="73" t="b">
        <f>AND(O5=2,O9=TRUE,O10=TRUE,O11=FALSE,O12=FALSE,O13=FALSE)</f>
        <v>0</v>
      </c>
      <c r="R15" s="73">
        <v>75000</v>
      </c>
      <c r="S15" s="73" t="b">
        <f t="shared" ref="S15:S20" si="1">IF(Q15=TRUE,MIN(R15,ROUNDDOWN($G$14/4,0)))</f>
        <v>0</v>
      </c>
    </row>
    <row r="16" spans="1:27" ht="24" customHeight="1" x14ac:dyDescent="0.25">
      <c r="B16" s="103"/>
      <c r="C16" s="104"/>
      <c r="D16" s="104"/>
      <c r="E16" s="125" t="s">
        <v>16</v>
      </c>
      <c r="F16" s="125"/>
      <c r="G16" s="126"/>
      <c r="H16" s="127"/>
      <c r="I16" s="41" t="s">
        <v>0</v>
      </c>
      <c r="J16" s="115"/>
      <c r="K16" s="116"/>
      <c r="L16" s="117"/>
      <c r="M16" s="39"/>
      <c r="N16" s="67"/>
      <c r="O16" s="1"/>
      <c r="P16" s="72" t="s">
        <v>34</v>
      </c>
      <c r="Q16" s="73" t="b">
        <f>AND(O5=2,O9=TRUE,O10=FALSE,O11=TRUE,O12=FALSE,O13=FALSE)</f>
        <v>0</v>
      </c>
      <c r="R16" s="73">
        <v>100000</v>
      </c>
      <c r="S16" s="73" t="b">
        <f t="shared" si="1"/>
        <v>0</v>
      </c>
    </row>
    <row r="17" spans="2:31" ht="24" customHeight="1" x14ac:dyDescent="0.25">
      <c r="B17" s="103"/>
      <c r="C17" s="104"/>
      <c r="D17" s="104"/>
      <c r="E17" s="128" t="s">
        <v>8</v>
      </c>
      <c r="F17" s="128"/>
      <c r="G17" s="129" t="str">
        <f>IF(SUM(G15:H16)=0,"",SUM(G15:H16))</f>
        <v/>
      </c>
      <c r="H17" s="130"/>
      <c r="I17" s="43" t="s">
        <v>0</v>
      </c>
      <c r="J17" s="129" t="str">
        <f>IF(G17="","",IF(SUMIF(S23:S26, "&lt;&gt;FALSE")=0,"",SUMIF(S23:S26, "&lt;&gt;FALSE")))</f>
        <v/>
      </c>
      <c r="K17" s="130"/>
      <c r="L17" s="43" t="s">
        <v>0</v>
      </c>
      <c r="M17" s="44"/>
      <c r="N17" s="67"/>
      <c r="O17" s="1"/>
      <c r="P17" s="72" t="s">
        <v>35</v>
      </c>
      <c r="Q17" s="73" t="b">
        <f>AND(O5=2,O9=TRUE,O10=FALSE,O11=FALSE,O12=TRUE,O13=FALSE)</f>
        <v>0</v>
      </c>
      <c r="R17" s="73">
        <v>50000</v>
      </c>
      <c r="S17" s="73" t="b">
        <f t="shared" si="1"/>
        <v>0</v>
      </c>
    </row>
    <row r="18" spans="2:31" ht="24" customHeight="1" x14ac:dyDescent="0.25">
      <c r="B18" s="103"/>
      <c r="C18" s="104"/>
      <c r="D18" s="105"/>
      <c r="E18" s="122" t="s">
        <v>17</v>
      </c>
      <c r="F18" s="122"/>
      <c r="G18" s="123"/>
      <c r="H18" s="124"/>
      <c r="I18" s="45" t="s">
        <v>0</v>
      </c>
      <c r="J18" s="115"/>
      <c r="K18" s="116"/>
      <c r="L18" s="117"/>
      <c r="M18" s="39"/>
      <c r="N18" s="68"/>
      <c r="O18" s="1"/>
      <c r="P18" s="72" t="s">
        <v>37</v>
      </c>
      <c r="Q18" s="73" t="b">
        <f>AND(O5=2,O9=TRUE,O10=TRUE,O11=FALSE,O12=FALSE,O13=TRUE)</f>
        <v>0</v>
      </c>
      <c r="R18" s="73">
        <v>25000</v>
      </c>
      <c r="S18" s="73" t="b">
        <f t="shared" si="1"/>
        <v>0</v>
      </c>
      <c r="AD18" s="90"/>
      <c r="AE18" s="90"/>
    </row>
    <row r="19" spans="2:31" ht="24" customHeight="1" x14ac:dyDescent="0.25">
      <c r="B19" s="103"/>
      <c r="C19" s="104"/>
      <c r="D19" s="105"/>
      <c r="E19" s="125" t="s">
        <v>14</v>
      </c>
      <c r="F19" s="125"/>
      <c r="G19" s="126"/>
      <c r="H19" s="127"/>
      <c r="I19" s="41" t="s">
        <v>0</v>
      </c>
      <c r="J19" s="115"/>
      <c r="K19" s="116"/>
      <c r="L19" s="117"/>
      <c r="M19" s="39"/>
      <c r="N19" s="68"/>
      <c r="O19" s="1"/>
      <c r="P19" s="72" t="s">
        <v>36</v>
      </c>
      <c r="Q19" s="73" t="b">
        <f>AND(O5=2,O9=TRUE,O10=FALSE,O11=TRUE,O12=FALSE=O13=TRUE)</f>
        <v>0</v>
      </c>
      <c r="R19" s="73">
        <v>75000</v>
      </c>
      <c r="S19" s="73" t="b">
        <f t="shared" si="1"/>
        <v>0</v>
      </c>
      <c r="AD19" s="90"/>
      <c r="AE19" s="90"/>
    </row>
    <row r="20" spans="2:31" ht="24" customHeight="1" thickBot="1" x14ac:dyDescent="0.3">
      <c r="B20" s="103"/>
      <c r="C20" s="104"/>
      <c r="D20" s="104"/>
      <c r="E20" s="131" t="s">
        <v>8</v>
      </c>
      <c r="F20" s="131"/>
      <c r="G20" s="132" t="str">
        <f>IF(SUM(G18:H19)=0,"",SUM(G18:H19))</f>
        <v/>
      </c>
      <c r="H20" s="133"/>
      <c r="I20" s="46" t="s">
        <v>0</v>
      </c>
      <c r="J20" s="132" t="str">
        <f>IF(G20="","",IF(SUMIF(S27:S30, "&lt;&gt;FALSE")=0,"",SUMIF(S27:S30, "&lt;&gt;FALSE")))</f>
        <v/>
      </c>
      <c r="K20" s="133"/>
      <c r="L20" s="46" t="s">
        <v>0</v>
      </c>
      <c r="M20" s="44"/>
      <c r="N20" s="74"/>
      <c r="O20" s="1"/>
      <c r="P20" s="72" t="s">
        <v>79</v>
      </c>
      <c r="Q20" s="73" t="b">
        <f>AND(O5=2,O9=TRUE,O10=FALSE,O11=FALSE,O12=TRUE,O13=TRUE)</f>
        <v>0</v>
      </c>
      <c r="R20" s="73">
        <v>12000</v>
      </c>
      <c r="S20" s="73" t="b">
        <f t="shared" si="1"/>
        <v>0</v>
      </c>
      <c r="AD20" s="90"/>
      <c r="AE20" s="90"/>
    </row>
    <row r="21" spans="2:31" ht="24" customHeight="1" thickBot="1" x14ac:dyDescent="0.3">
      <c r="B21" s="106"/>
      <c r="C21" s="107"/>
      <c r="D21" s="107"/>
      <c r="E21" s="134" t="s">
        <v>20</v>
      </c>
      <c r="F21" s="135"/>
      <c r="G21" s="136" t="str">
        <f>IF(SUM(G14,G17,G20)=0,"",SUM(G14,G17,G20))</f>
        <v/>
      </c>
      <c r="H21" s="137"/>
      <c r="I21" s="47" t="s">
        <v>0</v>
      </c>
      <c r="J21" s="136" t="str">
        <f>IF(ROUNDDOWN(SUM(J14,J17,J20),-3)=0,"",ROUNDDOWN(SUM(J14,J17,J20),-3))</f>
        <v/>
      </c>
      <c r="K21" s="137"/>
      <c r="L21" s="48" t="s">
        <v>0</v>
      </c>
      <c r="M21" s="44"/>
      <c r="N21" s="74"/>
      <c r="O21" s="1"/>
      <c r="P21" s="2"/>
      <c r="Q21" s="2"/>
      <c r="R21" s="2"/>
      <c r="S21" s="2"/>
      <c r="AD21" s="90"/>
      <c r="AE21" s="90"/>
    </row>
    <row r="22" spans="2:31" ht="24" customHeight="1" x14ac:dyDescent="0.25">
      <c r="B22" s="138" t="s">
        <v>80</v>
      </c>
      <c r="C22" s="139"/>
      <c r="D22" s="139"/>
      <c r="E22" s="144" t="s">
        <v>22</v>
      </c>
      <c r="F22" s="145"/>
      <c r="G22" s="146"/>
      <c r="H22" s="147"/>
      <c r="I22" s="49" t="s">
        <v>0</v>
      </c>
      <c r="J22" s="148" t="str">
        <f>IF(SUMIF(S33:S34, "&lt;&gt;FALSE")=0,"",SUMIF(S33:S34, "&lt;&gt;FALSE"))</f>
        <v/>
      </c>
      <c r="K22" s="149"/>
      <c r="L22" s="49" t="s">
        <v>0</v>
      </c>
      <c r="M22" s="44"/>
      <c r="N22" s="74"/>
      <c r="O22" s="1"/>
      <c r="P22" s="71" t="s">
        <v>81</v>
      </c>
      <c r="Q22" s="71" t="s">
        <v>73</v>
      </c>
      <c r="R22" s="72" t="s">
        <v>82</v>
      </c>
      <c r="S22" s="75" t="s">
        <v>24</v>
      </c>
      <c r="AD22" s="90"/>
      <c r="AE22" s="90"/>
    </row>
    <row r="23" spans="2:31" ht="24" customHeight="1" x14ac:dyDescent="0.25">
      <c r="B23" s="140"/>
      <c r="C23" s="141"/>
      <c r="D23" s="141"/>
      <c r="E23" s="150" t="s">
        <v>9</v>
      </c>
      <c r="F23" s="122"/>
      <c r="G23" s="123"/>
      <c r="H23" s="124"/>
      <c r="I23" s="45" t="s">
        <v>0</v>
      </c>
      <c r="J23" s="151" t="str">
        <f>IF(SUMIF(S35:S36, "&lt;&gt;FALSE")=0,"",SUMIF(S35:S36, "&lt;&gt;FALSE"))</f>
        <v/>
      </c>
      <c r="K23" s="152"/>
      <c r="L23" s="41" t="s">
        <v>0</v>
      </c>
      <c r="M23" s="39"/>
      <c r="N23" s="76" t="s">
        <v>83</v>
      </c>
      <c r="O23" s="77" t="b">
        <f>IF(SUM(G15:H16)&gt;=1, TRUE, FALSE)</f>
        <v>0</v>
      </c>
      <c r="P23" s="72" t="s">
        <v>38</v>
      </c>
      <c r="Q23" s="78" t="b">
        <f>AND(O5=1,O10=TRUE,O11=FALSE,O12=FALSE,O23=TRUE)</f>
        <v>0</v>
      </c>
      <c r="R23" s="73">
        <v>30000</v>
      </c>
      <c r="S23" s="73" t="b">
        <f>IF(Q23=TRUE,MIN(R23,ROUNDDOWN($G$17/2,0)))</f>
        <v>0</v>
      </c>
      <c r="AD23" s="90"/>
      <c r="AE23" s="90"/>
    </row>
    <row r="24" spans="2:31" ht="24" customHeight="1" x14ac:dyDescent="0.25">
      <c r="B24" s="140"/>
      <c r="C24" s="141"/>
      <c r="D24" s="141"/>
      <c r="E24" s="118" t="s">
        <v>10</v>
      </c>
      <c r="F24" s="119"/>
      <c r="G24" s="120"/>
      <c r="H24" s="121"/>
      <c r="I24" s="40" t="s">
        <v>0</v>
      </c>
      <c r="J24" s="153" t="str">
        <f>IF(SUMIF(S37:S38, "&lt;&gt;FALSE")=0,"",SUMIF(S37:S38, "&lt;&gt;FALSE"))</f>
        <v/>
      </c>
      <c r="K24" s="154"/>
      <c r="L24" s="50" t="s">
        <v>0</v>
      </c>
      <c r="M24" s="39"/>
      <c r="N24" s="79"/>
      <c r="O24" s="80"/>
      <c r="P24" s="72" t="s">
        <v>39</v>
      </c>
      <c r="Q24" s="78" t="b">
        <f>AND(O5=1,O10=FALSE,O11=TRUE,O12=FALSE,O23=TRUE)</f>
        <v>0</v>
      </c>
      <c r="R24" s="73">
        <v>75000</v>
      </c>
      <c r="S24" s="73" t="b">
        <f>IF(Q24=TRUE,MIN(R24,ROUNDDOWN($G$17/2,0)))</f>
        <v>0</v>
      </c>
      <c r="AA24" s="8"/>
      <c r="AB24" s="6"/>
      <c r="AC24" s="91"/>
      <c r="AD24" s="90"/>
      <c r="AE24" s="90"/>
    </row>
    <row r="25" spans="2:31" ht="24" customHeight="1" thickBot="1" x14ac:dyDescent="0.3">
      <c r="B25" s="140"/>
      <c r="C25" s="141"/>
      <c r="D25" s="141"/>
      <c r="E25" s="155" t="s">
        <v>21</v>
      </c>
      <c r="F25" s="156"/>
      <c r="G25" s="157"/>
      <c r="H25" s="158"/>
      <c r="I25" s="51" t="s">
        <v>0</v>
      </c>
      <c r="J25" s="159" t="str">
        <f>IF(SUMIF(S39:S40,"&lt;&gt;FALSE")=0,"",SUMIF(S39:S40, "&lt;&gt;FALSE"))</f>
        <v/>
      </c>
      <c r="K25" s="160"/>
      <c r="L25" s="52" t="s">
        <v>0</v>
      </c>
      <c r="M25" s="39"/>
      <c r="N25" s="79"/>
      <c r="O25" s="80"/>
      <c r="P25" s="72" t="s">
        <v>40</v>
      </c>
      <c r="Q25" s="81" t="b">
        <f>AND(O5=2,O10=TRUE,O11=FALSE,O12=FALSE,O23=TRUE)</f>
        <v>0</v>
      </c>
      <c r="R25" s="73">
        <v>15000</v>
      </c>
      <c r="S25" s="73" t="b">
        <f>IF(Q25=TRUE,MIN(R25,ROUNDDOWN($G$17/4,0)))</f>
        <v>0</v>
      </c>
      <c r="AC25" s="90"/>
      <c r="AD25" s="90"/>
      <c r="AE25" s="90"/>
    </row>
    <row r="26" spans="2:31" ht="24" customHeight="1" thickBot="1" x14ac:dyDescent="0.3">
      <c r="B26" s="142"/>
      <c r="C26" s="143"/>
      <c r="D26" s="143"/>
      <c r="E26" s="134" t="s">
        <v>18</v>
      </c>
      <c r="F26" s="135"/>
      <c r="G26" s="136" t="str">
        <f>IF(SUM(G22:H25)=0,"",SUM(G22:H25))</f>
        <v/>
      </c>
      <c r="H26" s="137"/>
      <c r="I26" s="47" t="s">
        <v>0</v>
      </c>
      <c r="J26" s="136" t="str">
        <f>IF(ROUNDDOWN(SUM(J22,J23,J24,J25),-3)=0,"",ROUNDDOWN(SUM(J22,J23,J24,J25),-3))</f>
        <v/>
      </c>
      <c r="K26" s="137"/>
      <c r="L26" s="48" t="s">
        <v>0</v>
      </c>
      <c r="M26" s="39"/>
      <c r="N26" s="82"/>
      <c r="O26" s="83"/>
      <c r="P26" s="72" t="s">
        <v>41</v>
      </c>
      <c r="Q26" s="81" t="b">
        <f>AND(O5=2,O10=FALSE,O11=TRUE,O12=FALSE,O23=TRUE)</f>
        <v>0</v>
      </c>
      <c r="R26" s="73">
        <v>37000</v>
      </c>
      <c r="S26" s="73" t="b">
        <f>IF(Q26=TRUE,MIN(R26,ROUNDDOWN($G$17/4,0)))</f>
        <v>0</v>
      </c>
      <c r="AC26" s="90"/>
      <c r="AD26" s="90"/>
      <c r="AE26" s="90"/>
    </row>
    <row r="27" spans="2:31" ht="24" customHeight="1" thickBot="1" x14ac:dyDescent="0.3">
      <c r="B27" s="138" t="s">
        <v>84</v>
      </c>
      <c r="C27" s="139"/>
      <c r="D27" s="139"/>
      <c r="E27" s="161" t="s">
        <v>12</v>
      </c>
      <c r="F27" s="161"/>
      <c r="G27" s="157"/>
      <c r="H27" s="158"/>
      <c r="I27" s="51" t="s">
        <v>0</v>
      </c>
      <c r="J27" s="162" t="str">
        <f>IF(SUMIF(S43:S44,"&lt;&gt;FALSE")=0,"",SUMIF(S43:S44, "&lt;&gt;FALSE"))</f>
        <v/>
      </c>
      <c r="K27" s="163"/>
      <c r="L27" s="51" t="s">
        <v>0</v>
      </c>
      <c r="M27" s="44"/>
      <c r="N27" s="76" t="s">
        <v>85</v>
      </c>
      <c r="O27" s="77" t="b">
        <f>IF(SUM(G18:H19)&gt;=1, TRUE, FALSE)</f>
        <v>0</v>
      </c>
      <c r="P27" s="72" t="s">
        <v>42</v>
      </c>
      <c r="Q27" s="78" t="b">
        <f>AND(O5=1,O10=TRUE,O11=FALSE,O12=FALSE,O27=TRUE)</f>
        <v>0</v>
      </c>
      <c r="R27" s="73">
        <v>30000</v>
      </c>
      <c r="S27" s="73" t="b">
        <f>IF(Q27=TRUE,MIN(R27,ROUNDDOWN($G$20/2,0)))</f>
        <v>0</v>
      </c>
      <c r="AC27" s="90"/>
      <c r="AD27" s="90"/>
      <c r="AE27" s="90"/>
    </row>
    <row r="28" spans="2:31" ht="24" customHeight="1" thickBot="1" x14ac:dyDescent="0.3">
      <c r="B28" s="142"/>
      <c r="C28" s="143"/>
      <c r="D28" s="143"/>
      <c r="E28" s="134" t="s">
        <v>19</v>
      </c>
      <c r="F28" s="135"/>
      <c r="G28" s="136" t="str">
        <f>IF(SUM(G27)=0,"",SUM(G27))</f>
        <v/>
      </c>
      <c r="H28" s="137"/>
      <c r="I28" s="47" t="s">
        <v>0</v>
      </c>
      <c r="J28" s="136" t="str">
        <f>IF(ROUNDDOWN(SUM(J27),-3)=0,"",ROUNDDOWN(SUM(J27),-3))</f>
        <v/>
      </c>
      <c r="K28" s="137"/>
      <c r="L28" s="48" t="s">
        <v>0</v>
      </c>
      <c r="M28" s="39"/>
      <c r="N28" s="84"/>
      <c r="O28" s="80"/>
      <c r="P28" s="72" t="s">
        <v>43</v>
      </c>
      <c r="Q28" s="78" t="b">
        <f>AND(O5=1,O10=FALSE,O11=TRUE,O12=FALSE,O27=TRUE)</f>
        <v>0</v>
      </c>
      <c r="R28" s="73">
        <v>75000</v>
      </c>
      <c r="S28" s="73" t="b">
        <f>IF(Q28=TRUE,MIN(R28,ROUNDDOWN($G$20/2,0)))</f>
        <v>0</v>
      </c>
      <c r="AC28" s="53"/>
      <c r="AD28" s="91"/>
      <c r="AE28" s="90"/>
    </row>
    <row r="29" spans="2:31" ht="24" customHeight="1" x14ac:dyDescent="0.25">
      <c r="B29" s="138" t="s">
        <v>86</v>
      </c>
      <c r="C29" s="139"/>
      <c r="D29" s="164"/>
      <c r="E29" s="166" t="s">
        <v>15</v>
      </c>
      <c r="F29" s="122"/>
      <c r="G29" s="123"/>
      <c r="H29" s="124"/>
      <c r="I29" s="45" t="s">
        <v>0</v>
      </c>
      <c r="J29" s="115"/>
      <c r="K29" s="116"/>
      <c r="L29" s="117"/>
      <c r="M29" s="44"/>
      <c r="N29" s="84"/>
      <c r="O29" s="80"/>
      <c r="P29" s="72" t="s">
        <v>44</v>
      </c>
      <c r="Q29" s="81" t="b">
        <f>AND(O5=2,O10=TRUE,O11=FALSE,O12=FALSE,O27=TRUE)</f>
        <v>0</v>
      </c>
      <c r="R29" s="73">
        <v>15000</v>
      </c>
      <c r="S29" s="73" t="b">
        <f>IF(Q29=TRUE,MIN(R29,ROUNDDOWN($G$20/4,0)))</f>
        <v>0</v>
      </c>
      <c r="AC29" s="91"/>
      <c r="AD29" s="90"/>
      <c r="AE29" s="90"/>
    </row>
    <row r="30" spans="2:31" ht="24" customHeight="1" x14ac:dyDescent="0.25">
      <c r="B30" s="140"/>
      <c r="C30" s="141"/>
      <c r="D30" s="165"/>
      <c r="E30" s="167" t="s">
        <v>16</v>
      </c>
      <c r="F30" s="125"/>
      <c r="G30" s="126"/>
      <c r="H30" s="127"/>
      <c r="I30" s="41" t="s">
        <v>0</v>
      </c>
      <c r="J30" s="115"/>
      <c r="K30" s="116"/>
      <c r="L30" s="117"/>
      <c r="M30" s="44"/>
      <c r="N30" s="82"/>
      <c r="O30" s="83"/>
      <c r="P30" s="72" t="s">
        <v>45</v>
      </c>
      <c r="Q30" s="81" t="b">
        <f>AND(O5=2,O10=FALSE,O11=TRUE,O12=FALSE,O27=TRUE)</f>
        <v>0</v>
      </c>
      <c r="R30" s="73">
        <v>37000</v>
      </c>
      <c r="S30" s="73" t="b">
        <f>IF(Q30=TRUE,MIN(R30,ROUNDDOWN($G$20/4,0)))</f>
        <v>0</v>
      </c>
      <c r="AC30" s="91"/>
      <c r="AD30" s="90"/>
      <c r="AE30" s="90"/>
    </row>
    <row r="31" spans="2:31" ht="24" customHeight="1" x14ac:dyDescent="0.25">
      <c r="B31" s="140"/>
      <c r="C31" s="141"/>
      <c r="D31" s="165"/>
      <c r="E31" s="168" t="s">
        <v>8</v>
      </c>
      <c r="F31" s="128"/>
      <c r="G31" s="129" t="str">
        <f>IF(SUM(G29:H30)=0,"",SUM(G29:H30))</f>
        <v/>
      </c>
      <c r="H31" s="130"/>
      <c r="I31" s="43" t="s">
        <v>0</v>
      </c>
      <c r="J31" s="129" t="str">
        <f>IF(G31="","",IF(SUMIF(S47:S48, "&lt;&gt;FALSE")=0,"",SUMIF(S47:S48, "&lt;&gt;FALSE")))</f>
        <v/>
      </c>
      <c r="K31" s="130"/>
      <c r="L31" s="43" t="s">
        <v>0</v>
      </c>
      <c r="M31" s="36"/>
      <c r="N31" s="74"/>
      <c r="O31" s="1"/>
      <c r="P31" s="2"/>
      <c r="Q31" s="2"/>
      <c r="R31" s="2"/>
      <c r="S31" s="2"/>
      <c r="AC31" s="53"/>
      <c r="AD31" s="90"/>
      <c r="AE31" s="90"/>
    </row>
    <row r="32" spans="2:31" ht="24" customHeight="1" x14ac:dyDescent="0.25">
      <c r="B32" s="140"/>
      <c r="C32" s="141"/>
      <c r="D32" s="165"/>
      <c r="E32" s="166" t="s">
        <v>17</v>
      </c>
      <c r="F32" s="122"/>
      <c r="G32" s="123"/>
      <c r="H32" s="124"/>
      <c r="I32" s="45" t="s">
        <v>0</v>
      </c>
      <c r="J32" s="115"/>
      <c r="K32" s="116"/>
      <c r="L32" s="117"/>
      <c r="N32" s="74"/>
      <c r="O32" s="1"/>
      <c r="P32" s="71" t="s">
        <v>87</v>
      </c>
      <c r="Q32" s="71" t="s">
        <v>73</v>
      </c>
      <c r="R32" s="72" t="s">
        <v>82</v>
      </c>
      <c r="S32" s="71" t="s">
        <v>24</v>
      </c>
    </row>
    <row r="33" spans="1:31" ht="24" customHeight="1" x14ac:dyDescent="0.25">
      <c r="B33" s="140"/>
      <c r="C33" s="141"/>
      <c r="D33" s="165"/>
      <c r="E33" s="167" t="s">
        <v>14</v>
      </c>
      <c r="F33" s="125"/>
      <c r="G33" s="126"/>
      <c r="H33" s="127"/>
      <c r="I33" s="41" t="s">
        <v>0</v>
      </c>
      <c r="J33" s="115"/>
      <c r="K33" s="116"/>
      <c r="L33" s="117"/>
      <c r="N33" s="76" t="s">
        <v>88</v>
      </c>
      <c r="O33" s="77" t="b">
        <f>IF(G22&gt;=1, TRUE, FALSE)</f>
        <v>0</v>
      </c>
      <c r="P33" s="85" t="s">
        <v>89</v>
      </c>
      <c r="Q33" s="86" t="b">
        <f>AND(O5=1,O33=TRUE)</f>
        <v>0</v>
      </c>
      <c r="R33" s="73">
        <v>30000</v>
      </c>
      <c r="S33" s="73" t="b">
        <f>IF(Q33=TRUE,MIN(R33,ROUNDDOWN($G$22/2,0)))</f>
        <v>0</v>
      </c>
    </row>
    <row r="34" spans="1:31" ht="24" customHeight="1" thickBot="1" x14ac:dyDescent="0.3">
      <c r="B34" s="140"/>
      <c r="C34" s="141"/>
      <c r="D34" s="165"/>
      <c r="E34" s="177" t="s">
        <v>8</v>
      </c>
      <c r="F34" s="131"/>
      <c r="G34" s="132" t="str">
        <f>IF(SUM(G32:H33)=0,"",SUM(G32:H33))</f>
        <v/>
      </c>
      <c r="H34" s="133"/>
      <c r="I34" s="46" t="s">
        <v>0</v>
      </c>
      <c r="J34" s="129" t="str">
        <f>IF(G34="","",IF(SUMIF(S49:S50, "&lt;&gt;FALSE")=0,"",SUMIF(S49:S50, "&lt;&gt;FALSE")))</f>
        <v/>
      </c>
      <c r="K34" s="130"/>
      <c r="L34" s="46" t="s">
        <v>0</v>
      </c>
      <c r="N34" s="87"/>
      <c r="O34" s="83"/>
      <c r="P34" s="85" t="s">
        <v>90</v>
      </c>
      <c r="Q34" s="73" t="b">
        <f>AND(O5=2,O33=TRUE)</f>
        <v>0</v>
      </c>
      <c r="R34" s="73">
        <v>15000</v>
      </c>
      <c r="S34" s="73" t="b">
        <f>IF(Q34=TRUE,MIN(R34,ROUNDDOWN($G$22/4,0)))</f>
        <v>0</v>
      </c>
    </row>
    <row r="35" spans="1:31" ht="24" customHeight="1" thickBot="1" x14ac:dyDescent="0.3">
      <c r="B35" s="140"/>
      <c r="C35" s="141"/>
      <c r="D35" s="165"/>
      <c r="E35" s="134" t="s">
        <v>91</v>
      </c>
      <c r="F35" s="135"/>
      <c r="G35" s="136" t="str">
        <f>IF(SUM(G31,G34)=0,"",SUM(G31,G34))</f>
        <v/>
      </c>
      <c r="H35" s="137"/>
      <c r="I35" s="47" t="s">
        <v>0</v>
      </c>
      <c r="J35" s="136" t="str">
        <f>IF(ROUNDDOWN(SUM(J31,J34),-3)=0,"",ROUNDDOWN(SUM(J31,J34),-3))</f>
        <v/>
      </c>
      <c r="K35" s="137"/>
      <c r="L35" s="48" t="s">
        <v>0</v>
      </c>
      <c r="N35" s="76" t="s">
        <v>92</v>
      </c>
      <c r="O35" s="77" t="b">
        <f>IF(G23&gt;=1, TRUE, FALSE)</f>
        <v>0</v>
      </c>
      <c r="P35" s="71" t="s">
        <v>93</v>
      </c>
      <c r="Q35" s="73" t="b">
        <f>AND(O5=1,O35=TRUE)</f>
        <v>0</v>
      </c>
      <c r="R35" s="73">
        <v>50000</v>
      </c>
      <c r="S35" s="73" t="b">
        <f>IF(Q35=TRUE,MIN(R35,ROUNDDOWN($G$23/2,0)))</f>
        <v>0</v>
      </c>
    </row>
    <row r="36" spans="1:31" ht="24" customHeight="1" thickBot="1" x14ac:dyDescent="0.3">
      <c r="B36" s="173" t="s">
        <v>11</v>
      </c>
      <c r="C36" s="174"/>
      <c r="D36" s="174"/>
      <c r="E36" s="174"/>
      <c r="F36" s="175"/>
      <c r="G36" s="176" t="str">
        <f>IF(SUM(G21,G26,G28,G35)=0,"",SUM(G21,G26,G28,G35))</f>
        <v/>
      </c>
      <c r="H36" s="176"/>
      <c r="I36" s="47" t="s">
        <v>0</v>
      </c>
      <c r="J36" s="176" t="str">
        <f>IF(ROUNDDOWN(SUM(J21,J26,J28,J35),-3)=0,"",ROUNDDOWN(SUM(J21,J26,J28,J35),-3))</f>
        <v/>
      </c>
      <c r="K36" s="176"/>
      <c r="L36" s="48" t="s">
        <v>0</v>
      </c>
      <c r="N36" s="87"/>
      <c r="O36" s="83"/>
      <c r="P36" s="71" t="s">
        <v>94</v>
      </c>
      <c r="Q36" s="73" t="b">
        <f>AND(O5=2,O35=TRUE)</f>
        <v>0</v>
      </c>
      <c r="R36" s="73">
        <v>25000</v>
      </c>
      <c r="S36" s="73" t="b">
        <f>IF(Q36=TRUE,MIN(R36,ROUNDDOWN($G$23/4,0)))</f>
        <v>0</v>
      </c>
    </row>
    <row r="37" spans="1:31" ht="14.1" customHeight="1" x14ac:dyDescent="0.25">
      <c r="B37" s="178" t="s">
        <v>95</v>
      </c>
      <c r="C37" s="178"/>
      <c r="D37" s="178"/>
      <c r="E37" s="178"/>
      <c r="F37" s="178"/>
      <c r="G37" s="178"/>
      <c r="H37" s="178"/>
      <c r="I37" s="178"/>
      <c r="J37" s="178"/>
      <c r="K37" s="178"/>
      <c r="L37" s="178"/>
      <c r="N37" s="76" t="s">
        <v>96</v>
      </c>
      <c r="O37" s="77" t="b">
        <f>IF(G24&gt;=1, TRUE, FALSE)</f>
        <v>0</v>
      </c>
      <c r="P37" s="71" t="s">
        <v>97</v>
      </c>
      <c r="Q37" s="73" t="b">
        <f>AND(O5=1,O37=TRUE)</f>
        <v>0</v>
      </c>
      <c r="R37" s="73">
        <v>50000</v>
      </c>
      <c r="S37" s="73" t="b">
        <f>IF(Q37=TRUE,MIN(R37,ROUNDDOWN($G$24/2,0)))</f>
        <v>0</v>
      </c>
    </row>
    <row r="38" spans="1:31" ht="20.100000000000001" customHeight="1" x14ac:dyDescent="0.25">
      <c r="A38" s="29" t="s">
        <v>49</v>
      </c>
      <c r="K38" s="170"/>
      <c r="L38" s="170"/>
      <c r="N38" s="87"/>
      <c r="O38" s="83"/>
      <c r="P38" s="71" t="s">
        <v>98</v>
      </c>
      <c r="Q38" s="73" t="b">
        <f>AND(O5=2,O37=TRUE)</f>
        <v>0</v>
      </c>
      <c r="R38" s="73">
        <v>25000</v>
      </c>
      <c r="S38" s="73" t="b">
        <f>IF(Q38=TRUE,MIN(R38,ROUNDDOWN($G$24/4,0)))</f>
        <v>0</v>
      </c>
    </row>
    <row r="39" spans="1:31" ht="20.100000000000001" customHeight="1" x14ac:dyDescent="0.25">
      <c r="A39" s="54"/>
      <c r="B39" s="93"/>
      <c r="C39" s="94"/>
      <c r="D39" s="93"/>
      <c r="E39" s="93"/>
      <c r="F39" s="93"/>
      <c r="G39" s="93"/>
      <c r="H39" s="94"/>
      <c r="I39" s="93"/>
      <c r="J39" s="93"/>
      <c r="K39" s="93"/>
      <c r="L39" s="93"/>
      <c r="N39" s="76" t="s">
        <v>99</v>
      </c>
      <c r="O39" s="77" t="b">
        <f>IF(G25&gt;=1, TRUE, FALSE)</f>
        <v>0</v>
      </c>
      <c r="P39" s="71" t="s">
        <v>100</v>
      </c>
      <c r="Q39" s="73" t="b">
        <f>AND(O5=1,O39=TRUE)</f>
        <v>0</v>
      </c>
      <c r="R39" s="73">
        <v>50000</v>
      </c>
      <c r="S39" s="73" t="b">
        <f>IF(Q39=TRUE,MIN(R39,ROUNDDOWN($G$25/2,0)))</f>
        <v>0</v>
      </c>
    </row>
    <row r="40" spans="1:31" ht="20.100000000000001" customHeight="1" x14ac:dyDescent="0.25">
      <c r="B40" s="95"/>
      <c r="C40" s="171" t="s">
        <v>65</v>
      </c>
      <c r="D40" s="171"/>
      <c r="E40" s="171"/>
      <c r="F40" s="171"/>
      <c r="G40" s="171"/>
      <c r="H40" s="171"/>
      <c r="I40" s="171"/>
      <c r="J40" s="171"/>
      <c r="K40" s="171"/>
      <c r="L40" s="172"/>
      <c r="N40" s="87"/>
      <c r="O40" s="83"/>
      <c r="P40" s="71" t="s">
        <v>101</v>
      </c>
      <c r="Q40" s="73" t="b">
        <f>AND(O5=2,O39=TRUE)</f>
        <v>0</v>
      </c>
      <c r="R40" s="73">
        <v>25000</v>
      </c>
      <c r="S40" s="73" t="b">
        <f>IF(Q40=TRUE,MIN(R40,ROUNDDOWN($G$25/4,0)))</f>
        <v>0</v>
      </c>
    </row>
    <row r="41" spans="1:31" ht="20.100000000000001" customHeight="1" x14ac:dyDescent="0.25">
      <c r="B41" s="56" t="s">
        <v>66</v>
      </c>
      <c r="C41" s="55"/>
      <c r="D41" s="55"/>
      <c r="E41" s="58"/>
      <c r="F41" s="58"/>
      <c r="G41" s="58"/>
      <c r="H41" s="58"/>
      <c r="I41" s="58"/>
      <c r="J41" s="58"/>
      <c r="K41" s="58"/>
      <c r="L41" s="58"/>
      <c r="N41" s="67"/>
      <c r="O41" s="1"/>
      <c r="P41" s="2"/>
      <c r="Q41" s="2"/>
      <c r="R41" s="2"/>
      <c r="S41" s="2"/>
    </row>
    <row r="42" spans="1:31" ht="20.100000000000001" customHeight="1" x14ac:dyDescent="0.25">
      <c r="B42" s="59" t="s">
        <v>50</v>
      </c>
      <c r="C42" s="60"/>
      <c r="D42" s="60"/>
      <c r="E42" s="60"/>
      <c r="F42" s="60"/>
      <c r="G42" s="60"/>
      <c r="H42" s="60"/>
      <c r="I42" s="60"/>
      <c r="J42" s="60"/>
      <c r="K42" s="60"/>
      <c r="L42" s="60"/>
      <c r="N42" s="67"/>
      <c r="O42" s="1"/>
      <c r="P42" s="71" t="s">
        <v>102</v>
      </c>
      <c r="Q42" s="71" t="s">
        <v>73</v>
      </c>
      <c r="R42" s="72" t="s">
        <v>82</v>
      </c>
      <c r="S42" s="71" t="s">
        <v>24</v>
      </c>
    </row>
    <row r="43" spans="1:31" ht="20.100000000000001" customHeight="1" x14ac:dyDescent="0.25">
      <c r="B43" s="61" t="s">
        <v>51</v>
      </c>
      <c r="C43" s="62" t="s">
        <v>52</v>
      </c>
      <c r="D43" s="59"/>
      <c r="E43" s="59"/>
      <c r="F43" s="59"/>
      <c r="G43" s="59"/>
      <c r="H43" s="59"/>
      <c r="I43" s="59"/>
      <c r="J43" s="59"/>
      <c r="K43" s="59"/>
      <c r="L43" s="59"/>
      <c r="N43" s="76" t="s">
        <v>103</v>
      </c>
      <c r="O43" s="77" t="b">
        <f>IF(G27&gt;=1, TRUE, FALSE)</f>
        <v>0</v>
      </c>
      <c r="P43" s="88" t="s">
        <v>104</v>
      </c>
      <c r="Q43" s="73" t="b">
        <f>AND(O5=1,O43=TRUE)</f>
        <v>0</v>
      </c>
      <c r="R43" s="73">
        <v>200000</v>
      </c>
      <c r="S43" s="73" t="b">
        <f>IF(Q43=TRUE,MIN(R43,ROUNDDOWN($G$27/2,0)))</f>
        <v>0</v>
      </c>
    </row>
    <row r="44" spans="1:31" s="31" customFormat="1" ht="20.100000000000001" customHeight="1" x14ac:dyDescent="0.25">
      <c r="A44" s="29"/>
      <c r="B44" s="61" t="s">
        <v>53</v>
      </c>
      <c r="C44" s="62" t="s">
        <v>54</v>
      </c>
      <c r="D44" s="60"/>
      <c r="E44" s="60"/>
      <c r="F44" s="60"/>
      <c r="G44" s="60"/>
      <c r="H44" s="60"/>
      <c r="I44" s="60"/>
      <c r="J44" s="60"/>
      <c r="K44" s="60"/>
      <c r="L44" s="60"/>
      <c r="M44" s="30"/>
      <c r="N44" s="82"/>
      <c r="O44" s="83"/>
      <c r="P44" s="88" t="s">
        <v>105</v>
      </c>
      <c r="Q44" s="73" t="b">
        <f>AND(O5=2,O43=TRUE)</f>
        <v>0</v>
      </c>
      <c r="R44" s="73">
        <v>100000</v>
      </c>
      <c r="S44" s="73" t="b">
        <f>IF(Q44=TRUE,MIN(R44,ROUNDDOWN($G$27/4,0)))</f>
        <v>0</v>
      </c>
      <c r="V44" s="32"/>
      <c r="AC44" s="89"/>
      <c r="AD44" s="89"/>
      <c r="AE44" s="89"/>
    </row>
    <row r="45" spans="1:31" s="31" customFormat="1" ht="20.100000000000001" customHeight="1" x14ac:dyDescent="0.25">
      <c r="A45" s="29"/>
      <c r="B45" s="61" t="s">
        <v>55</v>
      </c>
      <c r="C45" s="62" t="s">
        <v>67</v>
      </c>
      <c r="D45" s="60"/>
      <c r="E45" s="60"/>
      <c r="F45" s="60"/>
      <c r="G45" s="60"/>
      <c r="H45" s="60"/>
      <c r="I45" s="60"/>
      <c r="J45" s="60"/>
      <c r="K45" s="60"/>
      <c r="L45" s="60"/>
      <c r="M45" s="30"/>
      <c r="N45" s="1"/>
      <c r="O45" s="1"/>
      <c r="P45" s="2"/>
      <c r="Q45" s="2"/>
      <c r="R45" s="2"/>
      <c r="S45" s="2"/>
      <c r="V45" s="32"/>
      <c r="AC45" s="89"/>
      <c r="AD45" s="89"/>
      <c r="AE45" s="89"/>
    </row>
    <row r="46" spans="1:31" s="31" customFormat="1" ht="20.100000000000001" customHeight="1" x14ac:dyDescent="0.25">
      <c r="A46" s="29"/>
      <c r="B46" s="61" t="s">
        <v>56</v>
      </c>
      <c r="C46" s="62" t="s">
        <v>68</v>
      </c>
      <c r="D46" s="59"/>
      <c r="E46" s="59"/>
      <c r="F46" s="59"/>
      <c r="G46" s="59"/>
      <c r="H46" s="59"/>
      <c r="I46" s="59"/>
      <c r="J46" s="59"/>
      <c r="K46" s="59"/>
      <c r="L46" s="59"/>
      <c r="M46" s="30"/>
      <c r="N46" s="67"/>
      <c r="O46" s="1"/>
      <c r="P46" s="71" t="s">
        <v>106</v>
      </c>
      <c r="Q46" s="71" t="s">
        <v>73</v>
      </c>
      <c r="R46" s="72" t="s">
        <v>82</v>
      </c>
      <c r="S46" s="75" t="s">
        <v>24</v>
      </c>
      <c r="V46" s="32"/>
      <c r="AC46" s="89"/>
      <c r="AD46" s="89"/>
      <c r="AE46" s="89"/>
    </row>
    <row r="47" spans="1:31" s="31" customFormat="1" ht="20.100000000000001" customHeight="1" x14ac:dyDescent="0.25">
      <c r="A47" s="29"/>
      <c r="B47" s="61" t="s">
        <v>57</v>
      </c>
      <c r="C47" s="62" t="s">
        <v>69</v>
      </c>
      <c r="D47" s="59"/>
      <c r="E47" s="59"/>
      <c r="F47" s="59"/>
      <c r="G47" s="59"/>
      <c r="H47" s="59"/>
      <c r="I47" s="59"/>
      <c r="J47" s="59"/>
      <c r="K47" s="59"/>
      <c r="L47" s="59"/>
      <c r="M47" s="30"/>
      <c r="N47" s="76" t="s">
        <v>107</v>
      </c>
      <c r="O47" s="77" t="b">
        <f>IF(SUM(G29:H30)&gt;=1, TRUE, FALSE)</f>
        <v>0</v>
      </c>
      <c r="P47" s="72" t="s">
        <v>108</v>
      </c>
      <c r="Q47" s="78" t="b">
        <f>AND(O5=1,O47=TRUE)</f>
        <v>0</v>
      </c>
      <c r="R47" s="73">
        <v>75000</v>
      </c>
      <c r="S47" s="73" t="b">
        <f>IF(Q47=TRUE,MIN(R47,ROUNDDOWN($G$31/2,0)))</f>
        <v>0</v>
      </c>
      <c r="V47" s="32"/>
      <c r="AC47" s="89"/>
      <c r="AD47" s="89"/>
      <c r="AE47" s="89"/>
    </row>
    <row r="48" spans="1:31" s="31" customFormat="1" ht="20.100000000000001" customHeight="1" x14ac:dyDescent="0.25">
      <c r="A48" s="29"/>
      <c r="B48" s="29"/>
      <c r="C48" s="29"/>
      <c r="D48" s="29"/>
      <c r="E48" s="29"/>
      <c r="F48" s="29"/>
      <c r="G48" s="29"/>
      <c r="H48" s="29"/>
      <c r="I48" s="29"/>
      <c r="J48" s="29"/>
      <c r="K48" s="29"/>
      <c r="L48" s="29"/>
      <c r="M48" s="30"/>
      <c r="N48" s="79"/>
      <c r="O48" s="80"/>
      <c r="P48" s="72" t="s">
        <v>109</v>
      </c>
      <c r="Q48" s="81" t="b">
        <f>AND(O5=2,O47=TRUE)</f>
        <v>0</v>
      </c>
      <c r="R48" s="73">
        <v>37000</v>
      </c>
      <c r="S48" s="73" t="b">
        <f>IF(Q48=TRUE,MIN(R48,ROUNDDOWN($G$31/4,0)))</f>
        <v>0</v>
      </c>
      <c r="V48" s="32"/>
      <c r="AC48" s="89"/>
      <c r="AD48" s="89"/>
      <c r="AE48" s="89"/>
    </row>
    <row r="49" spans="1:31" s="31" customFormat="1" ht="20.100000000000001" customHeight="1" x14ac:dyDescent="0.25">
      <c r="A49" s="29"/>
      <c r="B49" s="96"/>
      <c r="C49" s="64" t="s">
        <v>113</v>
      </c>
      <c r="D49" s="63"/>
      <c r="E49" s="63"/>
      <c r="F49" s="63"/>
      <c r="G49" s="63"/>
      <c r="H49" s="63"/>
      <c r="I49" s="63"/>
      <c r="J49" s="63"/>
      <c r="K49" s="63"/>
      <c r="L49" s="63"/>
      <c r="M49" s="30"/>
      <c r="N49" s="76" t="s">
        <v>110</v>
      </c>
      <c r="O49" s="77" t="b">
        <f>IF(SUM(G32:H33)&gt;=1, TRUE, FALSE)</f>
        <v>0</v>
      </c>
      <c r="P49" s="72" t="s">
        <v>111</v>
      </c>
      <c r="Q49" s="78" t="b">
        <f>AND(O5=1,O47=TRUE)</f>
        <v>0</v>
      </c>
      <c r="R49" s="73">
        <v>75000</v>
      </c>
      <c r="S49" s="73" t="b">
        <f>IF(Q49=TRUE,MIN(R49,ROUNDDOWN($G$34/2,0)))</f>
        <v>0</v>
      </c>
      <c r="V49" s="32"/>
      <c r="AC49" s="89"/>
      <c r="AD49" s="89"/>
      <c r="AE49" s="89"/>
    </row>
    <row r="50" spans="1:31" s="31" customFormat="1" ht="20.100000000000001" customHeight="1" x14ac:dyDescent="0.25">
      <c r="A50" s="29"/>
      <c r="B50" s="95"/>
      <c r="C50" s="171" t="s">
        <v>65</v>
      </c>
      <c r="D50" s="171"/>
      <c r="E50" s="171"/>
      <c r="F50" s="171"/>
      <c r="G50" s="171"/>
      <c r="H50" s="171"/>
      <c r="I50" s="171"/>
      <c r="J50" s="171"/>
      <c r="K50" s="171"/>
      <c r="L50" s="172"/>
      <c r="M50" s="30"/>
      <c r="N50" s="82"/>
      <c r="O50" s="83"/>
      <c r="P50" s="72" t="s">
        <v>112</v>
      </c>
      <c r="Q50" s="81" t="b">
        <f>AND(O5=2,O47=TRUE)</f>
        <v>0</v>
      </c>
      <c r="R50" s="73">
        <v>37000</v>
      </c>
      <c r="S50" s="73" t="b">
        <f>IF(Q50=TRUE,MIN(R50,ROUNDDOWN($G$34/4,0)))</f>
        <v>0</v>
      </c>
      <c r="V50" s="32"/>
      <c r="AC50" s="89"/>
      <c r="AD50" s="89"/>
      <c r="AE50" s="89"/>
    </row>
    <row r="51" spans="1:31" s="31" customFormat="1" ht="20.100000000000001" customHeight="1" x14ac:dyDescent="0.25">
      <c r="A51" s="29"/>
      <c r="B51" s="59" t="s">
        <v>50</v>
      </c>
      <c r="C51" s="60"/>
      <c r="D51" s="60"/>
      <c r="E51" s="60"/>
      <c r="F51" s="60"/>
      <c r="G51" s="60"/>
      <c r="H51" s="60"/>
      <c r="I51" s="60"/>
      <c r="J51" s="60"/>
      <c r="K51" s="60"/>
      <c r="L51" s="60"/>
      <c r="M51" s="30"/>
      <c r="N51" s="7"/>
      <c r="O51" s="8"/>
      <c r="P51" s="6"/>
      <c r="Q51" s="6"/>
      <c r="R51" s="6"/>
      <c r="S51" s="6"/>
      <c r="V51" s="32"/>
      <c r="AC51" s="89"/>
      <c r="AD51" s="89"/>
      <c r="AE51" s="89"/>
    </row>
    <row r="52" spans="1:31" s="31" customFormat="1" ht="20.100000000000001" customHeight="1" x14ac:dyDescent="0.25">
      <c r="A52" s="29"/>
      <c r="B52" s="61" t="s">
        <v>58</v>
      </c>
      <c r="C52" s="62" t="s">
        <v>59</v>
      </c>
      <c r="D52" s="59"/>
      <c r="E52" s="59"/>
      <c r="F52" s="59"/>
      <c r="G52" s="59"/>
      <c r="H52" s="59"/>
      <c r="I52" s="59"/>
      <c r="J52" s="59"/>
      <c r="K52" s="59"/>
      <c r="L52" s="59"/>
      <c r="M52" s="30"/>
      <c r="N52" s="7"/>
      <c r="O52" s="8"/>
      <c r="P52" s="6"/>
      <c r="Q52" s="6"/>
      <c r="R52" s="6"/>
      <c r="S52" s="6"/>
      <c r="V52" s="32"/>
      <c r="AC52" s="89"/>
      <c r="AD52" s="89"/>
      <c r="AE52" s="89"/>
    </row>
    <row r="53" spans="1:31" s="31" customFormat="1" ht="20.100000000000001" customHeight="1" x14ac:dyDescent="0.25">
      <c r="A53" s="29"/>
      <c r="B53" s="29"/>
      <c r="C53" s="29"/>
      <c r="D53" s="29"/>
      <c r="E53" s="29"/>
      <c r="F53" s="29"/>
      <c r="G53" s="29"/>
      <c r="H53" s="29"/>
      <c r="I53" s="29"/>
      <c r="J53" s="29"/>
      <c r="K53" s="29"/>
      <c r="L53" s="29"/>
      <c r="M53" s="30"/>
      <c r="N53" s="7"/>
      <c r="O53" s="8"/>
      <c r="P53" s="6"/>
      <c r="Q53" s="6"/>
      <c r="R53" s="6"/>
      <c r="S53" s="6"/>
      <c r="V53" s="32"/>
      <c r="AC53" s="89"/>
      <c r="AD53" s="89"/>
      <c r="AE53" s="89"/>
    </row>
    <row r="54" spans="1:31" s="31" customFormat="1" ht="20.100000000000001" customHeight="1" x14ac:dyDescent="0.25">
      <c r="A54" s="29"/>
      <c r="B54" s="96"/>
      <c r="C54" s="64" t="s">
        <v>114</v>
      </c>
      <c r="D54" s="63"/>
      <c r="E54" s="63"/>
      <c r="F54" s="63"/>
      <c r="G54" s="63"/>
      <c r="H54" s="63"/>
      <c r="I54" s="63"/>
      <c r="J54" s="63"/>
      <c r="K54" s="63"/>
      <c r="L54" s="63"/>
      <c r="M54" s="30"/>
      <c r="N54" s="7"/>
      <c r="O54" s="8"/>
      <c r="P54" s="6"/>
      <c r="Q54" s="6"/>
      <c r="R54" s="6"/>
      <c r="S54" s="6"/>
      <c r="V54" s="32"/>
      <c r="AC54" s="89"/>
      <c r="AD54" s="89"/>
      <c r="AE54" s="89"/>
    </row>
    <row r="55" spans="1:31" s="31" customFormat="1" ht="20.100000000000001" customHeight="1" x14ac:dyDescent="0.25">
      <c r="A55" s="29"/>
      <c r="B55" s="95"/>
      <c r="C55" s="171" t="s">
        <v>65</v>
      </c>
      <c r="D55" s="171"/>
      <c r="E55" s="171"/>
      <c r="F55" s="171"/>
      <c r="G55" s="171"/>
      <c r="H55" s="171"/>
      <c r="I55" s="171"/>
      <c r="J55" s="171"/>
      <c r="K55" s="171"/>
      <c r="L55" s="172"/>
      <c r="M55" s="30"/>
      <c r="N55" s="7"/>
      <c r="O55" s="8"/>
      <c r="P55" s="6"/>
      <c r="Q55" s="6"/>
      <c r="R55" s="6"/>
      <c r="S55" s="6"/>
      <c r="V55" s="32"/>
      <c r="AC55" s="89"/>
      <c r="AD55" s="89"/>
      <c r="AE55" s="89"/>
    </row>
    <row r="56" spans="1:31" s="31" customFormat="1" ht="20.100000000000001" customHeight="1" x14ac:dyDescent="0.25">
      <c r="A56" s="29"/>
      <c r="B56" s="59" t="s">
        <v>50</v>
      </c>
      <c r="C56" s="60"/>
      <c r="D56" s="60"/>
      <c r="E56" s="60"/>
      <c r="F56" s="60"/>
      <c r="G56" s="60"/>
      <c r="H56" s="60"/>
      <c r="I56" s="60"/>
      <c r="J56" s="60"/>
      <c r="K56" s="60"/>
      <c r="L56" s="60"/>
      <c r="M56" s="30"/>
      <c r="N56" s="7"/>
      <c r="O56" s="8"/>
      <c r="P56" s="6"/>
      <c r="Q56" s="6"/>
      <c r="R56" s="6"/>
      <c r="S56" s="6"/>
      <c r="V56" s="32"/>
      <c r="AC56" s="89"/>
      <c r="AD56" s="89"/>
      <c r="AE56" s="89"/>
    </row>
    <row r="57" spans="1:31" s="31" customFormat="1" ht="20.100000000000001" customHeight="1" x14ac:dyDescent="0.25">
      <c r="A57" s="29"/>
      <c r="B57" s="61" t="s">
        <v>58</v>
      </c>
      <c r="C57" s="62" t="s">
        <v>60</v>
      </c>
      <c r="D57" s="59"/>
      <c r="E57" s="59"/>
      <c r="F57" s="59"/>
      <c r="G57" s="59"/>
      <c r="H57" s="59"/>
      <c r="I57" s="59"/>
      <c r="J57" s="59"/>
      <c r="K57" s="59"/>
      <c r="L57" s="59"/>
      <c r="M57" s="30"/>
      <c r="N57" s="7"/>
      <c r="O57" s="8"/>
      <c r="P57" s="6"/>
      <c r="Q57" s="6"/>
      <c r="R57" s="6"/>
      <c r="S57" s="6"/>
      <c r="V57" s="32"/>
      <c r="AC57" s="89"/>
      <c r="AD57" s="89"/>
      <c r="AE57" s="89"/>
    </row>
    <row r="58" spans="1:31" s="31" customFormat="1" ht="20.100000000000001" customHeight="1" x14ac:dyDescent="0.25">
      <c r="A58" s="29"/>
      <c r="B58" s="54"/>
      <c r="C58" s="54"/>
      <c r="D58" s="54"/>
      <c r="E58" s="54"/>
      <c r="F58" s="54"/>
      <c r="G58" s="54"/>
      <c r="H58" s="54"/>
      <c r="I58" s="54"/>
      <c r="J58" s="54"/>
      <c r="K58" s="54"/>
      <c r="L58" s="54"/>
      <c r="M58" s="30"/>
      <c r="N58" s="7"/>
      <c r="O58" s="8"/>
      <c r="P58" s="6"/>
      <c r="Q58" s="6"/>
      <c r="R58" s="6"/>
      <c r="S58" s="6"/>
      <c r="V58" s="32"/>
      <c r="AC58" s="89"/>
      <c r="AD58" s="89"/>
      <c r="AE58" s="89"/>
    </row>
    <row r="59" spans="1:31" s="31" customFormat="1" ht="20.100000000000001" customHeight="1" x14ac:dyDescent="0.25">
      <c r="A59" s="29"/>
      <c r="B59" s="96"/>
      <c r="C59" s="64" t="s">
        <v>10</v>
      </c>
      <c r="D59" s="63"/>
      <c r="E59" s="63"/>
      <c r="F59" s="63"/>
      <c r="G59" s="63"/>
      <c r="H59" s="63"/>
      <c r="I59" s="63"/>
      <c r="J59" s="63"/>
      <c r="K59" s="63"/>
      <c r="L59" s="63"/>
      <c r="M59" s="30"/>
      <c r="N59" s="7"/>
      <c r="O59" s="8"/>
      <c r="P59" s="6"/>
      <c r="Q59" s="6"/>
      <c r="R59" s="6"/>
      <c r="S59" s="6"/>
      <c r="V59" s="32"/>
      <c r="AC59" s="89"/>
      <c r="AD59" s="89"/>
      <c r="AE59" s="89"/>
    </row>
    <row r="60" spans="1:31" s="30" customFormat="1" ht="20.100000000000001" customHeight="1" x14ac:dyDescent="0.25">
      <c r="A60" s="29"/>
      <c r="B60" s="95"/>
      <c r="C60" s="171" t="s">
        <v>65</v>
      </c>
      <c r="D60" s="171"/>
      <c r="E60" s="171"/>
      <c r="F60" s="171"/>
      <c r="G60" s="171"/>
      <c r="H60" s="171"/>
      <c r="I60" s="171"/>
      <c r="J60" s="171"/>
      <c r="K60" s="171"/>
      <c r="L60" s="172"/>
      <c r="N60" s="7"/>
      <c r="O60" s="8"/>
      <c r="P60" s="6"/>
      <c r="Q60" s="6"/>
      <c r="R60" s="6"/>
      <c r="S60" s="6"/>
      <c r="T60" s="31"/>
      <c r="U60" s="31"/>
      <c r="V60" s="32"/>
      <c r="W60" s="31"/>
      <c r="X60" s="31"/>
      <c r="Y60" s="31"/>
      <c r="Z60" s="31"/>
      <c r="AA60" s="31"/>
      <c r="AB60" s="31"/>
      <c r="AC60" s="89"/>
      <c r="AD60" s="89"/>
      <c r="AE60" s="89"/>
    </row>
    <row r="61" spans="1:31" s="30" customFormat="1" ht="20.100000000000001" customHeight="1" x14ac:dyDescent="0.25">
      <c r="A61" s="29"/>
      <c r="B61" s="59" t="s">
        <v>50</v>
      </c>
      <c r="C61" s="60"/>
      <c r="D61" s="60"/>
      <c r="E61" s="60"/>
      <c r="F61" s="60"/>
      <c r="G61" s="60"/>
      <c r="H61" s="60"/>
      <c r="I61" s="60"/>
      <c r="J61" s="60"/>
      <c r="K61" s="60"/>
      <c r="L61" s="60"/>
      <c r="N61" s="7"/>
      <c r="O61" s="8"/>
      <c r="P61" s="6"/>
      <c r="Q61" s="6"/>
      <c r="R61" s="6"/>
      <c r="S61" s="6"/>
      <c r="T61" s="31"/>
      <c r="U61" s="31"/>
      <c r="V61" s="32"/>
      <c r="W61" s="31"/>
      <c r="X61" s="31"/>
      <c r="Y61" s="31"/>
      <c r="Z61" s="31"/>
      <c r="AA61" s="31"/>
      <c r="AB61" s="31"/>
      <c r="AC61" s="89"/>
      <c r="AD61" s="89"/>
      <c r="AE61" s="89"/>
    </row>
    <row r="62" spans="1:31" s="30" customFormat="1" ht="20.100000000000001" customHeight="1" x14ac:dyDescent="0.25">
      <c r="A62" s="29"/>
      <c r="B62" s="61" t="s">
        <v>58</v>
      </c>
      <c r="C62" s="62" t="s">
        <v>70</v>
      </c>
      <c r="D62" s="59"/>
      <c r="E62" s="59"/>
      <c r="F62" s="59"/>
      <c r="G62" s="59"/>
      <c r="H62" s="59"/>
      <c r="I62" s="59"/>
      <c r="J62" s="59"/>
      <c r="K62" s="59"/>
      <c r="L62" s="59"/>
      <c r="N62" s="7"/>
      <c r="O62" s="8"/>
      <c r="P62" s="6"/>
      <c r="Q62" s="6"/>
      <c r="R62" s="6"/>
      <c r="S62" s="6"/>
      <c r="T62" s="31"/>
      <c r="U62" s="31"/>
      <c r="V62" s="32"/>
      <c r="W62" s="31"/>
      <c r="X62" s="31"/>
      <c r="Y62" s="31"/>
      <c r="Z62" s="31"/>
      <c r="AA62" s="31"/>
      <c r="AB62" s="31"/>
      <c r="AC62" s="89"/>
      <c r="AD62" s="89"/>
      <c r="AE62" s="89"/>
    </row>
    <row r="63" spans="1:31" s="30" customFormat="1" ht="20.100000000000001" customHeight="1" x14ac:dyDescent="0.25">
      <c r="A63" s="29"/>
      <c r="B63" s="54"/>
      <c r="C63" s="54"/>
      <c r="D63" s="54"/>
      <c r="E63" s="54"/>
      <c r="F63" s="54"/>
      <c r="G63" s="54"/>
      <c r="H63" s="54"/>
      <c r="I63" s="54"/>
      <c r="J63" s="54"/>
      <c r="K63" s="54"/>
      <c r="L63" s="54"/>
      <c r="N63" s="7"/>
      <c r="O63" s="8"/>
      <c r="P63" s="6"/>
      <c r="Q63" s="6"/>
      <c r="R63" s="6"/>
      <c r="S63" s="6"/>
      <c r="T63" s="31"/>
      <c r="U63" s="31"/>
      <c r="V63" s="32"/>
      <c r="W63" s="31"/>
      <c r="X63" s="31"/>
      <c r="Y63" s="31"/>
      <c r="Z63" s="31"/>
      <c r="AA63" s="31"/>
      <c r="AB63" s="31"/>
      <c r="AC63" s="89"/>
      <c r="AD63" s="89"/>
      <c r="AE63" s="89"/>
    </row>
    <row r="64" spans="1:31" s="30" customFormat="1" ht="20.100000000000001" customHeight="1" x14ac:dyDescent="0.25">
      <c r="A64" s="29"/>
      <c r="B64" s="96"/>
      <c r="C64" s="64" t="s">
        <v>61</v>
      </c>
      <c r="D64" s="63"/>
      <c r="E64" s="63"/>
      <c r="F64" s="63"/>
      <c r="G64" s="63"/>
      <c r="H64" s="63"/>
      <c r="I64" s="63"/>
      <c r="J64" s="63"/>
      <c r="K64" s="63"/>
      <c r="L64" s="63"/>
      <c r="N64" s="7"/>
      <c r="O64" s="8"/>
      <c r="P64" s="6"/>
      <c r="Q64" s="6"/>
      <c r="R64" s="6"/>
      <c r="S64" s="6"/>
      <c r="T64" s="31"/>
      <c r="U64" s="31"/>
      <c r="V64" s="32"/>
      <c r="W64" s="31"/>
      <c r="X64" s="31"/>
      <c r="Y64" s="31"/>
      <c r="Z64" s="31"/>
      <c r="AA64" s="31"/>
      <c r="AB64" s="31"/>
      <c r="AC64" s="89"/>
      <c r="AD64" s="89"/>
      <c r="AE64" s="89"/>
    </row>
    <row r="65" spans="1:31" s="30" customFormat="1" ht="20.100000000000001" customHeight="1" x14ac:dyDescent="0.25">
      <c r="A65" s="29"/>
      <c r="B65" s="95"/>
      <c r="C65" s="171" t="s">
        <v>65</v>
      </c>
      <c r="D65" s="171"/>
      <c r="E65" s="171"/>
      <c r="F65" s="171"/>
      <c r="G65" s="171"/>
      <c r="H65" s="171"/>
      <c r="I65" s="171"/>
      <c r="J65" s="171"/>
      <c r="K65" s="171"/>
      <c r="L65" s="172"/>
      <c r="N65" s="7"/>
      <c r="O65" s="8"/>
      <c r="P65" s="6"/>
      <c r="Q65" s="6"/>
      <c r="R65" s="6"/>
      <c r="S65" s="6"/>
      <c r="T65" s="31"/>
      <c r="U65" s="31"/>
      <c r="V65" s="32"/>
      <c r="W65" s="31"/>
      <c r="X65" s="31"/>
      <c r="Y65" s="31"/>
      <c r="Z65" s="31"/>
      <c r="AA65" s="31"/>
      <c r="AB65" s="31"/>
      <c r="AC65" s="89"/>
      <c r="AD65" s="89"/>
      <c r="AE65" s="89"/>
    </row>
    <row r="66" spans="1:31" s="30" customFormat="1" ht="20.100000000000001" customHeight="1" x14ac:dyDescent="0.25">
      <c r="A66" s="29"/>
      <c r="B66" s="59" t="s">
        <v>50</v>
      </c>
      <c r="C66" s="60"/>
      <c r="D66" s="60"/>
      <c r="E66" s="60"/>
      <c r="F66" s="60"/>
      <c r="G66" s="60"/>
      <c r="H66" s="60"/>
      <c r="I66" s="60"/>
      <c r="J66" s="60"/>
      <c r="K66" s="60"/>
      <c r="L66" s="60"/>
      <c r="N66" s="7"/>
      <c r="O66" s="8"/>
      <c r="P66" s="6"/>
      <c r="Q66" s="6"/>
      <c r="R66" s="6"/>
      <c r="S66" s="6"/>
      <c r="T66" s="31"/>
      <c r="U66" s="31"/>
      <c r="V66" s="32"/>
      <c r="W66" s="31"/>
      <c r="X66" s="31"/>
      <c r="Y66" s="31"/>
      <c r="Z66" s="31"/>
      <c r="AA66" s="31"/>
      <c r="AB66" s="31"/>
      <c r="AC66" s="89"/>
      <c r="AD66" s="89"/>
      <c r="AE66" s="89"/>
    </row>
    <row r="67" spans="1:31" s="30" customFormat="1" ht="20.100000000000001" customHeight="1" x14ac:dyDescent="0.25">
      <c r="A67" s="29"/>
      <c r="B67" s="61" t="s">
        <v>58</v>
      </c>
      <c r="C67" s="62" t="s">
        <v>62</v>
      </c>
      <c r="D67" s="59"/>
      <c r="E67" s="59"/>
      <c r="F67" s="59"/>
      <c r="G67" s="59"/>
      <c r="H67" s="59"/>
      <c r="I67" s="59"/>
      <c r="J67" s="59"/>
      <c r="K67" s="59"/>
      <c r="L67" s="59"/>
      <c r="N67" s="7"/>
      <c r="O67" s="8"/>
      <c r="P67" s="6"/>
      <c r="Q67" s="6"/>
      <c r="R67" s="6"/>
      <c r="S67" s="6"/>
      <c r="T67" s="31"/>
      <c r="U67" s="31"/>
      <c r="V67" s="32"/>
      <c r="W67" s="31"/>
      <c r="X67" s="31"/>
      <c r="Y67" s="31"/>
      <c r="Z67" s="31"/>
      <c r="AA67" s="31"/>
      <c r="AB67" s="31"/>
      <c r="AC67" s="89"/>
      <c r="AD67" s="89"/>
      <c r="AE67" s="89"/>
    </row>
    <row r="68" spans="1:31" s="30" customFormat="1" ht="20.100000000000001" customHeight="1" x14ac:dyDescent="0.25">
      <c r="A68" s="29"/>
      <c r="B68" s="29"/>
      <c r="C68" s="29"/>
      <c r="D68" s="29"/>
      <c r="E68" s="29"/>
      <c r="F68" s="29"/>
      <c r="G68" s="29"/>
      <c r="H68" s="29"/>
      <c r="I68" s="29"/>
      <c r="J68" s="29"/>
      <c r="K68" s="29"/>
      <c r="L68" s="29"/>
      <c r="N68" s="7"/>
      <c r="O68" s="8"/>
      <c r="P68" s="6"/>
      <c r="Q68" s="6"/>
      <c r="R68" s="6"/>
      <c r="S68" s="6"/>
      <c r="T68" s="31"/>
      <c r="U68" s="31"/>
      <c r="V68" s="32"/>
      <c r="W68" s="31"/>
      <c r="X68" s="31"/>
      <c r="Y68" s="31"/>
      <c r="Z68" s="31"/>
      <c r="AA68" s="31"/>
      <c r="AB68" s="31"/>
      <c r="AC68" s="89"/>
      <c r="AD68" s="89"/>
      <c r="AE68" s="89"/>
    </row>
    <row r="69" spans="1:31" s="30" customFormat="1" ht="20.100000000000001" customHeight="1" x14ac:dyDescent="0.25">
      <c r="A69" s="29"/>
      <c r="B69" s="96"/>
      <c r="C69" s="64" t="s">
        <v>63</v>
      </c>
      <c r="D69" s="63"/>
      <c r="E69" s="63"/>
      <c r="F69" s="63"/>
      <c r="G69" s="63"/>
      <c r="H69" s="63"/>
      <c r="I69" s="63"/>
      <c r="J69" s="63"/>
      <c r="K69" s="63"/>
      <c r="L69" s="63"/>
      <c r="N69" s="7"/>
      <c r="O69" s="8"/>
      <c r="P69" s="6"/>
      <c r="Q69" s="6"/>
      <c r="R69" s="6"/>
      <c r="S69" s="6"/>
      <c r="T69" s="31"/>
      <c r="U69" s="31"/>
      <c r="V69" s="32"/>
      <c r="W69" s="31"/>
      <c r="X69" s="31"/>
      <c r="Y69" s="31"/>
      <c r="Z69" s="31"/>
      <c r="AA69" s="31"/>
      <c r="AB69" s="31"/>
      <c r="AC69" s="89"/>
      <c r="AD69" s="89"/>
      <c r="AE69" s="89"/>
    </row>
    <row r="70" spans="1:31" s="30" customFormat="1" ht="20.100000000000001" customHeight="1" x14ac:dyDescent="0.25">
      <c r="A70" s="29"/>
      <c r="B70" s="95"/>
      <c r="C70" s="171" t="s">
        <v>65</v>
      </c>
      <c r="D70" s="171"/>
      <c r="E70" s="171"/>
      <c r="F70" s="171"/>
      <c r="G70" s="171"/>
      <c r="H70" s="171"/>
      <c r="I70" s="171"/>
      <c r="J70" s="171"/>
      <c r="K70" s="171"/>
      <c r="L70" s="172"/>
      <c r="N70" s="7"/>
      <c r="O70" s="8"/>
      <c r="P70" s="6"/>
      <c r="Q70" s="6"/>
      <c r="R70" s="6"/>
      <c r="S70" s="6"/>
      <c r="T70" s="31"/>
      <c r="U70" s="31"/>
      <c r="V70" s="32"/>
      <c r="W70" s="31"/>
      <c r="X70" s="31"/>
      <c r="Y70" s="31"/>
      <c r="Z70" s="31"/>
      <c r="AA70" s="31"/>
      <c r="AB70" s="31"/>
      <c r="AC70" s="89"/>
      <c r="AD70" s="89"/>
      <c r="AE70" s="89"/>
    </row>
    <row r="71" spans="1:31" s="30" customFormat="1" ht="20.100000000000001" customHeight="1" x14ac:dyDescent="0.25">
      <c r="A71" s="29"/>
      <c r="B71" s="59" t="s">
        <v>50</v>
      </c>
      <c r="C71" s="60"/>
      <c r="D71" s="60"/>
      <c r="E71" s="60"/>
      <c r="F71" s="60"/>
      <c r="G71" s="60"/>
      <c r="H71" s="60"/>
      <c r="I71" s="60"/>
      <c r="J71" s="60"/>
      <c r="K71" s="60"/>
      <c r="L71" s="60"/>
      <c r="N71" s="7"/>
      <c r="O71" s="8"/>
      <c r="P71" s="6"/>
      <c r="Q71" s="6"/>
      <c r="R71" s="6"/>
      <c r="S71" s="6"/>
      <c r="T71" s="31"/>
      <c r="U71" s="31"/>
      <c r="V71" s="32"/>
      <c r="W71" s="31"/>
      <c r="X71" s="31"/>
      <c r="Y71" s="31"/>
      <c r="Z71" s="31"/>
      <c r="AA71" s="31"/>
      <c r="AB71" s="31"/>
      <c r="AC71" s="89"/>
      <c r="AD71" s="89"/>
      <c r="AE71" s="89"/>
    </row>
    <row r="72" spans="1:31" s="30" customFormat="1" ht="20.100000000000001" customHeight="1" x14ac:dyDescent="0.25">
      <c r="A72" s="29"/>
      <c r="B72" s="61" t="s">
        <v>58</v>
      </c>
      <c r="C72" s="62" t="s">
        <v>64</v>
      </c>
      <c r="D72" s="59"/>
      <c r="E72" s="59"/>
      <c r="F72" s="59"/>
      <c r="G72" s="59"/>
      <c r="H72" s="59"/>
      <c r="I72" s="59"/>
      <c r="J72" s="59"/>
      <c r="K72" s="59"/>
      <c r="L72" s="59"/>
      <c r="N72" s="7"/>
      <c r="O72" s="8"/>
      <c r="P72" s="6"/>
      <c r="Q72" s="6"/>
      <c r="R72" s="6"/>
      <c r="S72" s="6"/>
      <c r="T72" s="31"/>
      <c r="U72" s="31"/>
      <c r="V72" s="32"/>
      <c r="W72" s="31"/>
      <c r="X72" s="31"/>
      <c r="Y72" s="31"/>
      <c r="Z72" s="31"/>
      <c r="AA72" s="31"/>
      <c r="AB72" s="31"/>
      <c r="AC72" s="89"/>
      <c r="AD72" s="89"/>
      <c r="AE72" s="89"/>
    </row>
    <row r="73" spans="1:31" s="30" customFormat="1" ht="20.100000000000001" customHeight="1" x14ac:dyDescent="0.25">
      <c r="A73" s="29"/>
      <c r="B73" s="29"/>
      <c r="C73" s="29"/>
      <c r="D73" s="29"/>
      <c r="E73" s="29"/>
      <c r="F73" s="29"/>
      <c r="G73" s="29"/>
      <c r="H73" s="29"/>
      <c r="I73" s="29"/>
      <c r="J73" s="29"/>
      <c r="K73" s="29"/>
      <c r="L73" s="29"/>
      <c r="N73" s="7"/>
      <c r="O73" s="8"/>
      <c r="P73" s="6"/>
      <c r="Q73" s="6"/>
      <c r="R73" s="6"/>
      <c r="S73" s="6"/>
      <c r="T73" s="31"/>
      <c r="U73" s="31"/>
      <c r="V73" s="32"/>
      <c r="W73" s="31"/>
      <c r="X73" s="31"/>
      <c r="Y73" s="31"/>
      <c r="Z73" s="31"/>
      <c r="AA73" s="31"/>
      <c r="AB73" s="31"/>
      <c r="AC73" s="89"/>
      <c r="AD73" s="89"/>
      <c r="AE73" s="89"/>
    </row>
    <row r="74" spans="1:31" s="30" customFormat="1" ht="20.100000000000001" customHeight="1" x14ac:dyDescent="0.25">
      <c r="A74" s="29"/>
      <c r="B74" s="96"/>
      <c r="C74" s="64" t="s">
        <v>115</v>
      </c>
      <c r="D74" s="63"/>
      <c r="E74" s="63"/>
      <c r="F74" s="63"/>
      <c r="G74" s="63"/>
      <c r="H74" s="63"/>
      <c r="I74" s="63"/>
      <c r="J74" s="63"/>
      <c r="K74" s="63"/>
      <c r="L74" s="63"/>
      <c r="N74" s="7"/>
      <c r="O74" s="8"/>
      <c r="P74" s="6"/>
      <c r="Q74" s="6"/>
      <c r="R74" s="6"/>
      <c r="S74" s="6"/>
      <c r="T74" s="31"/>
      <c r="U74" s="31"/>
      <c r="V74" s="32"/>
      <c r="W74" s="31"/>
      <c r="X74" s="31"/>
      <c r="Y74" s="31"/>
      <c r="Z74" s="31"/>
      <c r="AA74" s="31"/>
      <c r="AB74" s="31"/>
      <c r="AC74" s="89"/>
      <c r="AD74" s="89"/>
      <c r="AE74" s="89"/>
    </row>
    <row r="75" spans="1:31" s="30" customFormat="1" ht="20.100000000000001" customHeight="1" x14ac:dyDescent="0.25">
      <c r="A75" s="29"/>
      <c r="B75" s="95"/>
      <c r="C75" s="171" t="s">
        <v>65</v>
      </c>
      <c r="D75" s="171"/>
      <c r="E75" s="171"/>
      <c r="F75" s="171"/>
      <c r="G75" s="171"/>
      <c r="H75" s="171"/>
      <c r="I75" s="171"/>
      <c r="J75" s="171"/>
      <c r="K75" s="171"/>
      <c r="L75" s="172"/>
      <c r="N75" s="7"/>
      <c r="O75" s="8"/>
      <c r="P75" s="6"/>
      <c r="Q75" s="6"/>
      <c r="R75" s="6"/>
      <c r="S75" s="6"/>
      <c r="T75" s="31"/>
      <c r="U75" s="31"/>
      <c r="V75" s="32"/>
      <c r="W75" s="31"/>
      <c r="X75" s="31"/>
      <c r="Y75" s="31"/>
      <c r="Z75" s="31"/>
      <c r="AA75" s="31"/>
      <c r="AB75" s="31"/>
      <c r="AC75" s="89"/>
      <c r="AD75" s="89"/>
      <c r="AE75" s="89"/>
    </row>
    <row r="76" spans="1:31" s="30" customFormat="1" ht="20.100000000000001" customHeight="1" x14ac:dyDescent="0.25">
      <c r="A76" s="29"/>
      <c r="B76" s="59" t="s">
        <v>50</v>
      </c>
      <c r="C76" s="60"/>
      <c r="D76" s="60"/>
      <c r="E76" s="60"/>
      <c r="F76" s="60"/>
      <c r="G76" s="60"/>
      <c r="H76" s="60"/>
      <c r="I76" s="60"/>
      <c r="J76" s="60"/>
      <c r="K76" s="60"/>
      <c r="L76" s="60"/>
      <c r="N76" s="7"/>
      <c r="O76" s="8"/>
      <c r="P76" s="6"/>
      <c r="Q76" s="6"/>
      <c r="R76" s="6"/>
      <c r="S76" s="6"/>
      <c r="T76" s="31"/>
      <c r="U76" s="31"/>
      <c r="V76" s="32"/>
      <c r="W76" s="31"/>
      <c r="X76" s="31"/>
      <c r="Y76" s="31"/>
      <c r="Z76" s="31"/>
      <c r="AA76" s="31"/>
      <c r="AB76" s="31"/>
      <c r="AC76" s="89"/>
      <c r="AD76" s="89"/>
      <c r="AE76" s="89"/>
    </row>
    <row r="77" spans="1:31" s="30" customFormat="1" ht="20.100000000000001" customHeight="1" x14ac:dyDescent="0.25">
      <c r="A77" s="29"/>
      <c r="B77" s="61" t="s">
        <v>51</v>
      </c>
      <c r="C77" s="62" t="s">
        <v>67</v>
      </c>
      <c r="D77" s="29"/>
      <c r="E77" s="29"/>
      <c r="F77" s="29"/>
      <c r="G77" s="29"/>
      <c r="H77" s="29"/>
      <c r="I77" s="29"/>
      <c r="J77" s="29"/>
      <c r="K77" s="29"/>
      <c r="L77" s="29"/>
      <c r="N77" s="7"/>
      <c r="O77" s="8"/>
      <c r="P77" s="6"/>
      <c r="Q77" s="6"/>
      <c r="R77" s="6"/>
      <c r="S77" s="6"/>
      <c r="T77" s="31"/>
      <c r="U77" s="31"/>
      <c r="V77" s="32"/>
      <c r="W77" s="31"/>
      <c r="X77" s="31"/>
      <c r="Y77" s="31"/>
      <c r="Z77" s="31"/>
      <c r="AA77" s="31"/>
      <c r="AB77" s="31"/>
      <c r="AC77" s="89"/>
      <c r="AD77" s="89"/>
      <c r="AE77" s="89"/>
    </row>
    <row r="78" spans="1:31" s="30" customFormat="1" ht="20.100000000000001" customHeight="1" x14ac:dyDescent="0.25">
      <c r="A78" s="29"/>
      <c r="B78" s="61" t="s">
        <v>53</v>
      </c>
      <c r="C78" s="62" t="s">
        <v>68</v>
      </c>
      <c r="D78" s="29"/>
      <c r="E78" s="29"/>
      <c r="F78" s="29"/>
      <c r="G78" s="29"/>
      <c r="H78" s="29"/>
      <c r="I78" s="29"/>
      <c r="J78" s="29"/>
      <c r="K78" s="29"/>
      <c r="L78" s="29"/>
      <c r="N78" s="7"/>
      <c r="O78" s="8"/>
      <c r="P78" s="6"/>
      <c r="Q78" s="6"/>
      <c r="R78" s="6"/>
      <c r="S78" s="6"/>
      <c r="T78" s="31"/>
      <c r="U78" s="31"/>
      <c r="V78" s="32"/>
      <c r="W78" s="31"/>
      <c r="X78" s="31"/>
      <c r="Y78" s="31"/>
      <c r="Z78" s="31"/>
      <c r="AA78" s="31"/>
      <c r="AB78" s="31"/>
      <c r="AC78" s="89"/>
      <c r="AD78" s="89"/>
      <c r="AE78" s="89"/>
    </row>
    <row r="79" spans="1:31" s="30" customFormat="1" ht="20.100000000000001" customHeight="1" x14ac:dyDescent="0.25">
      <c r="A79" s="29"/>
      <c r="B79" s="61" t="s">
        <v>55</v>
      </c>
      <c r="C79" s="62" t="s">
        <v>69</v>
      </c>
      <c r="D79" s="29"/>
      <c r="E79" s="29"/>
      <c r="F79" s="29"/>
      <c r="G79" s="29"/>
      <c r="H79" s="29"/>
      <c r="I79" s="29"/>
      <c r="J79" s="29"/>
      <c r="K79" s="29"/>
      <c r="L79" s="29"/>
      <c r="N79" s="7"/>
      <c r="O79" s="8"/>
      <c r="P79" s="6"/>
      <c r="Q79" s="6"/>
      <c r="R79" s="6"/>
      <c r="S79" s="6"/>
      <c r="T79" s="31"/>
      <c r="U79" s="31"/>
      <c r="V79" s="32"/>
      <c r="W79" s="31"/>
      <c r="X79" s="31"/>
      <c r="Y79" s="31"/>
      <c r="Z79" s="31"/>
      <c r="AA79" s="31"/>
      <c r="AB79" s="31"/>
      <c r="AC79" s="89"/>
      <c r="AD79" s="89"/>
      <c r="AE79" s="89"/>
    </row>
    <row r="80" spans="1:31" s="30" customFormat="1" ht="24.6" customHeight="1" x14ac:dyDescent="0.25">
      <c r="A80" s="29"/>
      <c r="B80" s="29"/>
      <c r="C80" s="29"/>
      <c r="D80" s="29"/>
      <c r="E80" s="29"/>
      <c r="F80" s="29"/>
      <c r="G80" s="29"/>
      <c r="H80" s="29"/>
      <c r="I80" s="29"/>
      <c r="J80" s="29"/>
      <c r="K80" s="29"/>
      <c r="L80" s="29"/>
      <c r="N80" s="7"/>
      <c r="O80" s="8"/>
      <c r="P80" s="6"/>
      <c r="Q80" s="6"/>
      <c r="R80" s="6"/>
      <c r="S80" s="6"/>
      <c r="T80" s="31"/>
      <c r="U80" s="31"/>
      <c r="V80" s="32"/>
      <c r="W80" s="31"/>
      <c r="X80" s="31"/>
      <c r="Y80" s="31"/>
      <c r="Z80" s="31"/>
      <c r="AA80" s="31"/>
      <c r="AB80" s="31"/>
      <c r="AC80" s="89"/>
      <c r="AD80" s="89"/>
      <c r="AE80" s="89"/>
    </row>
    <row r="81" spans="1:31" s="30" customFormat="1" ht="24.6" customHeight="1" x14ac:dyDescent="0.25">
      <c r="A81" s="29"/>
      <c r="B81" s="29"/>
      <c r="C81" s="29"/>
      <c r="D81" s="29"/>
      <c r="E81" s="29"/>
      <c r="F81" s="29"/>
      <c r="G81" s="29"/>
      <c r="H81" s="29"/>
      <c r="I81" s="29"/>
      <c r="J81" s="29"/>
      <c r="K81" s="29"/>
      <c r="L81" s="29"/>
      <c r="N81" s="7"/>
      <c r="O81" s="8"/>
      <c r="P81" s="6"/>
      <c r="Q81" s="6"/>
      <c r="R81" s="6"/>
      <c r="S81" s="6"/>
      <c r="T81" s="31"/>
      <c r="U81" s="31"/>
      <c r="V81" s="32"/>
      <c r="W81" s="31"/>
      <c r="X81" s="31"/>
      <c r="Y81" s="31"/>
      <c r="Z81" s="31"/>
      <c r="AA81" s="31"/>
      <c r="AB81" s="31"/>
      <c r="AC81" s="89"/>
      <c r="AD81" s="89"/>
      <c r="AE81" s="89"/>
    </row>
    <row r="82" spans="1:31" s="30" customFormat="1" ht="24.6" customHeight="1" x14ac:dyDescent="0.25">
      <c r="A82" s="29"/>
      <c r="B82" s="29"/>
      <c r="C82" s="29"/>
      <c r="D82" s="29"/>
      <c r="E82" s="29"/>
      <c r="F82" s="29"/>
      <c r="G82" s="29"/>
      <c r="H82" s="29"/>
      <c r="I82" s="29"/>
      <c r="J82" s="29"/>
      <c r="K82" s="29"/>
      <c r="L82" s="29"/>
      <c r="N82" s="7"/>
      <c r="O82" s="8"/>
      <c r="P82" s="6"/>
      <c r="Q82" s="6"/>
      <c r="R82" s="6"/>
      <c r="S82" s="6"/>
      <c r="T82" s="31"/>
      <c r="U82" s="31"/>
      <c r="V82" s="32"/>
      <c r="W82" s="31"/>
      <c r="X82" s="31"/>
      <c r="Y82" s="31"/>
      <c r="Z82" s="31"/>
      <c r="AA82" s="31"/>
      <c r="AB82" s="31"/>
      <c r="AC82" s="89"/>
      <c r="AD82" s="89"/>
      <c r="AE82" s="89"/>
    </row>
    <row r="83" spans="1:31" s="30" customFormat="1" ht="24.6" customHeight="1" x14ac:dyDescent="0.25">
      <c r="A83" s="29"/>
      <c r="B83" s="29"/>
      <c r="C83" s="29"/>
      <c r="D83" s="29"/>
      <c r="E83" s="29"/>
      <c r="F83" s="29"/>
      <c r="G83" s="29"/>
      <c r="H83" s="29"/>
      <c r="I83" s="29"/>
      <c r="J83" s="29"/>
      <c r="K83" s="29"/>
      <c r="L83" s="29"/>
      <c r="N83" s="7"/>
      <c r="O83" s="8"/>
      <c r="P83" s="6"/>
      <c r="Q83" s="6"/>
      <c r="R83" s="6"/>
      <c r="S83" s="6"/>
      <c r="T83" s="31"/>
      <c r="U83" s="31"/>
      <c r="V83" s="32"/>
      <c r="W83" s="31"/>
      <c r="X83" s="31"/>
      <c r="Y83" s="31"/>
      <c r="Z83" s="31"/>
      <c r="AA83" s="31"/>
      <c r="AB83" s="31"/>
      <c r="AC83" s="89"/>
      <c r="AD83" s="89"/>
      <c r="AE83" s="89"/>
    </row>
    <row r="84" spans="1:31" s="30" customFormat="1" ht="24.6" customHeight="1" x14ac:dyDescent="0.25">
      <c r="A84" s="29"/>
      <c r="B84" s="29"/>
      <c r="C84" s="29"/>
      <c r="D84" s="29"/>
      <c r="E84" s="29"/>
      <c r="F84" s="29"/>
      <c r="G84" s="29"/>
      <c r="H84" s="29"/>
      <c r="I84" s="29"/>
      <c r="J84" s="29"/>
      <c r="K84" s="29"/>
      <c r="L84" s="29"/>
      <c r="N84" s="7"/>
      <c r="O84" s="8"/>
      <c r="P84" s="6"/>
      <c r="Q84" s="6"/>
      <c r="R84" s="6"/>
      <c r="S84" s="6"/>
      <c r="T84" s="31"/>
      <c r="U84" s="31"/>
      <c r="V84" s="32"/>
      <c r="W84" s="31"/>
      <c r="X84" s="31"/>
      <c r="Y84" s="31"/>
      <c r="Z84" s="31"/>
      <c r="AA84" s="31"/>
      <c r="AB84" s="31"/>
      <c r="AC84" s="89"/>
      <c r="AD84" s="89"/>
      <c r="AE84" s="89"/>
    </row>
    <row r="85" spans="1:31" s="30" customFormat="1" ht="24.6" customHeight="1" x14ac:dyDescent="0.25">
      <c r="A85" s="29"/>
      <c r="B85" s="29"/>
      <c r="C85" s="29"/>
      <c r="D85" s="29"/>
      <c r="E85" s="29"/>
      <c r="F85" s="29"/>
      <c r="G85" s="29"/>
      <c r="H85" s="29"/>
      <c r="I85" s="29"/>
      <c r="J85" s="29"/>
      <c r="K85" s="29"/>
      <c r="L85" s="29"/>
      <c r="N85" s="7"/>
      <c r="O85" s="8"/>
      <c r="P85" s="6"/>
      <c r="Q85" s="6"/>
      <c r="R85" s="6"/>
      <c r="S85" s="6"/>
      <c r="T85" s="31"/>
      <c r="U85" s="31"/>
      <c r="V85" s="32"/>
      <c r="W85" s="31"/>
      <c r="X85" s="31"/>
      <c r="Y85" s="31"/>
      <c r="Z85" s="31"/>
      <c r="AA85" s="31"/>
      <c r="AB85" s="31"/>
      <c r="AC85" s="89"/>
      <c r="AD85" s="89"/>
      <c r="AE85" s="89"/>
    </row>
    <row r="86" spans="1:31" s="30" customFormat="1" ht="24.6" customHeight="1" x14ac:dyDescent="0.25">
      <c r="A86" s="29"/>
      <c r="B86" s="29"/>
      <c r="C86" s="29"/>
      <c r="D86" s="29"/>
      <c r="E86" s="29"/>
      <c r="F86" s="29"/>
      <c r="G86" s="29"/>
      <c r="H86" s="29"/>
      <c r="I86" s="29"/>
      <c r="J86" s="29"/>
      <c r="K86" s="29"/>
      <c r="L86" s="29"/>
      <c r="N86" s="7"/>
      <c r="O86" s="8"/>
      <c r="P86" s="6"/>
      <c r="Q86" s="6"/>
      <c r="R86" s="6"/>
      <c r="S86" s="6"/>
      <c r="T86" s="31"/>
      <c r="U86" s="31"/>
      <c r="V86" s="32"/>
      <c r="W86" s="31"/>
      <c r="X86" s="31"/>
      <c r="Y86" s="31"/>
      <c r="Z86" s="31"/>
      <c r="AA86" s="31"/>
      <c r="AB86" s="31"/>
      <c r="AC86" s="89"/>
      <c r="AD86" s="89"/>
      <c r="AE86" s="89"/>
    </row>
    <row r="87" spans="1:31" s="30" customFormat="1" ht="24.6" customHeight="1" x14ac:dyDescent="0.25">
      <c r="A87" s="29"/>
      <c r="B87" s="29"/>
      <c r="C87" s="29"/>
      <c r="D87" s="29"/>
      <c r="E87" s="29"/>
      <c r="F87" s="29"/>
      <c r="G87" s="29"/>
      <c r="H87" s="29"/>
      <c r="I87" s="29"/>
      <c r="J87" s="29"/>
      <c r="K87" s="29"/>
      <c r="L87" s="29"/>
      <c r="N87" s="7"/>
      <c r="O87" s="8"/>
      <c r="P87" s="6"/>
      <c r="Q87" s="6"/>
      <c r="R87" s="6"/>
      <c r="S87" s="6"/>
      <c r="T87" s="31"/>
      <c r="U87" s="31"/>
      <c r="V87" s="32"/>
      <c r="W87" s="31"/>
      <c r="X87" s="31"/>
      <c r="Y87" s="31"/>
      <c r="Z87" s="31"/>
      <c r="AA87" s="31"/>
      <c r="AB87" s="31"/>
      <c r="AC87" s="89"/>
      <c r="AD87" s="89"/>
      <c r="AE87" s="89"/>
    </row>
    <row r="88" spans="1:31" s="30" customFormat="1" ht="24.6" customHeight="1" x14ac:dyDescent="0.25">
      <c r="A88" s="29"/>
      <c r="B88" s="29"/>
      <c r="C88" s="29"/>
      <c r="D88" s="29"/>
      <c r="E88" s="29"/>
      <c r="F88" s="29"/>
      <c r="G88" s="29"/>
      <c r="H88" s="29"/>
      <c r="I88" s="29"/>
      <c r="J88" s="29"/>
      <c r="K88" s="29"/>
      <c r="L88" s="29"/>
      <c r="N88" s="7"/>
      <c r="O88" s="8"/>
      <c r="P88" s="6"/>
      <c r="Q88" s="6"/>
      <c r="R88" s="6"/>
      <c r="S88" s="6"/>
      <c r="T88" s="31"/>
      <c r="U88" s="31"/>
      <c r="V88" s="32"/>
      <c r="W88" s="31"/>
      <c r="X88" s="31"/>
      <c r="Y88" s="31"/>
      <c r="Z88" s="31"/>
      <c r="AA88" s="31"/>
      <c r="AB88" s="31"/>
      <c r="AC88" s="89"/>
      <c r="AD88" s="89"/>
      <c r="AE88" s="89"/>
    </row>
    <row r="89" spans="1:31" s="30" customFormat="1" ht="24.6" customHeight="1" x14ac:dyDescent="0.25">
      <c r="A89" s="29"/>
      <c r="B89" s="29"/>
      <c r="C89" s="29"/>
      <c r="D89" s="29"/>
      <c r="E89" s="29"/>
      <c r="F89" s="29"/>
      <c r="G89" s="29"/>
      <c r="H89" s="29"/>
      <c r="I89" s="29"/>
      <c r="J89" s="29"/>
      <c r="K89" s="29"/>
      <c r="L89" s="29"/>
      <c r="N89" s="7"/>
      <c r="O89" s="8"/>
      <c r="P89" s="6"/>
      <c r="Q89" s="6"/>
      <c r="R89" s="6"/>
      <c r="S89" s="6"/>
      <c r="T89" s="31"/>
      <c r="U89" s="31"/>
      <c r="V89" s="32"/>
      <c r="W89" s="31"/>
      <c r="X89" s="31"/>
      <c r="Y89" s="31"/>
      <c r="Z89" s="31"/>
      <c r="AA89" s="31"/>
      <c r="AB89" s="31"/>
      <c r="AC89" s="89"/>
      <c r="AD89" s="89"/>
      <c r="AE89" s="89"/>
    </row>
    <row r="90" spans="1:31" s="30" customFormat="1" ht="24.6" customHeight="1" x14ac:dyDescent="0.25">
      <c r="A90" s="29"/>
      <c r="B90" s="29"/>
      <c r="C90" s="29"/>
      <c r="D90" s="29"/>
      <c r="E90" s="29"/>
      <c r="F90" s="29"/>
      <c r="G90" s="29"/>
      <c r="H90" s="29"/>
      <c r="I90" s="29"/>
      <c r="J90" s="29"/>
      <c r="K90" s="29"/>
      <c r="L90" s="29"/>
      <c r="N90" s="7"/>
      <c r="O90" s="8"/>
      <c r="P90" s="6"/>
      <c r="Q90" s="6"/>
      <c r="R90" s="6"/>
      <c r="S90" s="6"/>
      <c r="T90" s="31"/>
      <c r="U90" s="31"/>
      <c r="V90" s="32"/>
      <c r="W90" s="31"/>
      <c r="X90" s="31"/>
      <c r="Y90" s="31"/>
      <c r="Z90" s="31"/>
      <c r="AA90" s="31"/>
      <c r="AB90" s="31"/>
      <c r="AC90" s="89"/>
      <c r="AD90" s="89"/>
      <c r="AE90" s="89"/>
    </row>
    <row r="91" spans="1:31" s="30" customFormat="1" ht="24.6" customHeight="1" x14ac:dyDescent="0.25">
      <c r="A91" s="29"/>
      <c r="B91" s="29"/>
      <c r="C91" s="29"/>
      <c r="D91" s="29"/>
      <c r="E91" s="29"/>
      <c r="F91" s="29"/>
      <c r="G91" s="29"/>
      <c r="H91" s="29"/>
      <c r="I91" s="29"/>
      <c r="J91" s="29"/>
      <c r="K91" s="29"/>
      <c r="L91" s="29"/>
      <c r="N91" s="7"/>
      <c r="O91" s="8"/>
      <c r="P91" s="6"/>
      <c r="Q91" s="6"/>
      <c r="R91" s="6"/>
      <c r="S91" s="6"/>
      <c r="T91" s="31"/>
      <c r="U91" s="31"/>
      <c r="V91" s="32"/>
      <c r="W91" s="31"/>
      <c r="X91" s="31"/>
      <c r="Y91" s="31"/>
      <c r="Z91" s="31"/>
      <c r="AA91" s="31"/>
      <c r="AB91" s="31"/>
      <c r="AC91" s="89"/>
      <c r="AD91" s="89"/>
      <c r="AE91" s="89"/>
    </row>
    <row r="92" spans="1:31" s="30" customFormat="1" ht="24.6" customHeight="1" x14ac:dyDescent="0.25">
      <c r="A92" s="29"/>
      <c r="B92" s="29"/>
      <c r="C92" s="29"/>
      <c r="D92" s="29"/>
      <c r="E92" s="29"/>
      <c r="F92" s="29"/>
      <c r="G92" s="29"/>
      <c r="H92" s="29"/>
      <c r="I92" s="29"/>
      <c r="J92" s="29"/>
      <c r="K92" s="29"/>
      <c r="L92" s="29"/>
      <c r="N92" s="7"/>
      <c r="O92" s="8"/>
      <c r="P92" s="6"/>
      <c r="Q92" s="6"/>
      <c r="R92" s="6"/>
      <c r="S92" s="6"/>
      <c r="T92" s="31"/>
      <c r="U92" s="31"/>
      <c r="V92" s="32"/>
      <c r="W92" s="31"/>
      <c r="X92" s="31"/>
      <c r="Y92" s="31"/>
      <c r="Z92" s="31"/>
      <c r="AA92" s="31"/>
      <c r="AB92" s="31"/>
      <c r="AC92" s="89"/>
      <c r="AD92" s="89"/>
      <c r="AE92" s="89"/>
    </row>
    <row r="93" spans="1:31" s="30" customFormat="1" ht="24.6" customHeight="1" x14ac:dyDescent="0.25">
      <c r="A93" s="29"/>
      <c r="B93" s="29"/>
      <c r="C93" s="29"/>
      <c r="D93" s="29"/>
      <c r="E93" s="29"/>
      <c r="F93" s="29"/>
      <c r="G93" s="29"/>
      <c r="H93" s="29"/>
      <c r="I93" s="29"/>
      <c r="J93" s="29"/>
      <c r="K93" s="29"/>
      <c r="L93" s="29"/>
      <c r="N93" s="7"/>
      <c r="O93" s="8"/>
      <c r="P93" s="6"/>
      <c r="Q93" s="6"/>
      <c r="R93" s="6"/>
      <c r="S93" s="6"/>
      <c r="T93" s="31"/>
      <c r="U93" s="31"/>
      <c r="V93" s="32"/>
      <c r="W93" s="31"/>
      <c r="X93" s="31"/>
      <c r="Y93" s="31"/>
      <c r="Z93" s="31"/>
      <c r="AA93" s="31"/>
      <c r="AB93" s="31"/>
      <c r="AC93" s="89"/>
      <c r="AD93" s="89"/>
      <c r="AE93" s="89"/>
    </row>
    <row r="94" spans="1:31" s="30" customFormat="1" ht="24.6" customHeight="1" x14ac:dyDescent="0.25">
      <c r="A94" s="29"/>
      <c r="B94" s="29"/>
      <c r="C94" s="29"/>
      <c r="D94" s="29"/>
      <c r="E94" s="29"/>
      <c r="F94" s="29"/>
      <c r="G94" s="29"/>
      <c r="H94" s="29"/>
      <c r="I94" s="29"/>
      <c r="J94" s="29"/>
      <c r="K94" s="29"/>
      <c r="L94" s="29"/>
      <c r="N94" s="7"/>
      <c r="O94" s="8"/>
      <c r="P94" s="6"/>
      <c r="Q94" s="6"/>
      <c r="R94" s="6"/>
      <c r="S94" s="6"/>
      <c r="T94" s="31"/>
      <c r="U94" s="31"/>
      <c r="V94" s="32"/>
      <c r="W94" s="31"/>
      <c r="X94" s="31"/>
      <c r="Y94" s="31"/>
      <c r="Z94" s="31"/>
      <c r="AA94" s="31"/>
      <c r="AB94" s="31"/>
      <c r="AC94" s="89"/>
      <c r="AD94" s="89"/>
      <c r="AE94" s="89"/>
    </row>
    <row r="95" spans="1:31" s="30" customFormat="1" ht="24.6" customHeight="1" x14ac:dyDescent="0.25">
      <c r="A95" s="29"/>
      <c r="B95" s="29"/>
      <c r="C95" s="29"/>
      <c r="D95" s="29"/>
      <c r="E95" s="29"/>
      <c r="F95" s="29"/>
      <c r="G95" s="29"/>
      <c r="H95" s="29"/>
      <c r="I95" s="29"/>
      <c r="J95" s="29"/>
      <c r="K95" s="29"/>
      <c r="L95" s="29"/>
      <c r="N95" s="7"/>
      <c r="O95" s="8"/>
      <c r="P95" s="6"/>
      <c r="Q95" s="6"/>
      <c r="R95" s="6"/>
      <c r="S95" s="6"/>
      <c r="T95" s="31"/>
      <c r="U95" s="31"/>
      <c r="V95" s="32"/>
      <c r="W95" s="31"/>
      <c r="X95" s="31"/>
      <c r="Y95" s="31"/>
      <c r="Z95" s="31"/>
      <c r="AA95" s="31"/>
      <c r="AB95" s="31"/>
      <c r="AC95" s="89"/>
      <c r="AD95" s="89"/>
      <c r="AE95" s="89"/>
    </row>
    <row r="96" spans="1:31" s="30" customFormat="1" ht="24.6" customHeight="1" x14ac:dyDescent="0.25">
      <c r="A96" s="29"/>
      <c r="B96" s="29"/>
      <c r="C96" s="29"/>
      <c r="D96" s="29"/>
      <c r="E96" s="29"/>
      <c r="F96" s="29"/>
      <c r="G96" s="29"/>
      <c r="H96" s="29"/>
      <c r="I96" s="29"/>
      <c r="J96" s="29"/>
      <c r="K96" s="29"/>
      <c r="L96" s="29"/>
      <c r="N96" s="7"/>
      <c r="O96" s="8"/>
      <c r="P96" s="6"/>
      <c r="Q96" s="6"/>
      <c r="R96" s="6"/>
      <c r="S96" s="6"/>
      <c r="T96" s="31"/>
      <c r="U96" s="31"/>
      <c r="V96" s="32"/>
      <c r="W96" s="31"/>
      <c r="X96" s="31"/>
      <c r="Y96" s="31"/>
      <c r="Z96" s="31"/>
      <c r="AA96" s="31"/>
      <c r="AB96" s="31"/>
      <c r="AC96" s="89"/>
      <c r="AD96" s="89"/>
      <c r="AE96" s="89"/>
    </row>
    <row r="97" spans="1:31" s="30" customFormat="1" ht="24.6" customHeight="1" x14ac:dyDescent="0.25">
      <c r="A97" s="29"/>
      <c r="B97" s="29"/>
      <c r="C97" s="29"/>
      <c r="D97" s="29"/>
      <c r="E97" s="29"/>
      <c r="F97" s="29"/>
      <c r="G97" s="29"/>
      <c r="H97" s="29"/>
      <c r="I97" s="29"/>
      <c r="J97" s="29"/>
      <c r="K97" s="29"/>
      <c r="L97" s="29"/>
      <c r="N97" s="7"/>
      <c r="O97" s="8"/>
      <c r="P97" s="6"/>
      <c r="Q97" s="6"/>
      <c r="R97" s="6"/>
      <c r="S97" s="6"/>
      <c r="T97" s="31"/>
      <c r="U97" s="31"/>
      <c r="V97" s="32"/>
      <c r="W97" s="31"/>
      <c r="X97" s="31"/>
      <c r="Y97" s="31"/>
      <c r="Z97" s="31"/>
      <c r="AA97" s="31"/>
      <c r="AB97" s="31"/>
      <c r="AC97" s="89"/>
      <c r="AD97" s="89"/>
      <c r="AE97" s="89"/>
    </row>
    <row r="98" spans="1:31" s="30" customFormat="1" ht="24.6" customHeight="1" x14ac:dyDescent="0.25">
      <c r="A98" s="29"/>
      <c r="B98" s="29"/>
      <c r="C98" s="29"/>
      <c r="D98" s="29"/>
      <c r="E98" s="29"/>
      <c r="F98" s="29"/>
      <c r="G98" s="29"/>
      <c r="H98" s="29"/>
      <c r="I98" s="29"/>
      <c r="J98" s="29"/>
      <c r="K98" s="29"/>
      <c r="L98" s="29"/>
      <c r="N98" s="7"/>
      <c r="O98" s="8"/>
      <c r="P98" s="6"/>
      <c r="Q98" s="6"/>
      <c r="R98" s="6"/>
      <c r="S98" s="6"/>
      <c r="T98" s="31"/>
      <c r="U98" s="31"/>
      <c r="V98" s="32"/>
      <c r="W98" s="31"/>
      <c r="X98" s="31"/>
      <c r="Y98" s="31"/>
      <c r="Z98" s="31"/>
      <c r="AA98" s="31"/>
      <c r="AB98" s="31"/>
      <c r="AC98" s="89"/>
      <c r="AD98" s="89"/>
      <c r="AE98" s="89"/>
    </row>
    <row r="99" spans="1:31" s="30" customFormat="1" ht="24.6" customHeight="1" x14ac:dyDescent="0.25">
      <c r="A99" s="29"/>
      <c r="B99" s="29"/>
      <c r="C99" s="29"/>
      <c r="D99" s="29"/>
      <c r="E99" s="29"/>
      <c r="F99" s="29"/>
      <c r="G99" s="29"/>
      <c r="H99" s="29"/>
      <c r="I99" s="29"/>
      <c r="J99" s="29"/>
      <c r="K99" s="29"/>
      <c r="L99" s="29"/>
      <c r="N99" s="7"/>
      <c r="O99" s="8"/>
      <c r="P99" s="6"/>
      <c r="Q99" s="6"/>
      <c r="R99" s="6"/>
      <c r="S99" s="6"/>
      <c r="T99" s="31"/>
      <c r="U99" s="31"/>
      <c r="V99" s="32"/>
      <c r="W99" s="31"/>
      <c r="X99" s="31"/>
      <c r="Y99" s="31"/>
      <c r="Z99" s="31"/>
      <c r="AA99" s="31"/>
      <c r="AB99" s="31"/>
      <c r="AC99" s="89"/>
      <c r="AD99" s="89"/>
      <c r="AE99" s="89"/>
    </row>
    <row r="100" spans="1:31" s="30" customFormat="1" ht="24.6" customHeight="1" x14ac:dyDescent="0.25">
      <c r="A100" s="29"/>
      <c r="B100" s="29"/>
      <c r="C100" s="29"/>
      <c r="D100" s="29"/>
      <c r="E100" s="29"/>
      <c r="F100" s="29"/>
      <c r="G100" s="29"/>
      <c r="H100" s="29"/>
      <c r="I100" s="29"/>
      <c r="J100" s="29"/>
      <c r="K100" s="29"/>
      <c r="L100" s="29"/>
      <c r="N100" s="7"/>
      <c r="O100" s="8"/>
      <c r="P100" s="6"/>
      <c r="Q100" s="6"/>
      <c r="R100" s="6"/>
      <c r="S100" s="6"/>
      <c r="T100" s="31"/>
      <c r="U100" s="31"/>
      <c r="V100" s="32"/>
      <c r="W100" s="31"/>
      <c r="X100" s="31"/>
      <c r="Y100" s="31"/>
      <c r="Z100" s="31"/>
      <c r="AA100" s="31"/>
      <c r="AB100" s="31"/>
      <c r="AC100" s="89"/>
      <c r="AD100" s="89"/>
      <c r="AE100" s="89"/>
    </row>
    <row r="101" spans="1:31" s="30" customFormat="1" ht="24.6" customHeight="1" x14ac:dyDescent="0.25">
      <c r="A101" s="29"/>
      <c r="B101" s="29"/>
      <c r="C101" s="29"/>
      <c r="D101" s="29"/>
      <c r="E101" s="29"/>
      <c r="F101" s="29"/>
      <c r="G101" s="29"/>
      <c r="H101" s="29"/>
      <c r="I101" s="29"/>
      <c r="J101" s="29"/>
      <c r="K101" s="29"/>
      <c r="L101" s="29"/>
      <c r="N101" s="7"/>
      <c r="O101" s="8"/>
      <c r="P101" s="6"/>
      <c r="Q101" s="6"/>
      <c r="R101" s="6"/>
      <c r="S101" s="6"/>
      <c r="T101" s="31"/>
      <c r="U101" s="31"/>
      <c r="V101" s="32"/>
      <c r="W101" s="31"/>
      <c r="X101" s="31"/>
      <c r="Y101" s="31"/>
      <c r="Z101" s="31"/>
      <c r="AA101" s="31"/>
      <c r="AB101" s="31"/>
      <c r="AC101" s="89"/>
      <c r="AD101" s="89"/>
      <c r="AE101" s="89"/>
    </row>
    <row r="102" spans="1:31" s="30" customFormat="1" ht="24.6" customHeight="1" x14ac:dyDescent="0.25">
      <c r="A102" s="29"/>
      <c r="B102" s="29"/>
      <c r="C102" s="29"/>
      <c r="D102" s="29"/>
      <c r="E102" s="29"/>
      <c r="F102" s="29"/>
      <c r="G102" s="29"/>
      <c r="H102" s="29"/>
      <c r="I102" s="29"/>
      <c r="J102" s="29"/>
      <c r="K102" s="29"/>
      <c r="L102" s="29"/>
      <c r="N102" s="7"/>
      <c r="O102" s="8"/>
      <c r="P102" s="6"/>
      <c r="Q102" s="6"/>
      <c r="R102" s="6"/>
      <c r="S102" s="6"/>
      <c r="T102" s="31"/>
      <c r="U102" s="31"/>
      <c r="V102" s="32"/>
      <c r="W102" s="31"/>
      <c r="X102" s="31"/>
      <c r="Y102" s="31"/>
      <c r="Z102" s="31"/>
      <c r="AA102" s="31"/>
      <c r="AB102" s="31"/>
      <c r="AC102" s="89"/>
      <c r="AD102" s="89"/>
      <c r="AE102" s="89"/>
    </row>
    <row r="103" spans="1:31" s="30" customFormat="1" ht="24.6" customHeight="1" x14ac:dyDescent="0.25">
      <c r="A103" s="29"/>
      <c r="B103" s="29"/>
      <c r="C103" s="29"/>
      <c r="D103" s="29"/>
      <c r="E103" s="29"/>
      <c r="F103" s="29"/>
      <c r="G103" s="29"/>
      <c r="H103" s="29"/>
      <c r="I103" s="29"/>
      <c r="J103" s="29"/>
      <c r="K103" s="29"/>
      <c r="L103" s="29"/>
      <c r="N103" s="7"/>
      <c r="O103" s="8"/>
      <c r="P103" s="6"/>
      <c r="Q103" s="6"/>
      <c r="R103" s="6"/>
      <c r="S103" s="6"/>
      <c r="T103" s="31"/>
      <c r="U103" s="31"/>
      <c r="V103" s="32"/>
      <c r="W103" s="31"/>
      <c r="X103" s="31"/>
      <c r="Y103" s="31"/>
      <c r="Z103" s="31"/>
      <c r="AA103" s="31"/>
      <c r="AB103" s="31"/>
      <c r="AC103" s="89"/>
      <c r="AD103" s="89"/>
      <c r="AE103" s="89"/>
    </row>
    <row r="104" spans="1:31" s="30" customFormat="1" ht="24.6" customHeight="1" x14ac:dyDescent="0.25">
      <c r="A104" s="29"/>
      <c r="B104" s="29"/>
      <c r="C104" s="29"/>
      <c r="D104" s="29"/>
      <c r="E104" s="29"/>
      <c r="F104" s="29"/>
      <c r="G104" s="29"/>
      <c r="H104" s="29"/>
      <c r="I104" s="29"/>
      <c r="J104" s="29"/>
      <c r="K104" s="29"/>
      <c r="L104" s="29"/>
      <c r="N104" s="7"/>
      <c r="O104" s="8"/>
      <c r="P104" s="6"/>
      <c r="Q104" s="6"/>
      <c r="R104" s="6"/>
      <c r="S104" s="6"/>
      <c r="T104" s="31"/>
      <c r="U104" s="31"/>
      <c r="V104" s="32"/>
      <c r="W104" s="31"/>
      <c r="X104" s="31"/>
      <c r="Y104" s="31"/>
      <c r="Z104" s="31"/>
      <c r="AA104" s="31"/>
      <c r="AB104" s="31"/>
      <c r="AC104" s="89"/>
      <c r="AD104" s="89"/>
      <c r="AE104" s="89"/>
    </row>
    <row r="105" spans="1:31" s="30" customFormat="1" ht="24.6" customHeight="1" x14ac:dyDescent="0.25">
      <c r="A105" s="29"/>
      <c r="B105" s="29"/>
      <c r="C105" s="29"/>
      <c r="D105" s="29"/>
      <c r="E105" s="29"/>
      <c r="F105" s="29"/>
      <c r="G105" s="29"/>
      <c r="H105" s="29"/>
      <c r="I105" s="29"/>
      <c r="J105" s="29"/>
      <c r="K105" s="29"/>
      <c r="L105" s="29"/>
      <c r="N105" s="7"/>
      <c r="O105" s="8"/>
      <c r="P105" s="6"/>
      <c r="Q105" s="6"/>
      <c r="R105" s="6"/>
      <c r="S105" s="6"/>
      <c r="T105" s="31"/>
      <c r="U105" s="31"/>
      <c r="V105" s="32"/>
      <c r="W105" s="31"/>
      <c r="X105" s="31"/>
      <c r="Y105" s="31"/>
      <c r="Z105" s="31"/>
      <c r="AA105" s="31"/>
      <c r="AB105" s="31"/>
      <c r="AC105" s="89"/>
      <c r="AD105" s="89"/>
      <c r="AE105" s="89"/>
    </row>
    <row r="106" spans="1:31" s="30" customFormat="1" ht="24.6" customHeight="1" x14ac:dyDescent="0.25">
      <c r="A106" s="29"/>
      <c r="B106" s="29"/>
      <c r="C106" s="29"/>
      <c r="D106" s="29"/>
      <c r="E106" s="29"/>
      <c r="F106" s="29"/>
      <c r="G106" s="29"/>
      <c r="H106" s="29"/>
      <c r="I106" s="29"/>
      <c r="J106" s="29"/>
      <c r="K106" s="29"/>
      <c r="L106" s="29"/>
      <c r="N106" s="7"/>
      <c r="O106" s="8"/>
      <c r="P106" s="6"/>
      <c r="Q106" s="6"/>
      <c r="R106" s="6"/>
      <c r="S106" s="6"/>
      <c r="T106" s="31"/>
      <c r="U106" s="31"/>
      <c r="V106" s="32"/>
      <c r="W106" s="31"/>
      <c r="X106" s="31"/>
      <c r="Y106" s="31"/>
      <c r="Z106" s="31"/>
      <c r="AA106" s="31"/>
      <c r="AB106" s="31"/>
      <c r="AC106" s="89"/>
      <c r="AD106" s="89"/>
      <c r="AE106" s="89"/>
    </row>
    <row r="107" spans="1:31" s="30" customFormat="1" ht="24.6" customHeight="1" x14ac:dyDescent="0.25">
      <c r="A107" s="29"/>
      <c r="B107" s="29"/>
      <c r="C107" s="29"/>
      <c r="D107" s="29"/>
      <c r="E107" s="29"/>
      <c r="F107" s="29"/>
      <c r="G107" s="29"/>
      <c r="H107" s="29"/>
      <c r="I107" s="29"/>
      <c r="J107" s="29"/>
      <c r="K107" s="29"/>
      <c r="L107" s="29"/>
      <c r="N107" s="7"/>
      <c r="O107" s="8"/>
      <c r="P107" s="6"/>
      <c r="Q107" s="6"/>
      <c r="R107" s="6"/>
      <c r="S107" s="6"/>
      <c r="T107" s="31"/>
      <c r="U107" s="31"/>
      <c r="V107" s="32"/>
      <c r="W107" s="31"/>
      <c r="X107" s="31"/>
      <c r="Y107" s="31"/>
      <c r="Z107" s="31"/>
      <c r="AA107" s="31"/>
      <c r="AB107" s="31"/>
      <c r="AC107" s="89"/>
      <c r="AD107" s="89"/>
      <c r="AE107" s="89"/>
    </row>
    <row r="108" spans="1:31" s="30" customFormat="1" ht="24.6" customHeight="1" x14ac:dyDescent="0.25">
      <c r="A108" s="29"/>
      <c r="B108" s="29"/>
      <c r="C108" s="29"/>
      <c r="D108" s="29"/>
      <c r="E108" s="29"/>
      <c r="F108" s="29"/>
      <c r="G108" s="29"/>
      <c r="H108" s="29"/>
      <c r="I108" s="29"/>
      <c r="J108" s="29"/>
      <c r="K108" s="29"/>
      <c r="L108" s="29"/>
      <c r="N108" s="7"/>
      <c r="O108" s="8"/>
      <c r="P108" s="6"/>
      <c r="Q108" s="6"/>
      <c r="R108" s="6"/>
      <c r="S108" s="6"/>
      <c r="T108" s="31"/>
      <c r="U108" s="31"/>
      <c r="V108" s="32"/>
      <c r="W108" s="31"/>
      <c r="X108" s="31"/>
      <c r="Y108" s="31"/>
      <c r="Z108" s="31"/>
      <c r="AA108" s="31"/>
      <c r="AB108" s="31"/>
      <c r="AC108" s="89"/>
      <c r="AD108" s="89"/>
      <c r="AE108" s="89"/>
    </row>
    <row r="109" spans="1:31" s="30" customFormat="1" ht="24.6" customHeight="1" x14ac:dyDescent="0.25">
      <c r="A109" s="29"/>
      <c r="B109" s="29"/>
      <c r="C109" s="29"/>
      <c r="D109" s="29"/>
      <c r="E109" s="29"/>
      <c r="F109" s="29"/>
      <c r="G109" s="29"/>
      <c r="H109" s="29"/>
      <c r="I109" s="29"/>
      <c r="J109" s="29"/>
      <c r="K109" s="29"/>
      <c r="L109" s="29"/>
      <c r="N109" s="7"/>
      <c r="O109" s="8"/>
      <c r="P109" s="6"/>
      <c r="Q109" s="6"/>
      <c r="R109" s="6"/>
      <c r="S109" s="6"/>
      <c r="T109" s="31"/>
      <c r="U109" s="31"/>
      <c r="V109" s="32"/>
      <c r="W109" s="31"/>
      <c r="X109" s="31"/>
      <c r="Y109" s="31"/>
      <c r="Z109" s="31"/>
      <c r="AA109" s="31"/>
      <c r="AB109" s="31"/>
      <c r="AC109" s="89"/>
      <c r="AD109" s="89"/>
      <c r="AE109" s="89"/>
    </row>
    <row r="110" spans="1:31" s="30" customFormat="1" ht="24.6" customHeight="1" x14ac:dyDescent="0.25">
      <c r="A110" s="29"/>
      <c r="B110" s="29"/>
      <c r="C110" s="29"/>
      <c r="D110" s="29"/>
      <c r="E110" s="29"/>
      <c r="F110" s="29"/>
      <c r="G110" s="29"/>
      <c r="H110" s="29"/>
      <c r="I110" s="29"/>
      <c r="J110" s="29"/>
      <c r="K110" s="29"/>
      <c r="L110" s="29"/>
      <c r="N110" s="7"/>
      <c r="O110" s="8"/>
      <c r="P110" s="6"/>
      <c r="Q110" s="6"/>
      <c r="R110" s="6"/>
      <c r="S110" s="6"/>
      <c r="T110" s="31"/>
      <c r="U110" s="31"/>
      <c r="V110" s="32"/>
      <c r="W110" s="31"/>
      <c r="X110" s="31"/>
      <c r="Y110" s="31"/>
      <c r="Z110" s="31"/>
      <c r="AA110" s="31"/>
      <c r="AB110" s="31"/>
      <c r="AC110" s="89"/>
      <c r="AD110" s="89"/>
      <c r="AE110" s="89"/>
    </row>
    <row r="111" spans="1:31" s="30" customFormat="1" ht="24.6" customHeight="1" x14ac:dyDescent="0.25">
      <c r="A111" s="29"/>
      <c r="B111" s="29"/>
      <c r="C111" s="29"/>
      <c r="D111" s="29"/>
      <c r="E111" s="29"/>
      <c r="F111" s="29"/>
      <c r="G111" s="29"/>
      <c r="H111" s="29"/>
      <c r="I111" s="29"/>
      <c r="J111" s="29"/>
      <c r="K111" s="29"/>
      <c r="L111" s="29"/>
      <c r="N111" s="7"/>
      <c r="O111" s="8"/>
      <c r="P111" s="6"/>
      <c r="Q111" s="6"/>
      <c r="R111" s="6"/>
      <c r="S111" s="6"/>
      <c r="T111" s="31"/>
      <c r="U111" s="31"/>
      <c r="V111" s="32"/>
      <c r="W111" s="31"/>
      <c r="X111" s="31"/>
      <c r="Y111" s="31"/>
      <c r="Z111" s="31"/>
      <c r="AA111" s="31"/>
      <c r="AB111" s="31"/>
      <c r="AC111" s="89"/>
      <c r="AD111" s="89"/>
      <c r="AE111" s="89"/>
    </row>
    <row r="112" spans="1:31" s="30" customFormat="1" ht="24.6" customHeight="1" x14ac:dyDescent="0.25">
      <c r="A112" s="29"/>
      <c r="B112" s="29"/>
      <c r="C112" s="29"/>
      <c r="D112" s="29"/>
      <c r="E112" s="29"/>
      <c r="F112" s="29"/>
      <c r="G112" s="29"/>
      <c r="H112" s="29"/>
      <c r="I112" s="29"/>
      <c r="J112" s="29"/>
      <c r="K112" s="29"/>
      <c r="L112" s="29"/>
      <c r="N112" s="7"/>
      <c r="O112" s="8"/>
      <c r="P112" s="6"/>
      <c r="Q112" s="6"/>
      <c r="R112" s="6"/>
      <c r="S112" s="6"/>
      <c r="T112" s="31"/>
      <c r="U112" s="31"/>
      <c r="V112" s="32"/>
      <c r="W112" s="31"/>
      <c r="X112" s="31"/>
      <c r="Y112" s="31"/>
      <c r="Z112" s="31"/>
      <c r="AA112" s="31"/>
      <c r="AB112" s="31"/>
      <c r="AC112" s="89"/>
      <c r="AD112" s="89"/>
      <c r="AE112" s="89"/>
    </row>
    <row r="113" spans="1:31" s="30" customFormat="1" ht="24.6" customHeight="1" x14ac:dyDescent="0.25">
      <c r="A113" s="29"/>
      <c r="B113" s="29"/>
      <c r="C113" s="29"/>
      <c r="D113" s="29"/>
      <c r="E113" s="29"/>
      <c r="F113" s="29"/>
      <c r="G113" s="29"/>
      <c r="H113" s="29"/>
      <c r="I113" s="29"/>
      <c r="J113" s="29"/>
      <c r="K113" s="29"/>
      <c r="L113" s="29"/>
      <c r="N113" s="7"/>
      <c r="O113" s="8"/>
      <c r="P113" s="6"/>
      <c r="Q113" s="6"/>
      <c r="R113" s="6"/>
      <c r="S113" s="6"/>
      <c r="T113" s="31"/>
      <c r="U113" s="31"/>
      <c r="V113" s="32"/>
      <c r="W113" s="31"/>
      <c r="X113" s="31"/>
      <c r="Y113" s="31"/>
      <c r="Z113" s="31"/>
      <c r="AA113" s="31"/>
      <c r="AB113" s="31"/>
      <c r="AC113" s="89"/>
      <c r="AD113" s="89"/>
      <c r="AE113" s="89"/>
    </row>
    <row r="114" spans="1:31" s="30" customFormat="1" ht="24.6" customHeight="1" x14ac:dyDescent="0.25">
      <c r="A114" s="29"/>
      <c r="B114" s="29"/>
      <c r="C114" s="29"/>
      <c r="D114" s="29"/>
      <c r="E114" s="29"/>
      <c r="F114" s="29"/>
      <c r="G114" s="29"/>
      <c r="H114" s="29"/>
      <c r="I114" s="29"/>
      <c r="J114" s="29"/>
      <c r="K114" s="29"/>
      <c r="L114" s="29"/>
      <c r="N114" s="7"/>
      <c r="O114" s="8"/>
      <c r="P114" s="6"/>
      <c r="Q114" s="6"/>
      <c r="R114" s="6"/>
      <c r="S114" s="6"/>
      <c r="T114" s="31"/>
      <c r="U114" s="31"/>
      <c r="V114" s="32"/>
      <c r="W114" s="31"/>
      <c r="X114" s="31"/>
      <c r="Y114" s="31"/>
      <c r="Z114" s="31"/>
      <c r="AA114" s="31"/>
      <c r="AB114" s="31"/>
      <c r="AC114" s="89"/>
      <c r="AD114" s="89"/>
      <c r="AE114" s="89"/>
    </row>
    <row r="115" spans="1:31" s="30" customFormat="1" ht="24.6" customHeight="1" x14ac:dyDescent="0.25">
      <c r="A115" s="29"/>
      <c r="B115" s="29"/>
      <c r="C115" s="29"/>
      <c r="D115" s="29"/>
      <c r="E115" s="29"/>
      <c r="F115" s="29"/>
      <c r="G115" s="29"/>
      <c r="H115" s="29"/>
      <c r="I115" s="29"/>
      <c r="J115" s="29"/>
      <c r="K115" s="29"/>
      <c r="L115" s="29"/>
      <c r="N115" s="7"/>
      <c r="O115" s="8"/>
      <c r="P115" s="6"/>
      <c r="Q115" s="6"/>
      <c r="R115" s="6"/>
      <c r="S115" s="6"/>
      <c r="T115" s="31"/>
      <c r="U115" s="31"/>
      <c r="V115" s="32"/>
      <c r="W115" s="31"/>
      <c r="X115" s="31"/>
      <c r="Y115" s="31"/>
      <c r="Z115" s="31"/>
      <c r="AA115" s="31"/>
      <c r="AB115" s="31"/>
      <c r="AC115" s="89"/>
      <c r="AD115" s="89"/>
      <c r="AE115" s="89"/>
    </row>
    <row r="116" spans="1:31" s="30" customFormat="1" ht="24.6" customHeight="1" x14ac:dyDescent="0.25">
      <c r="A116" s="29"/>
      <c r="B116" s="29"/>
      <c r="C116" s="29"/>
      <c r="D116" s="29"/>
      <c r="E116" s="29"/>
      <c r="F116" s="29"/>
      <c r="G116" s="29"/>
      <c r="H116" s="29"/>
      <c r="I116" s="29"/>
      <c r="J116" s="29"/>
      <c r="K116" s="29"/>
      <c r="L116" s="29"/>
      <c r="N116" s="7"/>
      <c r="O116" s="8"/>
      <c r="P116" s="6"/>
      <c r="Q116" s="6"/>
      <c r="R116" s="6"/>
      <c r="S116" s="6"/>
      <c r="T116" s="31"/>
      <c r="U116" s="31"/>
      <c r="V116" s="32"/>
      <c r="W116" s="31"/>
      <c r="X116" s="31"/>
      <c r="Y116" s="31"/>
      <c r="Z116" s="31"/>
      <c r="AA116" s="31"/>
      <c r="AB116" s="31"/>
      <c r="AC116" s="89"/>
      <c r="AD116" s="89"/>
      <c r="AE116" s="89"/>
    </row>
    <row r="117" spans="1:31" s="30" customFormat="1" ht="24.6" customHeight="1" x14ac:dyDescent="0.25">
      <c r="A117" s="29"/>
      <c r="B117" s="29"/>
      <c r="C117" s="29"/>
      <c r="D117" s="29"/>
      <c r="E117" s="29"/>
      <c r="F117" s="29"/>
      <c r="G117" s="29"/>
      <c r="H117" s="29"/>
      <c r="I117" s="29"/>
      <c r="J117" s="29"/>
      <c r="K117" s="29"/>
      <c r="L117" s="29"/>
      <c r="N117" s="7"/>
      <c r="O117" s="8"/>
      <c r="P117" s="6"/>
      <c r="Q117" s="6"/>
      <c r="R117" s="6"/>
      <c r="S117" s="6"/>
      <c r="T117" s="31"/>
      <c r="U117" s="31"/>
      <c r="V117" s="32"/>
      <c r="W117" s="31"/>
      <c r="X117" s="31"/>
      <c r="Y117" s="31"/>
      <c r="Z117" s="31"/>
      <c r="AA117" s="31"/>
      <c r="AB117" s="31"/>
      <c r="AC117" s="89"/>
      <c r="AD117" s="89"/>
      <c r="AE117" s="89"/>
    </row>
    <row r="118" spans="1:31" s="30" customFormat="1" ht="24.6" customHeight="1" x14ac:dyDescent="0.25">
      <c r="A118" s="29"/>
      <c r="B118" s="29"/>
      <c r="C118" s="29"/>
      <c r="D118" s="29"/>
      <c r="E118" s="29"/>
      <c r="F118" s="29"/>
      <c r="G118" s="29"/>
      <c r="H118" s="29"/>
      <c r="I118" s="29"/>
      <c r="J118" s="29"/>
      <c r="K118" s="29"/>
      <c r="L118" s="29"/>
      <c r="N118" s="7"/>
      <c r="O118" s="8"/>
      <c r="P118" s="6"/>
      <c r="Q118" s="6"/>
      <c r="R118" s="6"/>
      <c r="S118" s="6"/>
      <c r="T118" s="31"/>
      <c r="U118" s="31"/>
      <c r="V118" s="32"/>
      <c r="W118" s="31"/>
      <c r="X118" s="31"/>
      <c r="Y118" s="31"/>
      <c r="Z118" s="31"/>
      <c r="AA118" s="31"/>
      <c r="AB118" s="31"/>
      <c r="AC118" s="89"/>
      <c r="AD118" s="89"/>
      <c r="AE118" s="89"/>
    </row>
    <row r="119" spans="1:31" s="30" customFormat="1" ht="24.6" customHeight="1" x14ac:dyDescent="0.25">
      <c r="A119" s="29"/>
      <c r="B119" s="29"/>
      <c r="C119" s="29"/>
      <c r="D119" s="29"/>
      <c r="E119" s="29"/>
      <c r="F119" s="29"/>
      <c r="G119" s="29"/>
      <c r="H119" s="29"/>
      <c r="I119" s="29"/>
      <c r="J119" s="29"/>
      <c r="K119" s="29"/>
      <c r="L119" s="29"/>
      <c r="N119" s="7"/>
      <c r="O119" s="8"/>
      <c r="P119" s="6"/>
      <c r="Q119" s="6"/>
      <c r="R119" s="6"/>
      <c r="S119" s="6"/>
      <c r="T119" s="31"/>
      <c r="U119" s="31"/>
      <c r="V119" s="32"/>
      <c r="W119" s="31"/>
      <c r="X119" s="31"/>
      <c r="Y119" s="31"/>
      <c r="Z119" s="31"/>
      <c r="AA119" s="31"/>
      <c r="AB119" s="31"/>
      <c r="AC119" s="89"/>
      <c r="AD119" s="89"/>
      <c r="AE119" s="89"/>
    </row>
    <row r="120" spans="1:31" s="30" customFormat="1" ht="24.6" customHeight="1" x14ac:dyDescent="0.25">
      <c r="A120" s="29"/>
      <c r="B120" s="29"/>
      <c r="C120" s="29"/>
      <c r="D120" s="29"/>
      <c r="E120" s="29"/>
      <c r="F120" s="29"/>
      <c r="G120" s="29"/>
      <c r="H120" s="29"/>
      <c r="I120" s="29"/>
      <c r="J120" s="29"/>
      <c r="K120" s="29"/>
      <c r="L120" s="29"/>
      <c r="N120" s="7"/>
      <c r="O120" s="8"/>
      <c r="P120" s="6"/>
      <c r="Q120" s="6"/>
      <c r="R120" s="6"/>
      <c r="S120" s="6"/>
      <c r="T120" s="31"/>
      <c r="U120" s="31"/>
      <c r="V120" s="32"/>
      <c r="W120" s="31"/>
      <c r="X120" s="31"/>
      <c r="Y120" s="31"/>
      <c r="Z120" s="31"/>
      <c r="AA120" s="31"/>
      <c r="AB120" s="31"/>
      <c r="AC120" s="89"/>
      <c r="AD120" s="89"/>
      <c r="AE120" s="89"/>
    </row>
    <row r="121" spans="1:31" s="30" customFormat="1" ht="24.6" customHeight="1" x14ac:dyDescent="0.25">
      <c r="A121" s="29"/>
      <c r="B121" s="29"/>
      <c r="C121" s="29"/>
      <c r="D121" s="29"/>
      <c r="E121" s="29"/>
      <c r="F121" s="29"/>
      <c r="G121" s="29"/>
      <c r="H121" s="29"/>
      <c r="I121" s="29"/>
      <c r="J121" s="29"/>
      <c r="K121" s="29"/>
      <c r="L121" s="29"/>
      <c r="N121" s="7"/>
      <c r="O121" s="8"/>
      <c r="P121" s="6"/>
      <c r="Q121" s="6"/>
      <c r="R121" s="6"/>
      <c r="S121" s="6"/>
      <c r="T121" s="31"/>
      <c r="U121" s="31"/>
      <c r="V121" s="32"/>
      <c r="W121" s="31"/>
      <c r="X121" s="31"/>
      <c r="Y121" s="31"/>
      <c r="Z121" s="31"/>
      <c r="AA121" s="31"/>
      <c r="AB121" s="31"/>
      <c r="AC121" s="89"/>
      <c r="AD121" s="89"/>
      <c r="AE121" s="89"/>
    </row>
    <row r="122" spans="1:31" s="30" customFormat="1" ht="24.6" customHeight="1" x14ac:dyDescent="0.25">
      <c r="A122" s="29"/>
      <c r="B122" s="29"/>
      <c r="C122" s="29"/>
      <c r="D122" s="29"/>
      <c r="E122" s="29"/>
      <c r="F122" s="29"/>
      <c r="G122" s="29"/>
      <c r="H122" s="29"/>
      <c r="I122" s="29"/>
      <c r="J122" s="29"/>
      <c r="K122" s="29"/>
      <c r="L122" s="29"/>
      <c r="N122" s="7"/>
      <c r="O122" s="8"/>
      <c r="P122" s="6"/>
      <c r="Q122" s="6"/>
      <c r="R122" s="6"/>
      <c r="S122" s="6"/>
      <c r="T122" s="31"/>
      <c r="U122" s="31"/>
      <c r="V122" s="32"/>
      <c r="W122" s="31"/>
      <c r="X122" s="31"/>
      <c r="Y122" s="31"/>
      <c r="Z122" s="31"/>
      <c r="AA122" s="31"/>
      <c r="AB122" s="31"/>
      <c r="AC122" s="89"/>
      <c r="AD122" s="89"/>
      <c r="AE122" s="89"/>
    </row>
    <row r="123" spans="1:31" s="30" customFormat="1" ht="24.6" customHeight="1" x14ac:dyDescent="0.25">
      <c r="A123" s="29"/>
      <c r="B123" s="29"/>
      <c r="C123" s="29"/>
      <c r="D123" s="29"/>
      <c r="E123" s="29"/>
      <c r="F123" s="29"/>
      <c r="G123" s="29"/>
      <c r="H123" s="29"/>
      <c r="I123" s="29"/>
      <c r="J123" s="29"/>
      <c r="K123" s="29"/>
      <c r="L123" s="29"/>
      <c r="N123" s="7"/>
      <c r="O123" s="8"/>
      <c r="P123" s="6"/>
      <c r="Q123" s="6"/>
      <c r="R123" s="6"/>
      <c r="S123" s="6"/>
      <c r="T123" s="31"/>
      <c r="U123" s="31"/>
      <c r="V123" s="32"/>
      <c r="W123" s="31"/>
      <c r="X123" s="31"/>
      <c r="Y123" s="31"/>
      <c r="Z123" s="31"/>
      <c r="AA123" s="31"/>
      <c r="AB123" s="31"/>
      <c r="AC123" s="89"/>
      <c r="AD123" s="89"/>
      <c r="AE123" s="89"/>
    </row>
    <row r="124" spans="1:31" s="30" customFormat="1" ht="24.6" customHeight="1" x14ac:dyDescent="0.25">
      <c r="A124" s="29"/>
      <c r="B124" s="29"/>
      <c r="C124" s="29"/>
      <c r="D124" s="29"/>
      <c r="E124" s="29"/>
      <c r="F124" s="29"/>
      <c r="G124" s="29"/>
      <c r="H124" s="29"/>
      <c r="I124" s="29"/>
      <c r="J124" s="29"/>
      <c r="K124" s="29"/>
      <c r="L124" s="29"/>
      <c r="N124" s="7"/>
      <c r="O124" s="8"/>
      <c r="P124" s="6"/>
      <c r="Q124" s="6"/>
      <c r="R124" s="6"/>
      <c r="S124" s="6"/>
      <c r="T124" s="31"/>
      <c r="U124" s="31"/>
      <c r="V124" s="32"/>
      <c r="W124" s="31"/>
      <c r="X124" s="31"/>
      <c r="Y124" s="31"/>
      <c r="Z124" s="31"/>
      <c r="AA124" s="31"/>
      <c r="AB124" s="31"/>
      <c r="AC124" s="89"/>
      <c r="AD124" s="89"/>
      <c r="AE124" s="89"/>
    </row>
    <row r="125" spans="1:31" s="30" customFormat="1" ht="24.6" customHeight="1" x14ac:dyDescent="0.25">
      <c r="A125" s="29"/>
      <c r="B125" s="29"/>
      <c r="C125" s="29"/>
      <c r="D125" s="29"/>
      <c r="E125" s="29"/>
      <c r="F125" s="29"/>
      <c r="G125" s="29"/>
      <c r="H125" s="29"/>
      <c r="I125" s="29"/>
      <c r="J125" s="29"/>
      <c r="K125" s="29"/>
      <c r="L125" s="29"/>
      <c r="N125" s="7"/>
      <c r="O125" s="8"/>
      <c r="P125" s="6"/>
      <c r="Q125" s="6"/>
      <c r="R125" s="6"/>
      <c r="S125" s="6"/>
      <c r="T125" s="31"/>
      <c r="U125" s="31"/>
      <c r="V125" s="32"/>
      <c r="W125" s="31"/>
      <c r="X125" s="31"/>
      <c r="Y125" s="31"/>
      <c r="Z125" s="31"/>
      <c r="AA125" s="31"/>
      <c r="AB125" s="31"/>
      <c r="AC125" s="89"/>
      <c r="AD125" s="89"/>
      <c r="AE125" s="89"/>
    </row>
    <row r="126" spans="1:31" s="30" customFormat="1" ht="24.6" customHeight="1" x14ac:dyDescent="0.25">
      <c r="A126" s="29"/>
      <c r="B126" s="29"/>
      <c r="C126" s="29"/>
      <c r="D126" s="29"/>
      <c r="E126" s="29"/>
      <c r="F126" s="29"/>
      <c r="G126" s="29"/>
      <c r="H126" s="29"/>
      <c r="I126" s="29"/>
      <c r="J126" s="29"/>
      <c r="K126" s="29"/>
      <c r="L126" s="29"/>
      <c r="N126" s="7"/>
      <c r="O126" s="8"/>
      <c r="P126" s="6"/>
      <c r="Q126" s="6"/>
      <c r="R126" s="6"/>
      <c r="S126" s="6"/>
      <c r="T126" s="31"/>
      <c r="U126" s="31"/>
      <c r="V126" s="32"/>
      <c r="W126" s="31"/>
      <c r="X126" s="31"/>
      <c r="Y126" s="31"/>
      <c r="Z126" s="31"/>
      <c r="AA126" s="31"/>
      <c r="AB126" s="31"/>
      <c r="AC126" s="89"/>
      <c r="AD126" s="89"/>
      <c r="AE126" s="89"/>
    </row>
    <row r="127" spans="1:31" s="30" customFormat="1" ht="24.6" customHeight="1" x14ac:dyDescent="0.25">
      <c r="A127" s="29"/>
      <c r="B127" s="29"/>
      <c r="C127" s="29"/>
      <c r="D127" s="29"/>
      <c r="E127" s="29"/>
      <c r="F127" s="29"/>
      <c r="G127" s="29"/>
      <c r="H127" s="29"/>
      <c r="I127" s="29"/>
      <c r="J127" s="29"/>
      <c r="K127" s="29"/>
      <c r="L127" s="29"/>
      <c r="N127" s="7"/>
      <c r="O127" s="8"/>
      <c r="P127" s="6"/>
      <c r="Q127" s="6"/>
      <c r="R127" s="6"/>
      <c r="S127" s="6"/>
      <c r="T127" s="31"/>
      <c r="U127" s="31"/>
      <c r="V127" s="32"/>
      <c r="W127" s="31"/>
      <c r="X127" s="31"/>
      <c r="Y127" s="31"/>
      <c r="Z127" s="31"/>
      <c r="AA127" s="31"/>
      <c r="AB127" s="31"/>
      <c r="AC127" s="89"/>
      <c r="AD127" s="89"/>
      <c r="AE127" s="89"/>
    </row>
    <row r="128" spans="1:31" s="30" customFormat="1" ht="24.6" customHeight="1" x14ac:dyDescent="0.25">
      <c r="A128" s="29"/>
      <c r="B128" s="29"/>
      <c r="C128" s="29"/>
      <c r="D128" s="29"/>
      <c r="E128" s="29"/>
      <c r="F128" s="29"/>
      <c r="G128" s="29"/>
      <c r="H128" s="29"/>
      <c r="I128" s="29"/>
      <c r="J128" s="29"/>
      <c r="K128" s="29"/>
      <c r="L128" s="29"/>
      <c r="N128" s="7"/>
      <c r="O128" s="8"/>
      <c r="P128" s="6"/>
      <c r="Q128" s="6"/>
      <c r="R128" s="6"/>
      <c r="S128" s="6"/>
      <c r="T128" s="31"/>
      <c r="U128" s="31"/>
      <c r="V128" s="32"/>
      <c r="W128" s="31"/>
      <c r="X128" s="31"/>
      <c r="Y128" s="31"/>
      <c r="Z128" s="31"/>
      <c r="AA128" s="31"/>
      <c r="AB128" s="31"/>
      <c r="AC128" s="89"/>
      <c r="AD128" s="89"/>
      <c r="AE128" s="89"/>
    </row>
    <row r="129" spans="1:31" s="30" customFormat="1" ht="24.6" customHeight="1" x14ac:dyDescent="0.25">
      <c r="A129" s="29"/>
      <c r="B129" s="29"/>
      <c r="C129" s="29"/>
      <c r="D129" s="29"/>
      <c r="E129" s="29"/>
      <c r="F129" s="29"/>
      <c r="G129" s="29"/>
      <c r="H129" s="29"/>
      <c r="I129" s="29"/>
      <c r="J129" s="29"/>
      <c r="K129" s="29"/>
      <c r="L129" s="29"/>
      <c r="N129" s="7"/>
      <c r="O129" s="8"/>
      <c r="P129" s="6"/>
      <c r="Q129" s="6"/>
      <c r="R129" s="6"/>
      <c r="S129" s="6"/>
      <c r="T129" s="31"/>
      <c r="U129" s="31"/>
      <c r="V129" s="32"/>
      <c r="W129" s="31"/>
      <c r="X129" s="31"/>
      <c r="Y129" s="31"/>
      <c r="Z129" s="31"/>
      <c r="AA129" s="31"/>
      <c r="AB129" s="31"/>
      <c r="AC129" s="89"/>
      <c r="AD129" s="89"/>
      <c r="AE129" s="89"/>
    </row>
    <row r="130" spans="1:31" s="30" customFormat="1" ht="24.6" customHeight="1" x14ac:dyDescent="0.25">
      <c r="A130" s="29"/>
      <c r="B130" s="29"/>
      <c r="C130" s="29"/>
      <c r="D130" s="29"/>
      <c r="E130" s="29"/>
      <c r="F130" s="29"/>
      <c r="G130" s="29"/>
      <c r="H130" s="29"/>
      <c r="I130" s="29"/>
      <c r="J130" s="29"/>
      <c r="K130" s="29"/>
      <c r="L130" s="29"/>
      <c r="N130" s="7"/>
      <c r="O130" s="8"/>
      <c r="P130" s="6"/>
      <c r="Q130" s="6"/>
      <c r="R130" s="6"/>
      <c r="S130" s="6"/>
      <c r="T130" s="31"/>
      <c r="U130" s="31"/>
      <c r="V130" s="32"/>
      <c r="W130" s="31"/>
      <c r="X130" s="31"/>
      <c r="Y130" s="31"/>
      <c r="Z130" s="31"/>
      <c r="AA130" s="31"/>
      <c r="AB130" s="31"/>
      <c r="AC130" s="89"/>
      <c r="AD130" s="89"/>
      <c r="AE130" s="89"/>
    </row>
  </sheetData>
  <sheetProtection algorithmName="SHA-512" hashValue="0X8FeJ/10nnQBGTMPpSmkQhoidVBZ/k7S895t8KwxF9ThANsdsLwv3QXY1/oOktX6SsoPGJFodQfrFOJuEdyMA==" saltValue="Yj5vP+w1TB/eKZJHZpBgww==" spinCount="100000" sheet="1" objects="1" scenarios="1"/>
  <mergeCells count="95">
    <mergeCell ref="C60:L60"/>
    <mergeCell ref="C65:L65"/>
    <mergeCell ref="C70:L70"/>
    <mergeCell ref="C75:L75"/>
    <mergeCell ref="B37:L37"/>
    <mergeCell ref="A3:L3"/>
    <mergeCell ref="K38:L38"/>
    <mergeCell ref="C40:L40"/>
    <mergeCell ref="C50:L50"/>
    <mergeCell ref="C55:L55"/>
    <mergeCell ref="E35:F35"/>
    <mergeCell ref="G35:H35"/>
    <mergeCell ref="J35:K35"/>
    <mergeCell ref="B36:F36"/>
    <mergeCell ref="G36:H36"/>
    <mergeCell ref="J36:K36"/>
    <mergeCell ref="G32:H32"/>
    <mergeCell ref="J32:L33"/>
    <mergeCell ref="E33:F33"/>
    <mergeCell ref="G33:H33"/>
    <mergeCell ref="E34:F34"/>
    <mergeCell ref="G34:H34"/>
    <mergeCell ref="J34:K34"/>
    <mergeCell ref="B29:D35"/>
    <mergeCell ref="E29:F29"/>
    <mergeCell ref="G29:H29"/>
    <mergeCell ref="J29:L30"/>
    <mergeCell ref="E30:F30"/>
    <mergeCell ref="G30:H30"/>
    <mergeCell ref="E31:F31"/>
    <mergeCell ref="G31:H31"/>
    <mergeCell ref="J31:K31"/>
    <mergeCell ref="E32:F32"/>
    <mergeCell ref="B27:D28"/>
    <mergeCell ref="E27:F27"/>
    <mergeCell ref="G27:H27"/>
    <mergeCell ref="J27:K27"/>
    <mergeCell ref="E28:F28"/>
    <mergeCell ref="G28:H28"/>
    <mergeCell ref="J28:K28"/>
    <mergeCell ref="B22:D26"/>
    <mergeCell ref="E22:F22"/>
    <mergeCell ref="G22:H22"/>
    <mergeCell ref="J22:K22"/>
    <mergeCell ref="E23:F23"/>
    <mergeCell ref="G23:H23"/>
    <mergeCell ref="J23:K23"/>
    <mergeCell ref="E24:F24"/>
    <mergeCell ref="G24:H24"/>
    <mergeCell ref="J24:K24"/>
    <mergeCell ref="E25:F25"/>
    <mergeCell ref="G25:H25"/>
    <mergeCell ref="J25:K25"/>
    <mergeCell ref="E26:F26"/>
    <mergeCell ref="G26:H26"/>
    <mergeCell ref="J26:K26"/>
    <mergeCell ref="E20:F20"/>
    <mergeCell ref="G20:H20"/>
    <mergeCell ref="J20:K20"/>
    <mergeCell ref="E21:F21"/>
    <mergeCell ref="G21:H21"/>
    <mergeCell ref="J21:K21"/>
    <mergeCell ref="E18:F18"/>
    <mergeCell ref="G18:H18"/>
    <mergeCell ref="J18:L19"/>
    <mergeCell ref="E19:F19"/>
    <mergeCell ref="G19:H19"/>
    <mergeCell ref="G13:H13"/>
    <mergeCell ref="E14:F14"/>
    <mergeCell ref="G14:H14"/>
    <mergeCell ref="J14:K14"/>
    <mergeCell ref="E17:F17"/>
    <mergeCell ref="G17:H17"/>
    <mergeCell ref="J17:K17"/>
    <mergeCell ref="B9:D21"/>
    <mergeCell ref="E9:F9"/>
    <mergeCell ref="G9:H9"/>
    <mergeCell ref="J9:L13"/>
    <mergeCell ref="E10:F10"/>
    <mergeCell ref="G10:H10"/>
    <mergeCell ref="E11:F11"/>
    <mergeCell ref="G11:H11"/>
    <mergeCell ref="E12:F12"/>
    <mergeCell ref="G12:H12"/>
    <mergeCell ref="E15:F15"/>
    <mergeCell ref="G15:H15"/>
    <mergeCell ref="J15:L16"/>
    <mergeCell ref="E16:F16"/>
    <mergeCell ref="G16:H16"/>
    <mergeCell ref="E13:F13"/>
    <mergeCell ref="K7:L7"/>
    <mergeCell ref="B8:D8"/>
    <mergeCell ref="E8:F8"/>
    <mergeCell ref="G8:I8"/>
    <mergeCell ref="J8:L8"/>
  </mergeCells>
  <phoneticPr fontId="1"/>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37"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locked="0" defaultSize="0" autoFill="0" autoLine="0" autoPict="0">
                <anchor moveWithCells="1">
                  <from>
                    <xdr:col>1</xdr:col>
                    <xdr:colOff>57150</xdr:colOff>
                    <xdr:row>9</xdr:row>
                    <xdr:rowOff>171450</xdr:rowOff>
                  </from>
                  <to>
                    <xdr:col>3</xdr:col>
                    <xdr:colOff>238125</xdr:colOff>
                    <xdr:row>10</xdr:row>
                    <xdr:rowOff>180975</xdr:rowOff>
                  </to>
                </anchor>
              </controlPr>
            </control>
          </mc:Choice>
        </mc:AlternateContent>
        <mc:AlternateContent xmlns:mc="http://schemas.openxmlformats.org/markup-compatibility/2006">
          <mc:Choice Requires="x14">
            <control shapeId="4099" r:id="rId5" name="Check Box 3">
              <controlPr locked="0" defaultSize="0" autoFill="0" autoLine="0" autoPict="0">
                <anchor moveWithCells="1">
                  <from>
                    <xdr:col>1</xdr:col>
                    <xdr:colOff>57150</xdr:colOff>
                    <xdr:row>11</xdr:row>
                    <xdr:rowOff>28575</xdr:rowOff>
                  </from>
                  <to>
                    <xdr:col>3</xdr:col>
                    <xdr:colOff>133350</xdr:colOff>
                    <xdr:row>11</xdr:row>
                    <xdr:rowOff>276225</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1</xdr:col>
                    <xdr:colOff>142875</xdr:colOff>
                    <xdr:row>11</xdr:row>
                    <xdr:rowOff>257175</xdr:rowOff>
                  </from>
                  <to>
                    <xdr:col>2</xdr:col>
                    <xdr:colOff>647700</xdr:colOff>
                    <xdr:row>14</xdr:row>
                    <xdr:rowOff>28575</xdr:rowOff>
                  </to>
                </anchor>
              </controlPr>
            </control>
          </mc:Choice>
        </mc:AlternateContent>
        <mc:AlternateContent xmlns:mc="http://schemas.openxmlformats.org/markup-compatibility/2006">
          <mc:Choice Requires="x14">
            <control shapeId="4102" r:id="rId7" name="Check Box 6">
              <controlPr locked="0" defaultSize="0" autoFill="0" autoLine="0" autoPict="0">
                <anchor moveWithCells="1">
                  <from>
                    <xdr:col>1</xdr:col>
                    <xdr:colOff>57150</xdr:colOff>
                    <xdr:row>10</xdr:row>
                    <xdr:rowOff>104775</xdr:rowOff>
                  </from>
                  <to>
                    <xdr:col>3</xdr:col>
                    <xdr:colOff>104775</xdr:colOff>
                    <xdr:row>11</xdr:row>
                    <xdr:rowOff>104775</xdr:rowOff>
                  </to>
                </anchor>
              </controlPr>
            </control>
          </mc:Choice>
        </mc:AlternateContent>
        <mc:AlternateContent xmlns:mc="http://schemas.openxmlformats.org/markup-compatibility/2006">
          <mc:Choice Requires="x14">
            <control shapeId="4103" r:id="rId8" name="Option Button 7">
              <controlPr locked="0" defaultSize="0" autoFill="0" autoLine="0" autoPict="0">
                <anchor moveWithCells="1">
                  <from>
                    <xdr:col>1</xdr:col>
                    <xdr:colOff>76200</xdr:colOff>
                    <xdr:row>4</xdr:row>
                    <xdr:rowOff>0</xdr:rowOff>
                  </from>
                  <to>
                    <xdr:col>8</xdr:col>
                    <xdr:colOff>238125</xdr:colOff>
                    <xdr:row>5</xdr:row>
                    <xdr:rowOff>19050</xdr:rowOff>
                  </to>
                </anchor>
              </controlPr>
            </control>
          </mc:Choice>
        </mc:AlternateContent>
        <mc:AlternateContent xmlns:mc="http://schemas.openxmlformats.org/markup-compatibility/2006">
          <mc:Choice Requires="x14">
            <control shapeId="4104" r:id="rId9" name="Option Button 8">
              <controlPr locked="0" defaultSize="0" autoFill="0" autoLine="0" autoPict="0">
                <anchor moveWithCells="1">
                  <from>
                    <xdr:col>1</xdr:col>
                    <xdr:colOff>76200</xdr:colOff>
                    <xdr:row>5</xdr:row>
                    <xdr:rowOff>0</xdr:rowOff>
                  </from>
                  <to>
                    <xdr:col>8</xdr:col>
                    <xdr:colOff>238125</xdr:colOff>
                    <xdr:row>6</xdr:row>
                    <xdr:rowOff>19050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1</xdr:col>
                    <xdr:colOff>123825</xdr:colOff>
                    <xdr:row>38</xdr:row>
                    <xdr:rowOff>9525</xdr:rowOff>
                  </from>
                  <to>
                    <xdr:col>4</xdr:col>
                    <xdr:colOff>371475</xdr:colOff>
                    <xdr:row>39</xdr:row>
                    <xdr:rowOff>19050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7</xdr:col>
                    <xdr:colOff>485775</xdr:colOff>
                    <xdr:row>38</xdr:row>
                    <xdr:rowOff>9525</xdr:rowOff>
                  </from>
                  <to>
                    <xdr:col>10</xdr:col>
                    <xdr:colOff>200025</xdr:colOff>
                    <xdr:row>39</xdr:row>
                    <xdr:rowOff>19050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1</xdr:col>
                    <xdr:colOff>104775</xdr:colOff>
                    <xdr:row>48</xdr:row>
                    <xdr:rowOff>9525</xdr:rowOff>
                  </from>
                  <to>
                    <xdr:col>2</xdr:col>
                    <xdr:colOff>180975</xdr:colOff>
                    <xdr:row>49</xdr:row>
                    <xdr:rowOff>19050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1</xdr:col>
                    <xdr:colOff>104775</xdr:colOff>
                    <xdr:row>48</xdr:row>
                    <xdr:rowOff>238125</xdr:rowOff>
                  </from>
                  <to>
                    <xdr:col>2</xdr:col>
                    <xdr:colOff>104775</xdr:colOff>
                    <xdr:row>50</xdr:row>
                    <xdr:rowOff>28575</xdr:rowOff>
                  </to>
                </anchor>
              </controlPr>
            </control>
          </mc:Choice>
        </mc:AlternateContent>
        <mc:AlternateContent xmlns:mc="http://schemas.openxmlformats.org/markup-compatibility/2006">
          <mc:Choice Requires="x14">
            <control shapeId="4109" r:id="rId14" name="Check Box 13">
              <controlPr defaultSize="0" autoFill="0" autoLine="0" autoPict="0">
                <anchor moveWithCells="1">
                  <from>
                    <xdr:col>1</xdr:col>
                    <xdr:colOff>114300</xdr:colOff>
                    <xdr:row>58</xdr:row>
                    <xdr:rowOff>28575</xdr:rowOff>
                  </from>
                  <to>
                    <xdr:col>2</xdr:col>
                    <xdr:colOff>190500</xdr:colOff>
                    <xdr:row>59</xdr:row>
                    <xdr:rowOff>38100</xdr:rowOff>
                  </to>
                </anchor>
              </controlPr>
            </control>
          </mc:Choice>
        </mc:AlternateContent>
        <mc:AlternateContent xmlns:mc="http://schemas.openxmlformats.org/markup-compatibility/2006">
          <mc:Choice Requires="x14">
            <control shapeId="4110" r:id="rId15" name="Check Box 14">
              <controlPr defaultSize="0" autoFill="0" autoLine="0" autoPict="0">
                <anchor moveWithCells="1">
                  <from>
                    <xdr:col>1</xdr:col>
                    <xdr:colOff>114300</xdr:colOff>
                    <xdr:row>58</xdr:row>
                    <xdr:rowOff>238125</xdr:rowOff>
                  </from>
                  <to>
                    <xdr:col>2</xdr:col>
                    <xdr:colOff>104775</xdr:colOff>
                    <xdr:row>60</xdr:row>
                    <xdr:rowOff>28575</xdr:rowOff>
                  </to>
                </anchor>
              </controlPr>
            </control>
          </mc:Choice>
        </mc:AlternateContent>
        <mc:AlternateContent xmlns:mc="http://schemas.openxmlformats.org/markup-compatibility/2006">
          <mc:Choice Requires="x14">
            <control shapeId="4111" r:id="rId16" name="Check Box 15">
              <controlPr defaultSize="0" autoFill="0" autoLine="0" autoPict="0">
                <anchor moveWithCells="1">
                  <from>
                    <xdr:col>1</xdr:col>
                    <xdr:colOff>114300</xdr:colOff>
                    <xdr:row>63</xdr:row>
                    <xdr:rowOff>28575</xdr:rowOff>
                  </from>
                  <to>
                    <xdr:col>2</xdr:col>
                    <xdr:colOff>190500</xdr:colOff>
                    <xdr:row>64</xdr:row>
                    <xdr:rowOff>38100</xdr:rowOff>
                  </to>
                </anchor>
              </controlPr>
            </control>
          </mc:Choice>
        </mc:AlternateContent>
        <mc:AlternateContent xmlns:mc="http://schemas.openxmlformats.org/markup-compatibility/2006">
          <mc:Choice Requires="x14">
            <control shapeId="4112" r:id="rId17" name="Check Box 16">
              <controlPr defaultSize="0" autoFill="0" autoLine="0" autoPict="0">
                <anchor moveWithCells="1">
                  <from>
                    <xdr:col>1</xdr:col>
                    <xdr:colOff>123825</xdr:colOff>
                    <xdr:row>63</xdr:row>
                    <xdr:rowOff>238125</xdr:rowOff>
                  </from>
                  <to>
                    <xdr:col>2</xdr:col>
                    <xdr:colOff>114300</xdr:colOff>
                    <xdr:row>65</xdr:row>
                    <xdr:rowOff>28575</xdr:rowOff>
                  </to>
                </anchor>
              </controlPr>
            </control>
          </mc:Choice>
        </mc:AlternateContent>
        <mc:AlternateContent xmlns:mc="http://schemas.openxmlformats.org/markup-compatibility/2006">
          <mc:Choice Requires="x14">
            <control shapeId="4113" r:id="rId18" name="Check Box 17">
              <controlPr defaultSize="0" autoFill="0" autoLine="0" autoPict="0">
                <anchor moveWithCells="1">
                  <from>
                    <xdr:col>1</xdr:col>
                    <xdr:colOff>133350</xdr:colOff>
                    <xdr:row>38</xdr:row>
                    <xdr:rowOff>238125</xdr:rowOff>
                  </from>
                  <to>
                    <xdr:col>2</xdr:col>
                    <xdr:colOff>123825</xdr:colOff>
                    <xdr:row>40</xdr:row>
                    <xdr:rowOff>28575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1</xdr:col>
                    <xdr:colOff>133350</xdr:colOff>
                    <xdr:row>68</xdr:row>
                    <xdr:rowOff>28575</xdr:rowOff>
                  </from>
                  <to>
                    <xdr:col>2</xdr:col>
                    <xdr:colOff>209550</xdr:colOff>
                    <xdr:row>69</xdr:row>
                    <xdr:rowOff>38100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1</xdr:col>
                    <xdr:colOff>133350</xdr:colOff>
                    <xdr:row>68</xdr:row>
                    <xdr:rowOff>238125</xdr:rowOff>
                  </from>
                  <to>
                    <xdr:col>2</xdr:col>
                    <xdr:colOff>123825</xdr:colOff>
                    <xdr:row>70</xdr:row>
                    <xdr:rowOff>28575</xdr:rowOff>
                  </to>
                </anchor>
              </controlPr>
            </control>
          </mc:Choice>
        </mc:AlternateContent>
        <mc:AlternateContent xmlns:mc="http://schemas.openxmlformats.org/markup-compatibility/2006">
          <mc:Choice Requires="x14">
            <control shapeId="4116" r:id="rId21" name="Check Box 20">
              <controlPr defaultSize="0" autoFill="0" autoLine="0" autoPict="0">
                <anchor moveWithCells="1">
                  <from>
                    <xdr:col>4</xdr:col>
                    <xdr:colOff>476250</xdr:colOff>
                    <xdr:row>38</xdr:row>
                    <xdr:rowOff>9525</xdr:rowOff>
                  </from>
                  <to>
                    <xdr:col>7</xdr:col>
                    <xdr:colOff>352425</xdr:colOff>
                    <xdr:row>39</xdr:row>
                    <xdr:rowOff>19050</xdr:rowOff>
                  </to>
                </anchor>
              </controlPr>
            </control>
          </mc:Choice>
        </mc:AlternateContent>
        <mc:AlternateContent xmlns:mc="http://schemas.openxmlformats.org/markup-compatibility/2006">
          <mc:Choice Requires="x14">
            <control shapeId="4117" r:id="rId22" name="Check Box 21">
              <controlPr defaultSize="0" autoFill="0" autoLine="0" autoPict="0">
                <anchor moveWithCells="1">
                  <from>
                    <xdr:col>1</xdr:col>
                    <xdr:colOff>104775</xdr:colOff>
                    <xdr:row>53</xdr:row>
                    <xdr:rowOff>28575</xdr:rowOff>
                  </from>
                  <to>
                    <xdr:col>2</xdr:col>
                    <xdr:colOff>180975</xdr:colOff>
                    <xdr:row>54</xdr:row>
                    <xdr:rowOff>28575</xdr:rowOff>
                  </to>
                </anchor>
              </controlPr>
            </control>
          </mc:Choice>
        </mc:AlternateContent>
        <mc:AlternateContent xmlns:mc="http://schemas.openxmlformats.org/markup-compatibility/2006">
          <mc:Choice Requires="x14">
            <control shapeId="4118" r:id="rId23" name="Check Box 22">
              <controlPr defaultSize="0" autoFill="0" autoLine="0" autoPict="0">
                <anchor moveWithCells="1">
                  <from>
                    <xdr:col>1</xdr:col>
                    <xdr:colOff>104775</xdr:colOff>
                    <xdr:row>53</xdr:row>
                    <xdr:rowOff>238125</xdr:rowOff>
                  </from>
                  <to>
                    <xdr:col>2</xdr:col>
                    <xdr:colOff>104775</xdr:colOff>
                    <xdr:row>55</xdr:row>
                    <xdr:rowOff>28575</xdr:rowOff>
                  </to>
                </anchor>
              </controlPr>
            </control>
          </mc:Choice>
        </mc:AlternateContent>
        <mc:AlternateContent xmlns:mc="http://schemas.openxmlformats.org/markup-compatibility/2006">
          <mc:Choice Requires="x14">
            <control shapeId="4119" r:id="rId24" name="Check Box 23">
              <controlPr defaultSize="0" autoFill="0" autoLine="0" autoPict="0">
                <anchor moveWithCells="1">
                  <from>
                    <xdr:col>1</xdr:col>
                    <xdr:colOff>133350</xdr:colOff>
                    <xdr:row>73</xdr:row>
                    <xdr:rowOff>28575</xdr:rowOff>
                  </from>
                  <to>
                    <xdr:col>2</xdr:col>
                    <xdr:colOff>209550</xdr:colOff>
                    <xdr:row>74</xdr:row>
                    <xdr:rowOff>38100</xdr:rowOff>
                  </to>
                </anchor>
              </controlPr>
            </control>
          </mc:Choice>
        </mc:AlternateContent>
        <mc:AlternateContent xmlns:mc="http://schemas.openxmlformats.org/markup-compatibility/2006">
          <mc:Choice Requires="x14">
            <control shapeId="4120" r:id="rId25" name="Check Box 24">
              <controlPr defaultSize="0" autoFill="0" autoLine="0" autoPict="0">
                <anchor moveWithCells="1">
                  <from>
                    <xdr:col>1</xdr:col>
                    <xdr:colOff>133350</xdr:colOff>
                    <xdr:row>73</xdr:row>
                    <xdr:rowOff>238125</xdr:rowOff>
                  </from>
                  <to>
                    <xdr:col>2</xdr:col>
                    <xdr:colOff>123825</xdr:colOff>
                    <xdr:row>75</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30"/>
  <sheetViews>
    <sheetView view="pageBreakPreview" zoomScaleNormal="100" zoomScaleSheetLayoutView="100" workbookViewId="0"/>
  </sheetViews>
  <sheetFormatPr defaultColWidth="9.1328125" defaultRowHeight="12.75" outlineLevelCol="1" x14ac:dyDescent="0.25"/>
  <cols>
    <col min="1" max="2" width="4.46484375" style="29" customWidth="1"/>
    <col min="3" max="3" width="10.46484375" style="29" customWidth="1"/>
    <col min="4" max="4" width="3.46484375" style="29" customWidth="1"/>
    <col min="5" max="6" width="8.46484375" style="29" customWidth="1"/>
    <col min="7" max="7" width="7" style="29" customWidth="1"/>
    <col min="8" max="8" width="10.59765625" style="29" customWidth="1"/>
    <col min="9" max="9" width="4.1328125" style="29" customWidth="1"/>
    <col min="10" max="10" width="8.46484375" style="29" customWidth="1"/>
    <col min="11" max="11" width="10.1328125" style="29" customWidth="1"/>
    <col min="12" max="12" width="3" style="29" bestFit="1" customWidth="1"/>
    <col min="13" max="13" width="50.59765625" style="30" customWidth="1"/>
    <col min="14" max="14" width="28.59765625" style="7" hidden="1" customWidth="1" outlineLevel="1"/>
    <col min="15" max="15" width="6.59765625" style="8" hidden="1" customWidth="1" outlineLevel="1"/>
    <col min="16" max="16" width="23.59765625" style="6" hidden="1" customWidth="1" outlineLevel="1"/>
    <col min="17" max="17" width="8.59765625" style="6" hidden="1" customWidth="1" outlineLevel="1"/>
    <col min="18" max="18" width="6.59765625" style="6" hidden="1" customWidth="1" outlineLevel="1"/>
    <col min="19" max="19" width="8.46484375" style="6" hidden="1" customWidth="1" outlineLevel="1"/>
    <col min="20" max="20" width="1.73046875" style="31" hidden="1" customWidth="1" outlineLevel="1"/>
    <col min="21" max="21" width="23.59765625" style="31" hidden="1" customWidth="1" outlineLevel="1"/>
    <col min="22" max="22" width="8.59765625" style="32" hidden="1" customWidth="1" outlineLevel="1"/>
    <col min="23" max="23" width="5.73046875" style="31" hidden="1" customWidth="1" outlineLevel="1"/>
    <col min="24" max="24" width="8.1328125" style="31" hidden="1" customWidth="1" outlineLevel="1"/>
    <col min="25" max="25" width="12.86328125" style="31" bestFit="1" customWidth="1" collapsed="1"/>
    <col min="26" max="28" width="9.1328125" style="31"/>
    <col min="29" max="16384" width="9.1328125" style="89"/>
  </cols>
  <sheetData>
    <row r="1" spans="1:27" ht="17.649999999999999" customHeight="1" x14ac:dyDescent="0.25">
      <c r="A1" s="29" t="s">
        <v>48</v>
      </c>
    </row>
    <row r="2" spans="1:27" ht="17.649999999999999" customHeight="1" x14ac:dyDescent="0.25"/>
    <row r="3" spans="1:27" ht="17.649999999999999" customHeight="1" x14ac:dyDescent="0.25">
      <c r="A3" s="169" t="s">
        <v>47</v>
      </c>
      <c r="B3" s="169"/>
      <c r="C3" s="169"/>
      <c r="D3" s="169"/>
      <c r="E3" s="169"/>
      <c r="F3" s="169"/>
      <c r="G3" s="169"/>
      <c r="H3" s="169"/>
      <c r="I3" s="169"/>
      <c r="J3" s="169"/>
      <c r="K3" s="169"/>
      <c r="L3" s="169"/>
      <c r="M3" s="33"/>
    </row>
    <row r="4" spans="1:27" ht="17.649999999999999" customHeight="1" x14ac:dyDescent="0.25">
      <c r="A4" s="29" t="s">
        <v>46</v>
      </c>
    </row>
    <row r="5" spans="1:27" ht="17.45" customHeight="1" x14ac:dyDescent="0.25">
      <c r="C5" s="34"/>
      <c r="I5" s="35"/>
      <c r="J5" s="35"/>
      <c r="K5" s="35"/>
      <c r="N5" s="4" t="s">
        <v>23</v>
      </c>
      <c r="O5" s="5">
        <v>0</v>
      </c>
    </row>
    <row r="6" spans="1:27" ht="17.45" customHeight="1" x14ac:dyDescent="0.25">
      <c r="C6" s="34"/>
      <c r="I6" s="35"/>
      <c r="J6" s="35"/>
      <c r="K6" s="35"/>
    </row>
    <row r="7" spans="1:27" ht="17.45" customHeight="1" x14ac:dyDescent="0.25">
      <c r="K7" s="97" t="s">
        <v>13</v>
      </c>
      <c r="L7" s="97"/>
      <c r="M7" s="36"/>
      <c r="N7" s="9"/>
      <c r="O7" s="10"/>
    </row>
    <row r="8" spans="1:27" ht="24" customHeight="1" x14ac:dyDescent="0.25">
      <c r="B8" s="98" t="s">
        <v>1</v>
      </c>
      <c r="C8" s="98"/>
      <c r="D8" s="98"/>
      <c r="E8" s="98" t="s">
        <v>2</v>
      </c>
      <c r="F8" s="98"/>
      <c r="G8" s="99" t="s">
        <v>71</v>
      </c>
      <c r="H8" s="99"/>
      <c r="I8" s="98"/>
      <c r="J8" s="99" t="s">
        <v>24</v>
      </c>
      <c r="K8" s="98"/>
      <c r="L8" s="98"/>
      <c r="M8" s="37"/>
      <c r="N8" s="11"/>
      <c r="O8" s="11"/>
      <c r="P8" s="12" t="s">
        <v>72</v>
      </c>
      <c r="Q8" s="12" t="s">
        <v>73</v>
      </c>
      <c r="R8" s="13" t="s">
        <v>74</v>
      </c>
      <c r="S8" s="12" t="s">
        <v>24</v>
      </c>
    </row>
    <row r="9" spans="1:27" ht="24" customHeight="1" x14ac:dyDescent="0.25">
      <c r="B9" s="138" t="s">
        <v>75</v>
      </c>
      <c r="C9" s="139"/>
      <c r="D9" s="164"/>
      <c r="E9" s="108" t="s">
        <v>3</v>
      </c>
      <c r="F9" s="109"/>
      <c r="G9" s="179"/>
      <c r="H9" s="180"/>
      <c r="I9" s="38" t="s">
        <v>0</v>
      </c>
      <c r="J9" s="112"/>
      <c r="K9" s="113"/>
      <c r="L9" s="114"/>
      <c r="M9" s="39"/>
      <c r="N9" s="4" t="s">
        <v>76</v>
      </c>
      <c r="O9" s="5" t="b">
        <f>IF(SUM(G9:H13)&gt;=1, TRUE, FALSE)</f>
        <v>0</v>
      </c>
      <c r="P9" s="13" t="s">
        <v>28</v>
      </c>
      <c r="Q9" s="3" t="b">
        <f>AND(O5=1,O9=TRUE,O10=TRUE,O11=FALSE,O12=FALSE,O13=FALSE)</f>
        <v>0</v>
      </c>
      <c r="R9" s="3">
        <v>150000</v>
      </c>
      <c r="S9" s="3" t="b">
        <f t="shared" ref="S9:S14" si="0">IF(Q9=TRUE,MIN(R9,ROUNDDOWN($G$14/2,0)))</f>
        <v>0</v>
      </c>
    </row>
    <row r="10" spans="1:27" ht="24" customHeight="1" x14ac:dyDescent="0.25">
      <c r="B10" s="140"/>
      <c r="C10" s="141"/>
      <c r="D10" s="165"/>
      <c r="E10" s="118" t="s">
        <v>4</v>
      </c>
      <c r="F10" s="119"/>
      <c r="G10" s="181"/>
      <c r="H10" s="153"/>
      <c r="I10" s="40" t="s">
        <v>0</v>
      </c>
      <c r="J10" s="115"/>
      <c r="K10" s="116"/>
      <c r="L10" s="117"/>
      <c r="M10" s="39"/>
      <c r="N10" s="4" t="s">
        <v>77</v>
      </c>
      <c r="O10" s="5" t="b">
        <v>0</v>
      </c>
      <c r="P10" s="13" t="s">
        <v>29</v>
      </c>
      <c r="Q10" s="3" t="b">
        <f>AND(O5=1,O9=TRUE,O10=FALSE,O11=TRUE,O12=FALSE,O13=FALSE)</f>
        <v>0</v>
      </c>
      <c r="R10" s="3">
        <v>200000</v>
      </c>
      <c r="S10" s="3" t="b">
        <f t="shared" si="0"/>
        <v>0</v>
      </c>
    </row>
    <row r="11" spans="1:27" ht="24" customHeight="1" x14ac:dyDescent="0.25">
      <c r="B11" s="140"/>
      <c r="C11" s="141"/>
      <c r="D11" s="165"/>
      <c r="E11" s="119" t="s">
        <v>5</v>
      </c>
      <c r="F11" s="119"/>
      <c r="G11" s="181"/>
      <c r="H11" s="153"/>
      <c r="I11" s="40" t="s">
        <v>0</v>
      </c>
      <c r="J11" s="115"/>
      <c r="K11" s="116"/>
      <c r="L11" s="117"/>
      <c r="M11" s="39"/>
      <c r="N11" s="4" t="s">
        <v>25</v>
      </c>
      <c r="O11" s="5" t="b">
        <v>0</v>
      </c>
      <c r="P11" s="13" t="s">
        <v>30</v>
      </c>
      <c r="Q11" s="3" t="b">
        <f>AND(O5=1,O9=TRUE,O10=FALSE,O11=FALSE,O12=TRUE,O13=FALSE)</f>
        <v>0</v>
      </c>
      <c r="R11" s="3">
        <v>100000</v>
      </c>
      <c r="S11" s="3" t="b">
        <f t="shared" si="0"/>
        <v>0</v>
      </c>
    </row>
    <row r="12" spans="1:27" ht="24" customHeight="1" x14ac:dyDescent="0.25">
      <c r="B12" s="140"/>
      <c r="C12" s="141"/>
      <c r="D12" s="165"/>
      <c r="E12" s="119" t="s">
        <v>6</v>
      </c>
      <c r="F12" s="119"/>
      <c r="G12" s="181"/>
      <c r="H12" s="153"/>
      <c r="I12" s="40" t="s">
        <v>0</v>
      </c>
      <c r="J12" s="115"/>
      <c r="K12" s="116"/>
      <c r="L12" s="117"/>
      <c r="M12" s="39"/>
      <c r="N12" s="4" t="s">
        <v>26</v>
      </c>
      <c r="O12" s="5" t="b">
        <v>0</v>
      </c>
      <c r="P12" s="13" t="s">
        <v>32</v>
      </c>
      <c r="Q12" s="3" t="b">
        <f>AND(O5=1,O9=TRUE,O10=TRUE,O11=FALSE,O12=FALSE,O13=TRUE)</f>
        <v>0</v>
      </c>
      <c r="R12" s="3">
        <v>50000</v>
      </c>
      <c r="S12" s="3" t="b">
        <f t="shared" si="0"/>
        <v>0</v>
      </c>
    </row>
    <row r="13" spans="1:27" ht="24" customHeight="1" x14ac:dyDescent="0.25">
      <c r="B13" s="140"/>
      <c r="C13" s="141"/>
      <c r="D13" s="165"/>
      <c r="E13" s="125" t="s">
        <v>7</v>
      </c>
      <c r="F13" s="125"/>
      <c r="G13" s="183"/>
      <c r="H13" s="184"/>
      <c r="I13" s="41" t="s">
        <v>0</v>
      </c>
      <c r="J13" s="115"/>
      <c r="K13" s="116"/>
      <c r="L13" s="117"/>
      <c r="M13" s="39"/>
      <c r="N13" s="4" t="s">
        <v>27</v>
      </c>
      <c r="O13" s="5" t="b">
        <v>0</v>
      </c>
      <c r="P13" s="13" t="s">
        <v>31</v>
      </c>
      <c r="Q13" s="3" t="b">
        <f>AND(O5=1,O9=TRUE,O10=FALSE,O11=TRUE,O12=FALSE=O13=TRUE)</f>
        <v>0</v>
      </c>
      <c r="R13" s="3">
        <v>150000</v>
      </c>
      <c r="S13" s="3" t="b">
        <f t="shared" si="0"/>
        <v>0</v>
      </c>
      <c r="Z13" s="42"/>
      <c r="AA13" s="42"/>
    </row>
    <row r="14" spans="1:27" ht="24" customHeight="1" x14ac:dyDescent="0.25">
      <c r="B14" s="140"/>
      <c r="C14" s="141"/>
      <c r="D14" s="141"/>
      <c r="E14" s="128" t="s">
        <v>8</v>
      </c>
      <c r="F14" s="128"/>
      <c r="G14" s="129" t="str">
        <f>IF(SUM(G9:H13)=0,"",SUM(G9:H13))</f>
        <v/>
      </c>
      <c r="H14" s="130"/>
      <c r="I14" s="43" t="s">
        <v>0</v>
      </c>
      <c r="J14" s="129" t="str">
        <f>IF(G14="","",IF(SUMIF(S9:S20, "&lt;&gt;FALSE")=0,"",SUMIF(S9:S20, "&lt;&gt;FALSE")))</f>
        <v/>
      </c>
      <c r="K14" s="130"/>
      <c r="L14" s="43" t="s">
        <v>0</v>
      </c>
      <c r="M14" s="44"/>
      <c r="P14" s="13" t="s">
        <v>78</v>
      </c>
      <c r="Q14" s="3" t="b">
        <f>AND(O5=1,O9=TRUE,O10=FALSE,O11=FALSE,O12=TRUE,O13=TRUE)</f>
        <v>0</v>
      </c>
      <c r="R14" s="3">
        <v>25000</v>
      </c>
      <c r="S14" s="3" t="b">
        <f t="shared" si="0"/>
        <v>0</v>
      </c>
    </row>
    <row r="15" spans="1:27" ht="24" customHeight="1" x14ac:dyDescent="0.25">
      <c r="B15" s="140"/>
      <c r="C15" s="141"/>
      <c r="D15" s="141"/>
      <c r="E15" s="122" t="s">
        <v>15</v>
      </c>
      <c r="F15" s="122"/>
      <c r="G15" s="182"/>
      <c r="H15" s="151"/>
      <c r="I15" s="45" t="s">
        <v>0</v>
      </c>
      <c r="J15" s="115"/>
      <c r="K15" s="116"/>
      <c r="L15" s="117"/>
      <c r="M15" s="39"/>
      <c r="P15" s="13" t="s">
        <v>33</v>
      </c>
      <c r="Q15" s="3" t="b">
        <f>AND(O5=2,O9=TRUE,O10=TRUE,O11=FALSE,O12=FALSE,O13=FALSE)</f>
        <v>0</v>
      </c>
      <c r="R15" s="3">
        <v>75000</v>
      </c>
      <c r="S15" s="3" t="b">
        <f t="shared" ref="S15:S20" si="1">IF(Q15=TRUE,MIN(R15,ROUNDDOWN($G$14/4,0)))</f>
        <v>0</v>
      </c>
    </row>
    <row r="16" spans="1:27" ht="24" customHeight="1" x14ac:dyDescent="0.25">
      <c r="B16" s="140"/>
      <c r="C16" s="141"/>
      <c r="D16" s="141"/>
      <c r="E16" s="125" t="s">
        <v>16</v>
      </c>
      <c r="F16" s="125"/>
      <c r="G16" s="183"/>
      <c r="H16" s="184"/>
      <c r="I16" s="41" t="s">
        <v>0</v>
      </c>
      <c r="J16" s="115"/>
      <c r="K16" s="116"/>
      <c r="L16" s="117"/>
      <c r="M16" s="39"/>
      <c r="P16" s="13" t="s">
        <v>34</v>
      </c>
      <c r="Q16" s="3" t="b">
        <f>AND(O5=2,O9=TRUE,O10=FALSE,O11=TRUE,O12=FALSE,O13=FALSE)</f>
        <v>0</v>
      </c>
      <c r="R16" s="3">
        <v>100000</v>
      </c>
      <c r="S16" s="3" t="b">
        <f t="shared" si="1"/>
        <v>0</v>
      </c>
    </row>
    <row r="17" spans="2:31" ht="24" customHeight="1" x14ac:dyDescent="0.25">
      <c r="B17" s="140"/>
      <c r="C17" s="141"/>
      <c r="D17" s="141"/>
      <c r="E17" s="128" t="s">
        <v>8</v>
      </c>
      <c r="F17" s="128"/>
      <c r="G17" s="129" t="str">
        <f>IF(SUM(G15:H16)=0,"",SUM(G15:H16))</f>
        <v/>
      </c>
      <c r="H17" s="130"/>
      <c r="I17" s="43" t="s">
        <v>0</v>
      </c>
      <c r="J17" s="129" t="str">
        <f>IF(G17="","",IF(SUMIF(S23:S26, "&lt;&gt;FALSE")=0,"",SUMIF(S23:S26, "&lt;&gt;FALSE")))</f>
        <v/>
      </c>
      <c r="K17" s="130"/>
      <c r="L17" s="43" t="s">
        <v>0</v>
      </c>
      <c r="M17" s="44"/>
      <c r="P17" s="13" t="s">
        <v>35</v>
      </c>
      <c r="Q17" s="3" t="b">
        <f>AND(O5=2,O9=TRUE,O10=FALSE,O11=FALSE,O12=TRUE,O13=FALSE)</f>
        <v>0</v>
      </c>
      <c r="R17" s="3">
        <v>50000</v>
      </c>
      <c r="S17" s="3" t="b">
        <f t="shared" si="1"/>
        <v>0</v>
      </c>
    </row>
    <row r="18" spans="2:31" ht="24" customHeight="1" x14ac:dyDescent="0.25">
      <c r="B18" s="140"/>
      <c r="C18" s="141"/>
      <c r="D18" s="165"/>
      <c r="E18" s="122" t="s">
        <v>17</v>
      </c>
      <c r="F18" s="122"/>
      <c r="G18" s="182"/>
      <c r="H18" s="151"/>
      <c r="I18" s="45" t="s">
        <v>0</v>
      </c>
      <c r="J18" s="115"/>
      <c r="K18" s="116"/>
      <c r="L18" s="117"/>
      <c r="M18" s="39"/>
      <c r="N18" s="9"/>
      <c r="P18" s="13" t="s">
        <v>37</v>
      </c>
      <c r="Q18" s="3" t="b">
        <f>AND(O5=2,O9=TRUE,O10=TRUE,O11=FALSE,O12=FALSE,O13=TRUE)</f>
        <v>0</v>
      </c>
      <c r="R18" s="3">
        <v>25000</v>
      </c>
      <c r="S18" s="3" t="b">
        <f t="shared" si="1"/>
        <v>0</v>
      </c>
      <c r="AD18" s="90"/>
      <c r="AE18" s="90"/>
    </row>
    <row r="19" spans="2:31" ht="24" customHeight="1" x14ac:dyDescent="0.25">
      <c r="B19" s="140"/>
      <c r="C19" s="141"/>
      <c r="D19" s="165"/>
      <c r="E19" s="125" t="s">
        <v>14</v>
      </c>
      <c r="F19" s="125"/>
      <c r="G19" s="183"/>
      <c r="H19" s="184"/>
      <c r="I19" s="41" t="s">
        <v>0</v>
      </c>
      <c r="J19" s="115"/>
      <c r="K19" s="116"/>
      <c r="L19" s="117"/>
      <c r="M19" s="39"/>
      <c r="N19" s="9"/>
      <c r="P19" s="13" t="s">
        <v>36</v>
      </c>
      <c r="Q19" s="3" t="b">
        <f>AND(O5=2,O9=TRUE,O10=FALSE,O11=TRUE,O12=FALSE=O13=TRUE)</f>
        <v>0</v>
      </c>
      <c r="R19" s="3">
        <v>75000</v>
      </c>
      <c r="S19" s="3" t="b">
        <f t="shared" si="1"/>
        <v>0</v>
      </c>
      <c r="AD19" s="90"/>
      <c r="AE19" s="90"/>
    </row>
    <row r="20" spans="2:31" ht="24" customHeight="1" thickBot="1" x14ac:dyDescent="0.3">
      <c r="B20" s="140"/>
      <c r="C20" s="141"/>
      <c r="D20" s="141"/>
      <c r="E20" s="131" t="s">
        <v>8</v>
      </c>
      <c r="F20" s="131"/>
      <c r="G20" s="132" t="str">
        <f>IF(SUM(G18:H19)=0,"",SUM(G18:H19))</f>
        <v/>
      </c>
      <c r="H20" s="133"/>
      <c r="I20" s="46" t="s">
        <v>0</v>
      </c>
      <c r="J20" s="132" t="str">
        <f>IF(G20="","",IF(SUMIF(S27:S30, "&lt;&gt;FALSE")=0,"",SUMIF(S27:S30, "&lt;&gt;FALSE")))</f>
        <v/>
      </c>
      <c r="K20" s="133"/>
      <c r="L20" s="46" t="s">
        <v>0</v>
      </c>
      <c r="M20" s="44"/>
      <c r="N20" s="14"/>
      <c r="P20" s="13" t="s">
        <v>79</v>
      </c>
      <c r="Q20" s="3" t="b">
        <f>AND(O5=2,O9=TRUE,O10=FALSE,O11=FALSE,O12=TRUE,O13=TRUE)</f>
        <v>0</v>
      </c>
      <c r="R20" s="3">
        <v>12000</v>
      </c>
      <c r="S20" s="3" t="b">
        <f t="shared" si="1"/>
        <v>0</v>
      </c>
      <c r="AD20" s="90"/>
      <c r="AE20" s="90"/>
    </row>
    <row r="21" spans="2:31" ht="24" customHeight="1" thickBot="1" x14ac:dyDescent="0.3">
      <c r="B21" s="142"/>
      <c r="C21" s="143"/>
      <c r="D21" s="143"/>
      <c r="E21" s="134" t="s">
        <v>20</v>
      </c>
      <c r="F21" s="135"/>
      <c r="G21" s="136" t="str">
        <f>IF(SUM(G14,G17,G20)=0,"",SUM(G14,G17,G20))</f>
        <v/>
      </c>
      <c r="H21" s="137"/>
      <c r="I21" s="47" t="s">
        <v>0</v>
      </c>
      <c r="J21" s="136" t="str">
        <f>IF(ROUNDDOWN(SUM(J14,J17,J20),-3)=0,"",ROUNDDOWN(SUM(J14,J17,J20),-3))</f>
        <v/>
      </c>
      <c r="K21" s="137"/>
      <c r="L21" s="48" t="s">
        <v>0</v>
      </c>
      <c r="M21" s="44"/>
      <c r="N21" s="14"/>
      <c r="AD21" s="90"/>
      <c r="AE21" s="90"/>
    </row>
    <row r="22" spans="2:31" ht="24" customHeight="1" x14ac:dyDescent="0.25">
      <c r="B22" s="138" t="s">
        <v>80</v>
      </c>
      <c r="C22" s="139"/>
      <c r="D22" s="139"/>
      <c r="E22" s="144" t="s">
        <v>22</v>
      </c>
      <c r="F22" s="145"/>
      <c r="G22" s="185"/>
      <c r="H22" s="148"/>
      <c r="I22" s="49" t="s">
        <v>0</v>
      </c>
      <c r="J22" s="148" t="str">
        <f>IF(SUMIF(S33:S34, "&lt;&gt;FALSE")=0,"",SUMIF(S33:S34, "&lt;&gt;FALSE"))</f>
        <v/>
      </c>
      <c r="K22" s="149"/>
      <c r="L22" s="49" t="s">
        <v>0</v>
      </c>
      <c r="M22" s="44"/>
      <c r="N22" s="14"/>
      <c r="P22" s="12" t="s">
        <v>81</v>
      </c>
      <c r="Q22" s="12" t="s">
        <v>73</v>
      </c>
      <c r="R22" s="13" t="s">
        <v>82</v>
      </c>
      <c r="S22" s="15" t="s">
        <v>24</v>
      </c>
      <c r="AD22" s="90"/>
      <c r="AE22" s="90"/>
    </row>
    <row r="23" spans="2:31" ht="24" customHeight="1" x14ac:dyDescent="0.25">
      <c r="B23" s="140"/>
      <c r="C23" s="141"/>
      <c r="D23" s="141"/>
      <c r="E23" s="150" t="s">
        <v>9</v>
      </c>
      <c r="F23" s="122"/>
      <c r="G23" s="182"/>
      <c r="H23" s="151"/>
      <c r="I23" s="45" t="s">
        <v>0</v>
      </c>
      <c r="J23" s="151" t="str">
        <f>IF(SUMIF(S35:S36, "&lt;&gt;FALSE")=0,"",SUMIF(S35:S36, "&lt;&gt;FALSE"))</f>
        <v/>
      </c>
      <c r="K23" s="152"/>
      <c r="L23" s="41" t="s">
        <v>0</v>
      </c>
      <c r="M23" s="39"/>
      <c r="N23" s="16" t="s">
        <v>83</v>
      </c>
      <c r="O23" s="17" t="b">
        <f>IF(SUM(G15:H16)&gt;=1, TRUE, FALSE)</f>
        <v>0</v>
      </c>
      <c r="P23" s="13" t="s">
        <v>38</v>
      </c>
      <c r="Q23" s="18" t="b">
        <f>AND(O5=1,O10=TRUE,O11=FALSE,O12=FALSE,O23=TRUE)</f>
        <v>0</v>
      </c>
      <c r="R23" s="3">
        <v>30000</v>
      </c>
      <c r="S23" s="3" t="b">
        <f>IF(Q23=TRUE,MIN(R23,ROUNDDOWN($G$17/2,0)))</f>
        <v>0</v>
      </c>
      <c r="AD23" s="90"/>
      <c r="AE23" s="90"/>
    </row>
    <row r="24" spans="2:31" ht="24" customHeight="1" x14ac:dyDescent="0.25">
      <c r="B24" s="140"/>
      <c r="C24" s="141"/>
      <c r="D24" s="141"/>
      <c r="E24" s="118" t="s">
        <v>10</v>
      </c>
      <c r="F24" s="119"/>
      <c r="G24" s="181"/>
      <c r="H24" s="153"/>
      <c r="I24" s="40" t="s">
        <v>0</v>
      </c>
      <c r="J24" s="153" t="str">
        <f>IF(SUMIF(S37:S38, "&lt;&gt;FALSE")=0,"",SUMIF(S37:S38, "&lt;&gt;FALSE"))</f>
        <v/>
      </c>
      <c r="K24" s="154"/>
      <c r="L24" s="50" t="s">
        <v>0</v>
      </c>
      <c r="M24" s="39"/>
      <c r="N24" s="19"/>
      <c r="O24" s="20"/>
      <c r="P24" s="13" t="s">
        <v>39</v>
      </c>
      <c r="Q24" s="18" t="b">
        <f>AND(O5=1,O10=FALSE,O11=TRUE,O12=FALSE,O23=TRUE)</f>
        <v>0</v>
      </c>
      <c r="R24" s="3">
        <v>75000</v>
      </c>
      <c r="S24" s="3" t="b">
        <f>IF(Q24=TRUE,MIN(R24,ROUNDDOWN($G$17/2,0)))</f>
        <v>0</v>
      </c>
      <c r="AA24" s="8"/>
      <c r="AB24" s="6"/>
      <c r="AC24" s="91"/>
      <c r="AD24" s="90"/>
      <c r="AE24" s="90"/>
    </row>
    <row r="25" spans="2:31" ht="24" customHeight="1" thickBot="1" x14ac:dyDescent="0.3">
      <c r="B25" s="140"/>
      <c r="C25" s="141"/>
      <c r="D25" s="141"/>
      <c r="E25" s="155" t="s">
        <v>21</v>
      </c>
      <c r="F25" s="156"/>
      <c r="G25" s="162"/>
      <c r="H25" s="163"/>
      <c r="I25" s="51" t="s">
        <v>0</v>
      </c>
      <c r="J25" s="159" t="str">
        <f>IF(SUMIF(S39:S40,"&lt;&gt;FALSE")=0,"",SUMIF(S39:S40, "&lt;&gt;FALSE"))</f>
        <v/>
      </c>
      <c r="K25" s="160"/>
      <c r="L25" s="52" t="s">
        <v>0</v>
      </c>
      <c r="M25" s="39"/>
      <c r="N25" s="19"/>
      <c r="O25" s="20"/>
      <c r="P25" s="13" t="s">
        <v>40</v>
      </c>
      <c r="Q25" s="21" t="b">
        <f>AND(O5=2,O10=TRUE,O11=FALSE,O12=FALSE,O23=TRUE)</f>
        <v>0</v>
      </c>
      <c r="R25" s="3">
        <v>15000</v>
      </c>
      <c r="S25" s="3" t="b">
        <f>IF(Q25=TRUE,MIN(R25,ROUNDDOWN($G$17/4,0)))</f>
        <v>0</v>
      </c>
      <c r="AC25" s="90"/>
      <c r="AD25" s="90"/>
      <c r="AE25" s="90"/>
    </row>
    <row r="26" spans="2:31" ht="24" customHeight="1" thickBot="1" x14ac:dyDescent="0.3">
      <c r="B26" s="142"/>
      <c r="C26" s="143"/>
      <c r="D26" s="143"/>
      <c r="E26" s="134" t="s">
        <v>18</v>
      </c>
      <c r="F26" s="135"/>
      <c r="G26" s="136" t="str">
        <f>IF(SUM(G22:H25)=0,"",SUM(G22:H25))</f>
        <v/>
      </c>
      <c r="H26" s="137"/>
      <c r="I26" s="47" t="s">
        <v>0</v>
      </c>
      <c r="J26" s="136" t="str">
        <f>IF(ROUNDDOWN(SUM(J22,J23,J24,J25),-3)=0,"",ROUNDDOWN(SUM(J22,J23,J24,J25),-3))</f>
        <v/>
      </c>
      <c r="K26" s="137"/>
      <c r="L26" s="48" t="s">
        <v>0</v>
      </c>
      <c r="M26" s="39"/>
      <c r="N26" s="22"/>
      <c r="O26" s="23"/>
      <c r="P26" s="13" t="s">
        <v>41</v>
      </c>
      <c r="Q26" s="21" t="b">
        <f>AND(O5=2,O10=FALSE,O11=TRUE,O12=FALSE,O23=TRUE)</f>
        <v>0</v>
      </c>
      <c r="R26" s="3">
        <v>37000</v>
      </c>
      <c r="S26" s="3" t="b">
        <f>IF(Q26=TRUE,MIN(R26,ROUNDDOWN($G$17/4,0)))</f>
        <v>0</v>
      </c>
      <c r="AC26" s="90"/>
      <c r="AD26" s="90"/>
      <c r="AE26" s="90"/>
    </row>
    <row r="27" spans="2:31" ht="24" customHeight="1" thickBot="1" x14ac:dyDescent="0.3">
      <c r="B27" s="138" t="s">
        <v>84</v>
      </c>
      <c r="C27" s="139"/>
      <c r="D27" s="139"/>
      <c r="E27" s="161" t="s">
        <v>12</v>
      </c>
      <c r="F27" s="161"/>
      <c r="G27" s="162"/>
      <c r="H27" s="163"/>
      <c r="I27" s="51" t="s">
        <v>0</v>
      </c>
      <c r="J27" s="162" t="str">
        <f>IF(SUMIF(S43:S44,"&lt;&gt;FALSE")=0,"",SUMIF(S43:S44, "&lt;&gt;FALSE"))</f>
        <v/>
      </c>
      <c r="K27" s="163"/>
      <c r="L27" s="51" t="s">
        <v>0</v>
      </c>
      <c r="M27" s="44"/>
      <c r="N27" s="16" t="s">
        <v>85</v>
      </c>
      <c r="O27" s="17" t="b">
        <f>IF(SUM(G18:H19)&gt;=1, TRUE, FALSE)</f>
        <v>0</v>
      </c>
      <c r="P27" s="13" t="s">
        <v>42</v>
      </c>
      <c r="Q27" s="18" t="b">
        <f>AND(O5=1,O10=TRUE,O11=FALSE,O12=FALSE,O27=TRUE)</f>
        <v>0</v>
      </c>
      <c r="R27" s="3">
        <v>30000</v>
      </c>
      <c r="S27" s="3" t="b">
        <f>IF(Q27=TRUE,MIN(R27,ROUNDDOWN($G$20/2,0)))</f>
        <v>0</v>
      </c>
      <c r="AC27" s="90"/>
      <c r="AD27" s="90"/>
      <c r="AE27" s="90"/>
    </row>
    <row r="28" spans="2:31" ht="24" customHeight="1" thickBot="1" x14ac:dyDescent="0.3">
      <c r="B28" s="142"/>
      <c r="C28" s="143"/>
      <c r="D28" s="143"/>
      <c r="E28" s="134" t="s">
        <v>19</v>
      </c>
      <c r="F28" s="135"/>
      <c r="G28" s="136" t="str">
        <f>IF(SUM(G27)=0,"",SUM(G27))</f>
        <v/>
      </c>
      <c r="H28" s="137"/>
      <c r="I28" s="47" t="s">
        <v>0</v>
      </c>
      <c r="J28" s="136" t="str">
        <f>IF(ROUNDDOWN(SUM(J27),-3)=0,"",ROUNDDOWN(SUM(J27),-3))</f>
        <v/>
      </c>
      <c r="K28" s="137"/>
      <c r="L28" s="48" t="s">
        <v>0</v>
      </c>
      <c r="M28" s="39"/>
      <c r="N28" s="24"/>
      <c r="O28" s="20"/>
      <c r="P28" s="13" t="s">
        <v>43</v>
      </c>
      <c r="Q28" s="18" t="b">
        <f>AND(O5=1,O10=FALSE,O11=TRUE,O12=FALSE,O27=TRUE)</f>
        <v>0</v>
      </c>
      <c r="R28" s="3">
        <v>75000</v>
      </c>
      <c r="S28" s="3" t="b">
        <f>IF(Q28=TRUE,MIN(R28,ROUNDDOWN($G$20/2,0)))</f>
        <v>0</v>
      </c>
      <c r="AC28" s="53"/>
      <c r="AD28" s="91"/>
      <c r="AE28" s="90"/>
    </row>
    <row r="29" spans="2:31" ht="24" customHeight="1" x14ac:dyDescent="0.25">
      <c r="B29" s="138" t="s">
        <v>86</v>
      </c>
      <c r="C29" s="139"/>
      <c r="D29" s="164"/>
      <c r="E29" s="166" t="s">
        <v>15</v>
      </c>
      <c r="F29" s="122"/>
      <c r="G29" s="182"/>
      <c r="H29" s="151"/>
      <c r="I29" s="45" t="s">
        <v>0</v>
      </c>
      <c r="J29" s="115"/>
      <c r="K29" s="116"/>
      <c r="L29" s="117"/>
      <c r="M29" s="44"/>
      <c r="N29" s="24"/>
      <c r="O29" s="20"/>
      <c r="P29" s="13" t="s">
        <v>44</v>
      </c>
      <c r="Q29" s="21" t="b">
        <f>AND(O5=2,O10=TRUE,O11=FALSE,O12=FALSE,O27=TRUE)</f>
        <v>0</v>
      </c>
      <c r="R29" s="3">
        <v>15000</v>
      </c>
      <c r="S29" s="3" t="b">
        <f>IF(Q29=TRUE,MIN(R29,ROUNDDOWN($G$20/4,0)))</f>
        <v>0</v>
      </c>
      <c r="AC29" s="91"/>
      <c r="AD29" s="90"/>
      <c r="AE29" s="90"/>
    </row>
    <row r="30" spans="2:31" ht="24" customHeight="1" x14ac:dyDescent="0.25">
      <c r="B30" s="140"/>
      <c r="C30" s="141"/>
      <c r="D30" s="165"/>
      <c r="E30" s="167" t="s">
        <v>16</v>
      </c>
      <c r="F30" s="125"/>
      <c r="G30" s="183"/>
      <c r="H30" s="184"/>
      <c r="I30" s="41" t="s">
        <v>0</v>
      </c>
      <c r="J30" s="115"/>
      <c r="K30" s="116"/>
      <c r="L30" s="117"/>
      <c r="M30" s="44"/>
      <c r="N30" s="22"/>
      <c r="O30" s="23"/>
      <c r="P30" s="13" t="s">
        <v>45</v>
      </c>
      <c r="Q30" s="21" t="b">
        <f>AND(O5=2,O10=FALSE,O11=TRUE,O12=FALSE,O27=TRUE)</f>
        <v>0</v>
      </c>
      <c r="R30" s="3">
        <v>37000</v>
      </c>
      <c r="S30" s="3" t="b">
        <f>IF(Q30=TRUE,MIN(R30,ROUNDDOWN($G$20/4,0)))</f>
        <v>0</v>
      </c>
      <c r="AC30" s="91"/>
      <c r="AD30" s="90"/>
      <c r="AE30" s="90"/>
    </row>
    <row r="31" spans="2:31" ht="24" customHeight="1" x14ac:dyDescent="0.25">
      <c r="B31" s="140"/>
      <c r="C31" s="141"/>
      <c r="D31" s="165"/>
      <c r="E31" s="168" t="s">
        <v>8</v>
      </c>
      <c r="F31" s="128"/>
      <c r="G31" s="129" t="str">
        <f>IF(SUM(G29:H30)=0,"",SUM(G29:H30))</f>
        <v/>
      </c>
      <c r="H31" s="130"/>
      <c r="I31" s="43" t="s">
        <v>0</v>
      </c>
      <c r="J31" s="129" t="str">
        <f>IF(G31="","",IF(SUMIF(S47:S48, "&lt;&gt;FALSE")=0,"",SUMIF(S47:S48, "&lt;&gt;FALSE")))</f>
        <v/>
      </c>
      <c r="K31" s="130"/>
      <c r="L31" s="43" t="s">
        <v>0</v>
      </c>
      <c r="M31" s="36"/>
      <c r="N31" s="14"/>
      <c r="AC31" s="53"/>
      <c r="AD31" s="90"/>
      <c r="AE31" s="90"/>
    </row>
    <row r="32" spans="2:31" ht="24" customHeight="1" x14ac:dyDescent="0.25">
      <c r="B32" s="140"/>
      <c r="C32" s="141"/>
      <c r="D32" s="165"/>
      <c r="E32" s="166" t="s">
        <v>17</v>
      </c>
      <c r="F32" s="122"/>
      <c r="G32" s="182"/>
      <c r="H32" s="151"/>
      <c r="I32" s="45" t="s">
        <v>0</v>
      </c>
      <c r="J32" s="115"/>
      <c r="K32" s="116"/>
      <c r="L32" s="117"/>
      <c r="N32" s="14"/>
      <c r="P32" s="12" t="s">
        <v>87</v>
      </c>
      <c r="Q32" s="12" t="s">
        <v>73</v>
      </c>
      <c r="R32" s="13" t="s">
        <v>82</v>
      </c>
      <c r="S32" s="12" t="s">
        <v>24</v>
      </c>
    </row>
    <row r="33" spans="1:31" ht="24" customHeight="1" x14ac:dyDescent="0.25">
      <c r="B33" s="140"/>
      <c r="C33" s="141"/>
      <c r="D33" s="165"/>
      <c r="E33" s="167" t="s">
        <v>14</v>
      </c>
      <c r="F33" s="125"/>
      <c r="G33" s="183"/>
      <c r="H33" s="184"/>
      <c r="I33" s="41" t="s">
        <v>0</v>
      </c>
      <c r="J33" s="115"/>
      <c r="K33" s="116"/>
      <c r="L33" s="117"/>
      <c r="N33" s="16" t="s">
        <v>88</v>
      </c>
      <c r="O33" s="17" t="b">
        <f>IF(G22&gt;=1, TRUE, FALSE)</f>
        <v>0</v>
      </c>
      <c r="P33" s="25" t="s">
        <v>89</v>
      </c>
      <c r="Q33" s="26" t="b">
        <f>AND(O5=1,O33=TRUE)</f>
        <v>0</v>
      </c>
      <c r="R33" s="3">
        <v>30000</v>
      </c>
      <c r="S33" s="3" t="b">
        <f>IF(Q33=TRUE,MIN(R33,ROUNDDOWN($G$22/2,0)))</f>
        <v>0</v>
      </c>
    </row>
    <row r="34" spans="1:31" ht="24" customHeight="1" thickBot="1" x14ac:dyDescent="0.3">
      <c r="B34" s="140"/>
      <c r="C34" s="141"/>
      <c r="D34" s="165"/>
      <c r="E34" s="177" t="s">
        <v>8</v>
      </c>
      <c r="F34" s="131"/>
      <c r="G34" s="132" t="str">
        <f>IF(SUM(G32:H33)=0,"",SUM(G32:H33))</f>
        <v/>
      </c>
      <c r="H34" s="133"/>
      <c r="I34" s="46" t="s">
        <v>0</v>
      </c>
      <c r="J34" s="129" t="str">
        <f>IF(G34="","",IF(SUMIF(S49:S50, "&lt;&gt;FALSE")=0,"",SUMIF(S49:S50, "&lt;&gt;FALSE")))</f>
        <v/>
      </c>
      <c r="K34" s="130"/>
      <c r="L34" s="46" t="s">
        <v>0</v>
      </c>
      <c r="N34" s="27"/>
      <c r="O34" s="23"/>
      <c r="P34" s="25" t="s">
        <v>90</v>
      </c>
      <c r="Q34" s="3" t="b">
        <f>AND(O5=2,O33=TRUE)</f>
        <v>0</v>
      </c>
      <c r="R34" s="3">
        <v>15000</v>
      </c>
      <c r="S34" s="3" t="b">
        <f>IF(Q34=TRUE,MIN(R34,ROUNDDOWN($G$22/4,0)))</f>
        <v>0</v>
      </c>
    </row>
    <row r="35" spans="1:31" ht="24" customHeight="1" thickBot="1" x14ac:dyDescent="0.3">
      <c r="B35" s="140"/>
      <c r="C35" s="141"/>
      <c r="D35" s="165"/>
      <c r="E35" s="134" t="s">
        <v>91</v>
      </c>
      <c r="F35" s="135"/>
      <c r="G35" s="136" t="str">
        <f>IF(SUM(G31,G34)=0,"",SUM(G31,G34))</f>
        <v/>
      </c>
      <c r="H35" s="137"/>
      <c r="I35" s="47" t="s">
        <v>0</v>
      </c>
      <c r="J35" s="136" t="str">
        <f>IF(ROUNDDOWN(SUM(J31,J34),-3)=0,"",ROUNDDOWN(SUM(J31,J34),-3))</f>
        <v/>
      </c>
      <c r="K35" s="137"/>
      <c r="L35" s="48" t="s">
        <v>0</v>
      </c>
      <c r="N35" s="16" t="s">
        <v>92</v>
      </c>
      <c r="O35" s="17" t="b">
        <f>IF(G23&gt;=1, TRUE, FALSE)</f>
        <v>0</v>
      </c>
      <c r="P35" s="12" t="s">
        <v>93</v>
      </c>
      <c r="Q35" s="3" t="b">
        <f>AND(O5=1,O35=TRUE)</f>
        <v>0</v>
      </c>
      <c r="R35" s="3">
        <v>50000</v>
      </c>
      <c r="S35" s="3" t="b">
        <f>IF(Q35=TRUE,MIN(R35,ROUNDDOWN($G$23/2,0)))</f>
        <v>0</v>
      </c>
    </row>
    <row r="36" spans="1:31" ht="24" customHeight="1" thickBot="1" x14ac:dyDescent="0.3">
      <c r="B36" s="173" t="s">
        <v>11</v>
      </c>
      <c r="C36" s="174"/>
      <c r="D36" s="174"/>
      <c r="E36" s="174"/>
      <c r="F36" s="175"/>
      <c r="G36" s="176" t="str">
        <f>IF(SUM(G21,G26,G28,G35)=0,"",SUM(G21,G26,G28,G35))</f>
        <v/>
      </c>
      <c r="H36" s="176"/>
      <c r="I36" s="47" t="s">
        <v>0</v>
      </c>
      <c r="J36" s="176" t="str">
        <f>IF(ROUNDDOWN(SUM(J21,J26,J28,J35),-3)=0,"",ROUNDDOWN(SUM(J21,J26,J28,J35),-3))</f>
        <v/>
      </c>
      <c r="K36" s="176"/>
      <c r="L36" s="48" t="s">
        <v>0</v>
      </c>
      <c r="N36" s="27"/>
      <c r="O36" s="23"/>
      <c r="P36" s="12" t="s">
        <v>94</v>
      </c>
      <c r="Q36" s="3" t="b">
        <f>AND(O5=2,O35=TRUE)</f>
        <v>0</v>
      </c>
      <c r="R36" s="3">
        <v>25000</v>
      </c>
      <c r="S36" s="3" t="b">
        <f>IF(Q36=TRUE,MIN(R36,ROUNDDOWN($G$23/4,0)))</f>
        <v>0</v>
      </c>
    </row>
    <row r="37" spans="1:31" ht="14.1" customHeight="1" x14ac:dyDescent="0.25">
      <c r="B37" s="178" t="s">
        <v>95</v>
      </c>
      <c r="C37" s="178"/>
      <c r="D37" s="178"/>
      <c r="E37" s="178"/>
      <c r="F37" s="178"/>
      <c r="G37" s="178"/>
      <c r="H37" s="178"/>
      <c r="I37" s="178"/>
      <c r="J37" s="178"/>
      <c r="K37" s="178"/>
      <c r="L37" s="178"/>
      <c r="N37" s="16" t="s">
        <v>96</v>
      </c>
      <c r="O37" s="17" t="b">
        <f>IF(G24&gt;=1, TRUE, FALSE)</f>
        <v>0</v>
      </c>
      <c r="P37" s="12" t="s">
        <v>97</v>
      </c>
      <c r="Q37" s="3" t="b">
        <f>AND(O5=1,O37=TRUE)</f>
        <v>0</v>
      </c>
      <c r="R37" s="3">
        <v>50000</v>
      </c>
      <c r="S37" s="3" t="b">
        <f>IF(Q37=TRUE,MIN(R37,ROUNDDOWN($G$24/2,0)))</f>
        <v>0</v>
      </c>
    </row>
    <row r="38" spans="1:31" ht="20.100000000000001" customHeight="1" x14ac:dyDescent="0.25">
      <c r="A38" s="29" t="s">
        <v>49</v>
      </c>
      <c r="K38" s="170"/>
      <c r="L38" s="170"/>
      <c r="N38" s="27"/>
      <c r="O38" s="23"/>
      <c r="P38" s="12" t="s">
        <v>98</v>
      </c>
      <c r="Q38" s="3" t="b">
        <f>AND(O5=2,O37=TRUE)</f>
        <v>0</v>
      </c>
      <c r="R38" s="3">
        <v>25000</v>
      </c>
      <c r="S38" s="3" t="b">
        <f>IF(Q38=TRUE,MIN(R38,ROUNDDOWN($G$24/4,0)))</f>
        <v>0</v>
      </c>
    </row>
    <row r="39" spans="1:31" ht="20.100000000000001" customHeight="1" x14ac:dyDescent="0.25">
      <c r="A39" s="54"/>
      <c r="B39" s="55"/>
      <c r="C39" s="56"/>
      <c r="D39" s="55"/>
      <c r="E39" s="55"/>
      <c r="F39" s="55"/>
      <c r="G39" s="55"/>
      <c r="H39" s="56"/>
      <c r="I39" s="55"/>
      <c r="J39" s="55"/>
      <c r="K39" s="55"/>
      <c r="L39" s="55"/>
      <c r="N39" s="16" t="s">
        <v>99</v>
      </c>
      <c r="O39" s="17" t="b">
        <f>IF(G25&gt;=1, TRUE, FALSE)</f>
        <v>0</v>
      </c>
      <c r="P39" s="12" t="s">
        <v>100</v>
      </c>
      <c r="Q39" s="3" t="b">
        <f>AND(O5=1,O39=TRUE)</f>
        <v>0</v>
      </c>
      <c r="R39" s="3">
        <v>50000</v>
      </c>
      <c r="S39" s="3" t="b">
        <f>IF(Q39=TRUE,MIN(R39,ROUNDDOWN($G$25/2,0)))</f>
        <v>0</v>
      </c>
    </row>
    <row r="40" spans="1:31" ht="20.100000000000001" customHeight="1" x14ac:dyDescent="0.25">
      <c r="B40" s="57"/>
      <c r="C40" s="171" t="s">
        <v>65</v>
      </c>
      <c r="D40" s="171"/>
      <c r="E40" s="171"/>
      <c r="F40" s="171"/>
      <c r="G40" s="171"/>
      <c r="H40" s="171"/>
      <c r="I40" s="171"/>
      <c r="J40" s="171"/>
      <c r="K40" s="171"/>
      <c r="L40" s="172"/>
      <c r="N40" s="27"/>
      <c r="O40" s="23"/>
      <c r="P40" s="12" t="s">
        <v>101</v>
      </c>
      <c r="Q40" s="3" t="b">
        <f>AND(O5=2,O39=TRUE)</f>
        <v>0</v>
      </c>
      <c r="R40" s="3">
        <v>25000</v>
      </c>
      <c r="S40" s="3" t="b">
        <f>IF(Q40=TRUE,MIN(R40,ROUNDDOWN($G$25/4,0)))</f>
        <v>0</v>
      </c>
    </row>
    <row r="41" spans="1:31" ht="20.100000000000001" customHeight="1" x14ac:dyDescent="0.25">
      <c r="B41" s="56" t="s">
        <v>66</v>
      </c>
      <c r="C41" s="55"/>
      <c r="D41" s="55"/>
      <c r="E41" s="58"/>
      <c r="F41" s="58"/>
      <c r="G41" s="58"/>
      <c r="H41" s="58"/>
      <c r="I41" s="58"/>
      <c r="J41" s="58"/>
      <c r="K41" s="58"/>
      <c r="L41" s="58"/>
    </row>
    <row r="42" spans="1:31" ht="20.100000000000001" customHeight="1" x14ac:dyDescent="0.25">
      <c r="B42" s="59" t="s">
        <v>50</v>
      </c>
      <c r="C42" s="60"/>
      <c r="D42" s="60"/>
      <c r="E42" s="60"/>
      <c r="F42" s="60"/>
      <c r="G42" s="60"/>
      <c r="H42" s="60"/>
      <c r="I42" s="60"/>
      <c r="J42" s="60"/>
      <c r="K42" s="60"/>
      <c r="L42" s="60"/>
      <c r="P42" s="12" t="s">
        <v>102</v>
      </c>
      <c r="Q42" s="12" t="s">
        <v>73</v>
      </c>
      <c r="R42" s="13" t="s">
        <v>82</v>
      </c>
      <c r="S42" s="12" t="s">
        <v>24</v>
      </c>
    </row>
    <row r="43" spans="1:31" ht="20.100000000000001" customHeight="1" x14ac:dyDescent="0.25">
      <c r="B43" s="61" t="s">
        <v>51</v>
      </c>
      <c r="C43" s="62" t="s">
        <v>52</v>
      </c>
      <c r="D43" s="59"/>
      <c r="E43" s="59"/>
      <c r="F43" s="59"/>
      <c r="G43" s="59"/>
      <c r="H43" s="59"/>
      <c r="I43" s="59"/>
      <c r="J43" s="59"/>
      <c r="K43" s="59"/>
      <c r="L43" s="59"/>
      <c r="N43" s="16" t="s">
        <v>103</v>
      </c>
      <c r="O43" s="17" t="b">
        <f>IF(G27&gt;=1, TRUE, FALSE)</f>
        <v>0</v>
      </c>
      <c r="P43" s="28" t="s">
        <v>104</v>
      </c>
      <c r="Q43" s="3" t="b">
        <f>AND(O5=1,O43=TRUE)</f>
        <v>0</v>
      </c>
      <c r="R43" s="3">
        <v>200000</v>
      </c>
      <c r="S43" s="3" t="b">
        <f>IF(Q43=TRUE,MIN(R43,ROUNDDOWN($G$27/2,0)))</f>
        <v>0</v>
      </c>
    </row>
    <row r="44" spans="1:31" s="31" customFormat="1" ht="20.100000000000001" customHeight="1" x14ac:dyDescent="0.25">
      <c r="A44" s="29"/>
      <c r="B44" s="61" t="s">
        <v>53</v>
      </c>
      <c r="C44" s="62" t="s">
        <v>54</v>
      </c>
      <c r="D44" s="60"/>
      <c r="E44" s="60"/>
      <c r="F44" s="60"/>
      <c r="G44" s="60"/>
      <c r="H44" s="60"/>
      <c r="I44" s="60"/>
      <c r="J44" s="60"/>
      <c r="K44" s="60"/>
      <c r="L44" s="60"/>
      <c r="M44" s="30"/>
      <c r="N44" s="22"/>
      <c r="O44" s="23"/>
      <c r="P44" s="28" t="s">
        <v>105</v>
      </c>
      <c r="Q44" s="3" t="b">
        <f>AND(O5=2,O43=TRUE)</f>
        <v>0</v>
      </c>
      <c r="R44" s="3">
        <v>100000</v>
      </c>
      <c r="S44" s="3" t="b">
        <f>IF(Q44=TRUE,MIN(R44,ROUNDDOWN($G$27/4,0)))</f>
        <v>0</v>
      </c>
      <c r="V44" s="32"/>
      <c r="AC44" s="89"/>
      <c r="AD44" s="89"/>
      <c r="AE44" s="89"/>
    </row>
    <row r="45" spans="1:31" s="31" customFormat="1" ht="20.100000000000001" customHeight="1" x14ac:dyDescent="0.25">
      <c r="A45" s="29"/>
      <c r="B45" s="61" t="s">
        <v>55</v>
      </c>
      <c r="C45" s="62" t="s">
        <v>67</v>
      </c>
      <c r="D45" s="60"/>
      <c r="E45" s="60"/>
      <c r="F45" s="60"/>
      <c r="G45" s="60"/>
      <c r="H45" s="60"/>
      <c r="I45" s="60"/>
      <c r="J45" s="60"/>
      <c r="K45" s="60"/>
      <c r="L45" s="60"/>
      <c r="M45" s="30"/>
      <c r="N45" s="8"/>
      <c r="O45" s="8"/>
      <c r="P45" s="6"/>
      <c r="Q45" s="6"/>
      <c r="R45" s="6"/>
      <c r="S45" s="6"/>
      <c r="V45" s="32"/>
      <c r="AC45" s="89"/>
      <c r="AD45" s="89"/>
      <c r="AE45" s="89"/>
    </row>
    <row r="46" spans="1:31" s="31" customFormat="1" ht="20.100000000000001" customHeight="1" x14ac:dyDescent="0.25">
      <c r="A46" s="29"/>
      <c r="B46" s="61" t="s">
        <v>56</v>
      </c>
      <c r="C46" s="62" t="s">
        <v>68</v>
      </c>
      <c r="D46" s="59"/>
      <c r="E46" s="59"/>
      <c r="F46" s="59"/>
      <c r="G46" s="59"/>
      <c r="H46" s="59"/>
      <c r="I46" s="59"/>
      <c r="J46" s="59"/>
      <c r="K46" s="59"/>
      <c r="L46" s="59"/>
      <c r="M46" s="30"/>
      <c r="N46" s="7"/>
      <c r="O46" s="8"/>
      <c r="P46" s="12" t="s">
        <v>106</v>
      </c>
      <c r="Q46" s="12" t="s">
        <v>73</v>
      </c>
      <c r="R46" s="13" t="s">
        <v>82</v>
      </c>
      <c r="S46" s="15" t="s">
        <v>24</v>
      </c>
      <c r="V46" s="32"/>
      <c r="AC46" s="89"/>
      <c r="AD46" s="89"/>
      <c r="AE46" s="89"/>
    </row>
    <row r="47" spans="1:31" s="31" customFormat="1" ht="20.100000000000001" customHeight="1" x14ac:dyDescent="0.25">
      <c r="A47" s="29"/>
      <c r="B47" s="61" t="s">
        <v>57</v>
      </c>
      <c r="C47" s="62" t="s">
        <v>69</v>
      </c>
      <c r="D47" s="59"/>
      <c r="E47" s="59"/>
      <c r="F47" s="59"/>
      <c r="G47" s="59"/>
      <c r="H47" s="59"/>
      <c r="I47" s="59"/>
      <c r="J47" s="59"/>
      <c r="K47" s="59"/>
      <c r="L47" s="59"/>
      <c r="M47" s="30"/>
      <c r="N47" s="16" t="s">
        <v>107</v>
      </c>
      <c r="O47" s="17" t="b">
        <f>IF(SUM(G29:H30)&gt;=1, TRUE, FALSE)</f>
        <v>0</v>
      </c>
      <c r="P47" s="13" t="s">
        <v>108</v>
      </c>
      <c r="Q47" s="18" t="b">
        <f>AND(O5=1,O47=TRUE)</f>
        <v>0</v>
      </c>
      <c r="R47" s="3">
        <v>75000</v>
      </c>
      <c r="S47" s="3" t="b">
        <f>IF(Q47=TRUE,MIN(R47,ROUNDDOWN($G$31/2,0)))</f>
        <v>0</v>
      </c>
      <c r="V47" s="32"/>
      <c r="AC47" s="89"/>
      <c r="AD47" s="89"/>
      <c r="AE47" s="89"/>
    </row>
    <row r="48" spans="1:31" s="31" customFormat="1" ht="20.100000000000001" customHeight="1" x14ac:dyDescent="0.25">
      <c r="A48" s="29"/>
      <c r="B48" s="29"/>
      <c r="C48" s="29"/>
      <c r="D48" s="29"/>
      <c r="E48" s="29"/>
      <c r="F48" s="29"/>
      <c r="G48" s="29"/>
      <c r="H48" s="29"/>
      <c r="I48" s="29"/>
      <c r="J48" s="29"/>
      <c r="K48" s="29"/>
      <c r="L48" s="29"/>
      <c r="M48" s="30"/>
      <c r="N48" s="19"/>
      <c r="O48" s="20"/>
      <c r="P48" s="13" t="s">
        <v>109</v>
      </c>
      <c r="Q48" s="21" t="b">
        <f>AND(O5=2,O47=TRUE)</f>
        <v>0</v>
      </c>
      <c r="R48" s="3">
        <v>37000</v>
      </c>
      <c r="S48" s="3" t="b">
        <f>IF(Q48=TRUE,MIN(R48,ROUNDDOWN($G$31/4,0)))</f>
        <v>0</v>
      </c>
      <c r="V48" s="32"/>
      <c r="AC48" s="89"/>
      <c r="AD48" s="89"/>
      <c r="AE48" s="89"/>
    </row>
    <row r="49" spans="1:31" s="31" customFormat="1" ht="20.100000000000001" customHeight="1" x14ac:dyDescent="0.25">
      <c r="A49" s="29"/>
      <c r="B49" s="63"/>
      <c r="C49" s="64" t="s">
        <v>113</v>
      </c>
      <c r="D49" s="63"/>
      <c r="E49" s="63"/>
      <c r="F49" s="63"/>
      <c r="G49" s="63"/>
      <c r="H49" s="63"/>
      <c r="I49" s="63"/>
      <c r="J49" s="63"/>
      <c r="K49" s="63"/>
      <c r="L49" s="63"/>
      <c r="M49" s="30"/>
      <c r="N49" s="16" t="s">
        <v>110</v>
      </c>
      <c r="O49" s="17" t="b">
        <f>IF(SUM(G32:H33)&gt;=1, TRUE, FALSE)</f>
        <v>0</v>
      </c>
      <c r="P49" s="13" t="s">
        <v>111</v>
      </c>
      <c r="Q49" s="18" t="b">
        <f>AND(O5=1,O47=TRUE)</f>
        <v>0</v>
      </c>
      <c r="R49" s="3">
        <v>75000</v>
      </c>
      <c r="S49" s="3" t="b">
        <f>IF(Q49=TRUE,MIN(R49,ROUNDDOWN($G$34/2,0)))</f>
        <v>0</v>
      </c>
      <c r="V49" s="32"/>
      <c r="AC49" s="89"/>
      <c r="AD49" s="89"/>
      <c r="AE49" s="89"/>
    </row>
    <row r="50" spans="1:31" s="31" customFormat="1" ht="20.100000000000001" customHeight="1" x14ac:dyDescent="0.25">
      <c r="A50" s="29"/>
      <c r="B50" s="57"/>
      <c r="C50" s="171" t="s">
        <v>65</v>
      </c>
      <c r="D50" s="171"/>
      <c r="E50" s="171"/>
      <c r="F50" s="171"/>
      <c r="G50" s="171"/>
      <c r="H50" s="171"/>
      <c r="I50" s="171"/>
      <c r="J50" s="171"/>
      <c r="K50" s="171"/>
      <c r="L50" s="172"/>
      <c r="M50" s="30"/>
      <c r="N50" s="22"/>
      <c r="O50" s="23"/>
      <c r="P50" s="13" t="s">
        <v>112</v>
      </c>
      <c r="Q50" s="21" t="b">
        <f>AND(O5=2,O47=TRUE)</f>
        <v>0</v>
      </c>
      <c r="R50" s="3">
        <v>37000</v>
      </c>
      <c r="S50" s="3" t="b">
        <f>IF(Q50=TRUE,MIN(R50,ROUNDDOWN($G$34/4,0)))</f>
        <v>0</v>
      </c>
      <c r="V50" s="32"/>
      <c r="AC50" s="89"/>
      <c r="AD50" s="89"/>
      <c r="AE50" s="89"/>
    </row>
    <row r="51" spans="1:31" s="31" customFormat="1" ht="20.100000000000001" customHeight="1" x14ac:dyDescent="0.25">
      <c r="A51" s="29"/>
      <c r="B51" s="59" t="s">
        <v>50</v>
      </c>
      <c r="C51" s="60"/>
      <c r="D51" s="60"/>
      <c r="E51" s="60"/>
      <c r="F51" s="60"/>
      <c r="G51" s="60"/>
      <c r="H51" s="60"/>
      <c r="I51" s="60"/>
      <c r="J51" s="60"/>
      <c r="K51" s="60"/>
      <c r="L51" s="60"/>
      <c r="M51" s="30"/>
      <c r="N51" s="7"/>
      <c r="O51" s="8"/>
      <c r="P51" s="6"/>
      <c r="Q51" s="6"/>
      <c r="R51" s="6"/>
      <c r="S51" s="6"/>
      <c r="V51" s="32"/>
      <c r="AC51" s="89"/>
      <c r="AD51" s="89"/>
      <c r="AE51" s="89"/>
    </row>
    <row r="52" spans="1:31" s="31" customFormat="1" ht="20.100000000000001" customHeight="1" x14ac:dyDescent="0.25">
      <c r="A52" s="29"/>
      <c r="B52" s="61" t="s">
        <v>58</v>
      </c>
      <c r="C52" s="62" t="s">
        <v>59</v>
      </c>
      <c r="D52" s="59"/>
      <c r="E52" s="59"/>
      <c r="F52" s="59"/>
      <c r="G52" s="59"/>
      <c r="H52" s="59"/>
      <c r="I52" s="59"/>
      <c r="J52" s="59"/>
      <c r="K52" s="59"/>
      <c r="L52" s="59"/>
      <c r="M52" s="30"/>
      <c r="N52" s="7"/>
      <c r="O52" s="8"/>
      <c r="P52" s="6"/>
      <c r="Q52" s="6"/>
      <c r="R52" s="6"/>
      <c r="S52" s="6"/>
      <c r="V52" s="32"/>
      <c r="AC52" s="89"/>
      <c r="AD52" s="89"/>
      <c r="AE52" s="89"/>
    </row>
    <row r="53" spans="1:31" s="31" customFormat="1" ht="20.100000000000001" customHeight="1" x14ac:dyDescent="0.25">
      <c r="A53" s="29"/>
      <c r="B53" s="29"/>
      <c r="C53" s="29"/>
      <c r="D53" s="29"/>
      <c r="E53" s="29"/>
      <c r="F53" s="29"/>
      <c r="G53" s="29"/>
      <c r="H53" s="29"/>
      <c r="I53" s="29"/>
      <c r="J53" s="29"/>
      <c r="K53" s="29"/>
      <c r="L53" s="29"/>
      <c r="M53" s="30"/>
      <c r="N53" s="7"/>
      <c r="O53" s="8"/>
      <c r="P53" s="6"/>
      <c r="Q53" s="6"/>
      <c r="R53" s="6"/>
      <c r="S53" s="6"/>
      <c r="V53" s="32"/>
      <c r="AC53" s="89"/>
      <c r="AD53" s="89"/>
      <c r="AE53" s="89"/>
    </row>
    <row r="54" spans="1:31" s="31" customFormat="1" ht="20.100000000000001" customHeight="1" x14ac:dyDescent="0.25">
      <c r="A54" s="29"/>
      <c r="B54" s="63"/>
      <c r="C54" s="64" t="s">
        <v>114</v>
      </c>
      <c r="D54" s="63"/>
      <c r="E54" s="63"/>
      <c r="F54" s="63"/>
      <c r="G54" s="63"/>
      <c r="H54" s="63"/>
      <c r="I54" s="63"/>
      <c r="J54" s="63"/>
      <c r="K54" s="63"/>
      <c r="L54" s="63"/>
      <c r="M54" s="30"/>
      <c r="N54" s="7"/>
      <c r="O54" s="8"/>
      <c r="P54" s="6"/>
      <c r="Q54" s="6"/>
      <c r="R54" s="6"/>
      <c r="S54" s="6"/>
      <c r="V54" s="32"/>
      <c r="AC54" s="89"/>
      <c r="AD54" s="89"/>
      <c r="AE54" s="89"/>
    </row>
    <row r="55" spans="1:31" s="31" customFormat="1" ht="20.100000000000001" customHeight="1" x14ac:dyDescent="0.25">
      <c r="A55" s="29"/>
      <c r="B55" s="57"/>
      <c r="C55" s="171" t="s">
        <v>65</v>
      </c>
      <c r="D55" s="171"/>
      <c r="E55" s="171"/>
      <c r="F55" s="171"/>
      <c r="G55" s="171"/>
      <c r="H55" s="171"/>
      <c r="I55" s="171"/>
      <c r="J55" s="171"/>
      <c r="K55" s="171"/>
      <c r="L55" s="172"/>
      <c r="M55" s="30"/>
      <c r="N55" s="7"/>
      <c r="O55" s="8"/>
      <c r="P55" s="6"/>
      <c r="Q55" s="6"/>
      <c r="R55" s="6"/>
      <c r="S55" s="6"/>
      <c r="V55" s="32"/>
      <c r="AC55" s="89"/>
      <c r="AD55" s="89"/>
      <c r="AE55" s="89"/>
    </row>
    <row r="56" spans="1:31" s="31" customFormat="1" ht="20.100000000000001" customHeight="1" x14ac:dyDescent="0.25">
      <c r="A56" s="29"/>
      <c r="B56" s="59" t="s">
        <v>50</v>
      </c>
      <c r="C56" s="60"/>
      <c r="D56" s="60"/>
      <c r="E56" s="60"/>
      <c r="F56" s="60"/>
      <c r="G56" s="60"/>
      <c r="H56" s="60"/>
      <c r="I56" s="60"/>
      <c r="J56" s="60"/>
      <c r="K56" s="60"/>
      <c r="L56" s="60"/>
      <c r="M56" s="30"/>
      <c r="N56" s="7"/>
      <c r="O56" s="8"/>
      <c r="P56" s="6"/>
      <c r="Q56" s="6"/>
      <c r="R56" s="6"/>
      <c r="S56" s="6"/>
      <c r="V56" s="32"/>
      <c r="AC56" s="89"/>
      <c r="AD56" s="89"/>
      <c r="AE56" s="89"/>
    </row>
    <row r="57" spans="1:31" s="31" customFormat="1" ht="20.100000000000001" customHeight="1" x14ac:dyDescent="0.25">
      <c r="A57" s="29"/>
      <c r="B57" s="61" t="s">
        <v>58</v>
      </c>
      <c r="C57" s="62" t="s">
        <v>60</v>
      </c>
      <c r="D57" s="59"/>
      <c r="E57" s="59"/>
      <c r="F57" s="59"/>
      <c r="G57" s="59"/>
      <c r="H57" s="59"/>
      <c r="I57" s="59"/>
      <c r="J57" s="59"/>
      <c r="K57" s="59"/>
      <c r="L57" s="59"/>
      <c r="M57" s="30"/>
      <c r="N57" s="7"/>
      <c r="O57" s="8"/>
      <c r="P57" s="6"/>
      <c r="Q57" s="6"/>
      <c r="R57" s="6"/>
      <c r="S57" s="6"/>
      <c r="V57" s="32"/>
      <c r="AC57" s="89"/>
      <c r="AD57" s="89"/>
      <c r="AE57" s="89"/>
    </row>
    <row r="58" spans="1:31" s="31" customFormat="1" ht="20.100000000000001" customHeight="1" x14ac:dyDescent="0.25">
      <c r="A58" s="29"/>
      <c r="B58" s="54"/>
      <c r="C58" s="54"/>
      <c r="D58" s="54"/>
      <c r="E58" s="54"/>
      <c r="F58" s="54"/>
      <c r="G58" s="54"/>
      <c r="H58" s="54"/>
      <c r="I58" s="54"/>
      <c r="J58" s="54"/>
      <c r="K58" s="54"/>
      <c r="L58" s="54"/>
      <c r="M58" s="30"/>
      <c r="N58" s="7"/>
      <c r="O58" s="8"/>
      <c r="P58" s="6"/>
      <c r="Q58" s="6"/>
      <c r="R58" s="6"/>
      <c r="S58" s="6"/>
      <c r="V58" s="32"/>
      <c r="AC58" s="89"/>
      <c r="AD58" s="89"/>
      <c r="AE58" s="89"/>
    </row>
    <row r="59" spans="1:31" s="31" customFormat="1" ht="20.100000000000001" customHeight="1" x14ac:dyDescent="0.25">
      <c r="A59" s="29"/>
      <c r="B59" s="63"/>
      <c r="C59" s="64" t="s">
        <v>10</v>
      </c>
      <c r="D59" s="63"/>
      <c r="E59" s="63"/>
      <c r="F59" s="63"/>
      <c r="G59" s="63"/>
      <c r="H59" s="63"/>
      <c r="I59" s="63"/>
      <c r="J59" s="63"/>
      <c r="K59" s="63"/>
      <c r="L59" s="63"/>
      <c r="M59" s="30"/>
      <c r="N59" s="7"/>
      <c r="O59" s="8"/>
      <c r="P59" s="6"/>
      <c r="Q59" s="6"/>
      <c r="R59" s="6"/>
      <c r="S59" s="6"/>
      <c r="V59" s="32"/>
      <c r="AC59" s="89"/>
      <c r="AD59" s="89"/>
      <c r="AE59" s="89"/>
    </row>
    <row r="60" spans="1:31" s="30" customFormat="1" ht="20.100000000000001" customHeight="1" x14ac:dyDescent="0.25">
      <c r="A60" s="29"/>
      <c r="B60" s="57"/>
      <c r="C60" s="171" t="s">
        <v>65</v>
      </c>
      <c r="D60" s="171"/>
      <c r="E60" s="171"/>
      <c r="F60" s="171"/>
      <c r="G60" s="171"/>
      <c r="H60" s="171"/>
      <c r="I60" s="171"/>
      <c r="J60" s="171"/>
      <c r="K60" s="171"/>
      <c r="L60" s="172"/>
      <c r="N60" s="7"/>
      <c r="O60" s="8"/>
      <c r="P60" s="6"/>
      <c r="Q60" s="6"/>
      <c r="R60" s="6"/>
      <c r="S60" s="6"/>
      <c r="T60" s="31"/>
      <c r="U60" s="31"/>
      <c r="V60" s="32"/>
      <c r="W60" s="31"/>
      <c r="X60" s="31"/>
      <c r="Y60" s="31"/>
      <c r="Z60" s="31"/>
      <c r="AA60" s="31"/>
      <c r="AB60" s="31"/>
      <c r="AC60" s="89"/>
      <c r="AD60" s="89"/>
      <c r="AE60" s="89"/>
    </row>
    <row r="61" spans="1:31" s="30" customFormat="1" ht="20.100000000000001" customHeight="1" x14ac:dyDescent="0.25">
      <c r="A61" s="29"/>
      <c r="B61" s="59" t="s">
        <v>50</v>
      </c>
      <c r="C61" s="60"/>
      <c r="D61" s="60"/>
      <c r="E61" s="60"/>
      <c r="F61" s="60"/>
      <c r="G61" s="60"/>
      <c r="H61" s="60"/>
      <c r="I61" s="60"/>
      <c r="J61" s="60"/>
      <c r="K61" s="60"/>
      <c r="L61" s="60"/>
      <c r="N61" s="7"/>
      <c r="O61" s="8"/>
      <c r="P61" s="6"/>
      <c r="Q61" s="6"/>
      <c r="R61" s="6"/>
      <c r="S61" s="6"/>
      <c r="T61" s="31"/>
      <c r="U61" s="31"/>
      <c r="V61" s="32"/>
      <c r="W61" s="31"/>
      <c r="X61" s="31"/>
      <c r="Y61" s="31"/>
      <c r="Z61" s="31"/>
      <c r="AA61" s="31"/>
      <c r="AB61" s="31"/>
      <c r="AC61" s="89"/>
      <c r="AD61" s="89"/>
      <c r="AE61" s="89"/>
    </row>
    <row r="62" spans="1:31" s="30" customFormat="1" ht="20.100000000000001" customHeight="1" x14ac:dyDescent="0.25">
      <c r="A62" s="29"/>
      <c r="B62" s="61" t="s">
        <v>58</v>
      </c>
      <c r="C62" s="62" t="s">
        <v>70</v>
      </c>
      <c r="D62" s="59"/>
      <c r="E62" s="59"/>
      <c r="F62" s="59"/>
      <c r="G62" s="59"/>
      <c r="H62" s="59"/>
      <c r="I62" s="59"/>
      <c r="J62" s="59"/>
      <c r="K62" s="59"/>
      <c r="L62" s="59"/>
      <c r="N62" s="7"/>
      <c r="O62" s="8"/>
      <c r="P62" s="6"/>
      <c r="Q62" s="6"/>
      <c r="R62" s="6"/>
      <c r="S62" s="6"/>
      <c r="T62" s="31"/>
      <c r="U62" s="31"/>
      <c r="V62" s="32"/>
      <c r="W62" s="31"/>
      <c r="X62" s="31"/>
      <c r="Y62" s="31"/>
      <c r="Z62" s="31"/>
      <c r="AA62" s="31"/>
      <c r="AB62" s="31"/>
      <c r="AC62" s="89"/>
      <c r="AD62" s="89"/>
      <c r="AE62" s="89"/>
    </row>
    <row r="63" spans="1:31" s="30" customFormat="1" ht="20.100000000000001" customHeight="1" x14ac:dyDescent="0.25">
      <c r="A63" s="29"/>
      <c r="B63" s="54"/>
      <c r="C63" s="54"/>
      <c r="D63" s="54"/>
      <c r="E63" s="54"/>
      <c r="F63" s="54"/>
      <c r="G63" s="54"/>
      <c r="H63" s="54"/>
      <c r="I63" s="54"/>
      <c r="J63" s="54"/>
      <c r="K63" s="54"/>
      <c r="L63" s="54"/>
      <c r="N63" s="7"/>
      <c r="O63" s="8"/>
      <c r="P63" s="6"/>
      <c r="Q63" s="6"/>
      <c r="R63" s="6"/>
      <c r="S63" s="6"/>
      <c r="T63" s="31"/>
      <c r="U63" s="31"/>
      <c r="V63" s="32"/>
      <c r="W63" s="31"/>
      <c r="X63" s="31"/>
      <c r="Y63" s="31"/>
      <c r="Z63" s="31"/>
      <c r="AA63" s="31"/>
      <c r="AB63" s="31"/>
      <c r="AC63" s="89"/>
      <c r="AD63" s="89"/>
      <c r="AE63" s="89"/>
    </row>
    <row r="64" spans="1:31" s="30" customFormat="1" ht="20.100000000000001" customHeight="1" x14ac:dyDescent="0.25">
      <c r="A64" s="29"/>
      <c r="B64" s="63"/>
      <c r="C64" s="64" t="s">
        <v>61</v>
      </c>
      <c r="D64" s="63"/>
      <c r="E64" s="63"/>
      <c r="F64" s="63"/>
      <c r="G64" s="63"/>
      <c r="H64" s="63"/>
      <c r="I64" s="63"/>
      <c r="J64" s="63"/>
      <c r="K64" s="63"/>
      <c r="L64" s="63"/>
      <c r="N64" s="7"/>
      <c r="O64" s="8"/>
      <c r="P64" s="6"/>
      <c r="Q64" s="6"/>
      <c r="R64" s="6"/>
      <c r="S64" s="6"/>
      <c r="T64" s="31"/>
      <c r="U64" s="31"/>
      <c r="V64" s="32"/>
      <c r="W64" s="31"/>
      <c r="X64" s="31"/>
      <c r="Y64" s="31"/>
      <c r="Z64" s="31"/>
      <c r="AA64" s="31"/>
      <c r="AB64" s="31"/>
      <c r="AC64" s="89"/>
      <c r="AD64" s="89"/>
      <c r="AE64" s="89"/>
    </row>
    <row r="65" spans="1:31" s="30" customFormat="1" ht="20.100000000000001" customHeight="1" x14ac:dyDescent="0.25">
      <c r="A65" s="29"/>
      <c r="B65" s="57"/>
      <c r="C65" s="171" t="s">
        <v>65</v>
      </c>
      <c r="D65" s="171"/>
      <c r="E65" s="171"/>
      <c r="F65" s="171"/>
      <c r="G65" s="171"/>
      <c r="H65" s="171"/>
      <c r="I65" s="171"/>
      <c r="J65" s="171"/>
      <c r="K65" s="171"/>
      <c r="L65" s="172"/>
      <c r="N65" s="7"/>
      <c r="O65" s="8"/>
      <c r="P65" s="6"/>
      <c r="Q65" s="6"/>
      <c r="R65" s="6"/>
      <c r="S65" s="6"/>
      <c r="T65" s="31"/>
      <c r="U65" s="31"/>
      <c r="V65" s="32"/>
      <c r="W65" s="31"/>
      <c r="X65" s="31"/>
      <c r="Y65" s="31"/>
      <c r="Z65" s="31"/>
      <c r="AA65" s="31"/>
      <c r="AB65" s="31"/>
      <c r="AC65" s="89"/>
      <c r="AD65" s="89"/>
      <c r="AE65" s="89"/>
    </row>
    <row r="66" spans="1:31" s="30" customFormat="1" ht="20.100000000000001" customHeight="1" x14ac:dyDescent="0.25">
      <c r="A66" s="29"/>
      <c r="B66" s="59" t="s">
        <v>50</v>
      </c>
      <c r="C66" s="60"/>
      <c r="D66" s="60"/>
      <c r="E66" s="60"/>
      <c r="F66" s="60"/>
      <c r="G66" s="60"/>
      <c r="H66" s="60"/>
      <c r="I66" s="60"/>
      <c r="J66" s="60"/>
      <c r="K66" s="60"/>
      <c r="L66" s="60"/>
      <c r="N66" s="7"/>
      <c r="O66" s="8"/>
      <c r="P66" s="6"/>
      <c r="Q66" s="6"/>
      <c r="R66" s="6"/>
      <c r="S66" s="6"/>
      <c r="T66" s="31"/>
      <c r="U66" s="31"/>
      <c r="V66" s="32"/>
      <c r="W66" s="31"/>
      <c r="X66" s="31"/>
      <c r="Y66" s="31"/>
      <c r="Z66" s="31"/>
      <c r="AA66" s="31"/>
      <c r="AB66" s="31"/>
      <c r="AC66" s="89"/>
      <c r="AD66" s="89"/>
      <c r="AE66" s="89"/>
    </row>
    <row r="67" spans="1:31" s="30" customFormat="1" ht="20.100000000000001" customHeight="1" x14ac:dyDescent="0.25">
      <c r="A67" s="29"/>
      <c r="B67" s="61" t="s">
        <v>58</v>
      </c>
      <c r="C67" s="62" t="s">
        <v>62</v>
      </c>
      <c r="D67" s="59"/>
      <c r="E67" s="59"/>
      <c r="F67" s="59"/>
      <c r="G67" s="59"/>
      <c r="H67" s="59"/>
      <c r="I67" s="59"/>
      <c r="J67" s="59"/>
      <c r="K67" s="59"/>
      <c r="L67" s="59"/>
      <c r="N67" s="7"/>
      <c r="O67" s="8"/>
      <c r="P67" s="6"/>
      <c r="Q67" s="6"/>
      <c r="R67" s="6"/>
      <c r="S67" s="6"/>
      <c r="T67" s="31"/>
      <c r="U67" s="31"/>
      <c r="V67" s="32"/>
      <c r="W67" s="31"/>
      <c r="X67" s="31"/>
      <c r="Y67" s="31"/>
      <c r="Z67" s="31"/>
      <c r="AA67" s="31"/>
      <c r="AB67" s="31"/>
      <c r="AC67" s="89"/>
      <c r="AD67" s="89"/>
      <c r="AE67" s="89"/>
    </row>
    <row r="68" spans="1:31" s="30" customFormat="1" ht="20.100000000000001" customHeight="1" x14ac:dyDescent="0.25">
      <c r="A68" s="29"/>
      <c r="B68" s="29"/>
      <c r="C68" s="29"/>
      <c r="D68" s="29"/>
      <c r="E68" s="29"/>
      <c r="F68" s="29"/>
      <c r="G68" s="29"/>
      <c r="H68" s="29"/>
      <c r="I68" s="29"/>
      <c r="J68" s="29"/>
      <c r="K68" s="29"/>
      <c r="L68" s="29"/>
      <c r="N68" s="7"/>
      <c r="O68" s="8"/>
      <c r="P68" s="6"/>
      <c r="Q68" s="6"/>
      <c r="R68" s="6"/>
      <c r="S68" s="6"/>
      <c r="T68" s="31"/>
      <c r="U68" s="31"/>
      <c r="V68" s="32"/>
      <c r="W68" s="31"/>
      <c r="X68" s="31"/>
      <c r="Y68" s="31"/>
      <c r="Z68" s="31"/>
      <c r="AA68" s="31"/>
      <c r="AB68" s="31"/>
      <c r="AC68" s="89"/>
      <c r="AD68" s="89"/>
      <c r="AE68" s="89"/>
    </row>
    <row r="69" spans="1:31" s="30" customFormat="1" ht="20.100000000000001" customHeight="1" x14ac:dyDescent="0.25">
      <c r="A69" s="29"/>
      <c r="B69" s="63"/>
      <c r="C69" s="64" t="s">
        <v>63</v>
      </c>
      <c r="D69" s="63"/>
      <c r="E69" s="63"/>
      <c r="F69" s="63"/>
      <c r="G69" s="63"/>
      <c r="H69" s="63"/>
      <c r="I69" s="63"/>
      <c r="J69" s="63"/>
      <c r="K69" s="63"/>
      <c r="L69" s="63"/>
      <c r="N69" s="7"/>
      <c r="O69" s="8"/>
      <c r="P69" s="6"/>
      <c r="Q69" s="6"/>
      <c r="R69" s="6"/>
      <c r="S69" s="6"/>
      <c r="T69" s="31"/>
      <c r="U69" s="31"/>
      <c r="V69" s="32"/>
      <c r="W69" s="31"/>
      <c r="X69" s="31"/>
      <c r="Y69" s="31"/>
      <c r="Z69" s="31"/>
      <c r="AA69" s="31"/>
      <c r="AB69" s="31"/>
      <c r="AC69" s="89"/>
      <c r="AD69" s="89"/>
      <c r="AE69" s="89"/>
    </row>
    <row r="70" spans="1:31" s="30" customFormat="1" ht="20.100000000000001" customHeight="1" x14ac:dyDescent="0.25">
      <c r="A70" s="29"/>
      <c r="B70" s="57"/>
      <c r="C70" s="171" t="s">
        <v>65</v>
      </c>
      <c r="D70" s="171"/>
      <c r="E70" s="171"/>
      <c r="F70" s="171"/>
      <c r="G70" s="171"/>
      <c r="H70" s="171"/>
      <c r="I70" s="171"/>
      <c r="J70" s="171"/>
      <c r="K70" s="171"/>
      <c r="L70" s="172"/>
      <c r="N70" s="7"/>
      <c r="O70" s="8"/>
      <c r="P70" s="6"/>
      <c r="Q70" s="6"/>
      <c r="R70" s="6"/>
      <c r="S70" s="6"/>
      <c r="T70" s="31"/>
      <c r="U70" s="31"/>
      <c r="V70" s="32"/>
      <c r="W70" s="31"/>
      <c r="X70" s="31"/>
      <c r="Y70" s="31"/>
      <c r="Z70" s="31"/>
      <c r="AA70" s="31"/>
      <c r="AB70" s="31"/>
      <c r="AC70" s="89"/>
      <c r="AD70" s="89"/>
      <c r="AE70" s="89"/>
    </row>
    <row r="71" spans="1:31" s="30" customFormat="1" ht="20.100000000000001" customHeight="1" x14ac:dyDescent="0.25">
      <c r="A71" s="29"/>
      <c r="B71" s="59" t="s">
        <v>50</v>
      </c>
      <c r="C71" s="60"/>
      <c r="D71" s="60"/>
      <c r="E71" s="60"/>
      <c r="F71" s="60"/>
      <c r="G71" s="60"/>
      <c r="H71" s="60"/>
      <c r="I71" s="60"/>
      <c r="J71" s="60"/>
      <c r="K71" s="60"/>
      <c r="L71" s="60"/>
      <c r="N71" s="7"/>
      <c r="O71" s="8"/>
      <c r="P71" s="6"/>
      <c r="Q71" s="6"/>
      <c r="R71" s="6"/>
      <c r="S71" s="6"/>
      <c r="T71" s="31"/>
      <c r="U71" s="31"/>
      <c r="V71" s="32"/>
      <c r="W71" s="31"/>
      <c r="X71" s="31"/>
      <c r="Y71" s="31"/>
      <c r="Z71" s="31"/>
      <c r="AA71" s="31"/>
      <c r="AB71" s="31"/>
      <c r="AC71" s="89"/>
      <c r="AD71" s="89"/>
      <c r="AE71" s="89"/>
    </row>
    <row r="72" spans="1:31" s="30" customFormat="1" ht="20.100000000000001" customHeight="1" x14ac:dyDescent="0.25">
      <c r="A72" s="29"/>
      <c r="B72" s="61" t="s">
        <v>58</v>
      </c>
      <c r="C72" s="62" t="s">
        <v>64</v>
      </c>
      <c r="D72" s="59"/>
      <c r="E72" s="59"/>
      <c r="F72" s="59"/>
      <c r="G72" s="59"/>
      <c r="H72" s="59"/>
      <c r="I72" s="59"/>
      <c r="J72" s="59"/>
      <c r="K72" s="59"/>
      <c r="L72" s="59"/>
      <c r="N72" s="7"/>
      <c r="O72" s="8"/>
      <c r="P72" s="6"/>
      <c r="Q72" s="6"/>
      <c r="R72" s="6"/>
      <c r="S72" s="6"/>
      <c r="T72" s="31"/>
      <c r="U72" s="31"/>
      <c r="V72" s="32"/>
      <c r="W72" s="31"/>
      <c r="X72" s="31"/>
      <c r="Y72" s="31"/>
      <c r="Z72" s="31"/>
      <c r="AA72" s="31"/>
      <c r="AB72" s="31"/>
      <c r="AC72" s="89"/>
      <c r="AD72" s="89"/>
      <c r="AE72" s="89"/>
    </row>
    <row r="73" spans="1:31" s="30" customFormat="1" ht="20.100000000000001" customHeight="1" x14ac:dyDescent="0.25">
      <c r="A73" s="29"/>
      <c r="B73" s="29"/>
      <c r="C73" s="29"/>
      <c r="D73" s="29"/>
      <c r="E73" s="29"/>
      <c r="F73" s="29"/>
      <c r="G73" s="29"/>
      <c r="H73" s="29"/>
      <c r="I73" s="29"/>
      <c r="J73" s="29"/>
      <c r="K73" s="29"/>
      <c r="L73" s="29"/>
      <c r="N73" s="7"/>
      <c r="O73" s="8"/>
      <c r="P73" s="6"/>
      <c r="Q73" s="6"/>
      <c r="R73" s="6"/>
      <c r="S73" s="6"/>
      <c r="T73" s="31"/>
      <c r="U73" s="31"/>
      <c r="V73" s="32"/>
      <c r="W73" s="31"/>
      <c r="X73" s="31"/>
      <c r="Y73" s="31"/>
      <c r="Z73" s="31"/>
      <c r="AA73" s="31"/>
      <c r="AB73" s="31"/>
      <c r="AC73" s="89"/>
      <c r="AD73" s="89"/>
      <c r="AE73" s="89"/>
    </row>
    <row r="74" spans="1:31" s="30" customFormat="1" ht="20.100000000000001" customHeight="1" x14ac:dyDescent="0.25">
      <c r="A74" s="29"/>
      <c r="B74" s="63"/>
      <c r="C74" s="64" t="s">
        <v>115</v>
      </c>
      <c r="D74" s="63"/>
      <c r="E74" s="63"/>
      <c r="F74" s="63"/>
      <c r="G74" s="63"/>
      <c r="H74" s="63"/>
      <c r="I74" s="63"/>
      <c r="J74" s="63"/>
      <c r="K74" s="63"/>
      <c r="L74" s="63"/>
      <c r="N74" s="7"/>
      <c r="O74" s="8"/>
      <c r="P74" s="6"/>
      <c r="Q74" s="6"/>
      <c r="R74" s="6"/>
      <c r="S74" s="6"/>
      <c r="T74" s="31"/>
      <c r="U74" s="31"/>
      <c r="V74" s="32"/>
      <c r="W74" s="31"/>
      <c r="X74" s="31"/>
      <c r="Y74" s="31"/>
      <c r="Z74" s="31"/>
      <c r="AA74" s="31"/>
      <c r="AB74" s="31"/>
      <c r="AC74" s="89"/>
      <c r="AD74" s="89"/>
      <c r="AE74" s="89"/>
    </row>
    <row r="75" spans="1:31" s="30" customFormat="1" ht="20.100000000000001" customHeight="1" x14ac:dyDescent="0.25">
      <c r="A75" s="29"/>
      <c r="B75" s="57"/>
      <c r="C75" s="171" t="s">
        <v>65</v>
      </c>
      <c r="D75" s="171"/>
      <c r="E75" s="171"/>
      <c r="F75" s="171"/>
      <c r="G75" s="171"/>
      <c r="H75" s="171"/>
      <c r="I75" s="171"/>
      <c r="J75" s="171"/>
      <c r="K75" s="171"/>
      <c r="L75" s="172"/>
      <c r="N75" s="7"/>
      <c r="O75" s="8"/>
      <c r="P75" s="6"/>
      <c r="Q75" s="6"/>
      <c r="R75" s="6"/>
      <c r="S75" s="6"/>
      <c r="T75" s="31"/>
      <c r="U75" s="31"/>
      <c r="V75" s="32"/>
      <c r="W75" s="31"/>
      <c r="X75" s="31"/>
      <c r="Y75" s="31"/>
      <c r="Z75" s="31"/>
      <c r="AA75" s="31"/>
      <c r="AB75" s="31"/>
      <c r="AC75" s="89"/>
      <c r="AD75" s="89"/>
      <c r="AE75" s="89"/>
    </row>
    <row r="76" spans="1:31" s="30" customFormat="1" ht="20.100000000000001" customHeight="1" x14ac:dyDescent="0.25">
      <c r="A76" s="29"/>
      <c r="B76" s="59" t="s">
        <v>50</v>
      </c>
      <c r="C76" s="60"/>
      <c r="D76" s="60"/>
      <c r="E76" s="60"/>
      <c r="F76" s="60"/>
      <c r="G76" s="60"/>
      <c r="H76" s="60"/>
      <c r="I76" s="60"/>
      <c r="J76" s="60"/>
      <c r="K76" s="60"/>
      <c r="L76" s="60"/>
      <c r="N76" s="7"/>
      <c r="O76" s="8"/>
      <c r="P76" s="6"/>
      <c r="Q76" s="6"/>
      <c r="R76" s="6"/>
      <c r="S76" s="6"/>
      <c r="T76" s="31"/>
      <c r="U76" s="31"/>
      <c r="V76" s="32"/>
      <c r="W76" s="31"/>
      <c r="X76" s="31"/>
      <c r="Y76" s="31"/>
      <c r="Z76" s="31"/>
      <c r="AA76" s="31"/>
      <c r="AB76" s="31"/>
      <c r="AC76" s="89"/>
      <c r="AD76" s="89"/>
      <c r="AE76" s="89"/>
    </row>
    <row r="77" spans="1:31" s="30" customFormat="1" ht="20.100000000000001" customHeight="1" x14ac:dyDescent="0.25">
      <c r="A77" s="29"/>
      <c r="B77" s="61" t="s">
        <v>51</v>
      </c>
      <c r="C77" s="62" t="s">
        <v>67</v>
      </c>
      <c r="D77" s="29"/>
      <c r="E77" s="29"/>
      <c r="F77" s="29"/>
      <c r="G77" s="29"/>
      <c r="H77" s="29"/>
      <c r="I77" s="29"/>
      <c r="J77" s="29"/>
      <c r="K77" s="29"/>
      <c r="L77" s="29"/>
      <c r="N77" s="7"/>
      <c r="O77" s="8"/>
      <c r="P77" s="6"/>
      <c r="Q77" s="6"/>
      <c r="R77" s="6"/>
      <c r="S77" s="6"/>
      <c r="T77" s="31"/>
      <c r="U77" s="31"/>
      <c r="V77" s="32"/>
      <c r="W77" s="31"/>
      <c r="X77" s="31"/>
      <c r="Y77" s="31"/>
      <c r="Z77" s="31"/>
      <c r="AA77" s="31"/>
      <c r="AB77" s="31"/>
      <c r="AC77" s="89"/>
      <c r="AD77" s="89"/>
      <c r="AE77" s="89"/>
    </row>
    <row r="78" spans="1:31" s="30" customFormat="1" ht="20.100000000000001" customHeight="1" x14ac:dyDescent="0.25">
      <c r="A78" s="29"/>
      <c r="B78" s="61" t="s">
        <v>53</v>
      </c>
      <c r="C78" s="62" t="s">
        <v>68</v>
      </c>
      <c r="D78" s="29"/>
      <c r="E78" s="29"/>
      <c r="F78" s="29"/>
      <c r="G78" s="29"/>
      <c r="H78" s="29"/>
      <c r="I78" s="29"/>
      <c r="J78" s="29"/>
      <c r="K78" s="29"/>
      <c r="L78" s="29"/>
      <c r="N78" s="7"/>
      <c r="O78" s="8"/>
      <c r="P78" s="6"/>
      <c r="Q78" s="6"/>
      <c r="R78" s="6"/>
      <c r="S78" s="6"/>
      <c r="T78" s="31"/>
      <c r="U78" s="31"/>
      <c r="V78" s="32"/>
      <c r="W78" s="31"/>
      <c r="X78" s="31"/>
      <c r="Y78" s="31"/>
      <c r="Z78" s="31"/>
      <c r="AA78" s="31"/>
      <c r="AB78" s="31"/>
      <c r="AC78" s="89"/>
      <c r="AD78" s="89"/>
      <c r="AE78" s="89"/>
    </row>
    <row r="79" spans="1:31" s="30" customFormat="1" ht="20.100000000000001" customHeight="1" x14ac:dyDescent="0.25">
      <c r="A79" s="29"/>
      <c r="B79" s="61" t="s">
        <v>55</v>
      </c>
      <c r="C79" s="62" t="s">
        <v>69</v>
      </c>
      <c r="D79" s="29"/>
      <c r="E79" s="29"/>
      <c r="F79" s="29"/>
      <c r="G79" s="29"/>
      <c r="H79" s="29"/>
      <c r="I79" s="29"/>
      <c r="J79" s="29"/>
      <c r="K79" s="29"/>
      <c r="L79" s="29"/>
      <c r="N79" s="7"/>
      <c r="O79" s="8"/>
      <c r="P79" s="6"/>
      <c r="Q79" s="6"/>
      <c r="R79" s="6"/>
      <c r="S79" s="6"/>
      <c r="T79" s="31"/>
      <c r="U79" s="31"/>
      <c r="V79" s="32"/>
      <c r="W79" s="31"/>
      <c r="X79" s="31"/>
      <c r="Y79" s="31"/>
      <c r="Z79" s="31"/>
      <c r="AA79" s="31"/>
      <c r="AB79" s="31"/>
      <c r="AC79" s="89"/>
      <c r="AD79" s="89"/>
      <c r="AE79" s="89"/>
    </row>
    <row r="80" spans="1:31" s="30" customFormat="1" ht="24.6" customHeight="1" x14ac:dyDescent="0.25">
      <c r="A80" s="29"/>
      <c r="B80" s="29"/>
      <c r="C80" s="29"/>
      <c r="D80" s="29"/>
      <c r="E80" s="29"/>
      <c r="F80" s="29"/>
      <c r="G80" s="29"/>
      <c r="H80" s="29"/>
      <c r="I80" s="29"/>
      <c r="J80" s="29"/>
      <c r="K80" s="29"/>
      <c r="L80" s="29"/>
      <c r="N80" s="7"/>
      <c r="O80" s="8"/>
      <c r="P80" s="6"/>
      <c r="Q80" s="6"/>
      <c r="R80" s="6"/>
      <c r="S80" s="6"/>
      <c r="T80" s="31"/>
      <c r="U80" s="31"/>
      <c r="V80" s="32"/>
      <c r="W80" s="31"/>
      <c r="X80" s="31"/>
      <c r="Y80" s="31"/>
      <c r="Z80" s="31"/>
      <c r="AA80" s="31"/>
      <c r="AB80" s="31"/>
      <c r="AC80" s="89"/>
      <c r="AD80" s="89"/>
      <c r="AE80" s="89"/>
    </row>
    <row r="81" spans="1:31" s="30" customFormat="1" ht="24.6" customHeight="1" x14ac:dyDescent="0.25">
      <c r="A81" s="29"/>
      <c r="B81" s="29"/>
      <c r="C81" s="29"/>
      <c r="D81" s="29"/>
      <c r="E81" s="29"/>
      <c r="F81" s="29"/>
      <c r="G81" s="29"/>
      <c r="H81" s="29"/>
      <c r="I81" s="29"/>
      <c r="J81" s="29"/>
      <c r="K81" s="29"/>
      <c r="L81" s="29"/>
      <c r="N81" s="7"/>
      <c r="O81" s="8"/>
      <c r="P81" s="6"/>
      <c r="Q81" s="6"/>
      <c r="R81" s="6"/>
      <c r="S81" s="6"/>
      <c r="T81" s="31"/>
      <c r="U81" s="31"/>
      <c r="V81" s="32"/>
      <c r="W81" s="31"/>
      <c r="X81" s="31"/>
      <c r="Y81" s="31"/>
      <c r="Z81" s="31"/>
      <c r="AA81" s="31"/>
      <c r="AB81" s="31"/>
      <c r="AC81" s="89"/>
      <c r="AD81" s="89"/>
      <c r="AE81" s="89"/>
    </row>
    <row r="82" spans="1:31" s="30" customFormat="1" ht="24.6" customHeight="1" x14ac:dyDescent="0.25">
      <c r="A82" s="29"/>
      <c r="B82" s="29"/>
      <c r="C82" s="29"/>
      <c r="D82" s="29"/>
      <c r="E82" s="29"/>
      <c r="F82" s="29"/>
      <c r="G82" s="29"/>
      <c r="H82" s="29"/>
      <c r="I82" s="29"/>
      <c r="J82" s="29"/>
      <c r="K82" s="29"/>
      <c r="L82" s="29"/>
      <c r="N82" s="7"/>
      <c r="O82" s="8"/>
      <c r="P82" s="6"/>
      <c r="Q82" s="6"/>
      <c r="R82" s="6"/>
      <c r="S82" s="6"/>
      <c r="T82" s="31"/>
      <c r="U82" s="31"/>
      <c r="V82" s="32"/>
      <c r="W82" s="31"/>
      <c r="X82" s="31"/>
      <c r="Y82" s="31"/>
      <c r="Z82" s="31"/>
      <c r="AA82" s="31"/>
      <c r="AB82" s="31"/>
      <c r="AC82" s="89"/>
      <c r="AD82" s="89"/>
      <c r="AE82" s="89"/>
    </row>
    <row r="83" spans="1:31" s="30" customFormat="1" ht="24.6" customHeight="1" x14ac:dyDescent="0.25">
      <c r="A83" s="29"/>
      <c r="B83" s="29"/>
      <c r="C83" s="29"/>
      <c r="D83" s="29"/>
      <c r="E83" s="29"/>
      <c r="F83" s="29"/>
      <c r="G83" s="29"/>
      <c r="H83" s="29"/>
      <c r="I83" s="29"/>
      <c r="J83" s="29"/>
      <c r="K83" s="29"/>
      <c r="L83" s="29"/>
      <c r="N83" s="7"/>
      <c r="O83" s="8"/>
      <c r="P83" s="6"/>
      <c r="Q83" s="6"/>
      <c r="R83" s="6"/>
      <c r="S83" s="6"/>
      <c r="T83" s="31"/>
      <c r="U83" s="31"/>
      <c r="V83" s="32"/>
      <c r="W83" s="31"/>
      <c r="X83" s="31"/>
      <c r="Y83" s="31"/>
      <c r="Z83" s="31"/>
      <c r="AA83" s="31"/>
      <c r="AB83" s="31"/>
      <c r="AC83" s="89"/>
      <c r="AD83" s="89"/>
      <c r="AE83" s="89"/>
    </row>
    <row r="84" spans="1:31" s="30" customFormat="1" ht="24.6" customHeight="1" x14ac:dyDescent="0.25">
      <c r="A84" s="29"/>
      <c r="B84" s="29"/>
      <c r="C84" s="29"/>
      <c r="D84" s="29"/>
      <c r="E84" s="29"/>
      <c r="F84" s="29"/>
      <c r="G84" s="29"/>
      <c r="H84" s="29"/>
      <c r="I84" s="29"/>
      <c r="J84" s="29"/>
      <c r="K84" s="29"/>
      <c r="L84" s="29"/>
      <c r="N84" s="7"/>
      <c r="O84" s="8"/>
      <c r="P84" s="6"/>
      <c r="Q84" s="6"/>
      <c r="R84" s="6"/>
      <c r="S84" s="6"/>
      <c r="T84" s="31"/>
      <c r="U84" s="31"/>
      <c r="V84" s="32"/>
      <c r="W84" s="31"/>
      <c r="X84" s="31"/>
      <c r="Y84" s="31"/>
      <c r="Z84" s="31"/>
      <c r="AA84" s="31"/>
      <c r="AB84" s="31"/>
      <c r="AC84" s="89"/>
      <c r="AD84" s="89"/>
      <c r="AE84" s="89"/>
    </row>
    <row r="85" spans="1:31" s="30" customFormat="1" ht="24.6" customHeight="1" x14ac:dyDescent="0.25">
      <c r="A85" s="29"/>
      <c r="B85" s="29"/>
      <c r="C85" s="29"/>
      <c r="D85" s="29"/>
      <c r="E85" s="29"/>
      <c r="F85" s="29"/>
      <c r="G85" s="29"/>
      <c r="H85" s="29"/>
      <c r="I85" s="29"/>
      <c r="J85" s="29"/>
      <c r="K85" s="29"/>
      <c r="L85" s="29"/>
      <c r="N85" s="7"/>
      <c r="O85" s="8"/>
      <c r="P85" s="6"/>
      <c r="Q85" s="6"/>
      <c r="R85" s="6"/>
      <c r="S85" s="6"/>
      <c r="T85" s="31"/>
      <c r="U85" s="31"/>
      <c r="V85" s="32"/>
      <c r="W85" s="31"/>
      <c r="X85" s="31"/>
      <c r="Y85" s="31"/>
      <c r="Z85" s="31"/>
      <c r="AA85" s="31"/>
      <c r="AB85" s="31"/>
      <c r="AC85" s="89"/>
      <c r="AD85" s="89"/>
      <c r="AE85" s="89"/>
    </row>
    <row r="86" spans="1:31" s="30" customFormat="1" ht="24.6" customHeight="1" x14ac:dyDescent="0.25">
      <c r="A86" s="29"/>
      <c r="B86" s="29"/>
      <c r="C86" s="29"/>
      <c r="D86" s="29"/>
      <c r="E86" s="29"/>
      <c r="F86" s="29"/>
      <c r="G86" s="29"/>
      <c r="H86" s="29"/>
      <c r="I86" s="29"/>
      <c r="J86" s="29"/>
      <c r="K86" s="29"/>
      <c r="L86" s="29"/>
      <c r="N86" s="7"/>
      <c r="O86" s="8"/>
      <c r="P86" s="6"/>
      <c r="Q86" s="6"/>
      <c r="R86" s="6"/>
      <c r="S86" s="6"/>
      <c r="T86" s="31"/>
      <c r="U86" s="31"/>
      <c r="V86" s="32"/>
      <c r="W86" s="31"/>
      <c r="X86" s="31"/>
      <c r="Y86" s="31"/>
      <c r="Z86" s="31"/>
      <c r="AA86" s="31"/>
      <c r="AB86" s="31"/>
      <c r="AC86" s="89"/>
      <c r="AD86" s="89"/>
      <c r="AE86" s="89"/>
    </row>
    <row r="87" spans="1:31" s="30" customFormat="1" ht="24.6" customHeight="1" x14ac:dyDescent="0.25">
      <c r="A87" s="29"/>
      <c r="B87" s="29"/>
      <c r="C87" s="29"/>
      <c r="D87" s="29"/>
      <c r="E87" s="29"/>
      <c r="F87" s="29"/>
      <c r="G87" s="29"/>
      <c r="H87" s="29"/>
      <c r="I87" s="29"/>
      <c r="J87" s="29"/>
      <c r="K87" s="29"/>
      <c r="L87" s="29"/>
      <c r="N87" s="7"/>
      <c r="O87" s="8"/>
      <c r="P87" s="6"/>
      <c r="Q87" s="6"/>
      <c r="R87" s="6"/>
      <c r="S87" s="6"/>
      <c r="T87" s="31"/>
      <c r="U87" s="31"/>
      <c r="V87" s="32"/>
      <c r="W87" s="31"/>
      <c r="X87" s="31"/>
      <c r="Y87" s="31"/>
      <c r="Z87" s="31"/>
      <c r="AA87" s="31"/>
      <c r="AB87" s="31"/>
      <c r="AC87" s="89"/>
      <c r="AD87" s="89"/>
      <c r="AE87" s="89"/>
    </row>
    <row r="88" spans="1:31" s="30" customFormat="1" ht="24.6" customHeight="1" x14ac:dyDescent="0.25">
      <c r="A88" s="29"/>
      <c r="B88" s="29"/>
      <c r="C88" s="29"/>
      <c r="D88" s="29"/>
      <c r="E88" s="29"/>
      <c r="F88" s="29"/>
      <c r="G88" s="29"/>
      <c r="H88" s="29"/>
      <c r="I88" s="29"/>
      <c r="J88" s="29"/>
      <c r="K88" s="29"/>
      <c r="L88" s="29"/>
      <c r="N88" s="7"/>
      <c r="O88" s="8"/>
      <c r="P88" s="6"/>
      <c r="Q88" s="6"/>
      <c r="R88" s="6"/>
      <c r="S88" s="6"/>
      <c r="T88" s="31"/>
      <c r="U88" s="31"/>
      <c r="V88" s="32"/>
      <c r="W88" s="31"/>
      <c r="X88" s="31"/>
      <c r="Y88" s="31"/>
      <c r="Z88" s="31"/>
      <c r="AA88" s="31"/>
      <c r="AB88" s="31"/>
      <c r="AC88" s="89"/>
      <c r="AD88" s="89"/>
      <c r="AE88" s="89"/>
    </row>
    <row r="89" spans="1:31" s="30" customFormat="1" ht="24.6" customHeight="1" x14ac:dyDescent="0.25">
      <c r="A89" s="29"/>
      <c r="B89" s="29"/>
      <c r="C89" s="29"/>
      <c r="D89" s="29"/>
      <c r="E89" s="29"/>
      <c r="F89" s="29"/>
      <c r="G89" s="29"/>
      <c r="H89" s="29"/>
      <c r="I89" s="29"/>
      <c r="J89" s="29"/>
      <c r="K89" s="29"/>
      <c r="L89" s="29"/>
      <c r="N89" s="7"/>
      <c r="O89" s="8"/>
      <c r="P89" s="6"/>
      <c r="Q89" s="6"/>
      <c r="R89" s="6"/>
      <c r="S89" s="6"/>
      <c r="T89" s="31"/>
      <c r="U89" s="31"/>
      <c r="V89" s="32"/>
      <c r="W89" s="31"/>
      <c r="X89" s="31"/>
      <c r="Y89" s="31"/>
      <c r="Z89" s="31"/>
      <c r="AA89" s="31"/>
      <c r="AB89" s="31"/>
      <c r="AC89" s="89"/>
      <c r="AD89" s="89"/>
      <c r="AE89" s="89"/>
    </row>
    <row r="90" spans="1:31" s="30" customFormat="1" ht="24.6" customHeight="1" x14ac:dyDescent="0.25">
      <c r="A90" s="29"/>
      <c r="B90" s="29"/>
      <c r="C90" s="29"/>
      <c r="D90" s="29"/>
      <c r="E90" s="29"/>
      <c r="F90" s="29"/>
      <c r="G90" s="29"/>
      <c r="H90" s="29"/>
      <c r="I90" s="29"/>
      <c r="J90" s="29"/>
      <c r="K90" s="29"/>
      <c r="L90" s="29"/>
      <c r="N90" s="7"/>
      <c r="O90" s="8"/>
      <c r="P90" s="6"/>
      <c r="Q90" s="6"/>
      <c r="R90" s="6"/>
      <c r="S90" s="6"/>
      <c r="T90" s="31"/>
      <c r="U90" s="31"/>
      <c r="V90" s="32"/>
      <c r="W90" s="31"/>
      <c r="X90" s="31"/>
      <c r="Y90" s="31"/>
      <c r="Z90" s="31"/>
      <c r="AA90" s="31"/>
      <c r="AB90" s="31"/>
      <c r="AC90" s="89"/>
      <c r="AD90" s="89"/>
      <c r="AE90" s="89"/>
    </row>
    <row r="91" spans="1:31" s="30" customFormat="1" ht="24.6" customHeight="1" x14ac:dyDescent="0.25">
      <c r="A91" s="29"/>
      <c r="B91" s="29"/>
      <c r="C91" s="29"/>
      <c r="D91" s="29"/>
      <c r="E91" s="29"/>
      <c r="F91" s="29"/>
      <c r="G91" s="29"/>
      <c r="H91" s="29"/>
      <c r="I91" s="29"/>
      <c r="J91" s="29"/>
      <c r="K91" s="29"/>
      <c r="L91" s="29"/>
      <c r="N91" s="7"/>
      <c r="O91" s="8"/>
      <c r="P91" s="6"/>
      <c r="Q91" s="6"/>
      <c r="R91" s="6"/>
      <c r="S91" s="6"/>
      <c r="T91" s="31"/>
      <c r="U91" s="31"/>
      <c r="V91" s="32"/>
      <c r="W91" s="31"/>
      <c r="X91" s="31"/>
      <c r="Y91" s="31"/>
      <c r="Z91" s="31"/>
      <c r="AA91" s="31"/>
      <c r="AB91" s="31"/>
      <c r="AC91" s="89"/>
      <c r="AD91" s="89"/>
      <c r="AE91" s="89"/>
    </row>
    <row r="92" spans="1:31" s="30" customFormat="1" ht="24.6" customHeight="1" x14ac:dyDescent="0.25">
      <c r="A92" s="29"/>
      <c r="B92" s="29"/>
      <c r="C92" s="29"/>
      <c r="D92" s="29"/>
      <c r="E92" s="29"/>
      <c r="F92" s="29"/>
      <c r="G92" s="29"/>
      <c r="H92" s="29"/>
      <c r="I92" s="29"/>
      <c r="J92" s="29"/>
      <c r="K92" s="29"/>
      <c r="L92" s="29"/>
      <c r="N92" s="7"/>
      <c r="O92" s="8"/>
      <c r="P92" s="6"/>
      <c r="Q92" s="6"/>
      <c r="R92" s="6"/>
      <c r="S92" s="6"/>
      <c r="T92" s="31"/>
      <c r="U92" s="31"/>
      <c r="V92" s="32"/>
      <c r="W92" s="31"/>
      <c r="X92" s="31"/>
      <c r="Y92" s="31"/>
      <c r="Z92" s="31"/>
      <c r="AA92" s="31"/>
      <c r="AB92" s="31"/>
      <c r="AC92" s="89"/>
      <c r="AD92" s="89"/>
      <c r="AE92" s="89"/>
    </row>
    <row r="93" spans="1:31" s="30" customFormat="1" ht="24.6" customHeight="1" x14ac:dyDescent="0.25">
      <c r="A93" s="29"/>
      <c r="B93" s="29"/>
      <c r="C93" s="29"/>
      <c r="D93" s="29"/>
      <c r="E93" s="29"/>
      <c r="F93" s="29"/>
      <c r="G93" s="29"/>
      <c r="H93" s="29"/>
      <c r="I93" s="29"/>
      <c r="J93" s="29"/>
      <c r="K93" s="29"/>
      <c r="L93" s="29"/>
      <c r="N93" s="7"/>
      <c r="O93" s="8"/>
      <c r="P93" s="6"/>
      <c r="Q93" s="6"/>
      <c r="R93" s="6"/>
      <c r="S93" s="6"/>
      <c r="T93" s="31"/>
      <c r="U93" s="31"/>
      <c r="V93" s="32"/>
      <c r="W93" s="31"/>
      <c r="X93" s="31"/>
      <c r="Y93" s="31"/>
      <c r="Z93" s="31"/>
      <c r="AA93" s="31"/>
      <c r="AB93" s="31"/>
      <c r="AC93" s="89"/>
      <c r="AD93" s="89"/>
      <c r="AE93" s="89"/>
    </row>
    <row r="94" spans="1:31" s="30" customFormat="1" ht="24.6" customHeight="1" x14ac:dyDescent="0.25">
      <c r="A94" s="29"/>
      <c r="B94" s="29"/>
      <c r="C94" s="29"/>
      <c r="D94" s="29"/>
      <c r="E94" s="29"/>
      <c r="F94" s="29"/>
      <c r="G94" s="29"/>
      <c r="H94" s="29"/>
      <c r="I94" s="29"/>
      <c r="J94" s="29"/>
      <c r="K94" s="29"/>
      <c r="L94" s="29"/>
      <c r="N94" s="7"/>
      <c r="O94" s="8"/>
      <c r="P94" s="6"/>
      <c r="Q94" s="6"/>
      <c r="R94" s="6"/>
      <c r="S94" s="6"/>
      <c r="T94" s="31"/>
      <c r="U94" s="31"/>
      <c r="V94" s="32"/>
      <c r="W94" s="31"/>
      <c r="X94" s="31"/>
      <c r="Y94" s="31"/>
      <c r="Z94" s="31"/>
      <c r="AA94" s="31"/>
      <c r="AB94" s="31"/>
      <c r="AC94" s="89"/>
      <c r="AD94" s="89"/>
      <c r="AE94" s="89"/>
    </row>
    <row r="95" spans="1:31" s="30" customFormat="1" ht="24.6" customHeight="1" x14ac:dyDescent="0.25">
      <c r="A95" s="29"/>
      <c r="B95" s="29"/>
      <c r="C95" s="29"/>
      <c r="D95" s="29"/>
      <c r="E95" s="29"/>
      <c r="F95" s="29"/>
      <c r="G95" s="29"/>
      <c r="H95" s="29"/>
      <c r="I95" s="29"/>
      <c r="J95" s="29"/>
      <c r="K95" s="29"/>
      <c r="L95" s="29"/>
      <c r="N95" s="7"/>
      <c r="O95" s="8"/>
      <c r="P95" s="6"/>
      <c r="Q95" s="6"/>
      <c r="R95" s="6"/>
      <c r="S95" s="6"/>
      <c r="T95" s="31"/>
      <c r="U95" s="31"/>
      <c r="V95" s="32"/>
      <c r="W95" s="31"/>
      <c r="X95" s="31"/>
      <c r="Y95" s="31"/>
      <c r="Z95" s="31"/>
      <c r="AA95" s="31"/>
      <c r="AB95" s="31"/>
      <c r="AC95" s="89"/>
      <c r="AD95" s="89"/>
      <c r="AE95" s="89"/>
    </row>
    <row r="96" spans="1:31" s="30" customFormat="1" ht="24.6" customHeight="1" x14ac:dyDescent="0.25">
      <c r="A96" s="29"/>
      <c r="B96" s="29"/>
      <c r="C96" s="29"/>
      <c r="D96" s="29"/>
      <c r="E96" s="29"/>
      <c r="F96" s="29"/>
      <c r="G96" s="29"/>
      <c r="H96" s="29"/>
      <c r="I96" s="29"/>
      <c r="J96" s="29"/>
      <c r="K96" s="29"/>
      <c r="L96" s="29"/>
      <c r="N96" s="7"/>
      <c r="O96" s="8"/>
      <c r="P96" s="6"/>
      <c r="Q96" s="6"/>
      <c r="R96" s="6"/>
      <c r="S96" s="6"/>
      <c r="T96" s="31"/>
      <c r="U96" s="31"/>
      <c r="V96" s="32"/>
      <c r="W96" s="31"/>
      <c r="X96" s="31"/>
      <c r="Y96" s="31"/>
      <c r="Z96" s="31"/>
      <c r="AA96" s="31"/>
      <c r="AB96" s="31"/>
      <c r="AC96" s="89"/>
      <c r="AD96" s="89"/>
      <c r="AE96" s="89"/>
    </row>
    <row r="97" spans="1:31" s="30" customFormat="1" ht="24.6" customHeight="1" x14ac:dyDescent="0.25">
      <c r="A97" s="29"/>
      <c r="B97" s="29"/>
      <c r="C97" s="29"/>
      <c r="D97" s="29"/>
      <c r="E97" s="29"/>
      <c r="F97" s="29"/>
      <c r="G97" s="29"/>
      <c r="H97" s="29"/>
      <c r="I97" s="29"/>
      <c r="J97" s="29"/>
      <c r="K97" s="29"/>
      <c r="L97" s="29"/>
      <c r="N97" s="7"/>
      <c r="O97" s="8"/>
      <c r="P97" s="6"/>
      <c r="Q97" s="6"/>
      <c r="R97" s="6"/>
      <c r="S97" s="6"/>
      <c r="T97" s="31"/>
      <c r="U97" s="31"/>
      <c r="V97" s="32"/>
      <c r="W97" s="31"/>
      <c r="X97" s="31"/>
      <c r="Y97" s="31"/>
      <c r="Z97" s="31"/>
      <c r="AA97" s="31"/>
      <c r="AB97" s="31"/>
      <c r="AC97" s="89"/>
      <c r="AD97" s="89"/>
      <c r="AE97" s="89"/>
    </row>
    <row r="98" spans="1:31" s="30" customFormat="1" ht="24.6" customHeight="1" x14ac:dyDescent="0.25">
      <c r="A98" s="29"/>
      <c r="B98" s="29"/>
      <c r="C98" s="29"/>
      <c r="D98" s="29"/>
      <c r="E98" s="29"/>
      <c r="F98" s="29"/>
      <c r="G98" s="29"/>
      <c r="H98" s="29"/>
      <c r="I98" s="29"/>
      <c r="J98" s="29"/>
      <c r="K98" s="29"/>
      <c r="L98" s="29"/>
      <c r="N98" s="7"/>
      <c r="O98" s="8"/>
      <c r="P98" s="6"/>
      <c r="Q98" s="6"/>
      <c r="R98" s="6"/>
      <c r="S98" s="6"/>
      <c r="T98" s="31"/>
      <c r="U98" s="31"/>
      <c r="V98" s="32"/>
      <c r="W98" s="31"/>
      <c r="X98" s="31"/>
      <c r="Y98" s="31"/>
      <c r="Z98" s="31"/>
      <c r="AA98" s="31"/>
      <c r="AB98" s="31"/>
      <c r="AC98" s="89"/>
      <c r="AD98" s="89"/>
      <c r="AE98" s="89"/>
    </row>
    <row r="99" spans="1:31" s="30" customFormat="1" ht="24.6" customHeight="1" x14ac:dyDescent="0.25">
      <c r="A99" s="29"/>
      <c r="B99" s="29"/>
      <c r="C99" s="29"/>
      <c r="D99" s="29"/>
      <c r="E99" s="29"/>
      <c r="F99" s="29"/>
      <c r="G99" s="29"/>
      <c r="H99" s="29"/>
      <c r="I99" s="29"/>
      <c r="J99" s="29"/>
      <c r="K99" s="29"/>
      <c r="L99" s="29"/>
      <c r="N99" s="7"/>
      <c r="O99" s="8"/>
      <c r="P99" s="6"/>
      <c r="Q99" s="6"/>
      <c r="R99" s="6"/>
      <c r="S99" s="6"/>
      <c r="T99" s="31"/>
      <c r="U99" s="31"/>
      <c r="V99" s="32"/>
      <c r="W99" s="31"/>
      <c r="X99" s="31"/>
      <c r="Y99" s="31"/>
      <c r="Z99" s="31"/>
      <c r="AA99" s="31"/>
      <c r="AB99" s="31"/>
      <c r="AC99" s="89"/>
      <c r="AD99" s="89"/>
      <c r="AE99" s="89"/>
    </row>
    <row r="100" spans="1:31" s="30" customFormat="1" ht="24.6" customHeight="1" x14ac:dyDescent="0.25">
      <c r="A100" s="29"/>
      <c r="B100" s="29"/>
      <c r="C100" s="29"/>
      <c r="D100" s="29"/>
      <c r="E100" s="29"/>
      <c r="F100" s="29"/>
      <c r="G100" s="29"/>
      <c r="H100" s="29"/>
      <c r="I100" s="29"/>
      <c r="J100" s="29"/>
      <c r="K100" s="29"/>
      <c r="L100" s="29"/>
      <c r="N100" s="7"/>
      <c r="O100" s="8"/>
      <c r="P100" s="6"/>
      <c r="Q100" s="6"/>
      <c r="R100" s="6"/>
      <c r="S100" s="6"/>
      <c r="T100" s="31"/>
      <c r="U100" s="31"/>
      <c r="V100" s="32"/>
      <c r="W100" s="31"/>
      <c r="X100" s="31"/>
      <c r="Y100" s="31"/>
      <c r="Z100" s="31"/>
      <c r="AA100" s="31"/>
      <c r="AB100" s="31"/>
      <c r="AC100" s="89"/>
      <c r="AD100" s="89"/>
      <c r="AE100" s="89"/>
    </row>
    <row r="101" spans="1:31" s="30" customFormat="1" ht="24.6" customHeight="1" x14ac:dyDescent="0.25">
      <c r="A101" s="29"/>
      <c r="B101" s="29"/>
      <c r="C101" s="29"/>
      <c r="D101" s="29"/>
      <c r="E101" s="29"/>
      <c r="F101" s="29"/>
      <c r="G101" s="29"/>
      <c r="H101" s="29"/>
      <c r="I101" s="29"/>
      <c r="J101" s="29"/>
      <c r="K101" s="29"/>
      <c r="L101" s="29"/>
      <c r="N101" s="7"/>
      <c r="O101" s="8"/>
      <c r="P101" s="6"/>
      <c r="Q101" s="6"/>
      <c r="R101" s="6"/>
      <c r="S101" s="6"/>
      <c r="T101" s="31"/>
      <c r="U101" s="31"/>
      <c r="V101" s="32"/>
      <c r="W101" s="31"/>
      <c r="X101" s="31"/>
      <c r="Y101" s="31"/>
      <c r="Z101" s="31"/>
      <c r="AA101" s="31"/>
      <c r="AB101" s="31"/>
      <c r="AC101" s="89"/>
      <c r="AD101" s="89"/>
      <c r="AE101" s="89"/>
    </row>
    <row r="102" spans="1:31" s="30" customFormat="1" ht="24.6" customHeight="1" x14ac:dyDescent="0.25">
      <c r="A102" s="29"/>
      <c r="B102" s="29"/>
      <c r="C102" s="29"/>
      <c r="D102" s="29"/>
      <c r="E102" s="29"/>
      <c r="F102" s="29"/>
      <c r="G102" s="29"/>
      <c r="H102" s="29"/>
      <c r="I102" s="29"/>
      <c r="J102" s="29"/>
      <c r="K102" s="29"/>
      <c r="L102" s="29"/>
      <c r="N102" s="7"/>
      <c r="O102" s="8"/>
      <c r="P102" s="6"/>
      <c r="Q102" s="6"/>
      <c r="R102" s="6"/>
      <c r="S102" s="6"/>
      <c r="T102" s="31"/>
      <c r="U102" s="31"/>
      <c r="V102" s="32"/>
      <c r="W102" s="31"/>
      <c r="X102" s="31"/>
      <c r="Y102" s="31"/>
      <c r="Z102" s="31"/>
      <c r="AA102" s="31"/>
      <c r="AB102" s="31"/>
      <c r="AC102" s="89"/>
      <c r="AD102" s="89"/>
      <c r="AE102" s="89"/>
    </row>
    <row r="103" spans="1:31" s="30" customFormat="1" ht="24.6" customHeight="1" x14ac:dyDescent="0.25">
      <c r="A103" s="29"/>
      <c r="B103" s="29"/>
      <c r="C103" s="29"/>
      <c r="D103" s="29"/>
      <c r="E103" s="29"/>
      <c r="F103" s="29"/>
      <c r="G103" s="29"/>
      <c r="H103" s="29"/>
      <c r="I103" s="29"/>
      <c r="J103" s="29"/>
      <c r="K103" s="29"/>
      <c r="L103" s="29"/>
      <c r="N103" s="7"/>
      <c r="O103" s="8"/>
      <c r="P103" s="6"/>
      <c r="Q103" s="6"/>
      <c r="R103" s="6"/>
      <c r="S103" s="6"/>
      <c r="T103" s="31"/>
      <c r="U103" s="31"/>
      <c r="V103" s="32"/>
      <c r="W103" s="31"/>
      <c r="X103" s="31"/>
      <c r="Y103" s="31"/>
      <c r="Z103" s="31"/>
      <c r="AA103" s="31"/>
      <c r="AB103" s="31"/>
      <c r="AC103" s="89"/>
      <c r="AD103" s="89"/>
      <c r="AE103" s="89"/>
    </row>
    <row r="104" spans="1:31" s="30" customFormat="1" ht="24.6" customHeight="1" x14ac:dyDescent="0.25">
      <c r="A104" s="29"/>
      <c r="B104" s="29"/>
      <c r="C104" s="29"/>
      <c r="D104" s="29"/>
      <c r="E104" s="29"/>
      <c r="F104" s="29"/>
      <c r="G104" s="29"/>
      <c r="H104" s="29"/>
      <c r="I104" s="29"/>
      <c r="J104" s="29"/>
      <c r="K104" s="29"/>
      <c r="L104" s="29"/>
      <c r="N104" s="7"/>
      <c r="O104" s="8"/>
      <c r="P104" s="6"/>
      <c r="Q104" s="6"/>
      <c r="R104" s="6"/>
      <c r="S104" s="6"/>
      <c r="T104" s="31"/>
      <c r="U104" s="31"/>
      <c r="V104" s="32"/>
      <c r="W104" s="31"/>
      <c r="X104" s="31"/>
      <c r="Y104" s="31"/>
      <c r="Z104" s="31"/>
      <c r="AA104" s="31"/>
      <c r="AB104" s="31"/>
      <c r="AC104" s="89"/>
      <c r="AD104" s="89"/>
      <c r="AE104" s="89"/>
    </row>
    <row r="105" spans="1:31" s="30" customFormat="1" ht="24.6" customHeight="1" x14ac:dyDescent="0.25">
      <c r="A105" s="29"/>
      <c r="B105" s="29"/>
      <c r="C105" s="29"/>
      <c r="D105" s="29"/>
      <c r="E105" s="29"/>
      <c r="F105" s="29"/>
      <c r="G105" s="29"/>
      <c r="H105" s="29"/>
      <c r="I105" s="29"/>
      <c r="J105" s="29"/>
      <c r="K105" s="29"/>
      <c r="L105" s="29"/>
      <c r="N105" s="7"/>
      <c r="O105" s="8"/>
      <c r="P105" s="6"/>
      <c r="Q105" s="6"/>
      <c r="R105" s="6"/>
      <c r="S105" s="6"/>
      <c r="T105" s="31"/>
      <c r="U105" s="31"/>
      <c r="V105" s="32"/>
      <c r="W105" s="31"/>
      <c r="X105" s="31"/>
      <c r="Y105" s="31"/>
      <c r="Z105" s="31"/>
      <c r="AA105" s="31"/>
      <c r="AB105" s="31"/>
      <c r="AC105" s="89"/>
      <c r="AD105" s="89"/>
      <c r="AE105" s="89"/>
    </row>
    <row r="106" spans="1:31" s="30" customFormat="1" ht="24.6" customHeight="1" x14ac:dyDescent="0.25">
      <c r="A106" s="29"/>
      <c r="B106" s="29"/>
      <c r="C106" s="29"/>
      <c r="D106" s="29"/>
      <c r="E106" s="29"/>
      <c r="F106" s="29"/>
      <c r="G106" s="29"/>
      <c r="H106" s="29"/>
      <c r="I106" s="29"/>
      <c r="J106" s="29"/>
      <c r="K106" s="29"/>
      <c r="L106" s="29"/>
      <c r="N106" s="7"/>
      <c r="O106" s="8"/>
      <c r="P106" s="6"/>
      <c r="Q106" s="6"/>
      <c r="R106" s="6"/>
      <c r="S106" s="6"/>
      <c r="T106" s="31"/>
      <c r="U106" s="31"/>
      <c r="V106" s="32"/>
      <c r="W106" s="31"/>
      <c r="X106" s="31"/>
      <c r="Y106" s="31"/>
      <c r="Z106" s="31"/>
      <c r="AA106" s="31"/>
      <c r="AB106" s="31"/>
      <c r="AC106" s="89"/>
      <c r="AD106" s="89"/>
      <c r="AE106" s="89"/>
    </row>
    <row r="107" spans="1:31" s="30" customFormat="1" ht="24.6" customHeight="1" x14ac:dyDescent="0.25">
      <c r="A107" s="29"/>
      <c r="B107" s="29"/>
      <c r="C107" s="29"/>
      <c r="D107" s="29"/>
      <c r="E107" s="29"/>
      <c r="F107" s="29"/>
      <c r="G107" s="29"/>
      <c r="H107" s="29"/>
      <c r="I107" s="29"/>
      <c r="J107" s="29"/>
      <c r="K107" s="29"/>
      <c r="L107" s="29"/>
      <c r="N107" s="7"/>
      <c r="O107" s="8"/>
      <c r="P107" s="6"/>
      <c r="Q107" s="6"/>
      <c r="R107" s="6"/>
      <c r="S107" s="6"/>
      <c r="T107" s="31"/>
      <c r="U107" s="31"/>
      <c r="V107" s="32"/>
      <c r="W107" s="31"/>
      <c r="X107" s="31"/>
      <c r="Y107" s="31"/>
      <c r="Z107" s="31"/>
      <c r="AA107" s="31"/>
      <c r="AB107" s="31"/>
      <c r="AC107" s="89"/>
      <c r="AD107" s="89"/>
      <c r="AE107" s="89"/>
    </row>
    <row r="108" spans="1:31" s="30" customFormat="1" ht="24.6" customHeight="1" x14ac:dyDescent="0.25">
      <c r="A108" s="29"/>
      <c r="B108" s="29"/>
      <c r="C108" s="29"/>
      <c r="D108" s="29"/>
      <c r="E108" s="29"/>
      <c r="F108" s="29"/>
      <c r="G108" s="29"/>
      <c r="H108" s="29"/>
      <c r="I108" s="29"/>
      <c r="J108" s="29"/>
      <c r="K108" s="29"/>
      <c r="L108" s="29"/>
      <c r="N108" s="7"/>
      <c r="O108" s="8"/>
      <c r="P108" s="6"/>
      <c r="Q108" s="6"/>
      <c r="R108" s="6"/>
      <c r="S108" s="6"/>
      <c r="T108" s="31"/>
      <c r="U108" s="31"/>
      <c r="V108" s="32"/>
      <c r="W108" s="31"/>
      <c r="X108" s="31"/>
      <c r="Y108" s="31"/>
      <c r="Z108" s="31"/>
      <c r="AA108" s="31"/>
      <c r="AB108" s="31"/>
      <c r="AC108" s="89"/>
      <c r="AD108" s="89"/>
      <c r="AE108" s="89"/>
    </row>
    <row r="109" spans="1:31" s="30" customFormat="1" ht="24.6" customHeight="1" x14ac:dyDescent="0.25">
      <c r="A109" s="29"/>
      <c r="B109" s="29"/>
      <c r="C109" s="29"/>
      <c r="D109" s="29"/>
      <c r="E109" s="29"/>
      <c r="F109" s="29"/>
      <c r="G109" s="29"/>
      <c r="H109" s="29"/>
      <c r="I109" s="29"/>
      <c r="J109" s="29"/>
      <c r="K109" s="29"/>
      <c r="L109" s="29"/>
      <c r="N109" s="7"/>
      <c r="O109" s="8"/>
      <c r="P109" s="6"/>
      <c r="Q109" s="6"/>
      <c r="R109" s="6"/>
      <c r="S109" s="6"/>
      <c r="T109" s="31"/>
      <c r="U109" s="31"/>
      <c r="V109" s="32"/>
      <c r="W109" s="31"/>
      <c r="X109" s="31"/>
      <c r="Y109" s="31"/>
      <c r="Z109" s="31"/>
      <c r="AA109" s="31"/>
      <c r="AB109" s="31"/>
      <c r="AC109" s="89"/>
      <c r="AD109" s="89"/>
      <c r="AE109" s="89"/>
    </row>
    <row r="110" spans="1:31" s="30" customFormat="1" ht="24.6" customHeight="1" x14ac:dyDescent="0.25">
      <c r="A110" s="29"/>
      <c r="B110" s="29"/>
      <c r="C110" s="29"/>
      <c r="D110" s="29"/>
      <c r="E110" s="29"/>
      <c r="F110" s="29"/>
      <c r="G110" s="29"/>
      <c r="H110" s="29"/>
      <c r="I110" s="29"/>
      <c r="J110" s="29"/>
      <c r="K110" s="29"/>
      <c r="L110" s="29"/>
      <c r="N110" s="7"/>
      <c r="O110" s="8"/>
      <c r="P110" s="6"/>
      <c r="Q110" s="6"/>
      <c r="R110" s="6"/>
      <c r="S110" s="6"/>
      <c r="T110" s="31"/>
      <c r="U110" s="31"/>
      <c r="V110" s="32"/>
      <c r="W110" s="31"/>
      <c r="X110" s="31"/>
      <c r="Y110" s="31"/>
      <c r="Z110" s="31"/>
      <c r="AA110" s="31"/>
      <c r="AB110" s="31"/>
      <c r="AC110" s="89"/>
      <c r="AD110" s="89"/>
      <c r="AE110" s="89"/>
    </row>
    <row r="111" spans="1:31" s="30" customFormat="1" ht="24.6" customHeight="1" x14ac:dyDescent="0.25">
      <c r="A111" s="29"/>
      <c r="B111" s="29"/>
      <c r="C111" s="29"/>
      <c r="D111" s="29"/>
      <c r="E111" s="29"/>
      <c r="F111" s="29"/>
      <c r="G111" s="29"/>
      <c r="H111" s="29"/>
      <c r="I111" s="29"/>
      <c r="J111" s="29"/>
      <c r="K111" s="29"/>
      <c r="L111" s="29"/>
      <c r="N111" s="7"/>
      <c r="O111" s="8"/>
      <c r="P111" s="6"/>
      <c r="Q111" s="6"/>
      <c r="R111" s="6"/>
      <c r="S111" s="6"/>
      <c r="T111" s="31"/>
      <c r="U111" s="31"/>
      <c r="V111" s="32"/>
      <c r="W111" s="31"/>
      <c r="X111" s="31"/>
      <c r="Y111" s="31"/>
      <c r="Z111" s="31"/>
      <c r="AA111" s="31"/>
      <c r="AB111" s="31"/>
      <c r="AC111" s="89"/>
      <c r="AD111" s="89"/>
      <c r="AE111" s="89"/>
    </row>
    <row r="112" spans="1:31" s="30" customFormat="1" ht="24.6" customHeight="1" x14ac:dyDescent="0.25">
      <c r="A112" s="29"/>
      <c r="B112" s="29"/>
      <c r="C112" s="29"/>
      <c r="D112" s="29"/>
      <c r="E112" s="29"/>
      <c r="F112" s="29"/>
      <c r="G112" s="29"/>
      <c r="H112" s="29"/>
      <c r="I112" s="29"/>
      <c r="J112" s="29"/>
      <c r="K112" s="29"/>
      <c r="L112" s="29"/>
      <c r="N112" s="7"/>
      <c r="O112" s="8"/>
      <c r="P112" s="6"/>
      <c r="Q112" s="6"/>
      <c r="R112" s="6"/>
      <c r="S112" s="6"/>
      <c r="T112" s="31"/>
      <c r="U112" s="31"/>
      <c r="V112" s="32"/>
      <c r="W112" s="31"/>
      <c r="X112" s="31"/>
      <c r="Y112" s="31"/>
      <c r="Z112" s="31"/>
      <c r="AA112" s="31"/>
      <c r="AB112" s="31"/>
      <c r="AC112" s="89"/>
      <c r="AD112" s="89"/>
      <c r="AE112" s="89"/>
    </row>
    <row r="113" spans="1:31" s="30" customFormat="1" ht="24.6" customHeight="1" x14ac:dyDescent="0.25">
      <c r="A113" s="29"/>
      <c r="B113" s="29"/>
      <c r="C113" s="29"/>
      <c r="D113" s="29"/>
      <c r="E113" s="29"/>
      <c r="F113" s="29"/>
      <c r="G113" s="29"/>
      <c r="H113" s="29"/>
      <c r="I113" s="29"/>
      <c r="J113" s="29"/>
      <c r="K113" s="29"/>
      <c r="L113" s="29"/>
      <c r="N113" s="7"/>
      <c r="O113" s="8"/>
      <c r="P113" s="6"/>
      <c r="Q113" s="6"/>
      <c r="R113" s="6"/>
      <c r="S113" s="6"/>
      <c r="T113" s="31"/>
      <c r="U113" s="31"/>
      <c r="V113" s="32"/>
      <c r="W113" s="31"/>
      <c r="X113" s="31"/>
      <c r="Y113" s="31"/>
      <c r="Z113" s="31"/>
      <c r="AA113" s="31"/>
      <c r="AB113" s="31"/>
      <c r="AC113" s="89"/>
      <c r="AD113" s="89"/>
      <c r="AE113" s="89"/>
    </row>
    <row r="114" spans="1:31" s="30" customFormat="1" ht="24.6" customHeight="1" x14ac:dyDescent="0.25">
      <c r="A114" s="29"/>
      <c r="B114" s="29"/>
      <c r="C114" s="29"/>
      <c r="D114" s="29"/>
      <c r="E114" s="29"/>
      <c r="F114" s="29"/>
      <c r="G114" s="29"/>
      <c r="H114" s="29"/>
      <c r="I114" s="29"/>
      <c r="J114" s="29"/>
      <c r="K114" s="29"/>
      <c r="L114" s="29"/>
      <c r="N114" s="7"/>
      <c r="O114" s="8"/>
      <c r="P114" s="6"/>
      <c r="Q114" s="6"/>
      <c r="R114" s="6"/>
      <c r="S114" s="6"/>
      <c r="T114" s="31"/>
      <c r="U114" s="31"/>
      <c r="V114" s="32"/>
      <c r="W114" s="31"/>
      <c r="X114" s="31"/>
      <c r="Y114" s="31"/>
      <c r="Z114" s="31"/>
      <c r="AA114" s="31"/>
      <c r="AB114" s="31"/>
      <c r="AC114" s="89"/>
      <c r="AD114" s="89"/>
      <c r="AE114" s="89"/>
    </row>
    <row r="115" spans="1:31" s="30" customFormat="1" ht="24.6" customHeight="1" x14ac:dyDescent="0.25">
      <c r="A115" s="29"/>
      <c r="B115" s="29"/>
      <c r="C115" s="29"/>
      <c r="D115" s="29"/>
      <c r="E115" s="29"/>
      <c r="F115" s="29"/>
      <c r="G115" s="29"/>
      <c r="H115" s="29"/>
      <c r="I115" s="29"/>
      <c r="J115" s="29"/>
      <c r="K115" s="29"/>
      <c r="L115" s="29"/>
      <c r="N115" s="7"/>
      <c r="O115" s="8"/>
      <c r="P115" s="6"/>
      <c r="Q115" s="6"/>
      <c r="R115" s="6"/>
      <c r="S115" s="6"/>
      <c r="T115" s="31"/>
      <c r="U115" s="31"/>
      <c r="V115" s="32"/>
      <c r="W115" s="31"/>
      <c r="X115" s="31"/>
      <c r="Y115" s="31"/>
      <c r="Z115" s="31"/>
      <c r="AA115" s="31"/>
      <c r="AB115" s="31"/>
      <c r="AC115" s="89"/>
      <c r="AD115" s="89"/>
      <c r="AE115" s="89"/>
    </row>
    <row r="116" spans="1:31" s="30" customFormat="1" ht="24.6" customHeight="1" x14ac:dyDescent="0.25">
      <c r="A116" s="29"/>
      <c r="B116" s="29"/>
      <c r="C116" s="29"/>
      <c r="D116" s="29"/>
      <c r="E116" s="29"/>
      <c r="F116" s="29"/>
      <c r="G116" s="29"/>
      <c r="H116" s="29"/>
      <c r="I116" s="29"/>
      <c r="J116" s="29"/>
      <c r="K116" s="29"/>
      <c r="L116" s="29"/>
      <c r="N116" s="7"/>
      <c r="O116" s="8"/>
      <c r="P116" s="6"/>
      <c r="Q116" s="6"/>
      <c r="R116" s="6"/>
      <c r="S116" s="6"/>
      <c r="T116" s="31"/>
      <c r="U116" s="31"/>
      <c r="V116" s="32"/>
      <c r="W116" s="31"/>
      <c r="X116" s="31"/>
      <c r="Y116" s="31"/>
      <c r="Z116" s="31"/>
      <c r="AA116" s="31"/>
      <c r="AB116" s="31"/>
      <c r="AC116" s="89"/>
      <c r="AD116" s="89"/>
      <c r="AE116" s="89"/>
    </row>
    <row r="117" spans="1:31" s="30" customFormat="1" ht="24.6" customHeight="1" x14ac:dyDescent="0.25">
      <c r="A117" s="29"/>
      <c r="B117" s="29"/>
      <c r="C117" s="29"/>
      <c r="D117" s="29"/>
      <c r="E117" s="29"/>
      <c r="F117" s="29"/>
      <c r="G117" s="29"/>
      <c r="H117" s="29"/>
      <c r="I117" s="29"/>
      <c r="J117" s="29"/>
      <c r="K117" s="29"/>
      <c r="L117" s="29"/>
      <c r="N117" s="7"/>
      <c r="O117" s="8"/>
      <c r="P117" s="6"/>
      <c r="Q117" s="6"/>
      <c r="R117" s="6"/>
      <c r="S117" s="6"/>
      <c r="T117" s="31"/>
      <c r="U117" s="31"/>
      <c r="V117" s="32"/>
      <c r="W117" s="31"/>
      <c r="X117" s="31"/>
      <c r="Y117" s="31"/>
      <c r="Z117" s="31"/>
      <c r="AA117" s="31"/>
      <c r="AB117" s="31"/>
      <c r="AC117" s="89"/>
      <c r="AD117" s="89"/>
      <c r="AE117" s="89"/>
    </row>
    <row r="118" spans="1:31" s="30" customFormat="1" ht="24.6" customHeight="1" x14ac:dyDescent="0.25">
      <c r="A118" s="29"/>
      <c r="B118" s="29"/>
      <c r="C118" s="29"/>
      <c r="D118" s="29"/>
      <c r="E118" s="29"/>
      <c r="F118" s="29"/>
      <c r="G118" s="29"/>
      <c r="H118" s="29"/>
      <c r="I118" s="29"/>
      <c r="J118" s="29"/>
      <c r="K118" s="29"/>
      <c r="L118" s="29"/>
      <c r="N118" s="7"/>
      <c r="O118" s="8"/>
      <c r="P118" s="6"/>
      <c r="Q118" s="6"/>
      <c r="R118" s="6"/>
      <c r="S118" s="6"/>
      <c r="T118" s="31"/>
      <c r="U118" s="31"/>
      <c r="V118" s="32"/>
      <c r="W118" s="31"/>
      <c r="X118" s="31"/>
      <c r="Y118" s="31"/>
      <c r="Z118" s="31"/>
      <c r="AA118" s="31"/>
      <c r="AB118" s="31"/>
      <c r="AC118" s="89"/>
      <c r="AD118" s="89"/>
      <c r="AE118" s="89"/>
    </row>
    <row r="119" spans="1:31" s="30" customFormat="1" ht="24.6" customHeight="1" x14ac:dyDescent="0.25">
      <c r="A119" s="29"/>
      <c r="B119" s="29"/>
      <c r="C119" s="29"/>
      <c r="D119" s="29"/>
      <c r="E119" s="29"/>
      <c r="F119" s="29"/>
      <c r="G119" s="29"/>
      <c r="H119" s="29"/>
      <c r="I119" s="29"/>
      <c r="J119" s="29"/>
      <c r="K119" s="29"/>
      <c r="L119" s="29"/>
      <c r="N119" s="7"/>
      <c r="O119" s="8"/>
      <c r="P119" s="6"/>
      <c r="Q119" s="6"/>
      <c r="R119" s="6"/>
      <c r="S119" s="6"/>
      <c r="T119" s="31"/>
      <c r="U119" s="31"/>
      <c r="V119" s="32"/>
      <c r="W119" s="31"/>
      <c r="X119" s="31"/>
      <c r="Y119" s="31"/>
      <c r="Z119" s="31"/>
      <c r="AA119" s="31"/>
      <c r="AB119" s="31"/>
      <c r="AC119" s="89"/>
      <c r="AD119" s="89"/>
      <c r="AE119" s="89"/>
    </row>
    <row r="120" spans="1:31" s="30" customFormat="1" ht="24.6" customHeight="1" x14ac:dyDescent="0.25">
      <c r="A120" s="29"/>
      <c r="B120" s="29"/>
      <c r="C120" s="29"/>
      <c r="D120" s="29"/>
      <c r="E120" s="29"/>
      <c r="F120" s="29"/>
      <c r="G120" s="29"/>
      <c r="H120" s="29"/>
      <c r="I120" s="29"/>
      <c r="J120" s="29"/>
      <c r="K120" s="29"/>
      <c r="L120" s="29"/>
      <c r="N120" s="7"/>
      <c r="O120" s="8"/>
      <c r="P120" s="6"/>
      <c r="Q120" s="6"/>
      <c r="R120" s="6"/>
      <c r="S120" s="6"/>
      <c r="T120" s="31"/>
      <c r="U120" s="31"/>
      <c r="V120" s="32"/>
      <c r="W120" s="31"/>
      <c r="X120" s="31"/>
      <c r="Y120" s="31"/>
      <c r="Z120" s="31"/>
      <c r="AA120" s="31"/>
      <c r="AB120" s="31"/>
      <c r="AC120" s="89"/>
      <c r="AD120" s="89"/>
      <c r="AE120" s="89"/>
    </row>
    <row r="121" spans="1:31" s="30" customFormat="1" ht="24.6" customHeight="1" x14ac:dyDescent="0.25">
      <c r="A121" s="29"/>
      <c r="B121" s="29"/>
      <c r="C121" s="29"/>
      <c r="D121" s="29"/>
      <c r="E121" s="29"/>
      <c r="F121" s="29"/>
      <c r="G121" s="29"/>
      <c r="H121" s="29"/>
      <c r="I121" s="29"/>
      <c r="J121" s="29"/>
      <c r="K121" s="29"/>
      <c r="L121" s="29"/>
      <c r="N121" s="7"/>
      <c r="O121" s="8"/>
      <c r="P121" s="6"/>
      <c r="Q121" s="6"/>
      <c r="R121" s="6"/>
      <c r="S121" s="6"/>
      <c r="T121" s="31"/>
      <c r="U121" s="31"/>
      <c r="V121" s="32"/>
      <c r="W121" s="31"/>
      <c r="X121" s="31"/>
      <c r="Y121" s="31"/>
      <c r="Z121" s="31"/>
      <c r="AA121" s="31"/>
      <c r="AB121" s="31"/>
      <c r="AC121" s="89"/>
      <c r="AD121" s="89"/>
      <c r="AE121" s="89"/>
    </row>
    <row r="122" spans="1:31" s="30" customFormat="1" ht="24.6" customHeight="1" x14ac:dyDescent="0.25">
      <c r="A122" s="29"/>
      <c r="B122" s="29"/>
      <c r="C122" s="29"/>
      <c r="D122" s="29"/>
      <c r="E122" s="29"/>
      <c r="F122" s="29"/>
      <c r="G122" s="29"/>
      <c r="H122" s="29"/>
      <c r="I122" s="29"/>
      <c r="J122" s="29"/>
      <c r="K122" s="29"/>
      <c r="L122" s="29"/>
      <c r="N122" s="7"/>
      <c r="O122" s="8"/>
      <c r="P122" s="6"/>
      <c r="Q122" s="6"/>
      <c r="R122" s="6"/>
      <c r="S122" s="6"/>
      <c r="T122" s="31"/>
      <c r="U122" s="31"/>
      <c r="V122" s="32"/>
      <c r="W122" s="31"/>
      <c r="X122" s="31"/>
      <c r="Y122" s="31"/>
      <c r="Z122" s="31"/>
      <c r="AA122" s="31"/>
      <c r="AB122" s="31"/>
      <c r="AC122" s="89"/>
      <c r="AD122" s="89"/>
      <c r="AE122" s="89"/>
    </row>
    <row r="123" spans="1:31" s="30" customFormat="1" ht="24.6" customHeight="1" x14ac:dyDescent="0.25">
      <c r="A123" s="29"/>
      <c r="B123" s="29"/>
      <c r="C123" s="29"/>
      <c r="D123" s="29"/>
      <c r="E123" s="29"/>
      <c r="F123" s="29"/>
      <c r="G123" s="29"/>
      <c r="H123" s="29"/>
      <c r="I123" s="29"/>
      <c r="J123" s="29"/>
      <c r="K123" s="29"/>
      <c r="L123" s="29"/>
      <c r="N123" s="7"/>
      <c r="O123" s="8"/>
      <c r="P123" s="6"/>
      <c r="Q123" s="6"/>
      <c r="R123" s="6"/>
      <c r="S123" s="6"/>
      <c r="T123" s="31"/>
      <c r="U123" s="31"/>
      <c r="V123" s="32"/>
      <c r="W123" s="31"/>
      <c r="X123" s="31"/>
      <c r="Y123" s="31"/>
      <c r="Z123" s="31"/>
      <c r="AA123" s="31"/>
      <c r="AB123" s="31"/>
      <c r="AC123" s="89"/>
      <c r="AD123" s="89"/>
      <c r="AE123" s="89"/>
    </row>
    <row r="124" spans="1:31" s="30" customFormat="1" ht="24.6" customHeight="1" x14ac:dyDescent="0.25">
      <c r="A124" s="29"/>
      <c r="B124" s="29"/>
      <c r="C124" s="29"/>
      <c r="D124" s="29"/>
      <c r="E124" s="29"/>
      <c r="F124" s="29"/>
      <c r="G124" s="29"/>
      <c r="H124" s="29"/>
      <c r="I124" s="29"/>
      <c r="J124" s="29"/>
      <c r="K124" s="29"/>
      <c r="L124" s="29"/>
      <c r="N124" s="7"/>
      <c r="O124" s="8"/>
      <c r="P124" s="6"/>
      <c r="Q124" s="6"/>
      <c r="R124" s="6"/>
      <c r="S124" s="6"/>
      <c r="T124" s="31"/>
      <c r="U124" s="31"/>
      <c r="V124" s="32"/>
      <c r="W124" s="31"/>
      <c r="X124" s="31"/>
      <c r="Y124" s="31"/>
      <c r="Z124" s="31"/>
      <c r="AA124" s="31"/>
      <c r="AB124" s="31"/>
      <c r="AC124" s="89"/>
      <c r="AD124" s="89"/>
      <c r="AE124" s="89"/>
    </row>
    <row r="125" spans="1:31" s="30" customFormat="1" ht="24.6" customHeight="1" x14ac:dyDescent="0.25">
      <c r="A125" s="29"/>
      <c r="B125" s="29"/>
      <c r="C125" s="29"/>
      <c r="D125" s="29"/>
      <c r="E125" s="29"/>
      <c r="F125" s="29"/>
      <c r="G125" s="29"/>
      <c r="H125" s="29"/>
      <c r="I125" s="29"/>
      <c r="J125" s="29"/>
      <c r="K125" s="29"/>
      <c r="L125" s="29"/>
      <c r="N125" s="7"/>
      <c r="O125" s="8"/>
      <c r="P125" s="6"/>
      <c r="Q125" s="6"/>
      <c r="R125" s="6"/>
      <c r="S125" s="6"/>
      <c r="T125" s="31"/>
      <c r="U125" s="31"/>
      <c r="V125" s="32"/>
      <c r="W125" s="31"/>
      <c r="X125" s="31"/>
      <c r="Y125" s="31"/>
      <c r="Z125" s="31"/>
      <c r="AA125" s="31"/>
      <c r="AB125" s="31"/>
      <c r="AC125" s="89"/>
      <c r="AD125" s="89"/>
      <c r="AE125" s="89"/>
    </row>
    <row r="126" spans="1:31" s="30" customFormat="1" ht="24.6" customHeight="1" x14ac:dyDescent="0.25">
      <c r="A126" s="29"/>
      <c r="B126" s="29"/>
      <c r="C126" s="29"/>
      <c r="D126" s="29"/>
      <c r="E126" s="29"/>
      <c r="F126" s="29"/>
      <c r="G126" s="29"/>
      <c r="H126" s="29"/>
      <c r="I126" s="29"/>
      <c r="J126" s="29"/>
      <c r="K126" s="29"/>
      <c r="L126" s="29"/>
      <c r="N126" s="7"/>
      <c r="O126" s="8"/>
      <c r="P126" s="6"/>
      <c r="Q126" s="6"/>
      <c r="R126" s="6"/>
      <c r="S126" s="6"/>
      <c r="T126" s="31"/>
      <c r="U126" s="31"/>
      <c r="V126" s="32"/>
      <c r="W126" s="31"/>
      <c r="X126" s="31"/>
      <c r="Y126" s="31"/>
      <c r="Z126" s="31"/>
      <c r="AA126" s="31"/>
      <c r="AB126" s="31"/>
      <c r="AC126" s="89"/>
      <c r="AD126" s="89"/>
      <c r="AE126" s="89"/>
    </row>
    <row r="127" spans="1:31" s="30" customFormat="1" ht="24.6" customHeight="1" x14ac:dyDescent="0.25">
      <c r="A127" s="29"/>
      <c r="B127" s="29"/>
      <c r="C127" s="29"/>
      <c r="D127" s="29"/>
      <c r="E127" s="29"/>
      <c r="F127" s="29"/>
      <c r="G127" s="29"/>
      <c r="H127" s="29"/>
      <c r="I127" s="29"/>
      <c r="J127" s="29"/>
      <c r="K127" s="29"/>
      <c r="L127" s="29"/>
      <c r="N127" s="7"/>
      <c r="O127" s="8"/>
      <c r="P127" s="6"/>
      <c r="Q127" s="6"/>
      <c r="R127" s="6"/>
      <c r="S127" s="6"/>
      <c r="T127" s="31"/>
      <c r="U127" s="31"/>
      <c r="V127" s="32"/>
      <c r="W127" s="31"/>
      <c r="X127" s="31"/>
      <c r="Y127" s="31"/>
      <c r="Z127" s="31"/>
      <c r="AA127" s="31"/>
      <c r="AB127" s="31"/>
      <c r="AC127" s="89"/>
      <c r="AD127" s="89"/>
      <c r="AE127" s="89"/>
    </row>
    <row r="128" spans="1:31" s="30" customFormat="1" ht="24.6" customHeight="1" x14ac:dyDescent="0.25">
      <c r="A128" s="29"/>
      <c r="B128" s="29"/>
      <c r="C128" s="29"/>
      <c r="D128" s="29"/>
      <c r="E128" s="29"/>
      <c r="F128" s="29"/>
      <c r="G128" s="29"/>
      <c r="H128" s="29"/>
      <c r="I128" s="29"/>
      <c r="J128" s="29"/>
      <c r="K128" s="29"/>
      <c r="L128" s="29"/>
      <c r="N128" s="7"/>
      <c r="O128" s="8"/>
      <c r="P128" s="6"/>
      <c r="Q128" s="6"/>
      <c r="R128" s="6"/>
      <c r="S128" s="6"/>
      <c r="T128" s="31"/>
      <c r="U128" s="31"/>
      <c r="V128" s="32"/>
      <c r="W128" s="31"/>
      <c r="X128" s="31"/>
      <c r="Y128" s="31"/>
      <c r="Z128" s="31"/>
      <c r="AA128" s="31"/>
      <c r="AB128" s="31"/>
      <c r="AC128" s="89"/>
      <c r="AD128" s="89"/>
      <c r="AE128" s="89"/>
    </row>
    <row r="129" spans="1:31" s="30" customFormat="1" ht="24.6" customHeight="1" x14ac:dyDescent="0.25">
      <c r="A129" s="29"/>
      <c r="B129" s="29"/>
      <c r="C129" s="29"/>
      <c r="D129" s="29"/>
      <c r="E129" s="29"/>
      <c r="F129" s="29"/>
      <c r="G129" s="29"/>
      <c r="H129" s="29"/>
      <c r="I129" s="29"/>
      <c r="J129" s="29"/>
      <c r="K129" s="29"/>
      <c r="L129" s="29"/>
      <c r="N129" s="7"/>
      <c r="O129" s="8"/>
      <c r="P129" s="6"/>
      <c r="Q129" s="6"/>
      <c r="R129" s="6"/>
      <c r="S129" s="6"/>
      <c r="T129" s="31"/>
      <c r="U129" s="31"/>
      <c r="V129" s="32"/>
      <c r="W129" s="31"/>
      <c r="X129" s="31"/>
      <c r="Y129" s="31"/>
      <c r="Z129" s="31"/>
      <c r="AA129" s="31"/>
      <c r="AB129" s="31"/>
      <c r="AC129" s="89"/>
      <c r="AD129" s="89"/>
      <c r="AE129" s="89"/>
    </row>
    <row r="130" spans="1:31" s="30" customFormat="1" ht="24.6" customHeight="1" x14ac:dyDescent="0.25">
      <c r="A130" s="29"/>
      <c r="B130" s="29"/>
      <c r="C130" s="29"/>
      <c r="D130" s="29"/>
      <c r="E130" s="29"/>
      <c r="F130" s="29"/>
      <c r="G130" s="29"/>
      <c r="H130" s="29"/>
      <c r="I130" s="29"/>
      <c r="J130" s="29"/>
      <c r="K130" s="29"/>
      <c r="L130" s="29"/>
      <c r="N130" s="7"/>
      <c r="O130" s="8"/>
      <c r="P130" s="6"/>
      <c r="Q130" s="6"/>
      <c r="R130" s="6"/>
      <c r="S130" s="6"/>
      <c r="T130" s="31"/>
      <c r="U130" s="31"/>
      <c r="V130" s="32"/>
      <c r="W130" s="31"/>
      <c r="X130" s="31"/>
      <c r="Y130" s="31"/>
      <c r="Z130" s="31"/>
      <c r="AA130" s="31"/>
      <c r="AB130" s="31"/>
      <c r="AC130" s="89"/>
      <c r="AD130" s="89"/>
      <c r="AE130" s="89"/>
    </row>
  </sheetData>
  <sheetProtection algorithmName="SHA-512" hashValue="9UtkjgKAkl2YKYdGcq8Mvrh8f25ZBWIRGqklXu8px12ZcaAjn8xnSLNOlxVCstd1enE/Rc57jd3Smx2/Na6pRg==" saltValue="LwLogmwlWR/fIBf5Agdl7Q==" spinCount="100000" sheet="1" objects="1" scenarios="1"/>
  <mergeCells count="95">
    <mergeCell ref="C65:L65"/>
    <mergeCell ref="C70:L70"/>
    <mergeCell ref="C75:L75"/>
    <mergeCell ref="B37:L37"/>
    <mergeCell ref="K38:L38"/>
    <mergeCell ref="C40:L40"/>
    <mergeCell ref="C50:L50"/>
    <mergeCell ref="C55:L55"/>
    <mergeCell ref="C60:L60"/>
    <mergeCell ref="E35:F35"/>
    <mergeCell ref="G35:H35"/>
    <mergeCell ref="J35:K35"/>
    <mergeCell ref="B36:F36"/>
    <mergeCell ref="G36:H36"/>
    <mergeCell ref="J36:K36"/>
    <mergeCell ref="B29:D35"/>
    <mergeCell ref="E29:F29"/>
    <mergeCell ref="G29:H29"/>
    <mergeCell ref="J29:L30"/>
    <mergeCell ref="E30:F30"/>
    <mergeCell ref="G30:H30"/>
    <mergeCell ref="E31:F31"/>
    <mergeCell ref="G31:H31"/>
    <mergeCell ref="J31:K31"/>
    <mergeCell ref="G32:H32"/>
    <mergeCell ref="J32:L33"/>
    <mergeCell ref="E33:F33"/>
    <mergeCell ref="G33:H33"/>
    <mergeCell ref="E34:F34"/>
    <mergeCell ref="G34:H34"/>
    <mergeCell ref="J34:K34"/>
    <mergeCell ref="E32:F32"/>
    <mergeCell ref="B27:D28"/>
    <mergeCell ref="E27:F27"/>
    <mergeCell ref="G27:H27"/>
    <mergeCell ref="J27:K27"/>
    <mergeCell ref="E28:F28"/>
    <mergeCell ref="G28:H28"/>
    <mergeCell ref="J28:K28"/>
    <mergeCell ref="B22:D26"/>
    <mergeCell ref="E22:F22"/>
    <mergeCell ref="G22:H22"/>
    <mergeCell ref="J22:K22"/>
    <mergeCell ref="E23:F23"/>
    <mergeCell ref="G23:H23"/>
    <mergeCell ref="J23:K23"/>
    <mergeCell ref="E24:F24"/>
    <mergeCell ref="G24:H24"/>
    <mergeCell ref="J24:K24"/>
    <mergeCell ref="E25:F25"/>
    <mergeCell ref="G25:H25"/>
    <mergeCell ref="J25:K25"/>
    <mergeCell ref="E26:F26"/>
    <mergeCell ref="G26:H26"/>
    <mergeCell ref="J26:K26"/>
    <mergeCell ref="E20:F20"/>
    <mergeCell ref="G20:H20"/>
    <mergeCell ref="J20:K20"/>
    <mergeCell ref="E21:F21"/>
    <mergeCell ref="G21:H21"/>
    <mergeCell ref="J21:K21"/>
    <mergeCell ref="E18:F18"/>
    <mergeCell ref="G18:H18"/>
    <mergeCell ref="J18:L19"/>
    <mergeCell ref="E19:F19"/>
    <mergeCell ref="G19:H19"/>
    <mergeCell ref="G13:H13"/>
    <mergeCell ref="E14:F14"/>
    <mergeCell ref="G14:H14"/>
    <mergeCell ref="J14:K14"/>
    <mergeCell ref="E17:F17"/>
    <mergeCell ref="G17:H17"/>
    <mergeCell ref="J17:K17"/>
    <mergeCell ref="B9:D21"/>
    <mergeCell ref="E9:F9"/>
    <mergeCell ref="G9:H9"/>
    <mergeCell ref="J9:L13"/>
    <mergeCell ref="E10:F10"/>
    <mergeCell ref="G10:H10"/>
    <mergeCell ref="E11:F11"/>
    <mergeCell ref="G11:H11"/>
    <mergeCell ref="E12:F12"/>
    <mergeCell ref="G12:H12"/>
    <mergeCell ref="E15:F15"/>
    <mergeCell ref="G15:H15"/>
    <mergeCell ref="J15:L16"/>
    <mergeCell ref="E16:F16"/>
    <mergeCell ref="G16:H16"/>
    <mergeCell ref="E13:F13"/>
    <mergeCell ref="A3:L3"/>
    <mergeCell ref="K7:L7"/>
    <mergeCell ref="B8:D8"/>
    <mergeCell ref="E8:F8"/>
    <mergeCell ref="G8:I8"/>
    <mergeCell ref="J8:L8"/>
  </mergeCells>
  <phoneticPr fontId="1"/>
  <printOptions horizontalCentered="1"/>
  <pageMargins left="0.70866141732283472" right="0.70866141732283472" top="0.74803149606299213" bottom="0.74803149606299213" header="0.31496062992125984" footer="0.31496062992125984"/>
  <pageSetup paperSize="9" scale="66" orientation="portrait" r:id="rId1"/>
  <rowBreaks count="1" manualBreakCount="1">
    <brk id="37"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xdr:col>
                    <xdr:colOff>57150</xdr:colOff>
                    <xdr:row>9</xdr:row>
                    <xdr:rowOff>171450</xdr:rowOff>
                  </from>
                  <to>
                    <xdr:col>3</xdr:col>
                    <xdr:colOff>238125</xdr:colOff>
                    <xdr:row>10</xdr:row>
                    <xdr:rowOff>180975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57150</xdr:colOff>
                    <xdr:row>11</xdr:row>
                    <xdr:rowOff>28575</xdr:rowOff>
                  </from>
                  <to>
                    <xdr:col>3</xdr:col>
                    <xdr:colOff>133350</xdr:colOff>
                    <xdr:row>11</xdr:row>
                    <xdr:rowOff>276225</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1</xdr:col>
                    <xdr:colOff>142875</xdr:colOff>
                    <xdr:row>11</xdr:row>
                    <xdr:rowOff>257175</xdr:rowOff>
                  </from>
                  <to>
                    <xdr:col>2</xdr:col>
                    <xdr:colOff>647700</xdr:colOff>
                    <xdr:row>14</xdr:row>
                    <xdr:rowOff>28575</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1</xdr:col>
                    <xdr:colOff>57150</xdr:colOff>
                    <xdr:row>10</xdr:row>
                    <xdr:rowOff>104775</xdr:rowOff>
                  </from>
                  <to>
                    <xdr:col>3</xdr:col>
                    <xdr:colOff>104775</xdr:colOff>
                    <xdr:row>11</xdr:row>
                    <xdr:rowOff>104775</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1</xdr:col>
                    <xdr:colOff>76200</xdr:colOff>
                    <xdr:row>4</xdr:row>
                    <xdr:rowOff>0</xdr:rowOff>
                  </from>
                  <to>
                    <xdr:col>8</xdr:col>
                    <xdr:colOff>238125</xdr:colOff>
                    <xdr:row>5</xdr:row>
                    <xdr:rowOff>19050</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1</xdr:col>
                    <xdr:colOff>76200</xdr:colOff>
                    <xdr:row>5</xdr:row>
                    <xdr:rowOff>0</xdr:rowOff>
                  </from>
                  <to>
                    <xdr:col>8</xdr:col>
                    <xdr:colOff>238125</xdr:colOff>
                    <xdr:row>6</xdr:row>
                    <xdr:rowOff>19050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xdr:col>
                    <xdr:colOff>123825</xdr:colOff>
                    <xdr:row>38</xdr:row>
                    <xdr:rowOff>9525</xdr:rowOff>
                  </from>
                  <to>
                    <xdr:col>4</xdr:col>
                    <xdr:colOff>371475</xdr:colOff>
                    <xdr:row>39</xdr:row>
                    <xdr:rowOff>19050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485775</xdr:colOff>
                    <xdr:row>38</xdr:row>
                    <xdr:rowOff>9525</xdr:rowOff>
                  </from>
                  <to>
                    <xdr:col>10</xdr:col>
                    <xdr:colOff>200025</xdr:colOff>
                    <xdr:row>39</xdr:row>
                    <xdr:rowOff>19050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xdr:col>
                    <xdr:colOff>104775</xdr:colOff>
                    <xdr:row>48</xdr:row>
                    <xdr:rowOff>9525</xdr:rowOff>
                  </from>
                  <to>
                    <xdr:col>2</xdr:col>
                    <xdr:colOff>180975</xdr:colOff>
                    <xdr:row>49</xdr:row>
                    <xdr:rowOff>19050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xdr:col>
                    <xdr:colOff>104775</xdr:colOff>
                    <xdr:row>48</xdr:row>
                    <xdr:rowOff>238125</xdr:rowOff>
                  </from>
                  <to>
                    <xdr:col>2</xdr:col>
                    <xdr:colOff>104775</xdr:colOff>
                    <xdr:row>50</xdr:row>
                    <xdr:rowOff>28575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xdr:col>
                    <xdr:colOff>114300</xdr:colOff>
                    <xdr:row>58</xdr:row>
                    <xdr:rowOff>28575</xdr:rowOff>
                  </from>
                  <to>
                    <xdr:col>2</xdr:col>
                    <xdr:colOff>190500</xdr:colOff>
                    <xdr:row>59</xdr:row>
                    <xdr:rowOff>38100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xdr:col>
                    <xdr:colOff>114300</xdr:colOff>
                    <xdr:row>58</xdr:row>
                    <xdr:rowOff>238125</xdr:rowOff>
                  </from>
                  <to>
                    <xdr:col>2</xdr:col>
                    <xdr:colOff>104775</xdr:colOff>
                    <xdr:row>60</xdr:row>
                    <xdr:rowOff>28575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xdr:col>
                    <xdr:colOff>114300</xdr:colOff>
                    <xdr:row>63</xdr:row>
                    <xdr:rowOff>28575</xdr:rowOff>
                  </from>
                  <to>
                    <xdr:col>2</xdr:col>
                    <xdr:colOff>190500</xdr:colOff>
                    <xdr:row>64</xdr:row>
                    <xdr:rowOff>38100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xdr:col>
                    <xdr:colOff>123825</xdr:colOff>
                    <xdr:row>63</xdr:row>
                    <xdr:rowOff>238125</xdr:rowOff>
                  </from>
                  <to>
                    <xdr:col>2</xdr:col>
                    <xdr:colOff>114300</xdr:colOff>
                    <xdr:row>65</xdr:row>
                    <xdr:rowOff>28575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xdr:col>
                    <xdr:colOff>133350</xdr:colOff>
                    <xdr:row>38</xdr:row>
                    <xdr:rowOff>238125</xdr:rowOff>
                  </from>
                  <to>
                    <xdr:col>2</xdr:col>
                    <xdr:colOff>123825</xdr:colOff>
                    <xdr:row>40</xdr:row>
                    <xdr:rowOff>28575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xdr:col>
                    <xdr:colOff>133350</xdr:colOff>
                    <xdr:row>68</xdr:row>
                    <xdr:rowOff>28575</xdr:rowOff>
                  </from>
                  <to>
                    <xdr:col>2</xdr:col>
                    <xdr:colOff>209550</xdr:colOff>
                    <xdr:row>69</xdr:row>
                    <xdr:rowOff>38100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xdr:col>
                    <xdr:colOff>133350</xdr:colOff>
                    <xdr:row>68</xdr:row>
                    <xdr:rowOff>238125</xdr:rowOff>
                  </from>
                  <to>
                    <xdr:col>2</xdr:col>
                    <xdr:colOff>123825</xdr:colOff>
                    <xdr:row>70</xdr:row>
                    <xdr:rowOff>28575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476250</xdr:colOff>
                    <xdr:row>38</xdr:row>
                    <xdr:rowOff>9525</xdr:rowOff>
                  </from>
                  <to>
                    <xdr:col>7</xdr:col>
                    <xdr:colOff>352425</xdr:colOff>
                    <xdr:row>39</xdr:row>
                    <xdr:rowOff>19050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xdr:col>
                    <xdr:colOff>104775</xdr:colOff>
                    <xdr:row>53</xdr:row>
                    <xdr:rowOff>28575</xdr:rowOff>
                  </from>
                  <to>
                    <xdr:col>2</xdr:col>
                    <xdr:colOff>180975</xdr:colOff>
                    <xdr:row>54</xdr:row>
                    <xdr:rowOff>28575</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xdr:col>
                    <xdr:colOff>104775</xdr:colOff>
                    <xdr:row>53</xdr:row>
                    <xdr:rowOff>238125</xdr:rowOff>
                  </from>
                  <to>
                    <xdr:col>2</xdr:col>
                    <xdr:colOff>104775</xdr:colOff>
                    <xdr:row>55</xdr:row>
                    <xdr:rowOff>28575</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xdr:col>
                    <xdr:colOff>133350</xdr:colOff>
                    <xdr:row>73</xdr:row>
                    <xdr:rowOff>28575</xdr:rowOff>
                  </from>
                  <to>
                    <xdr:col>2</xdr:col>
                    <xdr:colOff>209550</xdr:colOff>
                    <xdr:row>74</xdr:row>
                    <xdr:rowOff>38100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xdr:col>
                    <xdr:colOff>133350</xdr:colOff>
                    <xdr:row>73</xdr:row>
                    <xdr:rowOff>238125</xdr:rowOff>
                  </from>
                  <to>
                    <xdr:col>2</xdr:col>
                    <xdr:colOff>123825</xdr:colOff>
                    <xdr:row>75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記入例・注意事項</vt:lpstr>
      <vt:lpstr>Sheet1!Print_Area</vt:lpstr>
      <vt:lpstr>記入例・注意事項!Print_Area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2026-04-15T04:46:31Z</dcterms:modified>
</cp:coreProperties>
</file>